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40" windowHeight="9675"/>
  </bookViews>
  <sheets>
    <sheet name="ORÇ SANTA LUZIA" sheetId="2" r:id="rId1"/>
    <sheet name="CRONOGRAMA SANTA LUZIA" sheetId="6" r:id="rId2"/>
    <sheet name="ORÇ SÃO MIGUEL" sheetId="7" r:id="rId3"/>
    <sheet name="CRONOGRAMA SÃO MIGUEL" sheetId="8" r:id="rId4"/>
    <sheet name="CBUQ DESONERADA" sheetId="5" state="hidden" r:id="rId5"/>
    <sheet name="MEMORIAL QUANT. CBUQ" sheetId="4" state="hidden" r:id="rId6"/>
  </sheets>
  <externalReferences>
    <externalReference r:id="rId7"/>
  </externalReferences>
  <definedNames>
    <definedName name="_xlnm._FilterDatabase" localSheetId="4" hidden="1">'CBUQ DESONERADA'!$A$8:$K$54</definedName>
    <definedName name="_xlnm._FilterDatabase" localSheetId="5" hidden="1">'MEMORIAL QUANT. CBUQ'!$A$1:$O$66</definedName>
    <definedName name="_xlnm._FilterDatabase" localSheetId="0" hidden="1">'ORÇ SANTA LUZIA'!$A$16:$K$67</definedName>
    <definedName name="_xlnm._FilterDatabase" localSheetId="2" hidden="1">'ORÇ SÃO MIGUEL'!$A$16:$K$65</definedName>
    <definedName name="_xlnm.Print_Area" localSheetId="1">'CRONOGRAMA SANTA LUZIA'!$B$1:$O$45</definedName>
    <definedName name="_xlnm.Print_Area" localSheetId="3">'CRONOGRAMA SÃO MIGUEL'!$B$1:$O$45</definedName>
    <definedName name="_xlnm.Print_Area" localSheetId="0">'ORÇ SANTA LUZIA'!$A$1:$K$74</definedName>
    <definedName name="_xlnm.Print_Area" localSheetId="2">'ORÇ SÃO MIGUEL'!$A$1:$K$73</definedName>
    <definedName name="_xlnm.Print_Titles" localSheetId="1">'CRONOGRAMA SANTA LUZIA'!$1:$16</definedName>
    <definedName name="_xlnm.Print_Titles" localSheetId="3">'CRONOGRAMA SÃO MIGUEL'!$1:$16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8" l="1"/>
  <c r="O34" i="8"/>
  <c r="O32" i="8"/>
  <c r="H31" i="8"/>
  <c r="K32" i="8" s="1"/>
  <c r="C31" i="8"/>
  <c r="O29" i="8"/>
  <c r="H28" i="8"/>
  <c r="K29" i="8" s="1"/>
  <c r="L29" i="8" s="1"/>
  <c r="C28" i="8"/>
  <c r="R26" i="8"/>
  <c r="Q26" i="8"/>
  <c r="P26" i="8"/>
  <c r="O26" i="8"/>
  <c r="H25" i="8"/>
  <c r="K26" i="8" s="1"/>
  <c r="L26" i="8" s="1"/>
  <c r="C25" i="8"/>
  <c r="R23" i="8"/>
  <c r="Q23" i="8"/>
  <c r="P23" i="8"/>
  <c r="O23" i="8"/>
  <c r="H22" i="8"/>
  <c r="K23" i="8" s="1"/>
  <c r="L23" i="8" s="1"/>
  <c r="C22" i="8"/>
  <c r="R20" i="8"/>
  <c r="Q20" i="8"/>
  <c r="Q34" i="8" s="1"/>
  <c r="P20" i="8"/>
  <c r="P34" i="8" s="1"/>
  <c r="O20" i="8"/>
  <c r="H19" i="8"/>
  <c r="C35" i="8" s="1"/>
  <c r="C19" i="8"/>
  <c r="K18" i="8"/>
  <c r="R16" i="8"/>
  <c r="Q16" i="8"/>
  <c r="P16" i="8"/>
  <c r="O16" i="8"/>
  <c r="N16" i="8"/>
  <c r="L16" i="8"/>
  <c r="J16" i="8"/>
  <c r="K16" i="8" s="1"/>
  <c r="M16" i="8" s="1"/>
  <c r="M15" i="8"/>
  <c r="K15" i="8"/>
  <c r="I15" i="8"/>
  <c r="K62" i="7"/>
  <c r="J62" i="7"/>
  <c r="K61" i="7"/>
  <c r="J61" i="7"/>
  <c r="K60" i="7"/>
  <c r="J60" i="7"/>
  <c r="K59" i="7"/>
  <c r="K63" i="7" s="1"/>
  <c r="J59" i="7"/>
  <c r="J63" i="7" s="1"/>
  <c r="K56" i="7"/>
  <c r="I56" i="7"/>
  <c r="H56" i="7"/>
  <c r="J56" i="7" s="1"/>
  <c r="C56" i="7"/>
  <c r="B56" i="7"/>
  <c r="K55" i="7"/>
  <c r="K57" i="7" s="1"/>
  <c r="J55" i="7"/>
  <c r="K54" i="7"/>
  <c r="I54" i="7"/>
  <c r="G54" i="7"/>
  <c r="J54" i="7" s="1"/>
  <c r="K53" i="7"/>
  <c r="I53" i="7"/>
  <c r="G53" i="7"/>
  <c r="J53" i="7" s="1"/>
  <c r="I52" i="7"/>
  <c r="G52" i="7"/>
  <c r="J52" i="7" s="1"/>
  <c r="I51" i="7"/>
  <c r="G51" i="7"/>
  <c r="J51" i="7" s="1"/>
  <c r="K50" i="7"/>
  <c r="J50" i="7"/>
  <c r="I50" i="7"/>
  <c r="K49" i="7"/>
  <c r="J49" i="7"/>
  <c r="I49" i="7"/>
  <c r="J48" i="7"/>
  <c r="I48" i="7"/>
  <c r="K48" i="7" s="1"/>
  <c r="J47" i="7"/>
  <c r="I47" i="7"/>
  <c r="K47" i="7" s="1"/>
  <c r="I46" i="7"/>
  <c r="G46" i="7"/>
  <c r="J46" i="7" s="1"/>
  <c r="I45" i="7"/>
  <c r="G45" i="7"/>
  <c r="J45" i="7" s="1"/>
  <c r="K44" i="7"/>
  <c r="I44" i="7"/>
  <c r="G44" i="7"/>
  <c r="J44" i="7" s="1"/>
  <c r="K43" i="7"/>
  <c r="I43" i="7"/>
  <c r="G43" i="7"/>
  <c r="J43" i="7" s="1"/>
  <c r="I42" i="7"/>
  <c r="G42" i="7"/>
  <c r="J42" i="7" s="1"/>
  <c r="I41" i="7"/>
  <c r="G41" i="7"/>
  <c r="J41" i="7" s="1"/>
  <c r="K40" i="7"/>
  <c r="I40" i="7"/>
  <c r="G40" i="7"/>
  <c r="J40" i="7" s="1"/>
  <c r="K39" i="7"/>
  <c r="J39" i="7"/>
  <c r="I39" i="7"/>
  <c r="K38" i="7"/>
  <c r="J38" i="7"/>
  <c r="I38" i="7"/>
  <c r="J37" i="7"/>
  <c r="I37" i="7"/>
  <c r="K37" i="7" s="1"/>
  <c r="J36" i="7"/>
  <c r="I36" i="7"/>
  <c r="K36" i="7" s="1"/>
  <c r="K33" i="7"/>
  <c r="J33" i="7"/>
  <c r="K32" i="7"/>
  <c r="K34" i="7" s="1"/>
  <c r="J32" i="7"/>
  <c r="J31" i="7"/>
  <c r="I31" i="7"/>
  <c r="K31" i="7" s="1"/>
  <c r="K30" i="7"/>
  <c r="J30" i="7"/>
  <c r="J34" i="7" s="1"/>
  <c r="J28" i="7"/>
  <c r="J27" i="7"/>
  <c r="I27" i="7"/>
  <c r="K27" i="7" s="1"/>
  <c r="K28" i="7" s="1"/>
  <c r="K24" i="7"/>
  <c r="J24" i="7"/>
  <c r="K23" i="7"/>
  <c r="K25" i="7" s="1"/>
  <c r="J23" i="7"/>
  <c r="J25" i="7" s="1"/>
  <c r="K20" i="7"/>
  <c r="J20" i="7"/>
  <c r="K19" i="7"/>
  <c r="J19" i="7"/>
  <c r="J21" i="7" s="1"/>
  <c r="K18" i="7"/>
  <c r="K21" i="7" s="1"/>
  <c r="J18" i="7"/>
  <c r="K42" i="7" l="1"/>
  <c r="K46" i="7"/>
  <c r="K52" i="7"/>
  <c r="K20" i="8"/>
  <c r="L20" i="8" s="1"/>
  <c r="J57" i="7"/>
  <c r="K41" i="7"/>
  <c r="K45" i="7"/>
  <c r="K51" i="7"/>
  <c r="K34" i="8"/>
  <c r="K33" i="8" s="1"/>
  <c r="L32" i="8"/>
  <c r="L34" i="8"/>
  <c r="I20" i="8"/>
  <c r="J20" i="8" s="1"/>
  <c r="I23" i="8"/>
  <c r="J23" i="8" s="1"/>
  <c r="M23" i="8"/>
  <c r="N23" i="8" s="1"/>
  <c r="I26" i="8"/>
  <c r="M26" i="8"/>
  <c r="N26" i="8" s="1"/>
  <c r="I29" i="8"/>
  <c r="J29" i="8" s="1"/>
  <c r="M29" i="8"/>
  <c r="N29" i="8" s="1"/>
  <c r="M18" i="8"/>
  <c r="M20" i="8" s="1"/>
  <c r="N20" i="8" s="1"/>
  <c r="I32" i="8"/>
  <c r="J32" i="8" s="1"/>
  <c r="M32" i="8"/>
  <c r="J64" i="7"/>
  <c r="J65" i="7"/>
  <c r="M65" i="7" s="1"/>
  <c r="J34" i="8" l="1"/>
  <c r="N34" i="8"/>
  <c r="I34" i="8"/>
  <c r="J26" i="8"/>
  <c r="M34" i="8"/>
  <c r="M33" i="8" s="1"/>
  <c r="N32" i="8"/>
  <c r="I37" i="8" l="1"/>
  <c r="K37" i="8" s="1"/>
  <c r="M37" i="8" s="1"/>
  <c r="I33" i="8"/>
  <c r="I36" i="8" s="1"/>
  <c r="K36" i="8" s="1"/>
  <c r="M36" i="8" s="1"/>
  <c r="J67" i="2" l="1"/>
  <c r="K65" i="2"/>
  <c r="K59" i="2"/>
  <c r="K36" i="2"/>
  <c r="K27" i="2"/>
  <c r="K21" i="2"/>
  <c r="K64" i="2"/>
  <c r="J65" i="2"/>
  <c r="K62" i="2"/>
  <c r="K63" i="2"/>
  <c r="K61" i="2"/>
  <c r="J62" i="2"/>
  <c r="J63" i="2"/>
  <c r="J64" i="2"/>
  <c r="J61" i="2"/>
  <c r="K58" i="2"/>
  <c r="J58" i="2"/>
  <c r="K57" i="2"/>
  <c r="J57" i="2"/>
  <c r="K33" i="2"/>
  <c r="K34" i="2"/>
  <c r="K35" i="2"/>
  <c r="J33" i="2"/>
  <c r="J34" i="2"/>
  <c r="J35" i="2"/>
  <c r="K32" i="2"/>
  <c r="J32" i="2"/>
  <c r="K24" i="2"/>
  <c r="K25" i="2"/>
  <c r="K26" i="2"/>
  <c r="J24" i="2"/>
  <c r="J25" i="2"/>
  <c r="J26" i="2"/>
  <c r="K23" i="2"/>
  <c r="J23" i="2"/>
  <c r="K19" i="2"/>
  <c r="K20" i="2"/>
  <c r="J19" i="2"/>
  <c r="J20" i="2"/>
  <c r="K18" i="2"/>
  <c r="J18" i="2"/>
  <c r="C31" i="6" l="1"/>
  <c r="C28" i="6"/>
  <c r="C25" i="6"/>
  <c r="C22" i="6"/>
  <c r="C19" i="6"/>
  <c r="O32" i="6"/>
  <c r="O29" i="6"/>
  <c r="R26" i="6"/>
  <c r="Q26" i="6"/>
  <c r="P26" i="6"/>
  <c r="O26" i="6"/>
  <c r="R23" i="6"/>
  <c r="Q23" i="6"/>
  <c r="P23" i="6"/>
  <c r="O23" i="6"/>
  <c r="R20" i="6"/>
  <c r="R34" i="6" s="1"/>
  <c r="Q20" i="6"/>
  <c r="Q34" i="6" s="1"/>
  <c r="P20" i="6"/>
  <c r="P34" i="6" s="1"/>
  <c r="O20" i="6"/>
  <c r="O34" i="6" s="1"/>
  <c r="K18" i="6"/>
  <c r="R16" i="6"/>
  <c r="Q16" i="6"/>
  <c r="P16" i="6"/>
  <c r="O16" i="6"/>
  <c r="N16" i="6"/>
  <c r="L16" i="6"/>
  <c r="K16" i="6"/>
  <c r="M16" i="6" s="1"/>
  <c r="J16" i="6"/>
  <c r="M15" i="6"/>
  <c r="K15" i="6"/>
  <c r="I15" i="6"/>
  <c r="M18" i="6" l="1"/>
  <c r="C58" i="2"/>
  <c r="I35" i="2"/>
  <c r="I58" i="2" s="1"/>
  <c r="H28" i="6" s="1"/>
  <c r="H35" i="2"/>
  <c r="H58" i="2" s="1"/>
  <c r="B35" i="2"/>
  <c r="B58" i="2" s="1"/>
  <c r="H19" i="6" l="1"/>
  <c r="K20" i="6" s="1"/>
  <c r="L20" i="6" s="1"/>
  <c r="M29" i="6"/>
  <c r="N29" i="6" s="1"/>
  <c r="K29" i="6"/>
  <c r="L29" i="6" s="1"/>
  <c r="I29" i="6"/>
  <c r="J29" i="6" s="1"/>
  <c r="H31" i="6"/>
  <c r="H22" i="6"/>
  <c r="I33" i="2"/>
  <c r="I20" i="6" l="1"/>
  <c r="J20" i="6" s="1"/>
  <c r="M20" i="6"/>
  <c r="N20" i="6" s="1"/>
  <c r="K23" i="6"/>
  <c r="L23" i="6" s="1"/>
  <c r="I23" i="6"/>
  <c r="J23" i="6" s="1"/>
  <c r="M23" i="6"/>
  <c r="N23" i="6" s="1"/>
  <c r="K32" i="6"/>
  <c r="M32" i="6"/>
  <c r="I32" i="6"/>
  <c r="J32" i="6" s="1"/>
  <c r="M34" i="6" l="1"/>
  <c r="N32" i="6"/>
  <c r="L32" i="6"/>
  <c r="D46" i="4"/>
  <c r="D47" i="4" l="1"/>
  <c r="G19" i="4" l="1"/>
  <c r="A5" i="4"/>
  <c r="A3" i="4"/>
  <c r="A7" i="5"/>
  <c r="A2" i="5"/>
  <c r="D16" i="4" l="1"/>
  <c r="C16" i="4"/>
  <c r="H16" i="4" l="1"/>
  <c r="F31" i="4"/>
  <c r="D32" i="4" l="1"/>
  <c r="F32" i="4"/>
  <c r="G36" i="4" l="1"/>
  <c r="G37" i="4"/>
  <c r="G38" i="4"/>
  <c r="G35" i="4"/>
  <c r="G28" i="5" l="1"/>
  <c r="D11" i="4"/>
  <c r="D10" i="4"/>
  <c r="I51" i="5" l="1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29" i="5"/>
  <c r="I28" i="5"/>
  <c r="K28" i="5" s="1"/>
  <c r="J28" i="5"/>
  <c r="I27" i="5"/>
  <c r="I26" i="5"/>
  <c r="I23" i="5"/>
  <c r="I20" i="5"/>
  <c r="I19" i="5"/>
  <c r="I18" i="5"/>
  <c r="I17" i="5"/>
  <c r="I16" i="5"/>
  <c r="I13" i="5"/>
  <c r="I12" i="5"/>
  <c r="I11" i="5"/>
  <c r="I10" i="5"/>
  <c r="I55" i="2" l="1"/>
  <c r="I56" i="2"/>
  <c r="I52" i="2"/>
  <c r="I53" i="2"/>
  <c r="I54" i="2"/>
  <c r="I50" i="2"/>
  <c r="I51" i="2"/>
  <c r="I47" i="2"/>
  <c r="I48" i="2"/>
  <c r="I49" i="2"/>
  <c r="I44" i="2"/>
  <c r="I45" i="2"/>
  <c r="I46" i="2"/>
  <c r="I41" i="2"/>
  <c r="I42" i="2"/>
  <c r="I43" i="2"/>
  <c r="I39" i="2"/>
  <c r="I40" i="2"/>
  <c r="I38" i="2"/>
  <c r="I29" i="2"/>
  <c r="F66" i="4"/>
  <c r="D62" i="4"/>
  <c r="K62" i="4" s="1"/>
  <c r="D61" i="4"/>
  <c r="C61" i="4"/>
  <c r="D60" i="4"/>
  <c r="C60" i="4"/>
  <c r="E59" i="4"/>
  <c r="E61" i="4" s="1"/>
  <c r="D59" i="4"/>
  <c r="K58" i="4"/>
  <c r="I58" i="4"/>
  <c r="H58" i="4" s="1"/>
  <c r="H63" i="4" s="1"/>
  <c r="K63" i="4" s="1"/>
  <c r="D56" i="4"/>
  <c r="K56" i="4" s="1"/>
  <c r="E55" i="4"/>
  <c r="D54" i="4"/>
  <c r="K54" i="4" s="1"/>
  <c r="D53" i="4"/>
  <c r="K53" i="4" s="1"/>
  <c r="G38" i="5" s="1"/>
  <c r="J38" i="5" s="1"/>
  <c r="K52" i="4"/>
  <c r="H52" i="4"/>
  <c r="H57" i="4" s="1"/>
  <c r="K57" i="4" s="1"/>
  <c r="D48" i="4"/>
  <c r="D49" i="4" s="1"/>
  <c r="C48" i="4"/>
  <c r="C49" i="4" s="1"/>
  <c r="E41" i="4"/>
  <c r="G32" i="4"/>
  <c r="E31" i="4"/>
  <c r="G31" i="4" s="1"/>
  <c r="D30" i="4"/>
  <c r="G30" i="4" s="1"/>
  <c r="I26" i="4"/>
  <c r="C22" i="4"/>
  <c r="G22" i="4" s="1"/>
  <c r="D18" i="4"/>
  <c r="C18" i="4"/>
  <c r="E11" i="4"/>
  <c r="C11" i="4"/>
  <c r="C10" i="4"/>
  <c r="I10" i="4" s="1"/>
  <c r="G11" i="5" s="1"/>
  <c r="J11" i="5" s="1"/>
  <c r="G54" i="2" l="1"/>
  <c r="J54" i="2" s="1"/>
  <c r="G48" i="5"/>
  <c r="G53" i="2"/>
  <c r="K53" i="2" s="1"/>
  <c r="G47" i="5"/>
  <c r="J49" i="2"/>
  <c r="G43" i="5"/>
  <c r="G45" i="2"/>
  <c r="J45" i="2" s="1"/>
  <c r="G39" i="5"/>
  <c r="G47" i="2"/>
  <c r="K47" i="2" s="1"/>
  <c r="G41" i="5"/>
  <c r="G44" i="2"/>
  <c r="J44" i="2" s="1"/>
  <c r="K38" i="5"/>
  <c r="G43" i="2"/>
  <c r="K43" i="2" s="1"/>
  <c r="G37" i="5"/>
  <c r="G48" i="2"/>
  <c r="J48" i="2" s="1"/>
  <c r="G42" i="5"/>
  <c r="G41" i="4"/>
  <c r="G29" i="5" s="1"/>
  <c r="G20" i="5"/>
  <c r="K11" i="5"/>
  <c r="G26" i="5"/>
  <c r="G23" i="5"/>
  <c r="G27" i="5"/>
  <c r="D55" i="4"/>
  <c r="K60" i="4"/>
  <c r="K55" i="4"/>
  <c r="K59" i="4"/>
  <c r="K49" i="2" l="1"/>
  <c r="J53" i="2"/>
  <c r="J43" i="2"/>
  <c r="J47" i="2"/>
  <c r="K54" i="2"/>
  <c r="K45" i="2"/>
  <c r="K44" i="2"/>
  <c r="K48" i="2"/>
  <c r="J47" i="5"/>
  <c r="K47" i="5"/>
  <c r="J51" i="2"/>
  <c r="G45" i="5"/>
  <c r="J43" i="5"/>
  <c r="K43" i="5"/>
  <c r="J48" i="5"/>
  <c r="K48" i="5"/>
  <c r="J50" i="2"/>
  <c r="G44" i="5"/>
  <c r="J37" i="5"/>
  <c r="K37" i="5"/>
  <c r="K41" i="5"/>
  <c r="J41" i="5"/>
  <c r="J39" i="5"/>
  <c r="K39" i="5"/>
  <c r="G46" i="2"/>
  <c r="J46" i="2" s="1"/>
  <c r="G40" i="5"/>
  <c r="J42" i="5"/>
  <c r="K42" i="5"/>
  <c r="J29" i="5"/>
  <c r="K29" i="5"/>
  <c r="J20" i="5"/>
  <c r="K20" i="5"/>
  <c r="J26" i="5"/>
  <c r="K26" i="5"/>
  <c r="J23" i="5"/>
  <c r="J24" i="5" s="1"/>
  <c r="K23" i="5"/>
  <c r="K24" i="5" s="1"/>
  <c r="J27" i="5"/>
  <c r="K27" i="5"/>
  <c r="K61" i="4"/>
  <c r="I11" i="4"/>
  <c r="I9" i="4"/>
  <c r="K46" i="2" l="1"/>
  <c r="K51" i="2"/>
  <c r="J52" i="2"/>
  <c r="G46" i="5"/>
  <c r="J45" i="5"/>
  <c r="K45" i="5"/>
  <c r="K50" i="2"/>
  <c r="J44" i="5"/>
  <c r="K44" i="5"/>
  <c r="J40" i="5"/>
  <c r="K40" i="5"/>
  <c r="K30" i="5"/>
  <c r="J30" i="5"/>
  <c r="G10" i="5"/>
  <c r="G12" i="5"/>
  <c r="G16" i="5"/>
  <c r="F17" i="4"/>
  <c r="H17" i="4" s="1"/>
  <c r="G12" i="4"/>
  <c r="I12" i="4" s="1"/>
  <c r="H18" i="4"/>
  <c r="K46" i="4"/>
  <c r="K47" i="4"/>
  <c r="K48" i="4"/>
  <c r="G34" i="5" s="1"/>
  <c r="K49" i="4"/>
  <c r="K64" i="4"/>
  <c r="K65" i="4"/>
  <c r="K66" i="4"/>
  <c r="K52" i="2" l="1"/>
  <c r="G56" i="2"/>
  <c r="J56" i="2" s="1"/>
  <c r="G50" i="5"/>
  <c r="G51" i="5"/>
  <c r="G55" i="2"/>
  <c r="J55" i="2" s="1"/>
  <c r="G49" i="5"/>
  <c r="J46" i="5"/>
  <c r="K46" i="5"/>
  <c r="J34" i="5"/>
  <c r="K34" i="5"/>
  <c r="J41" i="2"/>
  <c r="G35" i="5"/>
  <c r="J39" i="2"/>
  <c r="G33" i="5"/>
  <c r="J38" i="2"/>
  <c r="G32" i="5"/>
  <c r="J12" i="5"/>
  <c r="K12" i="5"/>
  <c r="G13" i="5"/>
  <c r="J10" i="5"/>
  <c r="K10" i="5"/>
  <c r="G18" i="5"/>
  <c r="J16" i="5"/>
  <c r="K16" i="5"/>
  <c r="G17" i="5"/>
  <c r="H50" i="4"/>
  <c r="K50" i="4" s="1"/>
  <c r="J40" i="2"/>
  <c r="K29" i="2"/>
  <c r="K30" i="2" s="1"/>
  <c r="F19" i="4"/>
  <c r="H19" i="4" s="1"/>
  <c r="M67" i="2" l="1"/>
  <c r="H25" i="6"/>
  <c r="J21" i="2"/>
  <c r="J51" i="5"/>
  <c r="K51" i="5"/>
  <c r="J50" i="5"/>
  <c r="K50" i="5"/>
  <c r="J49" i="5"/>
  <c r="K49" i="5"/>
  <c r="J35" i="5"/>
  <c r="K35" i="5"/>
  <c r="J33" i="5"/>
  <c r="K33" i="5"/>
  <c r="G42" i="2"/>
  <c r="K42" i="2" s="1"/>
  <c r="G36" i="5"/>
  <c r="J32" i="5"/>
  <c r="K32" i="5"/>
  <c r="J13" i="5"/>
  <c r="J14" i="5" s="1"/>
  <c r="K13" i="5"/>
  <c r="K14" i="5" s="1"/>
  <c r="G19" i="5"/>
  <c r="J17" i="5"/>
  <c r="K17" i="5"/>
  <c r="J18" i="5"/>
  <c r="K18" i="5"/>
  <c r="K56" i="2"/>
  <c r="J29" i="2"/>
  <c r="J30" i="2" s="1"/>
  <c r="K38" i="2"/>
  <c r="K55" i="2"/>
  <c r="K40" i="2"/>
  <c r="K39" i="2"/>
  <c r="J36" i="2"/>
  <c r="J27" i="2"/>
  <c r="K41" i="2"/>
  <c r="I26" i="6" l="1"/>
  <c r="M26" i="6"/>
  <c r="N26" i="6" s="1"/>
  <c r="N34" i="6" s="1"/>
  <c r="K26" i="6"/>
  <c r="C35" i="6"/>
  <c r="M33" i="6" s="1"/>
  <c r="J42" i="2"/>
  <c r="J59" i="2" s="1"/>
  <c r="J66" i="2" s="1"/>
  <c r="J36" i="5"/>
  <c r="J52" i="5" s="1"/>
  <c r="K36" i="5"/>
  <c r="K52" i="5" s="1"/>
  <c r="J19" i="5"/>
  <c r="J21" i="5" s="1"/>
  <c r="K19" i="5"/>
  <c r="K21" i="5" s="1"/>
  <c r="L26" i="6" l="1"/>
  <c r="L34" i="6" s="1"/>
  <c r="K34" i="6"/>
  <c r="K33" i="6" s="1"/>
  <c r="I34" i="6"/>
  <c r="J26" i="6"/>
  <c r="J34" i="6" s="1"/>
  <c r="J54" i="5"/>
  <c r="J53" i="5"/>
  <c r="I33" i="6" l="1"/>
  <c r="I36" i="6" s="1"/>
  <c r="K36" i="6" s="1"/>
  <c r="M36" i="6" s="1"/>
  <c r="I37" i="6"/>
  <c r="K37" i="6" s="1"/>
  <c r="M37" i="6" s="1"/>
</calcChain>
</file>

<file path=xl/comments1.xml><?xml version="1.0" encoding="utf-8"?>
<comments xmlns="http://schemas.openxmlformats.org/spreadsheetml/2006/main">
  <authors>
    <author>Willian Costa Max</author>
    <author>Eulália Alves da Rocha</author>
  </authors>
  <commentList>
    <comment ref="F12" authorId="0">
      <text>
        <r>
          <rPr>
            <sz val="9"/>
            <color indexed="81"/>
            <rFont val="Segoe UI"/>
            <family val="2"/>
          </rPr>
          <t>Peso específico retirado do Manual de Custos Rodoviários do DNIT</t>
        </r>
      </text>
    </comment>
    <comment ref="G26" authorId="1">
      <text>
        <r>
          <rPr>
            <b/>
            <sz val="9"/>
            <color indexed="81"/>
            <rFont val="Segoe UI"/>
            <family val="2"/>
          </rPr>
          <t xml:space="preserve">Rampa de 1,20 x2,20x1,2 - considerando meio fio de 10 cm de altura e inclinação de 8,33%. </t>
        </r>
      </text>
    </comment>
    <comment ref="F31" authorId="1">
      <text>
        <r>
          <rPr>
            <b/>
            <sz val="9"/>
            <color indexed="81"/>
            <rFont val="Segoe UI"/>
            <family val="2"/>
          </rPr>
          <t>Deverá ser pintada faixa de pedestre onde existir rampas. Preferencialmente, próximo aos cruzamentos)</t>
        </r>
      </text>
    </comment>
    <comment ref="E59" authorId="0">
      <text>
        <r>
          <rPr>
            <b/>
            <sz val="9"/>
            <color indexed="81"/>
            <rFont val="Segoe UI"/>
            <family val="2"/>
          </rPr>
          <t xml:space="preserve">Conforme Manual de drenagem urbana do Dnit o recobrimento mínimo do tubo deverá ser de 0,60 m.
</t>
        </r>
      </text>
    </comment>
  </commentList>
</comments>
</file>

<file path=xl/sharedStrings.xml><?xml version="1.0" encoding="utf-8"?>
<sst xmlns="http://schemas.openxmlformats.org/spreadsheetml/2006/main" count="1036" uniqueCount="223">
  <si>
    <t>TOTAL INCLUSO BDI  (%)</t>
  </si>
  <si>
    <t xml:space="preserve"> TOTAL (R$)</t>
  </si>
  <si>
    <t>SUB - TOTAL</t>
  </si>
  <si>
    <t>m</t>
  </si>
  <si>
    <t>Assentamento de tudo de concreto para redes coletoras de águas pluviais, diâmeto de 600 mm, junta rígida, instalado em local com baixo nível de interferências</t>
  </si>
  <si>
    <t>S</t>
  </si>
  <si>
    <t>SINAPI</t>
  </si>
  <si>
    <t>5.13</t>
  </si>
  <si>
    <t>5.12</t>
  </si>
  <si>
    <t>Tubo de Concreto Simples, DN 400 mm para aguas pluviais</t>
  </si>
  <si>
    <t>I</t>
  </si>
  <si>
    <t>5.11</t>
  </si>
  <si>
    <t>Tubo de Concreto Simples, DN 600 mm para aguas pluviais</t>
  </si>
  <si>
    <t>5.10</t>
  </si>
  <si>
    <t>und</t>
  </si>
  <si>
    <t>Tampao fofo articulado, classe D400 carga max 40 T, redondo tampa *600 mm, rede pluvial/esgoto</t>
  </si>
  <si>
    <t>5.9</t>
  </si>
  <si>
    <t>Poço de visita para rede de esg. Sanit. Em aneis de concreto, diâmetro = 60 CM, prof = 80 cm, incluindo degrau, excluindo tampao ferro fundido</t>
  </si>
  <si>
    <t>5.8</t>
  </si>
  <si>
    <t>Boca de lobo em alvenaria tijolo macico, revestida c/ argamassa de cimento e areia 1:3, sobre lastro de concreto 10 cm e tampa de concreto armado</t>
  </si>
  <si>
    <t xml:space="preserve">SINAPI  </t>
  </si>
  <si>
    <t>5.7</t>
  </si>
  <si>
    <t>m³Xkm</t>
  </si>
  <si>
    <t>Transporte com caminhão basculante 6 m³ em rodovia com leito natural</t>
  </si>
  <si>
    <t>5.6</t>
  </si>
  <si>
    <t>m³</t>
  </si>
  <si>
    <t>5.5</t>
  </si>
  <si>
    <t>m²</t>
  </si>
  <si>
    <t>Preparo de fundo de vala com largura menor que 1.5 M, em local com nível baixo de interferência</t>
  </si>
  <si>
    <t>5.4</t>
  </si>
  <si>
    <t>5.3</t>
  </si>
  <si>
    <t>Execução de sarjeta de concreto usinado, moldada in loco em trecho reto, 30 CM base X 15 CM altura</t>
  </si>
  <si>
    <t>5.2</t>
  </si>
  <si>
    <t>Guia (meio-fio) concreto, moldada in loco em trecho reto com extrusoram 14 cm base x 30 cm altura</t>
  </si>
  <si>
    <t>5.1</t>
  </si>
  <si>
    <t>DRENAGEM</t>
  </si>
  <si>
    <t>Placa de sinalização em chapa de aço num 16 com pintura refletiva</t>
  </si>
  <si>
    <t>4.3</t>
  </si>
  <si>
    <t>4.2</t>
  </si>
  <si>
    <t>4.1</t>
  </si>
  <si>
    <t>SINALIZAÇÃO</t>
  </si>
  <si>
    <t>3.1</t>
  </si>
  <si>
    <t>ACESSIBILIDADE</t>
  </si>
  <si>
    <t>2.5</t>
  </si>
  <si>
    <t>Transporte com caminhão basculante 10 m³ de massa asfaltica para pavimentação urbana</t>
  </si>
  <si>
    <t>2.4</t>
  </si>
  <si>
    <t>Construção de pavimento com aplicação de concreto betuminoso usinado a quente (CBUQ), binder, com espessura de 5,0 cm</t>
  </si>
  <si>
    <t>2.3</t>
  </si>
  <si>
    <t>2.2</t>
  </si>
  <si>
    <t>2.1</t>
  </si>
  <si>
    <t xml:space="preserve">PAVIMENTAÇÃO ASFALTICA </t>
  </si>
  <si>
    <t>Execução e Compactação de base e ou sub base com solo estabilizado granulometricamente - Exclusive escavação, carga e transporte e solo.</t>
  </si>
  <si>
    <t>1.2</t>
  </si>
  <si>
    <t>Regularização e compactação do Subleito até 20 cm de espessura</t>
  </si>
  <si>
    <t>1.1</t>
  </si>
  <si>
    <t>TERRAPLANAGEM</t>
  </si>
  <si>
    <t>VALOR TOTAL COM BDI (R$)</t>
  </si>
  <si>
    <t>VALOR TOTAL (R$)</t>
  </si>
  <si>
    <t>PREÇO COM BDI (R$)</t>
  </si>
  <si>
    <t>QUANTITATIVO</t>
  </si>
  <si>
    <t>UNI</t>
  </si>
  <si>
    <t>DESCRIÇÃO</t>
  </si>
  <si>
    <t>S - Serviço I - Insumo</t>
  </si>
  <si>
    <t>TABELA</t>
  </si>
  <si>
    <t>CÓDIGO</t>
  </si>
  <si>
    <t>ITEM</t>
  </si>
  <si>
    <t xml:space="preserve">BDI SERVIÇO (%) </t>
  </si>
  <si>
    <t xml:space="preserve">BDI MATERIAL (%) </t>
  </si>
  <si>
    <t>PAVIMENTAÇÃO DE VIAS PÚBLICAS - URBANAS</t>
  </si>
  <si>
    <t>PLANILHA ORÇAMENTÁRIA</t>
  </si>
  <si>
    <t>UND</t>
  </si>
  <si>
    <t>m³XKm</t>
  </si>
  <si>
    <t>(m²)</t>
  </si>
  <si>
    <t>(m³)</t>
  </si>
  <si>
    <t>(Km)</t>
  </si>
  <si>
    <t>(UND)</t>
  </si>
  <si>
    <t>(m)</t>
  </si>
  <si>
    <t>TOTAL</t>
  </si>
  <si>
    <t>AREA DA TUBULAÇÃO</t>
  </si>
  <si>
    <t>VOLUME</t>
  </si>
  <si>
    <t>DISTÂNCIA</t>
  </si>
  <si>
    <t>QUANTIDADE</t>
  </si>
  <si>
    <t>PROFUNDIDADE</t>
  </si>
  <si>
    <t>EXTENSÃO</t>
  </si>
  <si>
    <t xml:space="preserve">LARGURA </t>
  </si>
  <si>
    <t>5.0</t>
  </si>
  <si>
    <t>4.0</t>
  </si>
  <si>
    <t>3.0</t>
  </si>
  <si>
    <t>(km)</t>
  </si>
  <si>
    <t>ESPESSURA</t>
  </si>
  <si>
    <t>PAVIMENAÇÃO ASFÁLTICA</t>
  </si>
  <si>
    <t>2.0</t>
  </si>
  <si>
    <t>1.0</t>
  </si>
  <si>
    <t>PLANILHA DE CÁLCULO DE QUANTITATIVOS DE PAVIMENTAÇÃO</t>
  </si>
  <si>
    <t>1.3</t>
  </si>
  <si>
    <t>1.4</t>
  </si>
  <si>
    <t>74154/001</t>
  </si>
  <si>
    <t>Escavação , carga e transporte de material de 1A categoria com trator sobre esteiras 347 HP e caçamba 6m³, DMT 50 a 200M</t>
  </si>
  <si>
    <t>TxKm</t>
  </si>
  <si>
    <t>Execução de imprimação com asfalto diluído CM-30</t>
  </si>
  <si>
    <t>PESO ESPECIFICO - SOLO</t>
  </si>
  <si>
    <t>(T/m³)</t>
  </si>
  <si>
    <r>
      <t xml:space="preserve">Transporte comercial com caminhao carroceria 9 T, rodovia pavimentada - </t>
    </r>
    <r>
      <rPr>
        <i/>
        <sz val="11"/>
        <color theme="1"/>
        <rFont val="Calibri"/>
        <family val="2"/>
        <scheme val="minor"/>
      </rPr>
      <t>( taxa de 0,0012 T/m² de CM-30 x Area a ser pavimentada)</t>
    </r>
  </si>
  <si>
    <t>EMPOLAMENTO</t>
  </si>
  <si>
    <t>TABELA DE REFERÊNCIA - SINAPI / PA / 10_2017 /COM DESONERAÇÃO</t>
  </si>
  <si>
    <t xml:space="preserve">CUSTO UNITÁRIO (R$) </t>
  </si>
  <si>
    <r>
      <t xml:space="preserve">Transporte comercial com carroceria 9 T, rodovia em leito natural - </t>
    </r>
    <r>
      <rPr>
        <b/>
        <sz val="11"/>
        <color theme="1"/>
        <rFont val="Calibri"/>
        <family val="2"/>
        <scheme val="minor"/>
      </rPr>
      <t>COMPLEMENTO DE TRANSP. JAZIDA/OBRA.</t>
    </r>
  </si>
  <si>
    <t>Txkm</t>
  </si>
  <si>
    <r>
      <t xml:space="preserve">Transporte comercial com carroceria 9 T, rodovia em leito natural - </t>
    </r>
    <r>
      <rPr>
        <b/>
        <sz val="11"/>
        <color theme="1"/>
        <rFont val="Calibri"/>
        <family val="2"/>
        <scheme val="minor"/>
      </rPr>
      <t>COMPLEMENTO DE TRANSP. JAZIDA/OBRA</t>
    </r>
  </si>
  <si>
    <t>m³xKm</t>
  </si>
  <si>
    <r>
      <t xml:space="preserve">Concreto FCK - 15MPA, traço 1:3,  4:3, 5 (cimento/areia média/brita 1) - preparo mecânico com betoneira 400 l. AF_07/2016 - </t>
    </r>
    <r>
      <rPr>
        <b/>
        <sz val="11"/>
        <color theme="1"/>
        <rFont val="Calibri"/>
        <family val="2"/>
        <scheme val="minor"/>
      </rPr>
      <t>TENTO</t>
    </r>
  </si>
  <si>
    <t>ALTURA</t>
  </si>
  <si>
    <r>
      <t xml:space="preserve">Execução de passeio (calçada) ou piso de concreto com concreto moldado in loco, feito em obra, acabamento convencional, espessura 10 cm armado. AF_07/2016 - </t>
    </r>
    <r>
      <rPr>
        <b/>
        <sz val="11"/>
        <color theme="1"/>
        <rFont val="Calibri"/>
        <family val="2"/>
        <scheme val="minor"/>
      </rPr>
      <t>RAMPA DE ACESSIBILIDADE</t>
    </r>
  </si>
  <si>
    <t>BASE MAIOR</t>
  </si>
  <si>
    <t>BASE MENOR</t>
  </si>
  <si>
    <t>4.1.1</t>
  </si>
  <si>
    <t>4.1.2</t>
  </si>
  <si>
    <r>
      <t xml:space="preserve">Sinalização horizontal com tinta retrorrefletiva a base de resina acrilica com microesferas de vidro - </t>
    </r>
    <r>
      <rPr>
        <b/>
        <sz val="11"/>
        <color theme="1"/>
        <rFont val="Calibri"/>
        <family val="2"/>
        <scheme val="minor"/>
      </rPr>
      <t>FAIXA CONTINUA E SECCIONADA</t>
    </r>
  </si>
  <si>
    <t>Nº DE FAIXAS PINTADAS</t>
  </si>
  <si>
    <t>-</t>
  </si>
  <si>
    <r>
      <t xml:space="preserve">Sinalização horizontal com tinta retrorrefletiva a base de resina acrilica com microesferas de vidro - </t>
    </r>
    <r>
      <rPr>
        <b/>
        <sz val="11"/>
        <color theme="1"/>
        <rFont val="Calibri"/>
        <family val="2"/>
        <scheme val="minor"/>
      </rPr>
      <t>FAIXA DE PEDESTRE</t>
    </r>
  </si>
  <si>
    <t>Piso podotatil de concreto - direcional e alerta, *40 x 40 x 2,5* cm</t>
  </si>
  <si>
    <t>ÁREA</t>
  </si>
  <si>
    <t>4.3.1</t>
  </si>
  <si>
    <t>4.3.2</t>
  </si>
  <si>
    <t>4.3.3</t>
  </si>
  <si>
    <t>Placa de sinalização em chapa de aço num 16 com pintura refletiva - Octogonal (Dim. CTB Lei nº 9.503/97</t>
  </si>
  <si>
    <t>Placa de sinalização em chapa de aço num 16 com pintura refletiva - Circular (Dim. CTB Lei nº 9.503/97</t>
  </si>
  <si>
    <t>Placa de sinalização em chapa de aço num 16 com pintura refletiva - Triangular (Dim. CTB Lei nº 9.503/97</t>
  </si>
  <si>
    <t>Placa de sinalização em chapa de aço num 16 com pintura refletiva - Retangular (Dim. CTB Lei nº 9.503/97</t>
  </si>
  <si>
    <t>4.3.4</t>
  </si>
  <si>
    <t>4.4</t>
  </si>
  <si>
    <t>4.4.1</t>
  </si>
  <si>
    <t>DRENAGEM SUPERFICIAL</t>
  </si>
  <si>
    <t>Transporte com caminhão basculante 6m³ em rodovia com leito natural - Bota fora</t>
  </si>
  <si>
    <t>m³xkm</t>
  </si>
  <si>
    <t>DRENAGEM DE TRAVESSIA URBANA</t>
  </si>
  <si>
    <t>5.14</t>
  </si>
  <si>
    <t>5.15</t>
  </si>
  <si>
    <t>5.16</t>
  </si>
  <si>
    <t>5.17</t>
  </si>
  <si>
    <t>5.18</t>
  </si>
  <si>
    <t>5.19</t>
  </si>
  <si>
    <t>5.20</t>
  </si>
  <si>
    <t>Transporte comercial com caminhao carroceria 9 T, rodovia pavimentada - ( taxa de 0,0012 T/m² de CM-30 x Area a ser pavimentada)</t>
  </si>
  <si>
    <r>
      <t xml:space="preserve">Concreto FCK - 15MPA, traço 1:3,  4:3, 5 (cimento/areia média/brita 1) - </t>
    </r>
    <r>
      <rPr>
        <b/>
        <sz val="11"/>
        <color theme="1"/>
        <rFont val="Calibri"/>
        <family val="2"/>
        <scheme val="minor"/>
      </rPr>
      <t>TENTO</t>
    </r>
  </si>
  <si>
    <r>
      <t xml:space="preserve">Sinalização horizontal com tinta retrorrefletiva a base de resina acrilica com microesferas de vidro - </t>
    </r>
    <r>
      <rPr>
        <b/>
        <sz val="11"/>
        <color theme="1"/>
        <rFont val="Calibri"/>
        <family val="2"/>
        <scheme val="minor"/>
      </rPr>
      <t>FAIXA CONTINUA E SECCIONADA E PEDESTRE</t>
    </r>
  </si>
  <si>
    <t>Reaterro mecanizado de vala com retroescavadeira, largura até 0,8 M, profundidade até 1,5 M, com solo de 1 categoria em locais com baixo nível de interferência</t>
  </si>
  <si>
    <t>Assentamento de tubo de concreto para redes coletoras de águas pluviais, diâmetro de 400 mm, junta rígida, instalado em local com baixo nível de interferências</t>
  </si>
  <si>
    <t>73963/001</t>
  </si>
  <si>
    <t>Escavação mecanizada de vala com profundidade até 1,5 m (média entre montante e jusante/uma composição por trecho) com retroescavadeira (capacidade da caçamba da retro: 0,26 m3 / potência: 88 hp), largura menor que 0,8 m, em solo de 1a categoria, locais com baixo nível de interferência. AF_01/2015</t>
  </si>
  <si>
    <t>Escavação mecanizada de vala com profundidade até 1,5 m (média entre montante e jusante/uma composição por trecho) com retroescavadeira (capacidade da caçamba da retro: 0,26 m3 / potência: 88 hp), largura de 0,8 m a 1,5 m, em solo de 1a categoria, locais com baixo nível de interferência. AF_01/2015</t>
  </si>
  <si>
    <r>
      <t>Tubo Aço Galvanizado Com Costura, Classe Leve, Dn 50 Mm (2"), E = 3,00 Mm -</t>
    </r>
    <r>
      <rPr>
        <b/>
        <sz val="11"/>
        <rFont val="Calibri"/>
        <family val="2"/>
        <scheme val="minor"/>
      </rPr>
      <t>SUPORTE PLACA</t>
    </r>
  </si>
  <si>
    <r>
      <t>Escavação mecanizada de vala com profundidade até 1,5 m (média entre montante e jusante/uma composição por trecho) com retroescavadeira (capacidade da caçamba da retro: 0,26 m3 / potência: 88 hp), largura de 0,8 m a 1,5 m, em solo de 1a categoria, locais com baixo nível de interferência. AF_01/2015 -</t>
    </r>
    <r>
      <rPr>
        <b/>
        <i/>
        <sz val="11"/>
        <color theme="1"/>
        <rFont val="Calibri"/>
        <family val="2"/>
        <scheme val="minor"/>
      </rPr>
      <t xml:space="preserve"> Conforme NBR 12266/1992 - DN 400 mm.</t>
    </r>
  </si>
  <si>
    <r>
      <t>Escavação mecanizada de vala com profundidade até 1,5 m (média entre montante e jusante/uma composição por trecho) com retroescavadeira (capacidade da caçamba da retro: 0,26 m3 / potência: 88 hp), largura de 0,8 m a 1,5 m, em solo de 1a categoria, locais com baixo nível de interferência. AF_01/2015 -</t>
    </r>
    <r>
      <rPr>
        <b/>
        <i/>
        <sz val="11"/>
        <color theme="1"/>
        <rFont val="Calibri"/>
        <family val="2"/>
        <scheme val="minor"/>
      </rPr>
      <t xml:space="preserve"> Conforme NBR 12266/1992 - DN 600 mm.</t>
    </r>
  </si>
  <si>
    <r>
      <t xml:space="preserve">Escavação mecanizada de vala com profundidade até 1,5 m (média entre montante e jusante/uma composição por trecho) com retroescavadeira (capacidade da caçamba da retro: 0,26 m3 / potência: 88 hp), largura de 0,8 m a 1,5 m, em solo de 1a categoria, locais com baixo nível de interferência. AF_01/2015 </t>
    </r>
    <r>
      <rPr>
        <b/>
        <i/>
        <sz val="11"/>
        <color theme="1"/>
        <rFont val="Calibri"/>
        <family val="2"/>
        <scheme val="minor"/>
      </rPr>
      <t>- DN 400 mm.</t>
    </r>
  </si>
  <si>
    <r>
      <t xml:space="preserve">Escavação mecanizada de vala com profundidade até 1,5 m (média entre montante e jusante/uma composição por trecho) com retroescavadeira (capacidade da caçamba da retro: 0,26 m3 / potência: 88 hp), largura de 0,8 m a 1,5 m, em solo de 1a categoria, locais com baixo nível de interferência. AF_01/2015 </t>
    </r>
    <r>
      <rPr>
        <b/>
        <i/>
        <sz val="11"/>
        <color theme="1"/>
        <rFont val="Calibri"/>
        <family val="2"/>
        <scheme val="minor"/>
      </rPr>
      <t>- DN 600 mm.</t>
    </r>
  </si>
  <si>
    <r>
      <t xml:space="preserve">Preparo de fundo de vala com largura menor que 1.5 M, em local com nível baixo de interferência </t>
    </r>
    <r>
      <rPr>
        <b/>
        <i/>
        <sz val="11"/>
        <color theme="1"/>
        <rFont val="Calibri"/>
        <family val="2"/>
        <scheme val="minor"/>
      </rPr>
      <t>- DN 400 mm.</t>
    </r>
  </si>
  <si>
    <r>
      <t xml:space="preserve">Reaterro mecanizado de vala com retroescavadeira, largura até 0,8 M, profundidade até 1,5 M, com solo de 1 categoria em locais com baixo nivel de interferência </t>
    </r>
    <r>
      <rPr>
        <b/>
        <i/>
        <sz val="11"/>
        <color theme="1"/>
        <rFont val="Calibri"/>
        <family val="2"/>
        <scheme val="minor"/>
      </rPr>
      <t>- DN 400 mm.</t>
    </r>
  </si>
  <si>
    <r>
      <t>Assentamento de tudo de concreto para redes coletoras de águas pluviais, diâmeto de 400 mm, junta rígida, instalado em local com baixo nível de interferências</t>
    </r>
    <r>
      <rPr>
        <b/>
        <i/>
        <sz val="11"/>
        <color theme="1"/>
        <rFont val="Calibri"/>
        <family val="2"/>
        <scheme val="minor"/>
      </rPr>
      <t xml:space="preserve"> - DN 400 mm.</t>
    </r>
  </si>
  <si>
    <r>
      <t xml:space="preserve">Transporte com caminhão basculante 6 m³ em rodovia com leito natural - Bota fora </t>
    </r>
    <r>
      <rPr>
        <b/>
        <i/>
        <sz val="11"/>
        <color theme="1"/>
        <rFont val="Calibri"/>
        <family val="2"/>
        <scheme val="minor"/>
      </rPr>
      <t>- DN 400 mm.</t>
    </r>
  </si>
  <si>
    <r>
      <t xml:space="preserve">Preparo de fundo de vala com largura menor que 1.5 M, em local com nível baixo de interferência </t>
    </r>
    <r>
      <rPr>
        <b/>
        <i/>
        <sz val="11"/>
        <color theme="1"/>
        <rFont val="Calibri"/>
        <family val="2"/>
        <scheme val="minor"/>
      </rPr>
      <t xml:space="preserve"> - DN 600 mm.</t>
    </r>
  </si>
  <si>
    <r>
      <t xml:space="preserve">Reaterro mecanizado de vala com retroescavadeira, largura até 0,8 M, profundidade até 1,5 M, com solo de 1 categoria em locais com baixo nivel de interferência  </t>
    </r>
    <r>
      <rPr>
        <b/>
        <i/>
        <sz val="11"/>
        <color theme="1"/>
        <rFont val="Calibri"/>
        <family val="2"/>
        <scheme val="minor"/>
      </rPr>
      <t>- DN 600 mm.</t>
    </r>
  </si>
  <si>
    <r>
      <t xml:space="preserve">Assentamento de tudo de concreto para redes coletoras de águas pluviais, diâmeto de 600 mm, junta rígida, instalado em local com baixo nível de interferências  </t>
    </r>
    <r>
      <rPr>
        <b/>
        <i/>
        <sz val="11"/>
        <color theme="1"/>
        <rFont val="Calibri"/>
        <family val="2"/>
        <scheme val="minor"/>
      </rPr>
      <t>- DN 600 mm.</t>
    </r>
  </si>
  <si>
    <r>
      <t xml:space="preserve">Transporte com caminhão basculante 6 m³ em rodovia com leito natural - Bota fora </t>
    </r>
    <r>
      <rPr>
        <b/>
        <i/>
        <sz val="11"/>
        <color theme="1"/>
        <rFont val="Calibri"/>
        <family val="2"/>
        <scheme val="minor"/>
      </rPr>
      <t xml:space="preserve"> - DN 600 mm.</t>
    </r>
  </si>
  <si>
    <t>OBRA: PAVIMENTAÇÃO DE VIAS PÚBLICAS  - CONVÊNIO 0580/2017</t>
  </si>
  <si>
    <t>m131</t>
  </si>
  <si>
    <t>SERVIÇOS PRELIMINARES</t>
  </si>
  <si>
    <t xml:space="preserve">Placa de obra </t>
  </si>
  <si>
    <t>Instalação de canteiro de obra</t>
  </si>
  <si>
    <t>Mobilização, desmobilização de máquinas, equipamentos e pessoal</t>
  </si>
  <si>
    <t>SERVIÇOS DE CONSERVAÇÃO</t>
  </si>
  <si>
    <t>Limpeza lateral mecanizada</t>
  </si>
  <si>
    <t>Abertura de valetas</t>
  </si>
  <si>
    <t>SERVIÇOS DE TERRAPLENAGEM</t>
  </si>
  <si>
    <t>SERVIÇOS DE PAVIMENTAÇÃO</t>
  </si>
  <si>
    <t>SERVIÇOS DE OBRA DE ARTE CORRENTE (OAC)</t>
  </si>
  <si>
    <t>Base de solo estabilizado granu. s/ mistura (inclu. Indenização de jazida)</t>
  </si>
  <si>
    <t>Escavação mecanica de vala em mat 1ª categoria.</t>
  </si>
  <si>
    <t>Corpo BSTC D=0,80 m AC/BC/PC</t>
  </si>
  <si>
    <t>Reaterro compactado p/  bueiro</t>
  </si>
  <si>
    <t>Boca BSTC D = 0,80 AC/BC/PC</t>
  </si>
  <si>
    <t>tkm</t>
  </si>
  <si>
    <t>SEDOP</t>
  </si>
  <si>
    <t>Regularização do Sub leito</t>
  </si>
  <si>
    <t>Reaterro e compactação (pontos de erosão Km 15,5 a 15,8)</t>
  </si>
  <si>
    <t>Aterro e compactação p/ elevação de greide.</t>
  </si>
  <si>
    <t>PA-251 - PA-124 (Ourém) / BR-316 (Santa Luzia do Pará)</t>
  </si>
  <si>
    <t>CPU</t>
  </si>
  <si>
    <t>Transp. Local c/ basc. 10 m³ rodov. Não parvimentada - DMT 35 Km</t>
  </si>
  <si>
    <t>Transporte local c/ basculante10 m³ em rodovia não pavimentada DMT - 35 km</t>
  </si>
  <si>
    <t>Transp. Local c/ basc. 10 m³ rodov. Não parvimentada - DMT 35 km</t>
  </si>
  <si>
    <t>3.2</t>
  </si>
  <si>
    <t>3.3</t>
  </si>
  <si>
    <t xml:space="preserve">                 SARAIVA &amp; CIA LTDA – EPP</t>
  </si>
  <si>
    <t>OBRA: OBRAS DE CONSERVAÇÃO</t>
  </si>
  <si>
    <t xml:space="preserve">DATA: </t>
  </si>
  <si>
    <t>REF.: CONCORRÊNCIA PÚBLICA Nº 003/2018 - CPL/PMO</t>
  </si>
  <si>
    <t>TRECHO: PA-251 - PA-124 (OURÉM) / BR-316 (SANTA LUZIA DO PARÁ)</t>
  </si>
  <si>
    <t>73822/002</t>
  </si>
  <si>
    <t>73856/008</t>
  </si>
  <si>
    <t>* PREÇOS BASEADOS TABELA SINAPI E SEDOP</t>
  </si>
  <si>
    <t>CONTRATANTE: PREFEITURA MUNICIPAL DE OURÉM</t>
  </si>
  <si>
    <t xml:space="preserve">                SARAIVA &amp; CIA LTDA – EPP</t>
  </si>
  <si>
    <t xml:space="preserve"> C R O N O G R A M A   F I S I C O  -  F I N A N C E I R O   D A   O B R A</t>
  </si>
  <si>
    <t>TRECHO: PA-251 - TRECHO  BR-010 (SÃO MIGUEL DO GUAMÁ) / PA-124 (OURÉM)</t>
  </si>
  <si>
    <t>MÊS 1</t>
  </si>
  <si>
    <t>MÊS 2</t>
  </si>
  <si>
    <t>MÊS 3</t>
  </si>
  <si>
    <t>Item</t>
  </si>
  <si>
    <t>E t a p a   /   S e r v i ç o</t>
  </si>
  <si>
    <t>Valor</t>
  </si>
  <si>
    <t>%</t>
  </si>
  <si>
    <t>V A L O R E S</t>
  </si>
  <si>
    <t>Valor parcial</t>
  </si>
  <si>
    <t>T O T A I S</t>
  </si>
  <si>
    <t>Valor acumulado</t>
  </si>
  <si>
    <t>´</t>
  </si>
  <si>
    <t xml:space="preserve">Razão social: SARAIVA &amp; CIA LTDA - EPP
CNPJ: 12.545.515/0001-56
End: Av. Barão do Rio Branco, 402B – Betânia - Castanhal/ Pa – CEP: 68.741-670
Fone: (91) 98281-2400
</t>
  </si>
  <si>
    <t>DOIS MILHÕES, OITOCENTOS E OITENTA MIL, SEISCENTOS E NOVENTA E NOVE REAIS E DEZENOVE CENTAVOS</t>
  </si>
  <si>
    <t xml:space="preserve">_______________________________________
Anyelle de Sousa Pereira Honda
Sócia-administradora / Eng.Civil / Responsável Técnica
CPF.: 704.751.052-49  /    CREA 13586D PA
</t>
  </si>
  <si>
    <t>PA-251 - TRECHO  BR-010 (SÃO MIGUEL DO GUAMÁ) / PA-124 (OURÉM)</t>
  </si>
  <si>
    <t>QUATRO MILHÕES, NOVECENTOS E CINQUENTA E SETE MIL, SEISCENTOS E SEIS REAIS E CINQUENTA E NOVE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</si>
</sst>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&quot;\ #,##0.00"/>
    <numFmt numFmtId="166" formatCode="General_)"/>
    <numFmt numFmtId="167" formatCode="_(* #,##0.00_);_(* \(#,##0.00\);_(* &quot;-&quot;??_);_(@_)"/>
    <numFmt numFmtId="168" formatCode="[$-416]d\-mmm\-yy;@"/>
    <numFmt numFmtId="169" formatCode="0.0%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8"/>
      <name val="Times New Roman"/>
      <family val="1"/>
    </font>
    <font>
      <sz val="12"/>
      <name val="Courie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24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2"/>
      <name val="Courier"/>
    </font>
    <font>
      <sz val="14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9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FDFDF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15" fillId="0" borderId="0"/>
    <xf numFmtId="0" fontId="15" fillId="0" borderId="0"/>
    <xf numFmtId="166" fontId="21" fillId="0" borderId="0"/>
    <xf numFmtId="166" fontId="21" fillId="0" borderId="0"/>
    <xf numFmtId="0" fontId="24" fillId="0" borderId="0"/>
    <xf numFmtId="166" fontId="21" fillId="0" borderId="0"/>
    <xf numFmtId="167" fontId="24" fillId="0" borderId="0" applyFont="0" applyFill="0" applyBorder="0" applyAlignment="0" applyProtection="0"/>
  </cellStyleXfs>
  <cellXfs count="360">
    <xf numFmtId="0" fontId="0" fillId="0" borderId="0" xfId="0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Protection="1"/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2" fontId="0" fillId="3" borderId="3" xfId="0" applyNumberFormat="1" applyFill="1" applyBorder="1" applyAlignment="1" applyProtection="1">
      <alignment horizontal="center" vertical="center"/>
    </xf>
    <xf numFmtId="2" fontId="0" fillId="2" borderId="3" xfId="0" applyNumberFormat="1" applyFill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0" borderId="0" xfId="0" applyFont="1"/>
    <xf numFmtId="0" fontId="8" fillId="3" borderId="5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horizontal="right" vertical="center"/>
    </xf>
    <xf numFmtId="0" fontId="9" fillId="0" borderId="0" xfId="0" applyFont="1" applyAlignment="1">
      <alignment horizontal="center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/>
    </xf>
    <xf numFmtId="2" fontId="9" fillId="3" borderId="3" xfId="0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2" fontId="9" fillId="0" borderId="3" xfId="0" applyNumberFormat="1" applyFont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 wrapText="1"/>
    </xf>
    <xf numFmtId="2" fontId="9" fillId="2" borderId="3" xfId="0" applyNumberFormat="1" applyFont="1" applyFill="1" applyBorder="1" applyAlignment="1" applyProtection="1">
      <alignment horizontal="center" vertical="center"/>
    </xf>
    <xf numFmtId="2" fontId="9" fillId="0" borderId="3" xfId="0" applyNumberFormat="1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0" fillId="3" borderId="3" xfId="0" applyNumberFormat="1" applyFill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4" fontId="9" fillId="3" borderId="3" xfId="0" applyNumberFormat="1" applyFont="1" applyFill="1" applyBorder="1" applyAlignment="1" applyProtection="1">
      <alignment horizontal="center" vertical="center"/>
    </xf>
    <xf numFmtId="164" fontId="9" fillId="0" borderId="3" xfId="0" applyNumberFormat="1" applyFont="1" applyBorder="1" applyAlignment="1" applyProtection="1">
      <alignment horizontal="center" vertical="center"/>
    </xf>
    <xf numFmtId="164" fontId="9" fillId="2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justify" vertical="center" wrapText="1"/>
    </xf>
    <xf numFmtId="0" fontId="0" fillId="2" borderId="3" xfId="0" applyFont="1" applyFill="1" applyBorder="1" applyAlignment="1" applyProtection="1">
      <alignment horizontal="justify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justify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2" fontId="0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justify" vertical="center" wrapText="1"/>
    </xf>
    <xf numFmtId="2" fontId="0" fillId="0" borderId="0" xfId="0" applyNumberFormat="1"/>
    <xf numFmtId="0" fontId="1" fillId="0" borderId="5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2" fontId="0" fillId="0" borderId="3" xfId="0" applyNumberForma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justify" vertical="center" wrapText="1"/>
    </xf>
    <xf numFmtId="2" fontId="0" fillId="4" borderId="3" xfId="0" applyNumberFormat="1" applyFont="1" applyFill="1" applyBorder="1" applyAlignment="1" applyProtection="1">
      <alignment horizontal="center" vertical="center"/>
      <protection locked="0"/>
    </xf>
    <xf numFmtId="2" fontId="0" fillId="4" borderId="3" xfId="0" applyNumberForma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2" fontId="0" fillId="0" borderId="3" xfId="0" applyNumberForma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justify" vertical="center" wrapText="1"/>
    </xf>
    <xf numFmtId="0" fontId="0" fillId="0" borderId="3" xfId="0" applyFont="1" applyBorder="1" applyAlignment="1" applyProtection="1">
      <alignment horizontal="justify" vertical="center" wrapText="1"/>
    </xf>
    <xf numFmtId="2" fontId="0" fillId="0" borderId="3" xfId="0" applyNumberFormat="1" applyFont="1" applyBorder="1" applyAlignment="1" applyProtection="1">
      <alignment horizontal="center" vertical="center"/>
    </xf>
    <xf numFmtId="2" fontId="3" fillId="0" borderId="3" xfId="1" applyNumberFormat="1" applyFont="1" applyBorder="1" applyAlignment="1" applyProtection="1">
      <alignment horizontal="center" vertical="center"/>
    </xf>
    <xf numFmtId="2" fontId="0" fillId="0" borderId="3" xfId="0" quotePrefix="1" applyNumberFormat="1" applyBorder="1" applyAlignment="1" applyProtection="1">
      <alignment horizontal="center" vertical="center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justify" vertical="center"/>
    </xf>
    <xf numFmtId="0" fontId="0" fillId="0" borderId="0" xfId="0" applyAlignment="1">
      <alignment horizontal="justify"/>
    </xf>
    <xf numFmtId="2" fontId="0" fillId="0" borderId="3" xfId="0" applyNumberFormat="1" applyFill="1" applyBorder="1" applyAlignment="1" applyProtection="1">
      <alignment horizontal="center" vertical="center"/>
    </xf>
    <xf numFmtId="2" fontId="0" fillId="0" borderId="3" xfId="0" applyNumberForma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left" vertical="center" wrapText="1"/>
    </xf>
    <xf numFmtId="165" fontId="0" fillId="0" borderId="3" xfId="0" applyNumberFormat="1" applyBorder="1" applyAlignment="1" applyProtection="1">
      <alignment horizontal="center" vertical="center"/>
    </xf>
    <xf numFmtId="165" fontId="0" fillId="2" borderId="3" xfId="0" applyNumberFormat="1" applyFill="1" applyBorder="1" applyAlignment="1" applyProtection="1">
      <alignment horizontal="center" vertical="center"/>
    </xf>
    <xf numFmtId="164" fontId="14" fillId="0" borderId="3" xfId="0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4" fontId="0" fillId="2" borderId="3" xfId="0" applyNumberFormat="1" applyFill="1" applyBorder="1" applyAlignment="1" applyProtection="1">
      <alignment horizontal="center" vertical="center"/>
    </xf>
    <xf numFmtId="4" fontId="0" fillId="0" borderId="3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8" fillId="0" borderId="0" xfId="0" applyFont="1"/>
    <xf numFmtId="14" fontId="19" fillId="0" borderId="0" xfId="0" applyNumberFormat="1" applyFont="1"/>
    <xf numFmtId="44" fontId="0" fillId="0" borderId="3" xfId="2" applyFont="1" applyBorder="1" applyAlignment="1" applyProtection="1">
      <alignment horizontal="center" vertical="center"/>
    </xf>
    <xf numFmtId="44" fontId="0" fillId="0" borderId="3" xfId="2" applyFont="1" applyBorder="1" applyAlignment="1" applyProtection="1">
      <alignment horizontal="center" vertical="center" wrapText="1"/>
    </xf>
    <xf numFmtId="166" fontId="22" fillId="1" borderId="0" xfId="5" applyFont="1" applyFill="1" applyAlignment="1">
      <alignment vertical="center"/>
    </xf>
    <xf numFmtId="166" fontId="23" fillId="0" borderId="0" xfId="5" applyFont="1" applyFill="1" applyAlignment="1">
      <alignment horizontal="center" vertical="center"/>
    </xf>
    <xf numFmtId="166" fontId="23" fillId="0" borderId="0" xfId="6" applyFont="1" applyFill="1" applyBorder="1" applyAlignment="1" applyProtection="1">
      <alignment horizontal="left"/>
    </xf>
    <xf numFmtId="4" fontId="21" fillId="0" borderId="0" xfId="5" applyNumberFormat="1" applyAlignment="1">
      <alignment horizontal="center"/>
    </xf>
    <xf numFmtId="166" fontId="21" fillId="0" borderId="0" xfId="5"/>
    <xf numFmtId="0" fontId="24" fillId="0" borderId="0" xfId="7" applyAlignment="1">
      <alignment horizontal="left"/>
    </xf>
    <xf numFmtId="166" fontId="22" fillId="0" borderId="0" xfId="5" applyFont="1" applyAlignment="1">
      <alignment vertical="center"/>
    </xf>
    <xf numFmtId="4" fontId="22" fillId="0" borderId="0" xfId="5" applyNumberFormat="1" applyFont="1" applyBorder="1" applyAlignment="1">
      <alignment vertical="center"/>
    </xf>
    <xf numFmtId="4" fontId="22" fillId="0" borderId="0" xfId="5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14" fontId="21" fillId="0" borderId="0" xfId="5" applyNumberFormat="1"/>
    <xf numFmtId="166" fontId="21" fillId="0" borderId="0" xfId="8"/>
    <xf numFmtId="167" fontId="23" fillId="0" borderId="0" xfId="9" applyFont="1" applyAlignment="1">
      <alignment vertical="center"/>
    </xf>
    <xf numFmtId="4" fontId="21" fillId="0" borderId="0" xfId="5" applyNumberFormat="1"/>
    <xf numFmtId="166" fontId="22" fillId="0" borderId="0" xfId="6" applyFont="1" applyFill="1" applyBorder="1" applyAlignment="1" applyProtection="1">
      <alignment horizontal="right"/>
      <protection locked="0"/>
    </xf>
    <xf numFmtId="166" fontId="22" fillId="1" borderId="0" xfId="5" applyFont="1" applyFill="1" applyAlignment="1" applyProtection="1">
      <alignment horizontal="left" vertical="center"/>
    </xf>
    <xf numFmtId="166" fontId="23" fillId="0" borderId="0" xfId="5" applyFont="1" applyFill="1" applyAlignment="1" applyProtection="1">
      <alignment horizontal="center" vertical="center"/>
    </xf>
    <xf numFmtId="4" fontId="27" fillId="0" borderId="0" xfId="5" applyNumberFormat="1" applyFont="1" applyFill="1" applyBorder="1" applyAlignment="1" applyProtection="1">
      <alignment horizontal="right" vertical="center"/>
    </xf>
    <xf numFmtId="0" fontId="24" fillId="0" borderId="0" xfId="7" applyFill="1" applyBorder="1" applyAlignment="1">
      <alignment horizontal="right" vertical="center"/>
    </xf>
    <xf numFmtId="166" fontId="28" fillId="0" borderId="3" xfId="5" applyFont="1" applyBorder="1" applyAlignment="1">
      <alignment horizontal="center"/>
    </xf>
    <xf numFmtId="166" fontId="28" fillId="0" borderId="16" xfId="5" applyFont="1" applyBorder="1" applyAlignment="1"/>
    <xf numFmtId="166" fontId="29" fillId="0" borderId="17" xfId="5" applyFont="1" applyBorder="1" applyAlignment="1" applyProtection="1">
      <alignment horizontal="fill" vertical="center"/>
    </xf>
    <xf numFmtId="168" fontId="23" fillId="0" borderId="0" xfId="5" applyNumberFormat="1" applyFont="1" applyAlignment="1" applyProtection="1">
      <alignment horizontal="center" vertical="center"/>
    </xf>
    <xf numFmtId="4" fontId="22" fillId="0" borderId="18" xfId="5" applyNumberFormat="1" applyFont="1" applyBorder="1" applyAlignment="1" applyProtection="1">
      <alignment horizontal="fill" vertical="center"/>
    </xf>
    <xf numFmtId="4" fontId="22" fillId="0" borderId="0" xfId="5" applyNumberFormat="1" applyFont="1" applyBorder="1" applyAlignment="1" applyProtection="1">
      <alignment horizontal="fill" vertical="center"/>
    </xf>
    <xf numFmtId="4" fontId="22" fillId="0" borderId="6" xfId="5" applyNumberFormat="1" applyFont="1" applyBorder="1" applyAlignment="1" applyProtection="1">
      <alignment horizontal="center" vertical="center"/>
    </xf>
    <xf numFmtId="0" fontId="22" fillId="0" borderId="5" xfId="5" applyNumberFormat="1" applyFont="1" applyBorder="1" applyAlignment="1" applyProtection="1">
      <alignment horizontal="center" vertical="center"/>
    </xf>
    <xf numFmtId="166" fontId="22" fillId="0" borderId="19" xfId="5" applyFont="1" applyBorder="1" applyAlignment="1" applyProtection="1">
      <alignment horizontal="fill" vertical="center"/>
    </xf>
    <xf numFmtId="0" fontId="22" fillId="0" borderId="19" xfId="5" applyNumberFormat="1" applyFont="1" applyBorder="1" applyAlignment="1" applyProtection="1">
      <alignment horizontal="center" vertical="center"/>
    </xf>
    <xf numFmtId="166" fontId="21" fillId="0" borderId="19" xfId="5" applyBorder="1"/>
    <xf numFmtId="166" fontId="22" fillId="1" borderId="0" xfId="5" quotePrefix="1" applyFont="1" applyFill="1" applyBorder="1" applyAlignment="1" applyProtection="1">
      <alignment horizontal="left" vertical="center"/>
    </xf>
    <xf numFmtId="49" fontId="23" fillId="1" borderId="20" xfId="5" applyNumberFormat="1" applyFont="1" applyFill="1" applyBorder="1" applyAlignment="1" applyProtection="1">
      <alignment horizontal="center" vertical="center"/>
    </xf>
    <xf numFmtId="4" fontId="27" fillId="1" borderId="21" xfId="5" applyNumberFormat="1" applyFont="1" applyFill="1" applyBorder="1" applyAlignment="1" applyProtection="1">
      <alignment horizontal="center" vertical="center"/>
    </xf>
    <xf numFmtId="4" fontId="27" fillId="1" borderId="16" xfId="5" applyNumberFormat="1" applyFont="1" applyFill="1" applyBorder="1" applyAlignment="1" applyProtection="1">
      <alignment horizontal="center" vertical="center"/>
    </xf>
    <xf numFmtId="4" fontId="27" fillId="1" borderId="22" xfId="5" applyNumberFormat="1" applyFont="1" applyFill="1" applyBorder="1" applyAlignment="1" applyProtection="1">
      <alignment horizontal="center" vertical="center"/>
    </xf>
    <xf numFmtId="166" fontId="30" fillId="0" borderId="20" xfId="5" applyNumberFormat="1" applyFont="1" applyFill="1" applyBorder="1" applyAlignment="1" applyProtection="1">
      <alignment horizontal="center" vertical="center"/>
    </xf>
    <xf numFmtId="166" fontId="31" fillId="0" borderId="23" xfId="5" applyNumberFormat="1" applyFont="1" applyFill="1" applyBorder="1" applyAlignment="1">
      <alignment horizontal="center" vertical="center"/>
    </xf>
    <xf numFmtId="166" fontId="31" fillId="0" borderId="23" xfId="5" applyNumberFormat="1" applyFont="1" applyFill="1" applyBorder="1" applyAlignment="1" applyProtection="1">
      <alignment horizontal="center" vertical="center"/>
    </xf>
    <xf numFmtId="166" fontId="31" fillId="0" borderId="21" xfId="5" applyNumberFormat="1" applyFont="1" applyFill="1" applyBorder="1" applyAlignment="1">
      <alignment horizontal="center" vertical="center"/>
    </xf>
    <xf numFmtId="166" fontId="31" fillId="0" borderId="24" xfId="5" applyNumberFormat="1" applyFont="1" applyFill="1" applyBorder="1" applyAlignment="1">
      <alignment horizontal="center" vertical="center"/>
    </xf>
    <xf numFmtId="166" fontId="30" fillId="0" borderId="18" xfId="5" applyNumberFormat="1" applyFont="1" applyFill="1" applyBorder="1" applyAlignment="1" applyProtection="1">
      <alignment horizontal="center" vertical="center"/>
    </xf>
    <xf numFmtId="166" fontId="31" fillId="0" borderId="19" xfId="5" applyNumberFormat="1" applyFont="1" applyFill="1" applyBorder="1" applyAlignment="1">
      <alignment horizontal="center" vertical="center"/>
    </xf>
    <xf numFmtId="166" fontId="31" fillId="0" borderId="19" xfId="5" applyNumberFormat="1" applyFont="1" applyFill="1" applyBorder="1" applyAlignment="1" applyProtection="1">
      <alignment horizontal="center" vertical="center"/>
    </xf>
    <xf numFmtId="166" fontId="31" fillId="0" borderId="5" xfId="5" applyNumberFormat="1" applyFont="1" applyFill="1" applyBorder="1" applyAlignment="1">
      <alignment horizontal="center" vertical="center"/>
    </xf>
    <xf numFmtId="166" fontId="31" fillId="0" borderId="25" xfId="5" applyNumberFormat="1" applyFont="1" applyFill="1" applyBorder="1" applyAlignment="1">
      <alignment horizontal="center" vertical="center"/>
    </xf>
    <xf numFmtId="4" fontId="23" fillId="0" borderId="26" xfId="5" quotePrefix="1" applyNumberFormat="1" applyFont="1" applyFill="1" applyBorder="1" applyAlignment="1" applyProtection="1">
      <alignment horizontal="center" vertical="center"/>
    </xf>
    <xf numFmtId="4" fontId="27" fillId="0" borderId="27" xfId="5" applyNumberFormat="1" applyFont="1" applyFill="1" applyBorder="1" applyAlignment="1">
      <alignment vertical="center"/>
    </xf>
    <xf numFmtId="4" fontId="27" fillId="0" borderId="28" xfId="5" applyNumberFormat="1" applyFont="1" applyFill="1" applyBorder="1" applyAlignment="1">
      <alignment vertical="center"/>
    </xf>
    <xf numFmtId="4" fontId="27" fillId="0" borderId="28" xfId="5" applyNumberFormat="1" applyFont="1" applyFill="1" applyBorder="1" applyAlignment="1">
      <alignment horizontal="center" vertical="center"/>
    </xf>
    <xf numFmtId="169" fontId="33" fillId="0" borderId="18" xfId="5" applyNumberFormat="1" applyFont="1" applyFill="1" applyBorder="1" applyAlignment="1" applyProtection="1">
      <alignment horizontal="center" vertical="center"/>
    </xf>
    <xf numFmtId="169" fontId="33" fillId="0" borderId="19" xfId="5" applyNumberFormat="1" applyFont="1" applyFill="1" applyBorder="1" applyAlignment="1" applyProtection="1">
      <alignment horizontal="center" vertical="center"/>
    </xf>
    <xf numFmtId="169" fontId="33" fillId="0" borderId="5" xfId="5" applyNumberFormat="1" applyFont="1" applyFill="1" applyBorder="1" applyAlignment="1" applyProtection="1">
      <alignment horizontal="center" vertical="center"/>
    </xf>
    <xf numFmtId="166" fontId="33" fillId="0" borderId="25" xfId="5" applyFont="1" applyFill="1" applyBorder="1" applyAlignment="1">
      <alignment horizontal="center" vertical="center"/>
    </xf>
    <xf numFmtId="4" fontId="23" fillId="0" borderId="18" xfId="5" applyNumberFormat="1" applyFont="1" applyFill="1" applyBorder="1" applyAlignment="1" applyProtection="1">
      <alignment horizontal="center" vertical="center"/>
    </xf>
    <xf numFmtId="4" fontId="23" fillId="0" borderId="5" xfId="5" applyNumberFormat="1" applyFont="1" applyFill="1" applyBorder="1" applyAlignment="1" applyProtection="1">
      <alignment horizontal="center" vertical="center"/>
    </xf>
    <xf numFmtId="4" fontId="34" fillId="0" borderId="0" xfId="5" applyNumberFormat="1" applyFont="1" applyFill="1" applyBorder="1" applyAlignment="1" applyProtection="1">
      <alignment horizontal="center" vertical="center"/>
    </xf>
    <xf numFmtId="166" fontId="33" fillId="0" borderId="18" xfId="5" applyFont="1" applyFill="1" applyBorder="1" applyAlignment="1">
      <alignment vertical="center"/>
    </xf>
    <xf numFmtId="166" fontId="33" fillId="0" borderId="5" xfId="5" applyFont="1" applyFill="1" applyBorder="1" applyAlignment="1">
      <alignment vertical="center"/>
    </xf>
    <xf numFmtId="166" fontId="33" fillId="1" borderId="25" xfId="5" applyFont="1" applyFill="1" applyBorder="1" applyAlignment="1">
      <alignment vertical="center"/>
    </xf>
    <xf numFmtId="4" fontId="23" fillId="0" borderId="29" xfId="5" quotePrefix="1" applyNumberFormat="1" applyFont="1" applyFill="1" applyBorder="1" applyAlignment="1" applyProtection="1">
      <alignment horizontal="center" vertical="center"/>
    </xf>
    <xf numFmtId="4" fontId="27" fillId="0" borderId="30" xfId="5" applyNumberFormat="1" applyFont="1" applyFill="1" applyBorder="1" applyAlignment="1">
      <alignment vertical="center"/>
    </xf>
    <xf numFmtId="4" fontId="27" fillId="0" borderId="31" xfId="5" applyNumberFormat="1" applyFont="1" applyFill="1" applyBorder="1" applyAlignment="1">
      <alignment vertical="center"/>
    </xf>
    <xf numFmtId="4" fontId="27" fillId="0" borderId="31" xfId="5" applyNumberFormat="1" applyFont="1" applyFill="1" applyBorder="1" applyAlignment="1">
      <alignment horizontal="center" vertical="center"/>
    </xf>
    <xf numFmtId="39" fontId="33" fillId="0" borderId="29" xfId="5" applyNumberFormat="1" applyFont="1" applyFill="1" applyBorder="1" applyAlignment="1" applyProtection="1">
      <alignment horizontal="center" vertical="center"/>
    </xf>
    <xf numFmtId="39" fontId="33" fillId="0" borderId="32" xfId="5" applyNumberFormat="1" applyFont="1" applyFill="1" applyBorder="1" applyAlignment="1" applyProtection="1">
      <alignment horizontal="center" vertical="center"/>
    </xf>
    <xf numFmtId="39" fontId="33" fillId="0" borderId="30" xfId="5" applyNumberFormat="1" applyFont="1" applyFill="1" applyBorder="1" applyAlignment="1" applyProtection="1">
      <alignment horizontal="center" vertical="center"/>
    </xf>
    <xf numFmtId="39" fontId="33" fillId="0" borderId="33" xfId="5" applyNumberFormat="1" applyFont="1" applyFill="1" applyBorder="1" applyAlignment="1" applyProtection="1">
      <alignment horizontal="center" vertical="center"/>
    </xf>
    <xf numFmtId="4" fontId="34" fillId="0" borderId="6" xfId="5" applyNumberFormat="1" applyFont="1" applyFill="1" applyBorder="1" applyAlignment="1" applyProtection="1">
      <alignment horizontal="center" vertical="center"/>
    </xf>
    <xf numFmtId="4" fontId="27" fillId="0" borderId="27" xfId="5" applyNumberFormat="1" applyFont="1" applyBorder="1" applyAlignment="1">
      <alignment vertical="center"/>
    </xf>
    <xf numFmtId="4" fontId="27" fillId="0" borderId="34" xfId="5" applyNumberFormat="1" applyFont="1" applyBorder="1" applyAlignment="1">
      <alignment vertical="center"/>
    </xf>
    <xf numFmtId="4" fontId="27" fillId="0" borderId="34" xfId="5" applyNumberFormat="1" applyFont="1" applyBorder="1" applyAlignment="1">
      <alignment horizontal="center" vertical="center"/>
    </xf>
    <xf numFmtId="4" fontId="23" fillId="0" borderId="18" xfId="5" quotePrefix="1" applyNumberFormat="1" applyFont="1" applyFill="1" applyBorder="1" applyAlignment="1" applyProtection="1">
      <alignment horizontal="center" vertical="center"/>
    </xf>
    <xf numFmtId="4" fontId="23" fillId="0" borderId="5" xfId="5" quotePrefix="1" applyNumberFormat="1" applyFont="1" applyFill="1" applyBorder="1" applyAlignment="1" applyProtection="1">
      <alignment horizontal="center" vertical="center"/>
    </xf>
    <xf numFmtId="4" fontId="27" fillId="0" borderId="30" xfId="5" applyNumberFormat="1" applyFont="1" applyBorder="1" applyAlignment="1">
      <alignment vertical="center"/>
    </xf>
    <xf numFmtId="4" fontId="27" fillId="0" borderId="35" xfId="5" applyNumberFormat="1" applyFont="1" applyBorder="1" applyAlignment="1">
      <alignment vertical="center"/>
    </xf>
    <xf numFmtId="4" fontId="27" fillId="0" borderId="35" xfId="5" applyNumberFormat="1" applyFont="1" applyBorder="1" applyAlignment="1">
      <alignment horizontal="center" vertical="center"/>
    </xf>
    <xf numFmtId="39" fontId="33" fillId="0" borderId="5" xfId="5" applyNumberFormat="1" applyFont="1" applyFill="1" applyBorder="1" applyAlignment="1" applyProtection="1">
      <alignment horizontal="center" vertical="center"/>
    </xf>
    <xf numFmtId="39" fontId="33" fillId="0" borderId="25" xfId="5" applyNumberFormat="1" applyFont="1" applyFill="1" applyBorder="1" applyAlignment="1" applyProtection="1">
      <alignment horizontal="center" vertical="center"/>
    </xf>
    <xf numFmtId="166" fontId="22" fillId="1" borderId="0" xfId="5" quotePrefix="1" applyFont="1" applyFill="1" applyAlignment="1" applyProtection="1">
      <alignment horizontal="left" vertical="center"/>
    </xf>
    <xf numFmtId="49" fontId="23" fillId="0" borderId="36" xfId="5" quotePrefix="1" applyNumberFormat="1" applyFont="1" applyFill="1" applyBorder="1" applyAlignment="1" applyProtection="1">
      <alignment horizontal="center" vertical="center"/>
    </xf>
    <xf numFmtId="4" fontId="27" fillId="1" borderId="25" xfId="5" applyNumberFormat="1" applyFont="1" applyFill="1" applyBorder="1" applyAlignment="1">
      <alignment vertical="center"/>
    </xf>
    <xf numFmtId="4" fontId="34" fillId="1" borderId="36" xfId="5" applyNumberFormat="1" applyFont="1" applyFill="1" applyBorder="1" applyAlignment="1" applyProtection="1">
      <alignment horizontal="center" vertical="center"/>
    </xf>
    <xf numFmtId="169" fontId="31" fillId="0" borderId="27" xfId="5" applyNumberFormat="1" applyFont="1" applyFill="1" applyBorder="1" applyAlignment="1" applyProtection="1">
      <alignment horizontal="center" vertical="center"/>
    </xf>
    <xf numFmtId="166" fontId="31" fillId="0" borderId="27" xfId="5" applyFont="1" applyFill="1" applyBorder="1" applyAlignment="1">
      <alignment horizontal="center" vertical="center"/>
    </xf>
    <xf numFmtId="166" fontId="33" fillId="0" borderId="37" xfId="5" applyFont="1" applyFill="1" applyBorder="1" applyAlignment="1">
      <alignment horizontal="center" vertical="center"/>
    </xf>
    <xf numFmtId="49" fontId="23" fillId="0" borderId="38" xfId="5" quotePrefix="1" applyNumberFormat="1" applyFont="1" applyFill="1" applyBorder="1" applyAlignment="1" applyProtection="1">
      <alignment horizontal="center" vertical="center"/>
    </xf>
    <xf numFmtId="4" fontId="34" fillId="1" borderId="25" xfId="5" applyNumberFormat="1" applyFont="1" applyFill="1" applyBorder="1" applyAlignment="1" applyProtection="1">
      <alignment horizontal="center" vertical="center"/>
    </xf>
    <xf numFmtId="4" fontId="27" fillId="1" borderId="39" xfId="5" applyNumberFormat="1" applyFont="1" applyFill="1" applyBorder="1" applyAlignment="1" applyProtection="1">
      <alignment horizontal="center" vertical="center"/>
    </xf>
    <xf numFmtId="39" fontId="31" fillId="0" borderId="30" xfId="5" applyNumberFormat="1" applyFont="1" applyFill="1" applyBorder="1" applyAlignment="1" applyProtection="1">
      <alignment horizontal="center" vertical="center"/>
    </xf>
    <xf numFmtId="4" fontId="27" fillId="1" borderId="25" xfId="5" applyNumberFormat="1" applyFont="1" applyFill="1" applyBorder="1" applyAlignment="1" applyProtection="1">
      <alignment horizontal="center" vertical="center"/>
    </xf>
    <xf numFmtId="4" fontId="27" fillId="1" borderId="38" xfId="5" applyNumberFormat="1" applyFont="1" applyFill="1" applyBorder="1" applyAlignment="1" applyProtection="1">
      <alignment horizontal="center" vertical="center"/>
    </xf>
    <xf numFmtId="166" fontId="23" fillId="0" borderId="5" xfId="5" applyFont="1" applyBorder="1" applyAlignment="1" applyProtection="1">
      <alignment horizontal="fill" vertical="center"/>
    </xf>
    <xf numFmtId="166" fontId="23" fillId="0" borderId="5" xfId="5" applyFont="1" applyBorder="1" applyAlignment="1">
      <alignment vertical="center"/>
    </xf>
    <xf numFmtId="166" fontId="22" fillId="0" borderId="25" xfId="5" applyFont="1" applyBorder="1" applyAlignment="1">
      <alignment vertical="center"/>
    </xf>
    <xf numFmtId="4" fontId="34" fillId="1" borderId="38" xfId="5" applyNumberFormat="1" applyFont="1" applyFill="1" applyBorder="1" applyAlignment="1" applyProtection="1">
      <alignment horizontal="center" vertical="center"/>
    </xf>
    <xf numFmtId="169" fontId="31" fillId="0" borderId="5" xfId="5" applyNumberFormat="1" applyFont="1" applyFill="1" applyBorder="1" applyAlignment="1" applyProtection="1">
      <alignment horizontal="center" vertical="center"/>
    </xf>
    <xf numFmtId="166" fontId="31" fillId="0" borderId="5" xfId="5" applyFont="1" applyFill="1" applyBorder="1" applyAlignment="1">
      <alignment horizontal="center" vertical="center"/>
    </xf>
    <xf numFmtId="49" fontId="23" fillId="0" borderId="39" xfId="5" quotePrefix="1" applyNumberFormat="1" applyFont="1" applyFill="1" applyBorder="1" applyAlignment="1" applyProtection="1">
      <alignment horizontal="center" vertical="center"/>
    </xf>
    <xf numFmtId="4" fontId="27" fillId="1" borderId="33" xfId="5" applyNumberFormat="1" applyFont="1" applyFill="1" applyBorder="1" applyAlignment="1">
      <alignment vertical="center"/>
    </xf>
    <xf numFmtId="166" fontId="31" fillId="0" borderId="30" xfId="5" applyFont="1" applyFill="1" applyBorder="1" applyAlignment="1">
      <alignment horizontal="center" vertical="center"/>
    </xf>
    <xf numFmtId="166" fontId="33" fillId="0" borderId="33" xfId="5" applyFont="1" applyFill="1" applyBorder="1" applyAlignment="1">
      <alignment horizontal="center" vertical="center"/>
    </xf>
    <xf numFmtId="49" fontId="23" fillId="0" borderId="0" xfId="5" quotePrefix="1" applyNumberFormat="1" applyFont="1" applyFill="1" applyBorder="1" applyAlignment="1" applyProtection="1">
      <alignment horizontal="center" vertical="center"/>
    </xf>
    <xf numFmtId="4" fontId="22" fillId="1" borderId="0" xfId="5" applyNumberFormat="1" applyFont="1" applyFill="1" applyAlignment="1" applyProtection="1">
      <alignment horizontal="fill" vertical="center"/>
    </xf>
    <xf numFmtId="4" fontId="22" fillId="1" borderId="0" xfId="5" applyNumberFormat="1" applyFont="1" applyFill="1" applyAlignment="1" applyProtection="1">
      <alignment horizontal="center" vertical="center"/>
    </xf>
    <xf numFmtId="166" fontId="22" fillId="1" borderId="0" xfId="5" applyFont="1" applyFill="1" applyAlignment="1" applyProtection="1">
      <alignment horizontal="fill" vertical="center"/>
    </xf>
    <xf numFmtId="4" fontId="22" fillId="0" borderId="0" xfId="5" applyNumberFormat="1" applyFont="1" applyFill="1" applyAlignment="1" applyProtection="1">
      <alignment horizontal="fill" vertical="center"/>
    </xf>
    <xf numFmtId="4" fontId="22" fillId="0" borderId="0" xfId="5" applyNumberFormat="1" applyFont="1" applyFill="1" applyAlignment="1" applyProtection="1">
      <alignment horizontal="center" vertical="center"/>
    </xf>
    <xf numFmtId="166" fontId="22" fillId="0" borderId="0" xfId="5" applyFont="1" applyFill="1" applyAlignment="1" applyProtection="1">
      <alignment horizontal="fill" vertical="center"/>
    </xf>
    <xf numFmtId="166" fontId="28" fillId="0" borderId="0" xfId="5" applyFont="1" applyFill="1" applyBorder="1" applyAlignment="1">
      <alignment horizontal="center"/>
    </xf>
    <xf numFmtId="166" fontId="28" fillId="0" borderId="0" xfId="5" applyFont="1" applyFill="1" applyAlignment="1">
      <alignment horizontal="center"/>
    </xf>
    <xf numFmtId="0" fontId="2" fillId="0" borderId="13" xfId="0" applyFont="1" applyBorder="1" applyAlignment="1" applyProtection="1">
      <alignment horizontal="center" vertical="center"/>
    </xf>
    <xf numFmtId="0" fontId="35" fillId="0" borderId="0" xfId="0" applyFont="1" applyAlignment="1">
      <alignment horizontal="center" vertical="center" wrapText="1"/>
    </xf>
    <xf numFmtId="44" fontId="14" fillId="0" borderId="3" xfId="2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4" fontId="22" fillId="0" borderId="0" xfId="5" applyNumberFormat="1" applyFont="1" applyAlignment="1">
      <alignment wrapText="1"/>
    </xf>
    <xf numFmtId="0" fontId="24" fillId="0" borderId="0" xfId="7" applyFont="1" applyAlignment="1">
      <alignment horizontal="left"/>
    </xf>
    <xf numFmtId="166" fontId="22" fillId="0" borderId="0" xfId="5" applyFont="1"/>
    <xf numFmtId="0" fontId="36" fillId="0" borderId="0" xfId="0" applyFont="1"/>
    <xf numFmtId="14" fontId="22" fillId="0" borderId="0" xfId="5" applyNumberFormat="1" applyFont="1"/>
    <xf numFmtId="166" fontId="22" fillId="0" borderId="0" xfId="8" applyFont="1"/>
    <xf numFmtId="4" fontId="22" fillId="0" borderId="0" xfId="5" applyNumberFormat="1" applyFont="1"/>
    <xf numFmtId="4" fontId="22" fillId="0" borderId="0" xfId="5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0" borderId="0" xfId="3" applyFont="1" applyAlignment="1">
      <alignment horizontal="center" vertical="center"/>
    </xf>
    <xf numFmtId="0" fontId="17" fillId="0" borderId="0" xfId="0" applyFont="1" applyFill="1" applyBorder="1" applyAlignment="1">
      <alignment vertical="top" wrapText="1"/>
    </xf>
    <xf numFmtId="0" fontId="17" fillId="0" borderId="15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35" fillId="0" borderId="0" xfId="0" applyFont="1" applyAlignment="1">
      <alignment horizontal="center" vertical="center" wrapText="1"/>
    </xf>
    <xf numFmtId="4" fontId="24" fillId="0" borderId="0" xfId="5" applyNumberFormat="1" applyFont="1" applyAlignment="1">
      <alignment horizontal="center" wrapText="1"/>
    </xf>
    <xf numFmtId="0" fontId="17" fillId="5" borderId="40" xfId="0" applyFont="1" applyFill="1" applyBorder="1" applyAlignment="1">
      <alignment horizontal="center" vertical="top" wrapText="1"/>
    </xf>
    <xf numFmtId="0" fontId="17" fillId="5" borderId="16" xfId="0" applyFont="1" applyFill="1" applyBorder="1" applyAlignment="1">
      <alignment horizontal="center" vertical="top" wrapText="1"/>
    </xf>
    <xf numFmtId="0" fontId="17" fillId="5" borderId="24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4" fontId="22" fillId="0" borderId="0" xfId="5" applyNumberFormat="1" applyFont="1" applyAlignment="1">
      <alignment horizontal="center" wrapText="1"/>
    </xf>
    <xf numFmtId="0" fontId="25" fillId="0" borderId="0" xfId="7" applyFont="1" applyAlignment="1">
      <alignment horizontal="center" vertical="center"/>
    </xf>
    <xf numFmtId="166" fontId="26" fillId="0" borderId="0" xfId="6" applyFont="1" applyFill="1" applyBorder="1" applyAlignment="1" applyProtection="1">
      <alignment horizontal="center"/>
    </xf>
    <xf numFmtId="0" fontId="32" fillId="0" borderId="15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7" fillId="5" borderId="41" xfId="0" applyFont="1" applyFill="1" applyBorder="1" applyAlignment="1">
      <alignment horizontal="center" vertical="top" wrapText="1"/>
    </xf>
    <xf numFmtId="0" fontId="17" fillId="5" borderId="0" xfId="0" applyFont="1" applyFill="1" applyBorder="1" applyAlignment="1">
      <alignment horizontal="center" vertical="top" wrapText="1"/>
    </xf>
    <xf numFmtId="164" fontId="9" fillId="0" borderId="2" xfId="0" applyNumberFormat="1" applyFont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2" fontId="0" fillId="0" borderId="3" xfId="0" applyNumberForma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justify" vertical="center"/>
    </xf>
    <xf numFmtId="0" fontId="1" fillId="2" borderId="14" xfId="0" applyFont="1" applyFill="1" applyBorder="1" applyAlignment="1" applyProtection="1">
      <alignment horizontal="justify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justify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justify" vertical="center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justify" vertical="center" wrapText="1"/>
    </xf>
    <xf numFmtId="0" fontId="1" fillId="0" borderId="14" xfId="0" applyFont="1" applyBorder="1" applyAlignment="1" applyProtection="1">
      <alignment horizontal="justify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justify" vertical="center" wrapText="1"/>
    </xf>
    <xf numFmtId="0" fontId="1" fillId="2" borderId="14" xfId="0" applyFont="1" applyFill="1" applyBorder="1" applyAlignment="1" applyProtection="1">
      <alignment horizontal="justify" vertical="center" wrapText="1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</cellXfs>
  <cellStyles count="10">
    <cellStyle name="Hiperlink" xfId="1" builtinId="8"/>
    <cellStyle name="Moeda" xfId="2" builtinId="4"/>
    <cellStyle name="Normal" xfId="0" builtinId="0"/>
    <cellStyle name="Normal 2" xfId="4"/>
    <cellStyle name="Normal 3" xfId="3"/>
    <cellStyle name="Normal 4" xfId="7"/>
    <cellStyle name="Normal_Cronograma" xfId="5"/>
    <cellStyle name="Normal_Materiais" xfId="8"/>
    <cellStyle name="Normal_Relatorio_1" xfId="6"/>
    <cellStyle name="Vírgula 2" xfId="9"/>
  </cellStyles>
  <dxfs count="4"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114299</xdr:colOff>
      <xdr:row>0</xdr:row>
      <xdr:rowOff>123825</xdr:rowOff>
    </xdr:from>
    <xdr:to>
      <xdr:col>4</xdr:col>
      <xdr:colOff>962024</xdr:colOff>
      <xdr:row>4</xdr:row>
      <xdr:rowOff>85725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4" y="123825"/>
          <a:ext cx="8477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0</xdr:row>
      <xdr:rowOff>152400</xdr:rowOff>
    </xdr:from>
    <xdr:to>
      <xdr:col>2</xdr:col>
      <xdr:colOff>1847850</xdr:colOff>
      <xdr:row>3</xdr:row>
      <xdr:rowOff>47625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52400"/>
          <a:ext cx="1162050" cy="952500"/>
        </a:xfrm>
        <a:prstGeom prst="rect">
          <a:avLst/>
        </a:prstGeom>
        <a:noFill/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114299</xdr:colOff>
      <xdr:row>0</xdr:row>
      <xdr:rowOff>123825</xdr:rowOff>
    </xdr:from>
    <xdr:to>
      <xdr:col>4</xdr:col>
      <xdr:colOff>962024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4" y="123825"/>
          <a:ext cx="8477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0</xdr:row>
      <xdr:rowOff>152400</xdr:rowOff>
    </xdr:from>
    <xdr:to>
      <xdr:col>2</xdr:col>
      <xdr:colOff>1847850</xdr:colOff>
      <xdr:row>3</xdr:row>
      <xdr:rowOff>47625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52400"/>
          <a:ext cx="1162050" cy="952500"/>
        </a:xfrm>
        <a:prstGeom prst="rect">
          <a:avLst/>
        </a:prstGeom>
        <a:noFill/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S&#195;O%20MIGUEL.OUR&#201;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Cronograma1 (3)"/>
      <sheetName val="CBUQ DESONERADA"/>
      <sheetName val="MEMORIAL QUANT. CBUQ"/>
    </sheetNames>
    <sheetDataSet>
      <sheetData sheetId="0">
        <row r="17">
          <cell r="E17" t="str">
            <v>SERVIÇOS PRELIMINARES</v>
          </cell>
        </row>
        <row r="21">
          <cell r="K21">
            <v>134355.57</v>
          </cell>
        </row>
        <row r="22">
          <cell r="E22" t="str">
            <v>SERVIÇOS DE CONSERVAÇÃO</v>
          </cell>
        </row>
        <row r="25">
          <cell r="K25">
            <v>193600</v>
          </cell>
        </row>
        <row r="29">
          <cell r="E29" t="str">
            <v>SERVIÇOS DE TERRAPLENAGEM</v>
          </cell>
        </row>
        <row r="34">
          <cell r="K34">
            <v>1347359.58</v>
          </cell>
        </row>
        <row r="35">
          <cell r="E35" t="str">
            <v>SERVIÇOS DE PAVIMENTAÇÃO</v>
          </cell>
        </row>
        <row r="57">
          <cell r="K57">
            <v>3201148.17</v>
          </cell>
        </row>
        <row r="58">
          <cell r="E58" t="str">
            <v>SERVIÇOS DE OBRA DE ARTE CORRENTE (OAC)</v>
          </cell>
        </row>
        <row r="63">
          <cell r="K63">
            <v>81143.26999999999</v>
          </cell>
        </row>
      </sheetData>
      <sheetData sheetId="1"/>
      <sheetData sheetId="2"/>
      <sheetData sheetId="3">
        <row r="50">
          <cell r="K50">
            <v>950.40000000000009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m@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4"/>
  <sheetViews>
    <sheetView tabSelected="1" view="pageBreakPreview" topLeftCell="A31" zoomScaleNormal="100" zoomScaleSheetLayoutView="100" workbookViewId="0">
      <selection activeCell="E71" sqref="E71:G71"/>
    </sheetView>
  </sheetViews>
  <sheetFormatPr defaultRowHeight="15" x14ac:dyDescent="0.25"/>
  <cols>
    <col min="1" max="1" width="6.42578125" customWidth="1"/>
    <col min="2" max="2" width="11.5703125" customWidth="1"/>
    <col min="3" max="3" width="10.7109375" customWidth="1"/>
    <col min="4" max="4" width="12.140625" hidden="1" customWidth="1"/>
    <col min="5" max="5" width="30.5703125" customWidth="1"/>
    <col min="6" max="6" width="6.7109375" customWidth="1"/>
    <col min="7" max="7" width="17.42578125" customWidth="1"/>
    <col min="8" max="8" width="14.42578125" customWidth="1"/>
    <col min="9" max="9" width="11.85546875" customWidth="1"/>
    <col min="10" max="10" width="17" bestFit="1" customWidth="1"/>
    <col min="11" max="11" width="18.140625" bestFit="1" customWidth="1"/>
  </cols>
  <sheetData>
    <row r="3" spans="1:13" ht="27" x14ac:dyDescent="0.25">
      <c r="A3" s="243" t="s">
        <v>194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6" spans="1:13" ht="3" customHeight="1" x14ac:dyDescent="0.25"/>
    <row r="7" spans="1:13" x14ac:dyDescent="0.25">
      <c r="A7" s="244" t="s">
        <v>202</v>
      </c>
      <c r="B7" s="244"/>
      <c r="C7" s="244"/>
      <c r="D7" s="244"/>
      <c r="E7" s="244"/>
      <c r="F7" s="244"/>
      <c r="G7" s="244"/>
    </row>
    <row r="8" spans="1:13" x14ac:dyDescent="0.25">
      <c r="A8" s="245" t="s">
        <v>195</v>
      </c>
      <c r="B8" s="246"/>
      <c r="C8" s="246"/>
      <c r="D8" s="246"/>
      <c r="E8" s="246"/>
      <c r="F8" s="246"/>
      <c r="H8" s="111" t="s">
        <v>196</v>
      </c>
      <c r="I8" s="112">
        <v>43340</v>
      </c>
    </row>
    <row r="9" spans="1:13" x14ac:dyDescent="0.25">
      <c r="A9" s="245" t="s">
        <v>198</v>
      </c>
      <c r="B9" s="246"/>
      <c r="C9" s="246"/>
      <c r="D9" s="246"/>
      <c r="E9" s="246"/>
      <c r="F9" s="246"/>
      <c r="H9" s="111" t="s">
        <v>197</v>
      </c>
    </row>
    <row r="11" spans="1:13" ht="18.75" x14ac:dyDescent="0.25">
      <c r="A11" s="247" t="s">
        <v>69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9"/>
    </row>
    <row r="12" spans="1:13" ht="18.75" x14ac:dyDescent="0.25">
      <c r="A12" s="271" t="s">
        <v>68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3"/>
    </row>
    <row r="13" spans="1:13" ht="15.75" customHeight="1" x14ac:dyDescent="0.25">
      <c r="A13" s="15"/>
      <c r="B13" s="110"/>
      <c r="C13" s="110"/>
      <c r="D13" s="110"/>
      <c r="E13" s="110"/>
      <c r="F13" s="110"/>
      <c r="G13" s="110"/>
      <c r="H13" s="110"/>
      <c r="I13" s="274" t="s">
        <v>67</v>
      </c>
      <c r="J13" s="274"/>
      <c r="K13" s="75">
        <v>14.02</v>
      </c>
    </row>
    <row r="14" spans="1:13" x14ac:dyDescent="0.25">
      <c r="A14" s="14"/>
      <c r="B14" s="13"/>
      <c r="C14" s="13"/>
      <c r="D14" s="13"/>
      <c r="E14" s="13"/>
      <c r="F14" s="13"/>
      <c r="G14" s="13"/>
      <c r="H14" s="12"/>
      <c r="I14" s="274" t="s">
        <v>66</v>
      </c>
      <c r="J14" s="274"/>
      <c r="K14" s="75">
        <v>20.97</v>
      </c>
    </row>
    <row r="15" spans="1:13" ht="18.75" x14ac:dyDescent="0.25">
      <c r="A15" s="255" t="s">
        <v>187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7"/>
      <c r="M15" s="11"/>
    </row>
    <row r="16" spans="1:13" ht="51.75" x14ac:dyDescent="0.25">
      <c r="A16" s="55" t="s">
        <v>65</v>
      </c>
      <c r="B16" s="55" t="s">
        <v>64</v>
      </c>
      <c r="C16" s="55" t="s">
        <v>63</v>
      </c>
      <c r="D16" s="10" t="s">
        <v>62</v>
      </c>
      <c r="E16" s="55" t="s">
        <v>61</v>
      </c>
      <c r="F16" s="55" t="s">
        <v>60</v>
      </c>
      <c r="G16" s="10" t="s">
        <v>59</v>
      </c>
      <c r="H16" s="10" t="s">
        <v>105</v>
      </c>
      <c r="I16" s="10" t="s">
        <v>58</v>
      </c>
      <c r="J16" s="49" t="s">
        <v>57</v>
      </c>
      <c r="K16" s="49" t="s">
        <v>56</v>
      </c>
    </row>
    <row r="17" spans="1:13" ht="21" customHeight="1" x14ac:dyDescent="0.25">
      <c r="A17" s="9">
        <v>1</v>
      </c>
      <c r="B17" s="8"/>
      <c r="C17" s="8"/>
      <c r="D17" s="8"/>
      <c r="E17" s="7" t="s">
        <v>167</v>
      </c>
      <c r="F17" s="6"/>
      <c r="G17" s="6"/>
      <c r="H17" s="22"/>
      <c r="I17" s="22"/>
      <c r="J17" s="50"/>
      <c r="K17" s="50"/>
    </row>
    <row r="18" spans="1:13" x14ac:dyDescent="0.25">
      <c r="A18" s="1" t="s">
        <v>54</v>
      </c>
      <c r="B18" s="2">
        <v>11340</v>
      </c>
      <c r="C18" s="2" t="s">
        <v>183</v>
      </c>
      <c r="D18" s="2" t="s">
        <v>5</v>
      </c>
      <c r="E18" s="58" t="s">
        <v>168</v>
      </c>
      <c r="F18" s="1" t="s">
        <v>27</v>
      </c>
      <c r="G18" s="84">
        <v>64</v>
      </c>
      <c r="H18" s="102">
        <v>166.72</v>
      </c>
      <c r="I18" s="102">
        <v>190.78</v>
      </c>
      <c r="J18" s="102">
        <f>ROUND(H18*G18,2)</f>
        <v>10670.08</v>
      </c>
      <c r="K18" s="102">
        <f>ROUND(I18*G18,2)</f>
        <v>12209.92</v>
      </c>
      <c r="M18" s="74"/>
    </row>
    <row r="19" spans="1:13" x14ac:dyDescent="0.25">
      <c r="A19" s="1" t="s">
        <v>52</v>
      </c>
      <c r="B19" s="76">
        <v>10767</v>
      </c>
      <c r="C19" s="2" t="s">
        <v>183</v>
      </c>
      <c r="D19" s="2" t="s">
        <v>5</v>
      </c>
      <c r="E19" s="58" t="s">
        <v>169</v>
      </c>
      <c r="F19" s="1" t="s">
        <v>27</v>
      </c>
      <c r="G19" s="84">
        <v>164</v>
      </c>
      <c r="H19" s="102">
        <v>397.36</v>
      </c>
      <c r="I19" s="102">
        <v>466.8</v>
      </c>
      <c r="J19" s="102">
        <f t="shared" ref="J19:J20" si="0">ROUND(H19*G19,2)</f>
        <v>65167.040000000001</v>
      </c>
      <c r="K19" s="102">
        <f t="shared" ref="K19:K20" si="1">ROUND(I19*G19,2)</f>
        <v>76555.199999999997</v>
      </c>
    </row>
    <row r="20" spans="1:13" ht="52.5" customHeight="1" x14ac:dyDescent="0.25">
      <c r="A20" s="1" t="s">
        <v>94</v>
      </c>
      <c r="B20" s="76" t="s">
        <v>119</v>
      </c>
      <c r="C20" s="2" t="s">
        <v>188</v>
      </c>
      <c r="D20" s="2" t="s">
        <v>5</v>
      </c>
      <c r="E20" s="58" t="s">
        <v>170</v>
      </c>
      <c r="F20" s="1" t="s">
        <v>14</v>
      </c>
      <c r="G20" s="84">
        <v>1</v>
      </c>
      <c r="H20" s="102">
        <v>37687.4</v>
      </c>
      <c r="I20" s="102">
        <v>45590.45</v>
      </c>
      <c r="J20" s="102">
        <f t="shared" si="0"/>
        <v>37687.4</v>
      </c>
      <c r="K20" s="102">
        <f t="shared" si="1"/>
        <v>45590.45</v>
      </c>
    </row>
    <row r="21" spans="1:13" x14ac:dyDescent="0.25">
      <c r="A21" s="250" t="s">
        <v>2</v>
      </c>
      <c r="B21" s="251"/>
      <c r="C21" s="251"/>
      <c r="D21" s="251"/>
      <c r="E21" s="251"/>
      <c r="F21" s="251"/>
      <c r="G21" s="251"/>
      <c r="H21" s="251"/>
      <c r="I21" s="252"/>
      <c r="J21" s="51">
        <f>SUM(J18:J20)</f>
        <v>113524.51999999999</v>
      </c>
      <c r="K21" s="51">
        <f>SUM(K18:K20)</f>
        <v>134355.57</v>
      </c>
    </row>
    <row r="22" spans="1:13" ht="33" customHeight="1" x14ac:dyDescent="0.25">
      <c r="A22" s="9">
        <v>2</v>
      </c>
      <c r="B22" s="8"/>
      <c r="C22" s="8"/>
      <c r="D22" s="8"/>
      <c r="E22" s="7" t="s">
        <v>171</v>
      </c>
      <c r="F22" s="6"/>
      <c r="G22" s="6"/>
      <c r="H22" s="22"/>
      <c r="I22" s="22"/>
      <c r="J22" s="50"/>
      <c r="K22" s="50"/>
    </row>
    <row r="23" spans="1:13" x14ac:dyDescent="0.25">
      <c r="A23" s="5" t="s">
        <v>49</v>
      </c>
      <c r="B23" s="4" t="s">
        <v>199</v>
      </c>
      <c r="C23" s="4" t="s">
        <v>6</v>
      </c>
      <c r="D23" s="4" t="s">
        <v>5</v>
      </c>
      <c r="E23" s="59" t="s">
        <v>172</v>
      </c>
      <c r="F23" s="3" t="s">
        <v>27</v>
      </c>
      <c r="G23" s="107">
        <v>136200</v>
      </c>
      <c r="H23" s="103">
        <v>0.52</v>
      </c>
      <c r="I23" s="102">
        <v>0.62</v>
      </c>
      <c r="J23" s="102">
        <f>ROUND(H23*G23,2)</f>
        <v>70824</v>
      </c>
      <c r="K23" s="102">
        <f>ROUND(I23*G23,2)</f>
        <v>84444</v>
      </c>
    </row>
    <row r="24" spans="1:13" x14ac:dyDescent="0.25">
      <c r="A24" s="5" t="s">
        <v>48</v>
      </c>
      <c r="B24" s="4" t="s">
        <v>119</v>
      </c>
      <c r="C24" s="4" t="s">
        <v>188</v>
      </c>
      <c r="D24" s="4" t="s">
        <v>5</v>
      </c>
      <c r="E24" s="101" t="s">
        <v>173</v>
      </c>
      <c r="F24" s="3" t="s">
        <v>3</v>
      </c>
      <c r="G24" s="107">
        <v>45400</v>
      </c>
      <c r="H24" s="103">
        <v>0.12</v>
      </c>
      <c r="I24" s="102">
        <v>0.14000000000000001</v>
      </c>
      <c r="J24" s="102">
        <f t="shared" ref="J24:J26" si="2">ROUND(H24*G24,2)</f>
        <v>5448</v>
      </c>
      <c r="K24" s="102">
        <f t="shared" ref="K24:K26" si="3">ROUND(I24*G24,2)</f>
        <v>6356</v>
      </c>
    </row>
    <row r="25" spans="1:13" ht="30" x14ac:dyDescent="0.25">
      <c r="A25" s="5" t="s">
        <v>47</v>
      </c>
      <c r="B25" s="4">
        <v>94316</v>
      </c>
      <c r="C25" s="2" t="s">
        <v>6</v>
      </c>
      <c r="D25" s="4" t="s">
        <v>10</v>
      </c>
      <c r="E25" s="59" t="s">
        <v>185</v>
      </c>
      <c r="F25" s="3" t="s">
        <v>25</v>
      </c>
      <c r="G25" s="107">
        <v>900</v>
      </c>
      <c r="H25" s="103">
        <v>23.83</v>
      </c>
      <c r="I25" s="102">
        <v>28.83</v>
      </c>
      <c r="J25" s="102">
        <f t="shared" si="2"/>
        <v>21447</v>
      </c>
      <c r="K25" s="102">
        <f t="shared" si="3"/>
        <v>25947</v>
      </c>
    </row>
    <row r="26" spans="1:13" ht="45" x14ac:dyDescent="0.25">
      <c r="A26" s="5" t="s">
        <v>45</v>
      </c>
      <c r="B26" s="2">
        <v>79472</v>
      </c>
      <c r="C26" s="4" t="s">
        <v>6</v>
      </c>
      <c r="D26" s="4" t="s">
        <v>10</v>
      </c>
      <c r="E26" s="58" t="s">
        <v>189</v>
      </c>
      <c r="F26" s="3" t="s">
        <v>182</v>
      </c>
      <c r="G26" s="107">
        <v>73710</v>
      </c>
      <c r="H26" s="103">
        <v>0.92</v>
      </c>
      <c r="I26" s="102">
        <v>1.07</v>
      </c>
      <c r="J26" s="102">
        <f t="shared" si="2"/>
        <v>67813.2</v>
      </c>
      <c r="K26" s="102">
        <f t="shared" si="3"/>
        <v>78869.7</v>
      </c>
    </row>
    <row r="27" spans="1:13" x14ac:dyDescent="0.25">
      <c r="A27" s="262" t="s">
        <v>2</v>
      </c>
      <c r="B27" s="263"/>
      <c r="C27" s="263"/>
      <c r="D27" s="263"/>
      <c r="E27" s="263"/>
      <c r="F27" s="263"/>
      <c r="G27" s="263"/>
      <c r="H27" s="263"/>
      <c r="I27" s="264"/>
      <c r="J27" s="51">
        <f>SUM(J23:J26)</f>
        <v>165532.20000000001</v>
      </c>
      <c r="K27" s="51">
        <f>SUM(K23:K26)</f>
        <v>195616.7</v>
      </c>
    </row>
    <row r="28" spans="1:13" ht="15" hidden="1" customHeight="1" x14ac:dyDescent="0.25">
      <c r="A28" s="9">
        <v>3</v>
      </c>
      <c r="B28" s="8"/>
      <c r="C28" s="8"/>
      <c r="D28" s="8"/>
      <c r="E28" s="7" t="s">
        <v>42</v>
      </c>
      <c r="F28" s="6"/>
      <c r="G28" s="6"/>
      <c r="H28" s="22"/>
      <c r="I28" s="22"/>
      <c r="J28" s="50"/>
      <c r="K28" s="50"/>
    </row>
    <row r="29" spans="1:13" ht="105" hidden="1" x14ac:dyDescent="0.25">
      <c r="A29" s="1" t="s">
        <v>41</v>
      </c>
      <c r="B29" s="2">
        <v>94996</v>
      </c>
      <c r="C29" s="2" t="s">
        <v>6</v>
      </c>
      <c r="D29" s="2" t="s">
        <v>5</v>
      </c>
      <c r="E29" s="58" t="s">
        <v>112</v>
      </c>
      <c r="F29" s="1" t="s">
        <v>27</v>
      </c>
      <c r="G29" s="84">
        <v>0</v>
      </c>
      <c r="H29" s="84">
        <v>83.62</v>
      </c>
      <c r="I29" s="84" t="e">
        <f>IF(D29="S",(#REF!/100)*H29,(#REF!/100)*H29)+H29</f>
        <v>#REF!</v>
      </c>
      <c r="J29" s="84">
        <f>G29*H29</f>
        <v>0</v>
      </c>
      <c r="K29" s="84" t="e">
        <f>G29*I29</f>
        <v>#REF!</v>
      </c>
    </row>
    <row r="30" spans="1:13" hidden="1" x14ac:dyDescent="0.25">
      <c r="A30" s="250" t="s">
        <v>2</v>
      </c>
      <c r="B30" s="251"/>
      <c r="C30" s="251"/>
      <c r="D30" s="251"/>
      <c r="E30" s="251"/>
      <c r="F30" s="251"/>
      <c r="G30" s="251"/>
      <c r="H30" s="251"/>
      <c r="I30" s="252"/>
      <c r="J30" s="51">
        <f>J29</f>
        <v>0</v>
      </c>
      <c r="K30" s="51" t="e">
        <f>K29</f>
        <v>#REF!</v>
      </c>
    </row>
    <row r="31" spans="1:13" ht="21" customHeight="1" x14ac:dyDescent="0.25">
      <c r="A31" s="9">
        <v>3</v>
      </c>
      <c r="B31" s="7"/>
      <c r="C31" s="7"/>
      <c r="D31" s="7"/>
      <c r="E31" s="7" t="s">
        <v>174</v>
      </c>
      <c r="F31" s="6"/>
      <c r="G31" s="6"/>
      <c r="H31" s="22"/>
      <c r="I31" s="22"/>
      <c r="J31" s="50"/>
      <c r="K31" s="50"/>
    </row>
    <row r="32" spans="1:13" x14ac:dyDescent="0.25">
      <c r="A32" s="106" t="s">
        <v>41</v>
      </c>
      <c r="B32" s="2">
        <v>72961</v>
      </c>
      <c r="C32" s="4" t="s">
        <v>6</v>
      </c>
      <c r="D32" s="2" t="s">
        <v>5</v>
      </c>
      <c r="E32" s="58" t="s">
        <v>184</v>
      </c>
      <c r="F32" s="1" t="s">
        <v>25</v>
      </c>
      <c r="G32" s="108">
        <v>204300</v>
      </c>
      <c r="H32" s="102">
        <v>0.76</v>
      </c>
      <c r="I32" s="102">
        <v>0.9</v>
      </c>
      <c r="J32" s="102">
        <f>ROUND(H32*G32,2)</f>
        <v>155268</v>
      </c>
      <c r="K32" s="102">
        <f>ROUND(I32*G32,2)</f>
        <v>183870</v>
      </c>
    </row>
    <row r="33" spans="1:11" ht="75" hidden="1" x14ac:dyDescent="0.25">
      <c r="A33" s="105" t="s">
        <v>38</v>
      </c>
      <c r="B33" s="2">
        <v>72947</v>
      </c>
      <c r="C33" s="4" t="s">
        <v>183</v>
      </c>
      <c r="D33" s="2" t="s">
        <v>5</v>
      </c>
      <c r="E33" s="58" t="s">
        <v>146</v>
      </c>
      <c r="F33" s="100" t="s">
        <v>166</v>
      </c>
      <c r="G33" s="108">
        <v>108</v>
      </c>
      <c r="H33" s="102">
        <v>24.63</v>
      </c>
      <c r="I33" s="102" t="e">
        <f>IF(D33="S",(#REF!/100)*H33,(#REF!/100)*H33)+H33</f>
        <v>#REF!</v>
      </c>
      <c r="J33" s="102">
        <f t="shared" ref="J33:J35" si="4">ROUND(H33*G33,2)</f>
        <v>2660.04</v>
      </c>
      <c r="K33" s="102" t="e">
        <f t="shared" ref="K33:K35" si="5">ROUND(I33*G33,2)</f>
        <v>#REF!</v>
      </c>
    </row>
    <row r="34" spans="1:11" ht="30" x14ac:dyDescent="0.25">
      <c r="A34" s="106" t="s">
        <v>192</v>
      </c>
      <c r="B34" s="4">
        <v>94316</v>
      </c>
      <c r="C34" s="2" t="s">
        <v>6</v>
      </c>
      <c r="D34" s="2" t="s">
        <v>5</v>
      </c>
      <c r="E34" s="58" t="s">
        <v>186</v>
      </c>
      <c r="F34" s="105" t="s">
        <v>25</v>
      </c>
      <c r="G34" s="108">
        <v>6432</v>
      </c>
      <c r="H34" s="102">
        <v>26.15</v>
      </c>
      <c r="I34" s="102">
        <v>30.58</v>
      </c>
      <c r="J34" s="102">
        <f t="shared" si="4"/>
        <v>168196.8</v>
      </c>
      <c r="K34" s="102">
        <f t="shared" si="5"/>
        <v>196690.56</v>
      </c>
    </row>
    <row r="35" spans="1:11" ht="45" x14ac:dyDescent="0.25">
      <c r="A35" s="109" t="s">
        <v>193</v>
      </c>
      <c r="B35" s="2">
        <f>B26</f>
        <v>79472</v>
      </c>
      <c r="C35" s="4" t="s">
        <v>6</v>
      </c>
      <c r="D35" s="2" t="s">
        <v>5</v>
      </c>
      <c r="E35" s="58" t="s">
        <v>190</v>
      </c>
      <c r="F35" s="100" t="s">
        <v>182</v>
      </c>
      <c r="G35" s="108">
        <v>526780.80000000005</v>
      </c>
      <c r="H35" s="102">
        <f>H26</f>
        <v>0.92</v>
      </c>
      <c r="I35" s="102">
        <f>I26</f>
        <v>1.07</v>
      </c>
      <c r="J35" s="102">
        <f t="shared" si="4"/>
        <v>484638.34</v>
      </c>
      <c r="K35" s="102">
        <f t="shared" si="5"/>
        <v>563655.46</v>
      </c>
    </row>
    <row r="36" spans="1:11" x14ac:dyDescent="0.25">
      <c r="A36" s="250" t="s">
        <v>2</v>
      </c>
      <c r="B36" s="251"/>
      <c r="C36" s="251"/>
      <c r="D36" s="251"/>
      <c r="E36" s="251"/>
      <c r="F36" s="251"/>
      <c r="G36" s="251"/>
      <c r="H36" s="251"/>
      <c r="I36" s="252"/>
      <c r="J36" s="104">
        <f>SUM(J32:J35)</f>
        <v>810763.17999999993</v>
      </c>
      <c r="K36" s="104">
        <f>+K34+K32+K35</f>
        <v>944216.02</v>
      </c>
    </row>
    <row r="37" spans="1:11" ht="15.75" customHeight="1" x14ac:dyDescent="0.25">
      <c r="A37" s="9">
        <v>4</v>
      </c>
      <c r="B37" s="8"/>
      <c r="C37" s="8"/>
      <c r="D37" s="8"/>
      <c r="E37" s="7" t="s">
        <v>175</v>
      </c>
      <c r="F37" s="6"/>
      <c r="G37" s="6"/>
      <c r="H37" s="22"/>
      <c r="I37" s="22"/>
      <c r="J37" s="50"/>
      <c r="K37" s="50"/>
    </row>
    <row r="38" spans="1:11" ht="60" hidden="1" x14ac:dyDescent="0.25">
      <c r="A38" s="5" t="s">
        <v>32</v>
      </c>
      <c r="B38" s="2">
        <v>94265</v>
      </c>
      <c r="C38" s="2" t="s">
        <v>6</v>
      </c>
      <c r="D38" s="4" t="s">
        <v>5</v>
      </c>
      <c r="E38" s="58" t="s">
        <v>33</v>
      </c>
      <c r="F38" s="23" t="s">
        <v>3</v>
      </c>
      <c r="G38" s="23">
        <v>0</v>
      </c>
      <c r="H38" s="23">
        <v>31.39</v>
      </c>
      <c r="I38" s="84" t="e">
        <f>IF(D38="S",(#REF!/100)*H38,(#REF!/100)*H38)+H38</f>
        <v>#REF!</v>
      </c>
      <c r="J38" s="23">
        <f t="shared" ref="J38:J56" si="6">G38*H38</f>
        <v>0</v>
      </c>
      <c r="K38" s="84" t="e">
        <f t="shared" ref="K38:K56" si="7">I38*G38</f>
        <v>#REF!</v>
      </c>
    </row>
    <row r="39" spans="1:11" ht="60" hidden="1" x14ac:dyDescent="0.25">
      <c r="A39" s="97" t="s">
        <v>30</v>
      </c>
      <c r="B39" s="2">
        <v>94281</v>
      </c>
      <c r="C39" s="2" t="s">
        <v>6</v>
      </c>
      <c r="D39" s="2" t="s">
        <v>5</v>
      </c>
      <c r="E39" s="58" t="s">
        <v>31</v>
      </c>
      <c r="F39" s="84" t="s">
        <v>3</v>
      </c>
      <c r="G39" s="84">
        <v>0</v>
      </c>
      <c r="H39" s="84">
        <v>37.49</v>
      </c>
      <c r="I39" s="84" t="e">
        <f>IF(D39="S",(#REF!/100)*H39,(#REF!/100)*H39)+H39</f>
        <v>#REF!</v>
      </c>
      <c r="J39" s="23">
        <f t="shared" si="6"/>
        <v>0</v>
      </c>
      <c r="K39" s="84" t="e">
        <f t="shared" si="7"/>
        <v>#REF!</v>
      </c>
    </row>
    <row r="40" spans="1:11" ht="165" hidden="1" x14ac:dyDescent="0.25">
      <c r="A40" s="5" t="s">
        <v>29</v>
      </c>
      <c r="B40" s="2">
        <v>90105</v>
      </c>
      <c r="C40" s="2" t="s">
        <v>6</v>
      </c>
      <c r="D40" s="2" t="s">
        <v>5</v>
      </c>
      <c r="E40" s="58" t="s">
        <v>150</v>
      </c>
      <c r="F40" s="84" t="s">
        <v>25</v>
      </c>
      <c r="G40" s="84">
        <v>0</v>
      </c>
      <c r="H40" s="84">
        <v>11.93</v>
      </c>
      <c r="I40" s="84" t="e">
        <f>IF(D40="S",(#REF!/100)*H40,(#REF!/100)*H40)+H40</f>
        <v>#REF!</v>
      </c>
      <c r="J40" s="23">
        <f t="shared" si="6"/>
        <v>0</v>
      </c>
      <c r="K40" s="84" t="e">
        <f t="shared" si="7"/>
        <v>#REF!</v>
      </c>
    </row>
    <row r="41" spans="1:11" ht="60" hidden="1" x14ac:dyDescent="0.25">
      <c r="A41" s="97" t="s">
        <v>26</v>
      </c>
      <c r="B41" s="2">
        <v>94097</v>
      </c>
      <c r="C41" s="2" t="s">
        <v>6</v>
      </c>
      <c r="D41" s="2" t="s">
        <v>5</v>
      </c>
      <c r="E41" s="58" t="s">
        <v>28</v>
      </c>
      <c r="F41" s="84" t="s">
        <v>27</v>
      </c>
      <c r="G41" s="84">
        <v>0</v>
      </c>
      <c r="H41" s="84">
        <v>4.5999999999999996</v>
      </c>
      <c r="I41" s="84" t="e">
        <f>IF(D41="S",(#REF!/100)*H41,(#REF!/100)*H41)+H41</f>
        <v>#REF!</v>
      </c>
      <c r="J41" s="23">
        <f t="shared" si="6"/>
        <v>0</v>
      </c>
      <c r="K41" s="84" t="e">
        <f t="shared" si="7"/>
        <v>#REF!</v>
      </c>
    </row>
    <row r="42" spans="1:11" ht="45" hidden="1" x14ac:dyDescent="0.25">
      <c r="A42" s="1" t="s">
        <v>26</v>
      </c>
      <c r="B42" s="2">
        <v>95290</v>
      </c>
      <c r="C42" s="2" t="s">
        <v>6</v>
      </c>
      <c r="D42" s="2" t="s">
        <v>5</v>
      </c>
      <c r="E42" s="73" t="s">
        <v>23</v>
      </c>
      <c r="F42" s="84" t="s">
        <v>135</v>
      </c>
      <c r="G42" s="84">
        <f>'MEMORIAL QUANT. CBUQ'!K50</f>
        <v>950.40000000000009</v>
      </c>
      <c r="H42" s="84">
        <v>1.76</v>
      </c>
      <c r="I42" s="84" t="e">
        <f>IF(D42="S",(#REF!/100)*H42,(#REF!/100)*H42)+H42</f>
        <v>#REF!</v>
      </c>
      <c r="J42" s="23">
        <f t="shared" ref="J42:J54" si="8">G42*H42</f>
        <v>1672.7040000000002</v>
      </c>
      <c r="K42" s="84" t="e">
        <f t="shared" ref="K42:K54" si="9">G42*I42</f>
        <v>#REF!</v>
      </c>
    </row>
    <row r="43" spans="1:11" ht="30" hidden="1" x14ac:dyDescent="0.25">
      <c r="A43" s="1" t="s">
        <v>24</v>
      </c>
      <c r="B43" s="2">
        <v>7781</v>
      </c>
      <c r="C43" s="2" t="s">
        <v>6</v>
      </c>
      <c r="D43" s="2" t="s">
        <v>10</v>
      </c>
      <c r="E43" s="58" t="s">
        <v>9</v>
      </c>
      <c r="F43" s="84" t="s">
        <v>3</v>
      </c>
      <c r="G43" s="84">
        <f>'MEMORIAL QUANT. CBUQ'!K52</f>
        <v>0</v>
      </c>
      <c r="H43" s="84">
        <v>51.95</v>
      </c>
      <c r="I43" s="84" t="e">
        <f>IF(D43="S",(#REF!/100)*H43,(#REF!/100)*H43)+H43</f>
        <v>#REF!</v>
      </c>
      <c r="J43" s="23">
        <f t="shared" si="8"/>
        <v>0</v>
      </c>
      <c r="K43" s="84" t="e">
        <f t="shared" si="9"/>
        <v>#REF!</v>
      </c>
    </row>
    <row r="44" spans="1:11" ht="165" hidden="1" x14ac:dyDescent="0.25">
      <c r="A44" s="1" t="s">
        <v>21</v>
      </c>
      <c r="B44" s="2">
        <v>90106</v>
      </c>
      <c r="C44" s="2" t="s">
        <v>6</v>
      </c>
      <c r="D44" s="2" t="s">
        <v>5</v>
      </c>
      <c r="E44" s="58" t="s">
        <v>155</v>
      </c>
      <c r="F44" s="84" t="s">
        <v>25</v>
      </c>
      <c r="G44" s="84">
        <f>'MEMORIAL QUANT. CBUQ'!K53</f>
        <v>0</v>
      </c>
      <c r="H44" s="84">
        <v>10.220000000000001</v>
      </c>
      <c r="I44" s="84" t="e">
        <f>IF(D44="S",(#REF!/100)*H44,(#REF!/100)*H44)+H44</f>
        <v>#REF!</v>
      </c>
      <c r="J44" s="23">
        <f t="shared" si="8"/>
        <v>0</v>
      </c>
      <c r="K44" s="84" t="e">
        <f t="shared" si="9"/>
        <v>#REF!</v>
      </c>
    </row>
    <row r="45" spans="1:11" ht="60" hidden="1" x14ac:dyDescent="0.25">
      <c r="A45" s="1" t="s">
        <v>18</v>
      </c>
      <c r="B45" s="2">
        <v>94097</v>
      </c>
      <c r="C45" s="2" t="s">
        <v>6</v>
      </c>
      <c r="D45" s="2" t="s">
        <v>5</v>
      </c>
      <c r="E45" s="58" t="s">
        <v>28</v>
      </c>
      <c r="F45" s="84" t="s">
        <v>25</v>
      </c>
      <c r="G45" s="84">
        <f>'MEMORIAL QUANT. CBUQ'!K54</f>
        <v>0</v>
      </c>
      <c r="H45" s="84">
        <v>4.5999999999999996</v>
      </c>
      <c r="I45" s="84" t="e">
        <f>IF(D45="S",(#REF!/100)*H45,(#REF!/100)*H45)+H45</f>
        <v>#REF!</v>
      </c>
      <c r="J45" s="23">
        <f t="shared" si="8"/>
        <v>0</v>
      </c>
      <c r="K45" s="84" t="e">
        <f t="shared" si="9"/>
        <v>#REF!</v>
      </c>
    </row>
    <row r="46" spans="1:11" ht="90" hidden="1" x14ac:dyDescent="0.25">
      <c r="A46" s="1" t="s">
        <v>16</v>
      </c>
      <c r="B46" s="2">
        <v>93378</v>
      </c>
      <c r="C46" s="2" t="s">
        <v>6</v>
      </c>
      <c r="D46" s="2" t="s">
        <v>5</v>
      </c>
      <c r="E46" s="58" t="s">
        <v>147</v>
      </c>
      <c r="F46" s="84" t="s">
        <v>25</v>
      </c>
      <c r="G46" s="84">
        <f>'MEMORIAL QUANT. CBUQ'!K55</f>
        <v>0</v>
      </c>
      <c r="H46" s="84">
        <v>19.600000000000001</v>
      </c>
      <c r="I46" s="84" t="e">
        <f>IF(D46="S",(#REF!/100)*H46,(#REF!/100)*H46)+H46</f>
        <v>#REF!</v>
      </c>
      <c r="J46" s="23">
        <f t="shared" si="8"/>
        <v>0</v>
      </c>
      <c r="K46" s="84" t="e">
        <f t="shared" si="9"/>
        <v>#REF!</v>
      </c>
    </row>
    <row r="47" spans="1:11" ht="90" hidden="1" x14ac:dyDescent="0.25">
      <c r="A47" s="1" t="s">
        <v>13</v>
      </c>
      <c r="B47" s="2">
        <v>92809</v>
      </c>
      <c r="C47" s="2" t="s">
        <v>6</v>
      </c>
      <c r="D47" s="2" t="s">
        <v>5</v>
      </c>
      <c r="E47" s="58" t="s">
        <v>148</v>
      </c>
      <c r="F47" s="84" t="s">
        <v>3</v>
      </c>
      <c r="G47" s="84">
        <f>'MEMORIAL QUANT. CBUQ'!K56</f>
        <v>0</v>
      </c>
      <c r="H47" s="84">
        <v>37.54</v>
      </c>
      <c r="I47" s="84" t="e">
        <f>IF(D47="S",(#REF!/100)*H47,(#REF!/100)*H47)+H47</f>
        <v>#REF!</v>
      </c>
      <c r="J47" s="23">
        <f t="shared" si="8"/>
        <v>0</v>
      </c>
      <c r="K47" s="84" t="e">
        <f t="shared" si="9"/>
        <v>#REF!</v>
      </c>
    </row>
    <row r="48" spans="1:11" ht="45" hidden="1" x14ac:dyDescent="0.25">
      <c r="A48" s="1" t="s">
        <v>11</v>
      </c>
      <c r="B48" s="4">
        <v>95290</v>
      </c>
      <c r="C48" s="2" t="s">
        <v>6</v>
      </c>
      <c r="D48" s="2" t="s">
        <v>5</v>
      </c>
      <c r="E48" s="59" t="s">
        <v>23</v>
      </c>
      <c r="F48" s="23" t="s">
        <v>22</v>
      </c>
      <c r="G48" s="84">
        <f>'MEMORIAL QUANT. CBUQ'!K57</f>
        <v>0</v>
      </c>
      <c r="H48" s="84">
        <v>1.76</v>
      </c>
      <c r="I48" s="84" t="e">
        <f>IF(D48="S",(#REF!/100)*H48,(#REF!/100)*H48)+H48</f>
        <v>#REF!</v>
      </c>
      <c r="J48" s="23">
        <f t="shared" si="8"/>
        <v>0</v>
      </c>
      <c r="K48" s="84" t="e">
        <f t="shared" si="9"/>
        <v>#REF!</v>
      </c>
    </row>
    <row r="49" spans="1:11" ht="30" hidden="1" x14ac:dyDescent="0.25">
      <c r="A49" s="1" t="s">
        <v>32</v>
      </c>
      <c r="B49" s="2">
        <v>7793</v>
      </c>
      <c r="C49" s="2" t="s">
        <v>6</v>
      </c>
      <c r="D49" s="2" t="s">
        <v>10</v>
      </c>
      <c r="E49" s="58" t="s">
        <v>12</v>
      </c>
      <c r="F49" s="84" t="s">
        <v>3</v>
      </c>
      <c r="G49" s="84">
        <v>0</v>
      </c>
      <c r="H49" s="84">
        <v>104.87</v>
      </c>
      <c r="I49" s="84" t="e">
        <f>IF(D49="S",(#REF!/100)*H49,(#REF!/100)*H49)+H49</f>
        <v>#REF!</v>
      </c>
      <c r="J49" s="23">
        <f t="shared" si="8"/>
        <v>0</v>
      </c>
      <c r="K49" s="84" t="e">
        <f t="shared" si="9"/>
        <v>#REF!</v>
      </c>
    </row>
    <row r="50" spans="1:11" ht="165" hidden="1" x14ac:dyDescent="0.25">
      <c r="A50" s="1" t="s">
        <v>30</v>
      </c>
      <c r="B50" s="2">
        <v>90106</v>
      </c>
      <c r="C50" s="2" t="s">
        <v>6</v>
      </c>
      <c r="D50" s="2" t="s">
        <v>5</v>
      </c>
      <c r="E50" s="59" t="s">
        <v>156</v>
      </c>
      <c r="F50" s="23" t="s">
        <v>25</v>
      </c>
      <c r="G50" s="84">
        <v>0</v>
      </c>
      <c r="H50" s="84">
        <v>10.220000000000001</v>
      </c>
      <c r="I50" s="84" t="e">
        <f>IF(D50="S",(#REF!/100)*H50,(#REF!/100)*H50)+H50</f>
        <v>#REF!</v>
      </c>
      <c r="J50" s="23">
        <f t="shared" si="8"/>
        <v>0</v>
      </c>
      <c r="K50" s="84" t="e">
        <f t="shared" si="9"/>
        <v>#REF!</v>
      </c>
    </row>
    <row r="51" spans="1:11" ht="60" hidden="1" x14ac:dyDescent="0.25">
      <c r="A51" s="1" t="s">
        <v>29</v>
      </c>
      <c r="B51" s="2">
        <v>94097</v>
      </c>
      <c r="C51" s="2" t="s">
        <v>6</v>
      </c>
      <c r="D51" s="2" t="s">
        <v>5</v>
      </c>
      <c r="E51" s="58" t="s">
        <v>28</v>
      </c>
      <c r="F51" s="84" t="s">
        <v>25</v>
      </c>
      <c r="G51" s="84">
        <v>0</v>
      </c>
      <c r="H51" s="84">
        <v>4.5999999999999996</v>
      </c>
      <c r="I51" s="84" t="e">
        <f>IF(D51="S",(#REF!/100)*H51,(#REF!/100)*H51)+H51</f>
        <v>#REF!</v>
      </c>
      <c r="J51" s="23">
        <f t="shared" si="8"/>
        <v>0</v>
      </c>
      <c r="K51" s="84" t="e">
        <f t="shared" si="9"/>
        <v>#REF!</v>
      </c>
    </row>
    <row r="52" spans="1:11" ht="90" hidden="1" x14ac:dyDescent="0.25">
      <c r="A52" s="1" t="s">
        <v>26</v>
      </c>
      <c r="B52" s="2">
        <v>93378</v>
      </c>
      <c r="C52" s="2" t="s">
        <v>6</v>
      </c>
      <c r="D52" s="2" t="s">
        <v>5</v>
      </c>
      <c r="E52" s="58" t="s">
        <v>147</v>
      </c>
      <c r="F52" s="84" t="s">
        <v>25</v>
      </c>
      <c r="G52" s="84">
        <v>0</v>
      </c>
      <c r="H52" s="84">
        <v>19.600000000000001</v>
      </c>
      <c r="I52" s="84" t="e">
        <f>IF(D52="S",(#REF!/100)*H52,(#REF!/100)*H52)+H52</f>
        <v>#REF!</v>
      </c>
      <c r="J52" s="23">
        <f t="shared" si="8"/>
        <v>0</v>
      </c>
      <c r="K52" s="84" t="e">
        <f t="shared" si="9"/>
        <v>#REF!</v>
      </c>
    </row>
    <row r="53" spans="1:11" ht="90" hidden="1" x14ac:dyDescent="0.25">
      <c r="A53" s="1" t="s">
        <v>139</v>
      </c>
      <c r="B53" s="2">
        <v>92811</v>
      </c>
      <c r="C53" s="2" t="s">
        <v>6</v>
      </c>
      <c r="D53" s="2" t="s">
        <v>5</v>
      </c>
      <c r="E53" s="58" t="s">
        <v>4</v>
      </c>
      <c r="F53" s="84" t="s">
        <v>3</v>
      </c>
      <c r="G53" s="84">
        <f>'MEMORIAL QUANT. CBUQ'!K62</f>
        <v>0</v>
      </c>
      <c r="H53" s="84">
        <v>54.41</v>
      </c>
      <c r="I53" s="84" t="e">
        <f>IF(D53="S",(#REF!/100)*H53,(#REF!/100)*H53)+H53</f>
        <v>#REF!</v>
      </c>
      <c r="J53" s="23">
        <f t="shared" si="8"/>
        <v>0</v>
      </c>
      <c r="K53" s="84" t="e">
        <f t="shared" si="9"/>
        <v>#REF!</v>
      </c>
    </row>
    <row r="54" spans="1:11" ht="45" hidden="1" x14ac:dyDescent="0.25">
      <c r="A54" s="1" t="s">
        <v>140</v>
      </c>
      <c r="B54" s="4">
        <v>95290</v>
      </c>
      <c r="C54" s="2" t="s">
        <v>6</v>
      </c>
      <c r="D54" s="2" t="s">
        <v>5</v>
      </c>
      <c r="E54" s="59" t="s">
        <v>23</v>
      </c>
      <c r="F54" s="23" t="s">
        <v>22</v>
      </c>
      <c r="G54" s="84">
        <f>'MEMORIAL QUANT. CBUQ'!K63</f>
        <v>0</v>
      </c>
      <c r="H54" s="84">
        <v>1.76</v>
      </c>
      <c r="I54" s="84" t="e">
        <f>IF(D54="S",(#REF!/100)*H54,(#REF!/100)*H54)+H54</f>
        <v>#REF!</v>
      </c>
      <c r="J54" s="23">
        <f t="shared" si="8"/>
        <v>0</v>
      </c>
      <c r="K54" s="84" t="e">
        <f t="shared" si="9"/>
        <v>#REF!</v>
      </c>
    </row>
    <row r="55" spans="1:11" ht="75" hidden="1" x14ac:dyDescent="0.25">
      <c r="A55" s="1" t="s">
        <v>141</v>
      </c>
      <c r="B55" s="2">
        <v>83659</v>
      </c>
      <c r="C55" s="2" t="s">
        <v>20</v>
      </c>
      <c r="D55" s="2" t="s">
        <v>5</v>
      </c>
      <c r="E55" s="58" t="s">
        <v>19</v>
      </c>
      <c r="F55" s="84" t="s">
        <v>14</v>
      </c>
      <c r="G55" s="84">
        <f>'MEMORIAL QUANT. CBUQ'!K64</f>
        <v>0</v>
      </c>
      <c r="H55" s="84">
        <v>694.56</v>
      </c>
      <c r="I55" s="84" t="e">
        <f>IF(D55="S",(#REF!/100)*H55,(#REF!/100)*H55)+H55</f>
        <v>#REF!</v>
      </c>
      <c r="J55" s="23">
        <f t="shared" si="6"/>
        <v>0</v>
      </c>
      <c r="K55" s="84" t="e">
        <f t="shared" si="7"/>
        <v>#REF!</v>
      </c>
    </row>
    <row r="56" spans="1:11" ht="75" hidden="1" x14ac:dyDescent="0.25">
      <c r="A56" s="1" t="s">
        <v>142</v>
      </c>
      <c r="B56" s="2" t="s">
        <v>149</v>
      </c>
      <c r="C56" s="2" t="s">
        <v>6</v>
      </c>
      <c r="D56" s="2" t="s">
        <v>5</v>
      </c>
      <c r="E56" s="58" t="s">
        <v>17</v>
      </c>
      <c r="F56" s="84" t="s">
        <v>14</v>
      </c>
      <c r="G56" s="84">
        <f>'MEMORIAL QUANT. CBUQ'!K65</f>
        <v>0</v>
      </c>
      <c r="H56" s="84">
        <v>332.61</v>
      </c>
      <c r="I56" s="84" t="e">
        <f>IF(D56="S",(#REF!/100)*H56,(#REF!/100)*H56)+H56</f>
        <v>#REF!</v>
      </c>
      <c r="J56" s="23">
        <f t="shared" si="6"/>
        <v>0</v>
      </c>
      <c r="K56" s="84" t="e">
        <f t="shared" si="7"/>
        <v>#REF!</v>
      </c>
    </row>
    <row r="57" spans="1:11" ht="45" x14ac:dyDescent="0.25">
      <c r="A57" s="106" t="s">
        <v>39</v>
      </c>
      <c r="B57" s="83">
        <v>83772</v>
      </c>
      <c r="C57" s="4" t="s">
        <v>6</v>
      </c>
      <c r="D57" s="2" t="s">
        <v>10</v>
      </c>
      <c r="E57" s="58" t="s">
        <v>177</v>
      </c>
      <c r="F57" s="84" t="s">
        <v>25</v>
      </c>
      <c r="G57" s="108">
        <v>15890</v>
      </c>
      <c r="H57" s="102">
        <v>10.18</v>
      </c>
      <c r="I57" s="84">
        <v>12.01</v>
      </c>
      <c r="J57" s="113">
        <f>ROUND(H57*G57,2)</f>
        <v>161760.20000000001</v>
      </c>
      <c r="K57" s="113">
        <f>ROUND(I57*G57,2)</f>
        <v>190838.9</v>
      </c>
    </row>
    <row r="58" spans="1:11" ht="45" x14ac:dyDescent="0.25">
      <c r="A58" s="106" t="s">
        <v>38</v>
      </c>
      <c r="B58" s="2">
        <f>B35</f>
        <v>79472</v>
      </c>
      <c r="C58" s="4" t="str">
        <f>C35</f>
        <v>SINAPI</v>
      </c>
      <c r="D58" s="2" t="s">
        <v>10</v>
      </c>
      <c r="E58" s="58" t="s">
        <v>191</v>
      </c>
      <c r="F58" s="84" t="s">
        <v>182</v>
      </c>
      <c r="G58" s="108">
        <v>1301391</v>
      </c>
      <c r="H58" s="102">
        <f>H35</f>
        <v>0.92</v>
      </c>
      <c r="I58" s="84">
        <f>I35</f>
        <v>1.07</v>
      </c>
      <c r="J58" s="113">
        <f>ROUND(H58*G58,2)</f>
        <v>1197279.72</v>
      </c>
      <c r="K58" s="113">
        <f>ROUND(I58*G58,2)</f>
        <v>1392488.37</v>
      </c>
    </row>
    <row r="59" spans="1:11" ht="22.5" customHeight="1" x14ac:dyDescent="0.25">
      <c r="A59" s="250" t="s">
        <v>2</v>
      </c>
      <c r="B59" s="251"/>
      <c r="C59" s="251"/>
      <c r="D59" s="251"/>
      <c r="E59" s="251"/>
      <c r="F59" s="251"/>
      <c r="G59" s="251"/>
      <c r="H59" s="251"/>
      <c r="I59" s="252"/>
      <c r="J59" s="104">
        <f>SUM(J38:J58)</f>
        <v>1360712.6240000001</v>
      </c>
      <c r="K59" s="104">
        <f>SUM(K57:K58)</f>
        <v>1583327.27</v>
      </c>
    </row>
    <row r="60" spans="1:11" ht="30" x14ac:dyDescent="0.25">
      <c r="A60" s="98">
        <v>5</v>
      </c>
      <c r="B60" s="8"/>
      <c r="C60" s="8"/>
      <c r="D60" s="8"/>
      <c r="E60" s="99" t="s">
        <v>176</v>
      </c>
      <c r="F60" s="6"/>
      <c r="G60" s="6"/>
      <c r="H60" s="22"/>
      <c r="I60" s="22"/>
      <c r="J60" s="50"/>
      <c r="K60" s="50"/>
    </row>
    <row r="61" spans="1:11" ht="30" x14ac:dyDescent="0.25">
      <c r="A61" s="106" t="s">
        <v>34</v>
      </c>
      <c r="B61" s="2" t="s">
        <v>96</v>
      </c>
      <c r="C61" s="4" t="s">
        <v>6</v>
      </c>
      <c r="D61" s="2" t="s">
        <v>5</v>
      </c>
      <c r="E61" s="58" t="s">
        <v>178</v>
      </c>
      <c r="F61" s="100" t="s">
        <v>25</v>
      </c>
      <c r="G61" s="84">
        <v>72.3</v>
      </c>
      <c r="H61" s="114">
        <v>5.8</v>
      </c>
      <c r="I61" s="113">
        <v>6.86</v>
      </c>
      <c r="J61" s="113">
        <f>ROUND(H61*G61,2)</f>
        <v>419.34</v>
      </c>
      <c r="K61" s="113">
        <f>ROUND(I61*G61,2)</f>
        <v>495.98</v>
      </c>
    </row>
    <row r="62" spans="1:11" x14ac:dyDescent="0.25">
      <c r="A62" s="106" t="s">
        <v>32</v>
      </c>
      <c r="B62" s="2">
        <v>180723</v>
      </c>
      <c r="C62" s="4" t="s">
        <v>183</v>
      </c>
      <c r="D62" s="2" t="s">
        <v>10</v>
      </c>
      <c r="E62" s="58" t="s">
        <v>179</v>
      </c>
      <c r="F62" s="84" t="s">
        <v>3</v>
      </c>
      <c r="G62" s="84">
        <v>24</v>
      </c>
      <c r="H62" s="113">
        <v>502.88</v>
      </c>
      <c r="I62" s="113">
        <v>584.41999999999996</v>
      </c>
      <c r="J62" s="113">
        <f t="shared" ref="J62:J64" si="10">ROUND(H62*G62,2)</f>
        <v>12069.12</v>
      </c>
      <c r="K62" s="113">
        <f t="shared" ref="K62:K64" si="11">ROUND(I62*G62,2)</f>
        <v>14026.08</v>
      </c>
    </row>
    <row r="63" spans="1:11" x14ac:dyDescent="0.25">
      <c r="A63" s="106" t="s">
        <v>30</v>
      </c>
      <c r="B63" s="2">
        <v>93370</v>
      </c>
      <c r="C63" s="2" t="s">
        <v>6</v>
      </c>
      <c r="D63" s="2" t="s">
        <v>10</v>
      </c>
      <c r="E63" s="58" t="s">
        <v>180</v>
      </c>
      <c r="F63" s="84" t="s">
        <v>25</v>
      </c>
      <c r="G63" s="84">
        <v>54.58</v>
      </c>
      <c r="H63" s="113">
        <v>8.2200000000000006</v>
      </c>
      <c r="I63" s="113">
        <v>9.77</v>
      </c>
      <c r="J63" s="113">
        <f t="shared" si="10"/>
        <v>448.65</v>
      </c>
      <c r="K63" s="113">
        <f t="shared" si="11"/>
        <v>533.25</v>
      </c>
    </row>
    <row r="64" spans="1:11" x14ac:dyDescent="0.25">
      <c r="A64" s="106" t="s">
        <v>29</v>
      </c>
      <c r="B64" s="2" t="s">
        <v>200</v>
      </c>
      <c r="C64" s="2" t="s">
        <v>6</v>
      </c>
      <c r="D64" s="2" t="s">
        <v>10</v>
      </c>
      <c r="E64" s="58" t="s">
        <v>181</v>
      </c>
      <c r="F64" s="84" t="s">
        <v>14</v>
      </c>
      <c r="G64" s="84">
        <v>4</v>
      </c>
      <c r="H64" s="113">
        <v>1715.44</v>
      </c>
      <c r="I64" s="113">
        <v>2032.08</v>
      </c>
      <c r="J64" s="113">
        <f t="shared" si="10"/>
        <v>6861.76</v>
      </c>
      <c r="K64" s="113">
        <f t="shared" si="11"/>
        <v>8128.32</v>
      </c>
    </row>
    <row r="65" spans="1:14" ht="20.25" customHeight="1" x14ac:dyDescent="0.25">
      <c r="A65" s="250" t="s">
        <v>2</v>
      </c>
      <c r="B65" s="251"/>
      <c r="C65" s="251"/>
      <c r="D65" s="251"/>
      <c r="E65" s="251"/>
      <c r="F65" s="251"/>
      <c r="G65" s="251"/>
      <c r="H65" s="251"/>
      <c r="I65" s="252"/>
      <c r="J65" s="227">
        <f>SUM(J61:J64)</f>
        <v>19798.870000000003</v>
      </c>
      <c r="K65" s="113">
        <f>SUM(K61:K64)</f>
        <v>23183.629999999997</v>
      </c>
    </row>
    <row r="66" spans="1:14" ht="17.25" x14ac:dyDescent="0.25">
      <c r="A66" s="253" t="s">
        <v>1</v>
      </c>
      <c r="B66" s="253"/>
      <c r="C66" s="253"/>
      <c r="D66" s="253"/>
      <c r="E66" s="253"/>
      <c r="F66" s="253"/>
      <c r="G66" s="253"/>
      <c r="H66" s="253"/>
      <c r="I66" s="55"/>
      <c r="J66" s="258">
        <f>SUM(J65,J59,J36,J27,J21)</f>
        <v>2470331.3940000003</v>
      </c>
      <c r="K66" s="259"/>
    </row>
    <row r="67" spans="1:14" ht="18" thickBot="1" x14ac:dyDescent="0.3">
      <c r="A67" s="254" t="s">
        <v>0</v>
      </c>
      <c r="B67" s="254"/>
      <c r="C67" s="254"/>
      <c r="D67" s="254"/>
      <c r="E67" s="254"/>
      <c r="F67" s="254"/>
      <c r="G67" s="254"/>
      <c r="H67" s="254"/>
      <c r="I67" s="225"/>
      <c r="J67" s="260">
        <f>SUM(K65,K59,K36,K27,K21)</f>
        <v>2880699.19</v>
      </c>
      <c r="K67" s="261"/>
      <c r="M67" s="242">
        <f>2924464.07-J67</f>
        <v>43764.879999999888</v>
      </c>
      <c r="N67" s="242"/>
    </row>
    <row r="68" spans="1:14" ht="15.75" customHeight="1" thickBot="1" x14ac:dyDescent="0.3">
      <c r="A68" s="267" t="s">
        <v>219</v>
      </c>
      <c r="B68" s="268"/>
      <c r="C68" s="268"/>
      <c r="D68" s="268"/>
      <c r="E68" s="268"/>
      <c r="F68" s="268"/>
      <c r="G68" s="268"/>
      <c r="H68" s="268"/>
      <c r="I68" s="268"/>
      <c r="J68" s="268"/>
      <c r="K68" s="269"/>
    </row>
    <row r="69" spans="1:14" ht="15" customHeight="1" x14ac:dyDescent="0.25">
      <c r="A69" s="270" t="s">
        <v>201</v>
      </c>
      <c r="B69" s="270"/>
      <c r="C69" s="270"/>
      <c r="D69" s="270"/>
      <c r="E69" s="270"/>
      <c r="F69" s="270"/>
      <c r="G69" s="270"/>
    </row>
    <row r="71" spans="1:14" ht="63" customHeight="1" x14ac:dyDescent="0.25">
      <c r="E71" s="265" t="s">
        <v>220</v>
      </c>
      <c r="F71" s="265"/>
      <c r="G71" s="265"/>
    </row>
    <row r="72" spans="1:14" x14ac:dyDescent="0.25">
      <c r="E72" s="226"/>
      <c r="F72" s="226"/>
      <c r="G72" s="226"/>
    </row>
    <row r="73" spans="1:14" x14ac:dyDescent="0.25">
      <c r="E73" s="226"/>
      <c r="F73" s="226"/>
      <c r="G73" s="226"/>
    </row>
    <row r="74" spans="1:14" ht="69" customHeight="1" x14ac:dyDescent="0.25">
      <c r="A74" s="266" t="s">
        <v>218</v>
      </c>
      <c r="B74" s="266"/>
      <c r="C74" s="266"/>
      <c r="D74" s="266"/>
      <c r="E74" s="266"/>
      <c r="F74" s="266"/>
      <c r="G74" s="266"/>
      <c r="H74" s="266"/>
      <c r="I74" s="266"/>
      <c r="J74" s="266"/>
      <c r="K74" s="266"/>
    </row>
  </sheetData>
  <autoFilter ref="A16:K67"/>
  <mergeCells count="24">
    <mergeCell ref="E71:G71"/>
    <mergeCell ref="A74:K74"/>
    <mergeCell ref="A68:K68"/>
    <mergeCell ref="A69:G69"/>
    <mergeCell ref="A12:K12"/>
    <mergeCell ref="I13:J13"/>
    <mergeCell ref="I14:J14"/>
    <mergeCell ref="A36:I36"/>
    <mergeCell ref="M67:N67"/>
    <mergeCell ref="A3:K3"/>
    <mergeCell ref="A7:G7"/>
    <mergeCell ref="A8:F8"/>
    <mergeCell ref="A9:F9"/>
    <mergeCell ref="A11:K11"/>
    <mergeCell ref="A59:I59"/>
    <mergeCell ref="A65:I65"/>
    <mergeCell ref="A66:H66"/>
    <mergeCell ref="A67:H67"/>
    <mergeCell ref="A15:K15"/>
    <mergeCell ref="J66:K66"/>
    <mergeCell ref="J67:K67"/>
    <mergeCell ref="A21:I21"/>
    <mergeCell ref="A27:I27"/>
    <mergeCell ref="A30:I30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H114"/>
  <sheetViews>
    <sheetView showZeros="0" zoomScale="75" zoomScaleNormal="75" workbookViewId="0">
      <selection activeCell="C44" sqref="C44"/>
    </sheetView>
  </sheetViews>
  <sheetFormatPr defaultColWidth="10.28515625" defaultRowHeight="15" x14ac:dyDescent="0.2"/>
  <cols>
    <col min="1" max="1" width="3.28515625" style="119" customWidth="1"/>
    <col min="2" max="2" width="8.28515625" style="224" customWidth="1"/>
    <col min="3" max="3" width="72.28515625" style="128" customWidth="1"/>
    <col min="4" max="7" width="47.140625" style="128" hidden="1" customWidth="1"/>
    <col min="8" max="8" width="21.7109375" style="118" bestFit="1" customWidth="1"/>
    <col min="9" max="9" width="19.42578125" style="119" customWidth="1"/>
    <col min="10" max="10" width="19.42578125" style="119" hidden="1" customWidth="1"/>
    <col min="11" max="11" width="19.42578125" style="119" customWidth="1"/>
    <col min="12" max="12" width="19.42578125" style="119" hidden="1" customWidth="1"/>
    <col min="13" max="13" width="19.42578125" style="119" customWidth="1"/>
    <col min="14" max="18" width="19.42578125" style="119" hidden="1" customWidth="1"/>
    <col min="19" max="16384" width="10.28515625" style="119"/>
  </cols>
  <sheetData>
    <row r="1" spans="1:19" ht="15.75" x14ac:dyDescent="0.25">
      <c r="A1" s="115"/>
      <c r="B1" s="116"/>
      <c r="C1" s="117"/>
      <c r="D1" s="117"/>
      <c r="E1" s="117"/>
      <c r="F1" s="117"/>
      <c r="G1" s="117"/>
      <c r="J1" s="120"/>
      <c r="O1" s="121"/>
      <c r="P1" s="120"/>
      <c r="Q1" s="121"/>
    </row>
    <row r="2" spans="1:19" ht="51.75" customHeight="1" x14ac:dyDescent="0.2">
      <c r="A2" s="115"/>
      <c r="B2" s="276" t="s">
        <v>203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120"/>
      <c r="Q2" s="121"/>
    </row>
    <row r="3" spans="1:19" ht="15.75" x14ac:dyDescent="0.25">
      <c r="A3" s="115"/>
      <c r="B3" s="116"/>
      <c r="C3" s="117"/>
      <c r="D3" s="117"/>
      <c r="E3" s="117"/>
      <c r="F3" s="117"/>
      <c r="G3" s="117"/>
      <c r="J3" s="120"/>
      <c r="O3" s="121"/>
      <c r="P3" s="120"/>
      <c r="Q3" s="121"/>
    </row>
    <row r="4" spans="1:19" ht="15.75" x14ac:dyDescent="0.25">
      <c r="A4" s="115"/>
      <c r="B4" s="116"/>
      <c r="C4" s="117"/>
      <c r="D4" s="117"/>
      <c r="E4" s="117"/>
      <c r="F4" s="117"/>
      <c r="G4" s="117"/>
      <c r="J4" s="120"/>
      <c r="O4" s="121"/>
      <c r="P4" s="120"/>
      <c r="Q4" s="121"/>
    </row>
    <row r="5" spans="1:19" ht="15.75" x14ac:dyDescent="0.25">
      <c r="A5" s="115"/>
      <c r="B5" s="116"/>
      <c r="C5" s="117"/>
      <c r="D5" s="117"/>
      <c r="E5" s="117"/>
      <c r="F5" s="117"/>
      <c r="G5" s="117"/>
      <c r="J5" s="120"/>
      <c r="O5" s="121"/>
      <c r="P5" s="120"/>
      <c r="Q5" s="121"/>
    </row>
    <row r="6" spans="1:19" ht="32.25" customHeight="1" x14ac:dyDescent="0.35">
      <c r="A6" s="115"/>
      <c r="B6" s="277" t="s">
        <v>204</v>
      </c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120"/>
      <c r="Q6" s="121"/>
    </row>
    <row r="7" spans="1:19" ht="15.75" x14ac:dyDescent="0.25">
      <c r="A7" s="115"/>
      <c r="B7" s="116"/>
      <c r="C7" s="122"/>
      <c r="D7" s="122"/>
      <c r="E7" s="122"/>
      <c r="F7" s="122"/>
      <c r="G7" s="122"/>
      <c r="H7" s="123"/>
      <c r="I7" s="117"/>
      <c r="J7" s="120"/>
      <c r="K7" s="120"/>
      <c r="O7" s="121"/>
      <c r="P7" s="121"/>
      <c r="Q7" s="121"/>
    </row>
    <row r="8" spans="1:19" ht="15.75" x14ac:dyDescent="0.25">
      <c r="A8" s="115"/>
      <c r="B8" s="244" t="s">
        <v>202</v>
      </c>
      <c r="C8" s="244"/>
      <c r="D8" s="244"/>
      <c r="E8" s="244"/>
      <c r="F8" s="244"/>
      <c r="G8" s="244"/>
      <c r="H8" s="244"/>
      <c r="I8"/>
      <c r="J8"/>
      <c r="O8" s="121"/>
      <c r="P8" s="121"/>
      <c r="Q8" s="121"/>
    </row>
    <row r="9" spans="1:19" ht="15.75" x14ac:dyDescent="0.25">
      <c r="A9" s="115"/>
      <c r="B9" s="245" t="s">
        <v>195</v>
      </c>
      <c r="C9" s="246"/>
      <c r="D9" s="246"/>
      <c r="E9" s="246"/>
      <c r="F9" s="246"/>
      <c r="G9" s="246"/>
      <c r="H9"/>
      <c r="J9" s="112">
        <v>43341</v>
      </c>
      <c r="K9" s="124" t="s">
        <v>196</v>
      </c>
      <c r="M9" s="125">
        <v>43341</v>
      </c>
      <c r="O9" s="121"/>
      <c r="P9" s="121"/>
      <c r="Q9" s="121"/>
    </row>
    <row r="10" spans="1:19" ht="15.75" customHeight="1" x14ac:dyDescent="0.25">
      <c r="A10" s="115"/>
      <c r="B10" s="245" t="s">
        <v>198</v>
      </c>
      <c r="C10" s="246"/>
      <c r="D10" s="246"/>
      <c r="E10" s="246"/>
      <c r="F10" s="246"/>
      <c r="G10" s="246"/>
      <c r="H10" s="246"/>
      <c r="I10" s="246"/>
      <c r="J10"/>
      <c r="L10" s="126"/>
      <c r="M10" s="127"/>
      <c r="N10" s="121"/>
      <c r="O10" s="121"/>
      <c r="P10" s="121"/>
      <c r="Q10" s="121"/>
    </row>
    <row r="11" spans="1:19" ht="15.75" x14ac:dyDescent="0.25">
      <c r="A11" s="115"/>
      <c r="B11" s="111" t="s">
        <v>197</v>
      </c>
      <c r="C11" s="127"/>
      <c r="F11" s="129"/>
      <c r="G11" s="126"/>
      <c r="H11" s="119"/>
      <c r="L11" s="126"/>
      <c r="M11" s="127"/>
      <c r="N11" s="121"/>
      <c r="O11" s="121"/>
      <c r="P11" s="121"/>
      <c r="Q11" s="121"/>
    </row>
    <row r="12" spans="1:19" ht="15.75" x14ac:dyDescent="0.2">
      <c r="A12" s="115"/>
      <c r="B12" s="116"/>
    </row>
    <row r="13" spans="1:19" ht="4.5" customHeight="1" thickBot="1" x14ac:dyDescent="0.25">
      <c r="A13" s="115"/>
      <c r="B13" s="116"/>
    </row>
    <row r="14" spans="1:19" ht="20.100000000000001" customHeight="1" thickBot="1" x14ac:dyDescent="0.25">
      <c r="A14" s="130"/>
      <c r="B14" s="131"/>
      <c r="C14" s="132"/>
      <c r="D14" s="132"/>
      <c r="E14" s="132"/>
      <c r="F14" s="132"/>
      <c r="G14" s="132"/>
      <c r="H14" s="133"/>
      <c r="I14" s="134" t="s">
        <v>206</v>
      </c>
      <c r="J14" s="134"/>
      <c r="K14" s="134" t="s">
        <v>207</v>
      </c>
      <c r="L14" s="134"/>
      <c r="M14" s="134" t="s">
        <v>208</v>
      </c>
      <c r="N14" s="134"/>
      <c r="O14" s="135"/>
      <c r="R14" s="136"/>
      <c r="S14" s="137"/>
    </row>
    <row r="15" spans="1:19" ht="16.5" hidden="1" thickBot="1" x14ac:dyDescent="0.25">
      <c r="A15" s="130"/>
      <c r="B15" s="131"/>
      <c r="C15" s="138"/>
      <c r="D15" s="139"/>
      <c r="E15" s="139"/>
      <c r="F15" s="139"/>
      <c r="G15" s="139"/>
      <c r="H15" s="140"/>
      <c r="I15" s="141" t="e">
        <f>WEEKDAY(#REF!)</f>
        <v>#REF!</v>
      </c>
      <c r="J15" s="142"/>
      <c r="K15" s="143" t="e">
        <f>WEEKDAY(#REF!)</f>
        <v>#REF!</v>
      </c>
      <c r="L15" s="144"/>
      <c r="M15" s="143" t="e">
        <f>WEEKDAY(#REF!)</f>
        <v>#REF!</v>
      </c>
      <c r="N15" s="142"/>
      <c r="O15" s="142"/>
      <c r="P15" s="142"/>
      <c r="Q15" s="144"/>
    </row>
    <row r="16" spans="1:19" ht="24" customHeight="1" thickBot="1" x14ac:dyDescent="0.25">
      <c r="A16" s="145"/>
      <c r="B16" s="146" t="s">
        <v>209</v>
      </c>
      <c r="C16" s="147" t="s">
        <v>210</v>
      </c>
      <c r="D16" s="148"/>
      <c r="E16" s="148"/>
      <c r="F16" s="148"/>
      <c r="G16" s="148"/>
      <c r="H16" s="149" t="s">
        <v>211</v>
      </c>
      <c r="I16" s="150">
        <v>30</v>
      </c>
      <c r="J16" s="151">
        <f>$I$16</f>
        <v>30</v>
      </c>
      <c r="K16" s="152">
        <f>I16+J16</f>
        <v>60</v>
      </c>
      <c r="L16" s="151">
        <f>$I$16</f>
        <v>30</v>
      </c>
      <c r="M16" s="152">
        <f>K16+L16</f>
        <v>90</v>
      </c>
      <c r="N16" s="151">
        <f>$I$16</f>
        <v>30</v>
      </c>
      <c r="O16" s="151">
        <f>$I$16</f>
        <v>30</v>
      </c>
      <c r="P16" s="153">
        <f>$I$16</f>
        <v>30</v>
      </c>
      <c r="Q16" s="151">
        <f>$I$16</f>
        <v>30</v>
      </c>
      <c r="R16" s="154">
        <f>$I$16</f>
        <v>30</v>
      </c>
    </row>
    <row r="17" spans="1:18" ht="24" customHeight="1" thickBot="1" x14ac:dyDescent="0.25">
      <c r="A17" s="145"/>
      <c r="B17" s="278" t="s">
        <v>205</v>
      </c>
      <c r="C17" s="279"/>
      <c r="D17" s="279"/>
      <c r="E17" s="279"/>
      <c r="F17" s="279"/>
      <c r="G17" s="279"/>
      <c r="H17" s="279"/>
      <c r="I17" s="155"/>
      <c r="J17" s="156"/>
      <c r="K17" s="157"/>
      <c r="L17" s="156"/>
      <c r="M17" s="157"/>
      <c r="N17" s="156"/>
      <c r="O17" s="156"/>
      <c r="P17" s="158"/>
      <c r="Q17" s="156"/>
      <c r="R17" s="159"/>
    </row>
    <row r="18" spans="1:18" ht="18" customHeight="1" x14ac:dyDescent="0.2">
      <c r="A18" s="145"/>
      <c r="B18" s="160"/>
      <c r="C18" s="161"/>
      <c r="D18" s="162"/>
      <c r="E18" s="162"/>
      <c r="F18" s="162"/>
      <c r="G18" s="162"/>
      <c r="H18" s="163"/>
      <c r="I18" s="164">
        <v>1</v>
      </c>
      <c r="J18" s="165"/>
      <c r="K18" s="165">
        <f>1-SUM(I18:J18)</f>
        <v>0</v>
      </c>
      <c r="L18" s="165"/>
      <c r="M18" s="165">
        <f>1-SUM(I18:L18)</f>
        <v>0</v>
      </c>
      <c r="N18" s="165"/>
      <c r="O18" s="165"/>
      <c r="P18" s="166"/>
      <c r="Q18" s="165"/>
      <c r="R18" s="167"/>
    </row>
    <row r="19" spans="1:18" ht="18" customHeight="1" x14ac:dyDescent="0.2">
      <c r="A19" s="145"/>
      <c r="B19" s="168">
        <v>1</v>
      </c>
      <c r="C19" s="169" t="str">
        <f>'ORÇ SANTA LUZIA'!E17</f>
        <v>SERVIÇOS PRELIMINARES</v>
      </c>
      <c r="D19" s="170"/>
      <c r="E19" s="170"/>
      <c r="F19" s="170"/>
      <c r="G19" s="170"/>
      <c r="H19" s="169">
        <f>'ORÇ SANTA LUZIA'!K21</f>
        <v>134355.57</v>
      </c>
      <c r="I19" s="171"/>
      <c r="J19" s="172"/>
      <c r="K19" s="172"/>
      <c r="L19" s="172"/>
      <c r="M19" s="172"/>
      <c r="N19" s="172"/>
      <c r="O19" s="172"/>
      <c r="P19" s="172"/>
      <c r="Q19" s="172"/>
      <c r="R19" s="173"/>
    </row>
    <row r="20" spans="1:18" ht="18" customHeight="1" thickBot="1" x14ac:dyDescent="0.25">
      <c r="A20" s="145"/>
      <c r="B20" s="174"/>
      <c r="C20" s="175"/>
      <c r="D20" s="176"/>
      <c r="E20" s="176"/>
      <c r="F20" s="176"/>
      <c r="G20" s="176"/>
      <c r="H20" s="177"/>
      <c r="I20" s="178">
        <f>(I18*H19)</f>
        <v>134355.57</v>
      </c>
      <c r="J20" s="179">
        <f>(I20)</f>
        <v>134355.57</v>
      </c>
      <c r="K20" s="179">
        <f>(K18*H19)</f>
        <v>0</v>
      </c>
      <c r="L20" s="179">
        <f>(K20)</f>
        <v>0</v>
      </c>
      <c r="M20" s="179">
        <f>(M18*H19)</f>
        <v>0</v>
      </c>
      <c r="N20" s="179">
        <f>(M20)</f>
        <v>0</v>
      </c>
      <c r="O20" s="179" t="e">
        <f>(#REF!)</f>
        <v>#REF!</v>
      </c>
      <c r="P20" s="180" t="e">
        <f>(#REF!)</f>
        <v>#REF!</v>
      </c>
      <c r="Q20" s="179" t="e">
        <f>(#REF!)</f>
        <v>#REF!</v>
      </c>
      <c r="R20" s="181" t="e">
        <f>(#REF!)</f>
        <v>#REF!</v>
      </c>
    </row>
    <row r="21" spans="1:18" ht="18" customHeight="1" x14ac:dyDescent="0.2">
      <c r="A21" s="145"/>
      <c r="B21" s="160"/>
      <c r="C21" s="161"/>
      <c r="D21" s="162"/>
      <c r="E21" s="162"/>
      <c r="F21" s="162"/>
      <c r="G21" s="162"/>
      <c r="H21" s="163"/>
      <c r="I21" s="164">
        <v>1</v>
      </c>
      <c r="J21" s="165"/>
      <c r="K21" s="165"/>
      <c r="L21" s="165"/>
      <c r="M21" s="165"/>
      <c r="N21" s="165"/>
      <c r="O21" s="165"/>
      <c r="P21" s="166"/>
      <c r="Q21" s="165"/>
      <c r="R21" s="167"/>
    </row>
    <row r="22" spans="1:18" ht="18" customHeight="1" x14ac:dyDescent="0.2">
      <c r="A22" s="145"/>
      <c r="B22" s="168">
        <v>2</v>
      </c>
      <c r="C22" s="169" t="str">
        <f>'ORÇ SANTA LUZIA'!E22</f>
        <v>SERVIÇOS DE CONSERVAÇÃO</v>
      </c>
      <c r="D22" s="182"/>
      <c r="E22" s="182"/>
      <c r="F22" s="182"/>
      <c r="G22" s="182"/>
      <c r="H22" s="169">
        <f>'ORÇ SANTA LUZIA'!K27</f>
        <v>195616.7</v>
      </c>
      <c r="I22" s="171"/>
      <c r="J22" s="172"/>
      <c r="K22" s="172"/>
      <c r="L22" s="172"/>
      <c r="M22" s="172"/>
      <c r="N22" s="172"/>
      <c r="O22" s="172"/>
      <c r="P22" s="172"/>
      <c r="Q22" s="172"/>
      <c r="R22" s="173"/>
    </row>
    <row r="23" spans="1:18" ht="18" customHeight="1" thickBot="1" x14ac:dyDescent="0.25">
      <c r="A23" s="145"/>
      <c r="B23" s="174"/>
      <c r="C23" s="175"/>
      <c r="D23" s="176"/>
      <c r="E23" s="176"/>
      <c r="F23" s="176"/>
      <c r="G23" s="176"/>
      <c r="H23" s="177"/>
      <c r="I23" s="178">
        <f>(I21*H22)</f>
        <v>195616.7</v>
      </c>
      <c r="J23" s="179">
        <f>(I23)</f>
        <v>195616.7</v>
      </c>
      <c r="K23" s="179">
        <f>(K21*H22)</f>
        <v>0</v>
      </c>
      <c r="L23" s="179">
        <f>(K23)</f>
        <v>0</v>
      </c>
      <c r="M23" s="179">
        <f>(M21*H22)</f>
        <v>0</v>
      </c>
      <c r="N23" s="179">
        <f>(M23)</f>
        <v>0</v>
      </c>
      <c r="O23" s="179" t="e">
        <f>(#REF!)</f>
        <v>#REF!</v>
      </c>
      <c r="P23" s="180" t="e">
        <f>(#REF!)</f>
        <v>#REF!</v>
      </c>
      <c r="Q23" s="179" t="e">
        <f>(#REF!)</f>
        <v>#REF!</v>
      </c>
      <c r="R23" s="181" t="e">
        <f>(#REF!)</f>
        <v>#REF!</v>
      </c>
    </row>
    <row r="24" spans="1:18" ht="18" customHeight="1" x14ac:dyDescent="0.2">
      <c r="A24" s="145"/>
      <c r="B24" s="160"/>
      <c r="C24" s="183"/>
      <c r="D24" s="184"/>
      <c r="E24" s="184"/>
      <c r="F24" s="184"/>
      <c r="G24" s="184"/>
      <c r="H24" s="185"/>
      <c r="I24" s="164">
        <v>0.5</v>
      </c>
      <c r="J24" s="165"/>
      <c r="K24" s="165">
        <v>0.5</v>
      </c>
      <c r="L24" s="165"/>
      <c r="M24" s="165"/>
      <c r="N24" s="165"/>
      <c r="O24" s="165"/>
      <c r="P24" s="166"/>
      <c r="Q24" s="165"/>
      <c r="R24" s="167"/>
    </row>
    <row r="25" spans="1:18" ht="18" customHeight="1" x14ac:dyDescent="0.2">
      <c r="A25" s="145"/>
      <c r="B25" s="186">
        <v>3</v>
      </c>
      <c r="C25" s="187" t="str">
        <f>'ORÇ SANTA LUZIA'!E31</f>
        <v>SERVIÇOS DE TERRAPLENAGEM</v>
      </c>
      <c r="D25" s="170"/>
      <c r="E25" s="170"/>
      <c r="F25" s="170"/>
      <c r="G25" s="170"/>
      <c r="H25" s="187">
        <f>'ORÇ SANTA LUZIA'!K36</f>
        <v>944216.02</v>
      </c>
      <c r="I25" s="171"/>
      <c r="J25" s="172"/>
      <c r="K25" s="172"/>
      <c r="L25" s="172"/>
      <c r="M25" s="172"/>
      <c r="N25" s="172"/>
      <c r="O25" s="172"/>
      <c r="P25" s="172"/>
      <c r="Q25" s="172"/>
      <c r="R25" s="173"/>
    </row>
    <row r="26" spans="1:18" ht="18" customHeight="1" thickBot="1" x14ac:dyDescent="0.25">
      <c r="A26" s="145"/>
      <c r="B26" s="174"/>
      <c r="C26" s="188"/>
      <c r="D26" s="189"/>
      <c r="E26" s="189"/>
      <c r="F26" s="189"/>
      <c r="G26" s="189"/>
      <c r="H26" s="190"/>
      <c r="I26" s="178">
        <f>(I24*H25)</f>
        <v>472108.01</v>
      </c>
      <c r="J26" s="179">
        <f>(I26)</f>
        <v>472108.01</v>
      </c>
      <c r="K26" s="179">
        <f>(K24*H25)</f>
        <v>472108.01</v>
      </c>
      <c r="L26" s="179">
        <f>(K26)</f>
        <v>472108.01</v>
      </c>
      <c r="M26" s="179">
        <f>(M24*H25)</f>
        <v>0</v>
      </c>
      <c r="N26" s="179">
        <f>(M26)</f>
        <v>0</v>
      </c>
      <c r="O26" s="179" t="e">
        <f>(#REF!)</f>
        <v>#REF!</v>
      </c>
      <c r="P26" s="180" t="e">
        <f>(#REF!)</f>
        <v>#REF!</v>
      </c>
      <c r="Q26" s="179" t="e">
        <f>(#REF!)</f>
        <v>#REF!</v>
      </c>
      <c r="R26" s="181" t="e">
        <f>(#REF!)</f>
        <v>#REF!</v>
      </c>
    </row>
    <row r="27" spans="1:18" ht="18" customHeight="1" x14ac:dyDescent="0.2">
      <c r="A27" s="145"/>
      <c r="B27" s="160"/>
      <c r="C27" s="161"/>
      <c r="D27" s="162"/>
      <c r="E27" s="162"/>
      <c r="F27" s="162"/>
      <c r="G27" s="162"/>
      <c r="H27" s="163"/>
      <c r="I27" s="164"/>
      <c r="J27" s="165"/>
      <c r="K27" s="165">
        <v>0.5</v>
      </c>
      <c r="L27" s="165"/>
      <c r="M27" s="165">
        <v>0.5</v>
      </c>
      <c r="N27" s="165"/>
      <c r="O27" s="165"/>
      <c r="P27" s="191"/>
      <c r="Q27" s="191"/>
      <c r="R27" s="192"/>
    </row>
    <row r="28" spans="1:18" ht="18" customHeight="1" x14ac:dyDescent="0.2">
      <c r="A28" s="145"/>
      <c r="B28" s="168">
        <v>4</v>
      </c>
      <c r="C28" s="169" t="str">
        <f>'ORÇ SANTA LUZIA'!E37</f>
        <v>SERVIÇOS DE PAVIMENTAÇÃO</v>
      </c>
      <c r="D28" s="170"/>
      <c r="E28" s="170"/>
      <c r="F28" s="170"/>
      <c r="G28" s="170"/>
      <c r="H28" s="169">
        <f>'ORÇ SANTA LUZIA'!K59</f>
        <v>1583327.27</v>
      </c>
      <c r="I28" s="171"/>
      <c r="J28" s="172"/>
      <c r="K28" s="172"/>
      <c r="L28" s="172"/>
      <c r="M28" s="172"/>
      <c r="N28" s="172"/>
      <c r="O28" s="172"/>
      <c r="P28" s="191"/>
      <c r="Q28" s="191"/>
      <c r="R28" s="192"/>
    </row>
    <row r="29" spans="1:18" ht="18" customHeight="1" thickBot="1" x14ac:dyDescent="0.25">
      <c r="A29" s="145"/>
      <c r="B29" s="174"/>
      <c r="C29" s="175"/>
      <c r="D29" s="176"/>
      <c r="E29" s="176"/>
      <c r="F29" s="176"/>
      <c r="G29" s="176"/>
      <c r="H29" s="177"/>
      <c r="I29" s="178">
        <f>(I27*H28)</f>
        <v>0</v>
      </c>
      <c r="J29" s="179">
        <f>(I29)</f>
        <v>0</v>
      </c>
      <c r="K29" s="179">
        <f>(K27*H28)</f>
        <v>791663.63500000001</v>
      </c>
      <c r="L29" s="179">
        <f>(K29)</f>
        <v>791663.63500000001</v>
      </c>
      <c r="M29" s="179">
        <f>(M27*H28)</f>
        <v>791663.63500000001</v>
      </c>
      <c r="N29" s="179">
        <f>(M29)</f>
        <v>791663.63500000001</v>
      </c>
      <c r="O29" s="179" t="e">
        <f>(#REF!)</f>
        <v>#REF!</v>
      </c>
      <c r="P29" s="191"/>
      <c r="Q29" s="191"/>
      <c r="R29" s="192"/>
    </row>
    <row r="30" spans="1:18" ht="18" customHeight="1" x14ac:dyDescent="0.2">
      <c r="A30" s="145"/>
      <c r="B30" s="160"/>
      <c r="C30" s="161"/>
      <c r="D30" s="162"/>
      <c r="E30" s="162"/>
      <c r="F30" s="162"/>
      <c r="G30" s="162"/>
      <c r="H30" s="163"/>
      <c r="I30" s="164"/>
      <c r="J30" s="165"/>
      <c r="K30" s="165">
        <v>1</v>
      </c>
      <c r="L30" s="165"/>
      <c r="M30" s="165"/>
      <c r="N30" s="165"/>
      <c r="O30" s="165"/>
      <c r="P30" s="191"/>
      <c r="Q30" s="191"/>
      <c r="R30" s="192"/>
    </row>
    <row r="31" spans="1:18" ht="18" customHeight="1" x14ac:dyDescent="0.2">
      <c r="A31" s="145"/>
      <c r="B31" s="168">
        <v>5</v>
      </c>
      <c r="C31" s="169" t="str">
        <f>'ORÇ SANTA LUZIA'!E60</f>
        <v>SERVIÇOS DE OBRA DE ARTE CORRENTE (OAC)</v>
      </c>
      <c r="D31" s="170"/>
      <c r="E31" s="170"/>
      <c r="F31" s="170"/>
      <c r="G31" s="170"/>
      <c r="H31" s="169">
        <f>'ORÇ SANTA LUZIA'!K65</f>
        <v>23183.629999999997</v>
      </c>
      <c r="I31" s="171"/>
      <c r="J31" s="172"/>
      <c r="K31" s="172"/>
      <c r="L31" s="172"/>
      <c r="M31" s="172"/>
      <c r="N31" s="172"/>
      <c r="O31" s="172"/>
      <c r="P31" s="191"/>
      <c r="Q31" s="191"/>
      <c r="R31" s="192"/>
    </row>
    <row r="32" spans="1:18" ht="18" customHeight="1" thickBot="1" x14ac:dyDescent="0.25">
      <c r="A32" s="145"/>
      <c r="B32" s="174"/>
      <c r="C32" s="175"/>
      <c r="D32" s="176"/>
      <c r="E32" s="176"/>
      <c r="F32" s="176"/>
      <c r="G32" s="176"/>
      <c r="H32" s="177"/>
      <c r="I32" s="178">
        <f>(I30*H31)</f>
        <v>0</v>
      </c>
      <c r="J32" s="179">
        <f>(I32)</f>
        <v>0</v>
      </c>
      <c r="K32" s="179">
        <f>(K30*H31)</f>
        <v>23183.629999999997</v>
      </c>
      <c r="L32" s="179">
        <f>(K32)</f>
        <v>23183.629999999997</v>
      </c>
      <c r="M32" s="179">
        <f>(M30*H31)</f>
        <v>0</v>
      </c>
      <c r="N32" s="179">
        <f>(M32)</f>
        <v>0</v>
      </c>
      <c r="O32" s="179" t="e">
        <f>(#REF!)</f>
        <v>#REF!</v>
      </c>
      <c r="P32" s="191"/>
      <c r="Q32" s="191"/>
      <c r="R32" s="192"/>
    </row>
    <row r="33" spans="1:18" ht="18" customHeight="1" x14ac:dyDescent="0.2">
      <c r="A33" s="193"/>
      <c r="B33" s="194"/>
      <c r="C33" s="195"/>
      <c r="D33" s="195"/>
      <c r="E33" s="195"/>
      <c r="F33" s="195"/>
      <c r="G33" s="195"/>
      <c r="H33" s="196" t="s">
        <v>212</v>
      </c>
      <c r="I33" s="197">
        <f>(I34/$C$35)</f>
        <v>0.62948332385004102</v>
      </c>
      <c r="J33" s="198"/>
      <c r="K33" s="197">
        <f>(K34/$C$35)</f>
        <v>1.0100197004635789</v>
      </c>
      <c r="L33" s="198"/>
      <c r="M33" s="197">
        <f>(M34/$C$35)</f>
        <v>0.62130820163164424</v>
      </c>
      <c r="N33" s="198"/>
      <c r="O33" s="198"/>
      <c r="P33" s="198"/>
      <c r="Q33" s="198"/>
      <c r="R33" s="199"/>
    </row>
    <row r="34" spans="1:18" ht="18" customHeight="1" thickBot="1" x14ac:dyDescent="0.25">
      <c r="A34" s="193"/>
      <c r="B34" s="200"/>
      <c r="C34" s="201" t="s">
        <v>213</v>
      </c>
      <c r="D34" s="201"/>
      <c r="E34" s="201"/>
      <c r="F34" s="201"/>
      <c r="G34" s="201"/>
      <c r="H34" s="202" t="s">
        <v>214</v>
      </c>
      <c r="I34" s="203">
        <f>I26+I23+I20</f>
        <v>802080.28</v>
      </c>
      <c r="J34" s="203">
        <f>SUM(J18:J26)</f>
        <v>802080.28</v>
      </c>
      <c r="K34" s="203">
        <f>K32+K26+K23+K29</f>
        <v>1286955.2749999999</v>
      </c>
      <c r="L34" s="203">
        <f>SUM(L18:L26)</f>
        <v>472108.01</v>
      </c>
      <c r="M34" s="203">
        <f>M32+M29+M23</f>
        <v>791663.63500000001</v>
      </c>
      <c r="N34" s="203">
        <f>SUM(N18:N26)</f>
        <v>0</v>
      </c>
      <c r="O34" s="203" t="e">
        <f>SUM(O18:O26)</f>
        <v>#REF!</v>
      </c>
      <c r="P34" s="203" t="e">
        <f>SUM(P18:P26)</f>
        <v>#REF!</v>
      </c>
      <c r="Q34" s="203" t="e">
        <f>SUM(Q18:Q26)</f>
        <v>#REF!</v>
      </c>
      <c r="R34" s="181" t="e">
        <f>SUM(R18:R26)</f>
        <v>#REF!</v>
      </c>
    </row>
    <row r="35" spans="1:18" ht="18" hidden="1" customHeight="1" x14ac:dyDescent="0.2">
      <c r="A35" s="193"/>
      <c r="B35" s="200"/>
      <c r="C35" s="204">
        <f>IF((SUM(H18:H26))&gt;0,(SUM(H18:H26)),0.001)</f>
        <v>1274188.29</v>
      </c>
      <c r="D35" s="204"/>
      <c r="E35" s="204"/>
      <c r="F35" s="204"/>
      <c r="G35" s="204"/>
      <c r="H35" s="205"/>
      <c r="I35" s="206"/>
      <c r="J35" s="207"/>
      <c r="K35" s="206"/>
      <c r="L35" s="207"/>
      <c r="M35" s="206"/>
      <c r="N35" s="207"/>
      <c r="O35" s="207"/>
      <c r="P35" s="207"/>
      <c r="Q35" s="207"/>
      <c r="R35" s="208"/>
    </row>
    <row r="36" spans="1:18" ht="18" customHeight="1" x14ac:dyDescent="0.2">
      <c r="A36" s="193"/>
      <c r="B36" s="200"/>
      <c r="C36" s="201" t="s">
        <v>215</v>
      </c>
      <c r="D36" s="201"/>
      <c r="E36" s="201"/>
      <c r="F36" s="201"/>
      <c r="G36" s="201"/>
      <c r="H36" s="209" t="s">
        <v>212</v>
      </c>
      <c r="I36" s="210">
        <f>(I33)</f>
        <v>0.62948332385004102</v>
      </c>
      <c r="J36" s="211"/>
      <c r="K36" s="210">
        <f>(I36+K33)</f>
        <v>1.6395030243136199</v>
      </c>
      <c r="L36" s="211"/>
      <c r="M36" s="210">
        <f>(K36+M33)</f>
        <v>2.2608112259452642</v>
      </c>
      <c r="N36" s="211"/>
      <c r="O36" s="211"/>
      <c r="P36" s="211"/>
      <c r="Q36" s="211"/>
      <c r="R36" s="167"/>
    </row>
    <row r="37" spans="1:18" ht="18" customHeight="1" thickBot="1" x14ac:dyDescent="0.25">
      <c r="A37" s="193"/>
      <c r="B37" s="212"/>
      <c r="C37" s="213"/>
      <c r="D37" s="213"/>
      <c r="E37" s="213"/>
      <c r="F37" s="213"/>
      <c r="G37" s="213"/>
      <c r="H37" s="202" t="s">
        <v>216</v>
      </c>
      <c r="I37" s="203">
        <f>(I34)</f>
        <v>802080.28</v>
      </c>
      <c r="J37" s="214"/>
      <c r="K37" s="203">
        <f>(I37+K34)</f>
        <v>2089035.5549999999</v>
      </c>
      <c r="L37" s="214"/>
      <c r="M37" s="203">
        <f>(K37+M34)</f>
        <v>2880699.19</v>
      </c>
      <c r="N37" s="214"/>
      <c r="O37" s="214"/>
      <c r="P37" s="214"/>
      <c r="Q37" s="214"/>
      <c r="R37" s="215"/>
    </row>
    <row r="38" spans="1:18" ht="5.25" customHeight="1" x14ac:dyDescent="0.2">
      <c r="A38" s="130" t="s">
        <v>217</v>
      </c>
      <c r="B38" s="216"/>
      <c r="C38" s="217"/>
      <c r="D38" s="217"/>
      <c r="E38" s="217"/>
      <c r="F38" s="217"/>
      <c r="G38" s="217"/>
      <c r="H38" s="218"/>
      <c r="I38" s="219"/>
      <c r="J38" s="219"/>
      <c r="K38" s="219"/>
      <c r="L38" s="219"/>
      <c r="M38" s="219"/>
      <c r="N38" s="219"/>
      <c r="O38" s="219"/>
      <c r="P38" s="219"/>
      <c r="Q38" s="219"/>
    </row>
    <row r="39" spans="1:18" ht="15.75" x14ac:dyDescent="0.2">
      <c r="A39" s="130"/>
      <c r="B39" s="216"/>
      <c r="C39" s="220"/>
      <c r="D39" s="220"/>
      <c r="E39" s="220"/>
      <c r="F39" s="220"/>
      <c r="G39" s="220"/>
      <c r="H39" s="221"/>
      <c r="I39" s="222"/>
      <c r="J39" s="222"/>
      <c r="K39" s="222"/>
      <c r="L39" s="222"/>
      <c r="M39" s="222"/>
      <c r="N39" s="222"/>
      <c r="O39" s="222"/>
      <c r="P39" s="219"/>
      <c r="Q39" s="219"/>
    </row>
    <row r="40" spans="1:18" ht="15.75" x14ac:dyDescent="0.2">
      <c r="A40" s="130"/>
      <c r="B40" s="216"/>
      <c r="C40" s="220"/>
      <c r="D40" s="220"/>
      <c r="E40" s="220"/>
      <c r="F40" s="220"/>
      <c r="G40" s="220"/>
      <c r="H40" s="221"/>
      <c r="I40" s="222"/>
      <c r="J40" s="222"/>
      <c r="K40" s="222"/>
      <c r="L40" s="222"/>
      <c r="M40" s="222"/>
      <c r="N40" s="222"/>
      <c r="O40" s="222"/>
      <c r="P40" s="219"/>
      <c r="Q40" s="219"/>
    </row>
    <row r="41" spans="1:18" ht="86.25" customHeight="1" x14ac:dyDescent="0.2">
      <c r="A41" s="130"/>
      <c r="B41" s="216"/>
      <c r="C41" s="265" t="s">
        <v>220</v>
      </c>
      <c r="D41" s="265"/>
      <c r="E41" s="265"/>
      <c r="F41" s="220"/>
      <c r="G41" s="220"/>
      <c r="H41" s="221"/>
      <c r="I41" s="222"/>
      <c r="J41" s="222"/>
      <c r="K41" s="222"/>
      <c r="L41" s="222"/>
      <c r="M41" s="222"/>
      <c r="N41" s="222"/>
      <c r="O41" s="222"/>
      <c r="P41" s="219"/>
      <c r="Q41" s="219"/>
    </row>
    <row r="42" spans="1:18" ht="15.75" x14ac:dyDescent="0.2">
      <c r="A42" s="130"/>
      <c r="B42" s="216"/>
      <c r="C42" s="220"/>
      <c r="D42" s="220"/>
      <c r="E42" s="220"/>
      <c r="F42" s="220"/>
      <c r="G42" s="220"/>
      <c r="H42" s="221"/>
      <c r="I42" s="222"/>
      <c r="J42" s="222"/>
      <c r="K42" s="222"/>
      <c r="L42" s="222"/>
      <c r="M42" s="222"/>
      <c r="N42" s="222"/>
      <c r="O42" s="222"/>
      <c r="P42" s="219"/>
      <c r="Q42" s="219"/>
    </row>
    <row r="43" spans="1:18" ht="15.75" x14ac:dyDescent="0.2">
      <c r="A43" s="130"/>
      <c r="B43" s="216"/>
      <c r="C43" s="220"/>
      <c r="D43" s="220"/>
      <c r="E43" s="220"/>
      <c r="F43" s="220"/>
      <c r="G43" s="220"/>
      <c r="H43" s="221"/>
      <c r="I43" s="222"/>
      <c r="J43" s="222"/>
      <c r="K43" s="222"/>
      <c r="L43" s="222"/>
      <c r="M43" s="222"/>
      <c r="N43" s="222"/>
      <c r="O43" s="222"/>
      <c r="P43" s="219"/>
      <c r="Q43" s="219"/>
    </row>
    <row r="44" spans="1:18" ht="15.75" x14ac:dyDescent="0.2">
      <c r="A44" s="130"/>
      <c r="B44" s="216"/>
      <c r="C44" s="220"/>
      <c r="D44" s="220"/>
      <c r="E44" s="220"/>
      <c r="F44" s="220"/>
      <c r="G44" s="220"/>
      <c r="H44" s="221"/>
      <c r="I44" s="222"/>
      <c r="J44" s="222"/>
      <c r="K44" s="222"/>
      <c r="L44" s="222"/>
      <c r="M44" s="222"/>
      <c r="N44" s="222"/>
      <c r="O44" s="222"/>
      <c r="P44" s="219"/>
      <c r="Q44" s="219"/>
    </row>
    <row r="45" spans="1:18" ht="78.75" customHeight="1" x14ac:dyDescent="0.25">
      <c r="B45" s="216"/>
      <c r="C45" s="275" t="s">
        <v>218</v>
      </c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</row>
    <row r="46" spans="1:18" ht="15.75" x14ac:dyDescent="0.2">
      <c r="B46" s="216"/>
    </row>
    <row r="47" spans="1:18" ht="15.75" x14ac:dyDescent="0.2">
      <c r="B47" s="216"/>
    </row>
    <row r="48" spans="1:18" ht="15.75" x14ac:dyDescent="0.2">
      <c r="B48" s="216"/>
    </row>
    <row r="49" spans="1:242" ht="15.75" x14ac:dyDescent="0.2">
      <c r="B49" s="216"/>
    </row>
    <row r="50" spans="1:242" ht="15.75" x14ac:dyDescent="0.2">
      <c r="B50" s="216"/>
    </row>
    <row r="51" spans="1:242" ht="15.75" x14ac:dyDescent="0.2">
      <c r="B51" s="216"/>
    </row>
    <row r="52" spans="1:242" s="128" customFormat="1" ht="15.75" x14ac:dyDescent="0.2">
      <c r="A52" s="119"/>
      <c r="B52" s="216"/>
      <c r="H52" s="118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19"/>
      <c r="DS52" s="119"/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  <c r="ER52" s="119"/>
      <c r="ES52" s="119"/>
      <c r="ET52" s="119"/>
      <c r="EU52" s="119"/>
      <c r="EV52" s="119"/>
      <c r="EW52" s="119"/>
      <c r="EX52" s="119"/>
      <c r="EY52" s="119"/>
      <c r="EZ52" s="119"/>
      <c r="FA52" s="119"/>
      <c r="FB52" s="119"/>
      <c r="FC52" s="119"/>
      <c r="FD52" s="119"/>
      <c r="FE52" s="119"/>
      <c r="FF52" s="119"/>
      <c r="FG52" s="119"/>
      <c r="FH52" s="119"/>
      <c r="FI52" s="119"/>
      <c r="FJ52" s="119"/>
      <c r="FK52" s="119"/>
      <c r="FL52" s="119"/>
      <c r="FM52" s="119"/>
      <c r="FN52" s="119"/>
      <c r="FO52" s="119"/>
      <c r="FP52" s="119"/>
      <c r="FQ52" s="119"/>
      <c r="FR52" s="119"/>
      <c r="FS52" s="119"/>
      <c r="FT52" s="119"/>
      <c r="FU52" s="119"/>
      <c r="FV52" s="119"/>
      <c r="FW52" s="119"/>
      <c r="FX52" s="119"/>
      <c r="FY52" s="119"/>
      <c r="FZ52" s="119"/>
      <c r="GA52" s="119"/>
      <c r="GB52" s="119"/>
      <c r="GC52" s="119"/>
      <c r="GD52" s="119"/>
      <c r="GE52" s="119"/>
      <c r="GF52" s="119"/>
      <c r="GG52" s="119"/>
      <c r="GH52" s="119"/>
      <c r="GI52" s="119"/>
      <c r="GJ52" s="119"/>
      <c r="GK52" s="119"/>
      <c r="GL52" s="119"/>
      <c r="GM52" s="119"/>
      <c r="GN52" s="119"/>
      <c r="GO52" s="119"/>
      <c r="GP52" s="119"/>
      <c r="GQ52" s="119"/>
      <c r="GR52" s="119"/>
      <c r="GS52" s="119"/>
      <c r="GT52" s="119"/>
      <c r="GU52" s="119"/>
      <c r="GV52" s="119"/>
      <c r="GW52" s="119"/>
      <c r="GX52" s="119"/>
      <c r="GY52" s="119"/>
      <c r="GZ52" s="119"/>
      <c r="HA52" s="119"/>
      <c r="HB52" s="119"/>
      <c r="HC52" s="119"/>
      <c r="HD52" s="119"/>
      <c r="HE52" s="119"/>
      <c r="HF52" s="119"/>
      <c r="HG52" s="119"/>
      <c r="HH52" s="119"/>
      <c r="HI52" s="119"/>
      <c r="HJ52" s="119"/>
      <c r="HK52" s="119"/>
      <c r="HL52" s="119"/>
      <c r="HM52" s="119"/>
      <c r="HN52" s="119"/>
      <c r="HO52" s="119"/>
      <c r="HP52" s="119"/>
      <c r="HQ52" s="119"/>
      <c r="HR52" s="119"/>
      <c r="HS52" s="119"/>
      <c r="HT52" s="119"/>
      <c r="HU52" s="119"/>
      <c r="HV52" s="119"/>
      <c r="HW52" s="119"/>
      <c r="HX52" s="119"/>
      <c r="HY52" s="119"/>
      <c r="HZ52" s="119"/>
      <c r="IA52" s="119"/>
      <c r="IB52" s="119"/>
      <c r="IC52" s="119"/>
      <c r="ID52" s="119"/>
      <c r="IE52" s="119"/>
      <c r="IF52" s="119"/>
      <c r="IG52" s="119"/>
      <c r="IH52" s="119"/>
    </row>
    <row r="53" spans="1:242" s="128" customFormat="1" ht="15.75" x14ac:dyDescent="0.2">
      <c r="A53" s="119"/>
      <c r="B53" s="216"/>
      <c r="H53" s="118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119"/>
      <c r="DM53" s="119"/>
      <c r="DN53" s="119"/>
      <c r="DO53" s="119"/>
      <c r="DP53" s="119"/>
      <c r="DQ53" s="119"/>
      <c r="DR53" s="119"/>
      <c r="DS53" s="119"/>
      <c r="DT53" s="119"/>
      <c r="DU53" s="119"/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19"/>
      <c r="EG53" s="119"/>
      <c r="EH53" s="119"/>
      <c r="EI53" s="119"/>
      <c r="EJ53" s="119"/>
      <c r="EK53" s="119"/>
      <c r="EL53" s="119"/>
      <c r="EM53" s="119"/>
      <c r="EN53" s="119"/>
      <c r="EO53" s="119"/>
      <c r="EP53" s="119"/>
      <c r="EQ53" s="119"/>
      <c r="ER53" s="119"/>
      <c r="ES53" s="119"/>
      <c r="ET53" s="119"/>
      <c r="EU53" s="119"/>
      <c r="EV53" s="119"/>
      <c r="EW53" s="119"/>
      <c r="EX53" s="119"/>
      <c r="EY53" s="119"/>
      <c r="EZ53" s="119"/>
      <c r="FA53" s="119"/>
      <c r="FB53" s="119"/>
      <c r="FC53" s="119"/>
      <c r="FD53" s="119"/>
      <c r="FE53" s="119"/>
      <c r="FF53" s="119"/>
      <c r="FG53" s="119"/>
      <c r="FH53" s="119"/>
      <c r="FI53" s="119"/>
      <c r="FJ53" s="119"/>
      <c r="FK53" s="119"/>
      <c r="FL53" s="119"/>
      <c r="FM53" s="119"/>
      <c r="FN53" s="119"/>
      <c r="FO53" s="119"/>
      <c r="FP53" s="119"/>
      <c r="FQ53" s="119"/>
      <c r="FR53" s="119"/>
      <c r="FS53" s="119"/>
      <c r="FT53" s="119"/>
      <c r="FU53" s="119"/>
      <c r="FV53" s="119"/>
      <c r="FW53" s="119"/>
      <c r="FX53" s="119"/>
      <c r="FY53" s="119"/>
      <c r="FZ53" s="119"/>
      <c r="GA53" s="119"/>
      <c r="GB53" s="119"/>
      <c r="GC53" s="119"/>
      <c r="GD53" s="119"/>
      <c r="GE53" s="119"/>
      <c r="GF53" s="119"/>
      <c r="GG53" s="119"/>
      <c r="GH53" s="119"/>
      <c r="GI53" s="119"/>
      <c r="GJ53" s="119"/>
      <c r="GK53" s="119"/>
      <c r="GL53" s="119"/>
      <c r="GM53" s="119"/>
      <c r="GN53" s="119"/>
      <c r="GO53" s="119"/>
      <c r="GP53" s="119"/>
      <c r="GQ53" s="119"/>
      <c r="GR53" s="119"/>
      <c r="GS53" s="119"/>
      <c r="GT53" s="119"/>
      <c r="GU53" s="119"/>
      <c r="GV53" s="119"/>
      <c r="GW53" s="119"/>
      <c r="GX53" s="119"/>
      <c r="GY53" s="119"/>
      <c r="GZ53" s="119"/>
      <c r="HA53" s="119"/>
      <c r="HB53" s="119"/>
      <c r="HC53" s="119"/>
      <c r="HD53" s="119"/>
      <c r="HE53" s="119"/>
      <c r="HF53" s="119"/>
      <c r="HG53" s="119"/>
      <c r="HH53" s="119"/>
      <c r="HI53" s="119"/>
      <c r="HJ53" s="119"/>
      <c r="HK53" s="119"/>
      <c r="HL53" s="119"/>
      <c r="HM53" s="119"/>
      <c r="HN53" s="119"/>
      <c r="HO53" s="119"/>
      <c r="HP53" s="119"/>
      <c r="HQ53" s="119"/>
      <c r="HR53" s="119"/>
      <c r="HS53" s="119"/>
      <c r="HT53" s="119"/>
      <c r="HU53" s="119"/>
      <c r="HV53" s="119"/>
      <c r="HW53" s="119"/>
      <c r="HX53" s="119"/>
      <c r="HY53" s="119"/>
      <c r="HZ53" s="119"/>
      <c r="IA53" s="119"/>
      <c r="IB53" s="119"/>
      <c r="IC53" s="119"/>
      <c r="ID53" s="119"/>
      <c r="IE53" s="119"/>
      <c r="IF53" s="119"/>
      <c r="IG53" s="119"/>
      <c r="IH53" s="119"/>
    </row>
    <row r="54" spans="1:242" s="128" customFormat="1" ht="15.75" x14ac:dyDescent="0.2">
      <c r="A54" s="119"/>
      <c r="B54" s="216"/>
      <c r="H54" s="118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19"/>
      <c r="EV54" s="119"/>
      <c r="EW54" s="119"/>
      <c r="EX54" s="119"/>
      <c r="EY54" s="119"/>
      <c r="EZ54" s="119"/>
      <c r="FA54" s="119"/>
      <c r="FB54" s="119"/>
      <c r="FC54" s="119"/>
      <c r="FD54" s="119"/>
      <c r="FE54" s="119"/>
      <c r="FF54" s="119"/>
      <c r="FG54" s="119"/>
      <c r="FH54" s="119"/>
      <c r="FI54" s="119"/>
      <c r="FJ54" s="119"/>
      <c r="FK54" s="119"/>
      <c r="FL54" s="119"/>
      <c r="FM54" s="119"/>
      <c r="FN54" s="119"/>
      <c r="FO54" s="119"/>
      <c r="FP54" s="119"/>
      <c r="FQ54" s="119"/>
      <c r="FR54" s="119"/>
      <c r="FS54" s="119"/>
      <c r="FT54" s="119"/>
      <c r="FU54" s="119"/>
      <c r="FV54" s="119"/>
      <c r="FW54" s="119"/>
      <c r="FX54" s="119"/>
      <c r="FY54" s="119"/>
      <c r="FZ54" s="119"/>
      <c r="GA54" s="119"/>
      <c r="GB54" s="119"/>
      <c r="GC54" s="119"/>
      <c r="GD54" s="119"/>
      <c r="GE54" s="119"/>
      <c r="GF54" s="119"/>
      <c r="GG54" s="119"/>
      <c r="GH54" s="119"/>
      <c r="GI54" s="119"/>
      <c r="GJ54" s="119"/>
      <c r="GK54" s="119"/>
      <c r="GL54" s="119"/>
      <c r="GM54" s="119"/>
      <c r="GN54" s="119"/>
      <c r="GO54" s="119"/>
      <c r="GP54" s="119"/>
      <c r="GQ54" s="119"/>
      <c r="GR54" s="119"/>
      <c r="GS54" s="119"/>
      <c r="GT54" s="119"/>
      <c r="GU54" s="119"/>
      <c r="GV54" s="119"/>
      <c r="GW54" s="119"/>
      <c r="GX54" s="119"/>
      <c r="GY54" s="119"/>
      <c r="GZ54" s="119"/>
      <c r="HA54" s="119"/>
      <c r="HB54" s="119"/>
      <c r="HC54" s="119"/>
      <c r="HD54" s="119"/>
      <c r="HE54" s="119"/>
      <c r="HF54" s="119"/>
      <c r="HG54" s="119"/>
      <c r="HH54" s="119"/>
      <c r="HI54" s="119"/>
      <c r="HJ54" s="119"/>
      <c r="HK54" s="119"/>
      <c r="HL54" s="119"/>
      <c r="HM54" s="119"/>
      <c r="HN54" s="119"/>
      <c r="HO54" s="119"/>
      <c r="HP54" s="119"/>
      <c r="HQ54" s="119"/>
      <c r="HR54" s="119"/>
      <c r="HS54" s="119"/>
      <c r="HT54" s="119"/>
      <c r="HU54" s="119"/>
      <c r="HV54" s="119"/>
      <c r="HW54" s="119"/>
      <c r="HX54" s="119"/>
      <c r="HY54" s="119"/>
      <c r="HZ54" s="119"/>
      <c r="IA54" s="119"/>
      <c r="IB54" s="119"/>
      <c r="IC54" s="119"/>
      <c r="ID54" s="119"/>
      <c r="IE54" s="119"/>
      <c r="IF54" s="119"/>
      <c r="IG54" s="119"/>
      <c r="IH54" s="119"/>
    </row>
    <row r="55" spans="1:242" s="128" customFormat="1" ht="15.75" x14ac:dyDescent="0.2">
      <c r="A55" s="119"/>
      <c r="B55" s="216"/>
      <c r="H55" s="118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119"/>
      <c r="DQ55" s="119"/>
      <c r="DR55" s="119"/>
      <c r="DS55" s="119"/>
      <c r="DT55" s="119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19"/>
      <c r="EH55" s="119"/>
      <c r="EI55" s="119"/>
      <c r="EJ55" s="119"/>
      <c r="EK55" s="119"/>
      <c r="EL55" s="119"/>
      <c r="EM55" s="119"/>
      <c r="EN55" s="119"/>
      <c r="EO55" s="119"/>
      <c r="EP55" s="119"/>
      <c r="EQ55" s="119"/>
      <c r="ER55" s="119"/>
      <c r="ES55" s="119"/>
      <c r="ET55" s="119"/>
      <c r="EU55" s="119"/>
      <c r="EV55" s="119"/>
      <c r="EW55" s="119"/>
      <c r="EX55" s="119"/>
      <c r="EY55" s="119"/>
      <c r="EZ55" s="119"/>
      <c r="FA55" s="119"/>
      <c r="FB55" s="119"/>
      <c r="FC55" s="119"/>
      <c r="FD55" s="119"/>
      <c r="FE55" s="119"/>
      <c r="FF55" s="119"/>
      <c r="FG55" s="119"/>
      <c r="FH55" s="119"/>
      <c r="FI55" s="119"/>
      <c r="FJ55" s="119"/>
      <c r="FK55" s="119"/>
      <c r="FL55" s="119"/>
      <c r="FM55" s="119"/>
      <c r="FN55" s="119"/>
      <c r="FO55" s="119"/>
      <c r="FP55" s="119"/>
      <c r="FQ55" s="119"/>
      <c r="FR55" s="119"/>
      <c r="FS55" s="119"/>
      <c r="FT55" s="119"/>
      <c r="FU55" s="119"/>
      <c r="FV55" s="119"/>
      <c r="FW55" s="119"/>
      <c r="FX55" s="119"/>
      <c r="FY55" s="119"/>
      <c r="FZ55" s="119"/>
      <c r="GA55" s="119"/>
      <c r="GB55" s="119"/>
      <c r="GC55" s="119"/>
      <c r="GD55" s="119"/>
      <c r="GE55" s="119"/>
      <c r="GF55" s="119"/>
      <c r="GG55" s="119"/>
      <c r="GH55" s="119"/>
      <c r="GI55" s="119"/>
      <c r="GJ55" s="119"/>
      <c r="GK55" s="119"/>
      <c r="GL55" s="119"/>
      <c r="GM55" s="119"/>
      <c r="GN55" s="119"/>
      <c r="GO55" s="119"/>
      <c r="GP55" s="119"/>
      <c r="GQ55" s="119"/>
      <c r="GR55" s="119"/>
      <c r="GS55" s="119"/>
      <c r="GT55" s="119"/>
      <c r="GU55" s="119"/>
      <c r="GV55" s="119"/>
      <c r="GW55" s="119"/>
      <c r="GX55" s="119"/>
      <c r="GY55" s="119"/>
      <c r="GZ55" s="119"/>
      <c r="HA55" s="119"/>
      <c r="HB55" s="119"/>
      <c r="HC55" s="119"/>
      <c r="HD55" s="119"/>
      <c r="HE55" s="119"/>
      <c r="HF55" s="119"/>
      <c r="HG55" s="119"/>
      <c r="HH55" s="119"/>
      <c r="HI55" s="119"/>
      <c r="HJ55" s="119"/>
      <c r="HK55" s="119"/>
      <c r="HL55" s="119"/>
      <c r="HM55" s="119"/>
      <c r="HN55" s="119"/>
      <c r="HO55" s="119"/>
      <c r="HP55" s="119"/>
      <c r="HQ55" s="119"/>
      <c r="HR55" s="119"/>
      <c r="HS55" s="119"/>
      <c r="HT55" s="119"/>
      <c r="HU55" s="119"/>
      <c r="HV55" s="119"/>
      <c r="HW55" s="119"/>
      <c r="HX55" s="119"/>
      <c r="HY55" s="119"/>
      <c r="HZ55" s="119"/>
      <c r="IA55" s="119"/>
      <c r="IB55" s="119"/>
      <c r="IC55" s="119"/>
      <c r="ID55" s="119"/>
      <c r="IE55" s="119"/>
      <c r="IF55" s="119"/>
      <c r="IG55" s="119"/>
      <c r="IH55" s="119"/>
    </row>
    <row r="56" spans="1:242" s="128" customFormat="1" ht="15.75" x14ac:dyDescent="0.2">
      <c r="A56" s="119"/>
      <c r="B56" s="216"/>
      <c r="H56" s="118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19"/>
      <c r="DE56" s="119"/>
      <c r="DF56" s="119"/>
      <c r="DG56" s="119"/>
      <c r="DH56" s="119"/>
      <c r="DI56" s="119"/>
      <c r="DJ56" s="119"/>
      <c r="DK56" s="119"/>
      <c r="DL56" s="119"/>
      <c r="DM56" s="119"/>
      <c r="DN56" s="119"/>
      <c r="DO56" s="119"/>
      <c r="DP56" s="119"/>
      <c r="DQ56" s="119"/>
      <c r="DR56" s="119"/>
      <c r="DS56" s="119"/>
      <c r="DT56" s="119"/>
      <c r="DU56" s="119"/>
      <c r="DV56" s="119"/>
      <c r="DW56" s="119"/>
      <c r="DX56" s="119"/>
      <c r="DY56" s="119"/>
      <c r="DZ56" s="119"/>
      <c r="EA56" s="119"/>
      <c r="EB56" s="119"/>
      <c r="EC56" s="119"/>
      <c r="ED56" s="119"/>
      <c r="EE56" s="119"/>
      <c r="EF56" s="119"/>
      <c r="EG56" s="119"/>
      <c r="EH56" s="119"/>
      <c r="EI56" s="119"/>
      <c r="EJ56" s="119"/>
      <c r="EK56" s="119"/>
      <c r="EL56" s="119"/>
      <c r="EM56" s="119"/>
      <c r="EN56" s="119"/>
      <c r="EO56" s="119"/>
      <c r="EP56" s="119"/>
      <c r="EQ56" s="119"/>
      <c r="ER56" s="119"/>
      <c r="ES56" s="119"/>
      <c r="ET56" s="119"/>
      <c r="EU56" s="119"/>
      <c r="EV56" s="119"/>
      <c r="EW56" s="119"/>
      <c r="EX56" s="119"/>
      <c r="EY56" s="119"/>
      <c r="EZ56" s="119"/>
      <c r="FA56" s="119"/>
      <c r="FB56" s="119"/>
      <c r="FC56" s="119"/>
      <c r="FD56" s="119"/>
      <c r="FE56" s="119"/>
      <c r="FF56" s="119"/>
      <c r="FG56" s="119"/>
      <c r="FH56" s="119"/>
      <c r="FI56" s="119"/>
      <c r="FJ56" s="119"/>
      <c r="FK56" s="119"/>
      <c r="FL56" s="119"/>
      <c r="FM56" s="119"/>
      <c r="FN56" s="119"/>
      <c r="FO56" s="119"/>
      <c r="FP56" s="119"/>
      <c r="FQ56" s="119"/>
      <c r="FR56" s="119"/>
      <c r="FS56" s="119"/>
      <c r="FT56" s="119"/>
      <c r="FU56" s="119"/>
      <c r="FV56" s="119"/>
      <c r="FW56" s="119"/>
      <c r="FX56" s="119"/>
      <c r="FY56" s="119"/>
      <c r="FZ56" s="119"/>
      <c r="GA56" s="119"/>
      <c r="GB56" s="119"/>
      <c r="GC56" s="119"/>
      <c r="GD56" s="119"/>
      <c r="GE56" s="119"/>
      <c r="GF56" s="119"/>
      <c r="GG56" s="119"/>
      <c r="GH56" s="119"/>
      <c r="GI56" s="119"/>
      <c r="GJ56" s="119"/>
      <c r="GK56" s="119"/>
      <c r="GL56" s="119"/>
      <c r="GM56" s="119"/>
      <c r="GN56" s="119"/>
      <c r="GO56" s="119"/>
      <c r="GP56" s="119"/>
      <c r="GQ56" s="119"/>
      <c r="GR56" s="119"/>
      <c r="GS56" s="119"/>
      <c r="GT56" s="119"/>
      <c r="GU56" s="119"/>
      <c r="GV56" s="119"/>
      <c r="GW56" s="119"/>
      <c r="GX56" s="119"/>
      <c r="GY56" s="119"/>
      <c r="GZ56" s="119"/>
      <c r="HA56" s="119"/>
      <c r="HB56" s="119"/>
      <c r="HC56" s="119"/>
      <c r="HD56" s="119"/>
      <c r="HE56" s="119"/>
      <c r="HF56" s="119"/>
      <c r="HG56" s="119"/>
      <c r="HH56" s="119"/>
      <c r="HI56" s="119"/>
      <c r="HJ56" s="119"/>
      <c r="HK56" s="119"/>
      <c r="HL56" s="119"/>
      <c r="HM56" s="119"/>
      <c r="HN56" s="119"/>
      <c r="HO56" s="119"/>
      <c r="HP56" s="119"/>
      <c r="HQ56" s="119"/>
      <c r="HR56" s="119"/>
      <c r="HS56" s="119"/>
      <c r="HT56" s="119"/>
      <c r="HU56" s="119"/>
      <c r="HV56" s="119"/>
      <c r="HW56" s="119"/>
      <c r="HX56" s="119"/>
      <c r="HY56" s="119"/>
      <c r="HZ56" s="119"/>
      <c r="IA56" s="119"/>
      <c r="IB56" s="119"/>
      <c r="IC56" s="119"/>
      <c r="ID56" s="119"/>
      <c r="IE56" s="119"/>
      <c r="IF56" s="119"/>
      <c r="IG56" s="119"/>
      <c r="IH56" s="119"/>
    </row>
    <row r="57" spans="1:242" s="128" customFormat="1" ht="15.75" x14ac:dyDescent="0.2">
      <c r="A57" s="119"/>
      <c r="B57" s="216"/>
      <c r="H57" s="118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19"/>
      <c r="EH57" s="119"/>
      <c r="EI57" s="119"/>
      <c r="EJ57" s="119"/>
      <c r="EK57" s="119"/>
      <c r="EL57" s="119"/>
      <c r="EM57" s="119"/>
      <c r="EN57" s="119"/>
      <c r="EO57" s="119"/>
      <c r="EP57" s="119"/>
      <c r="EQ57" s="119"/>
      <c r="ER57" s="119"/>
      <c r="ES57" s="119"/>
      <c r="ET57" s="119"/>
      <c r="EU57" s="119"/>
      <c r="EV57" s="119"/>
      <c r="EW57" s="119"/>
      <c r="EX57" s="119"/>
      <c r="EY57" s="119"/>
      <c r="EZ57" s="119"/>
      <c r="FA57" s="119"/>
      <c r="FB57" s="119"/>
      <c r="FC57" s="119"/>
      <c r="FD57" s="119"/>
      <c r="FE57" s="119"/>
      <c r="FF57" s="119"/>
      <c r="FG57" s="119"/>
      <c r="FH57" s="119"/>
      <c r="FI57" s="119"/>
      <c r="FJ57" s="119"/>
      <c r="FK57" s="119"/>
      <c r="FL57" s="119"/>
      <c r="FM57" s="119"/>
      <c r="FN57" s="119"/>
      <c r="FO57" s="119"/>
      <c r="FP57" s="119"/>
      <c r="FQ57" s="119"/>
      <c r="FR57" s="119"/>
      <c r="FS57" s="119"/>
      <c r="FT57" s="119"/>
      <c r="FU57" s="119"/>
      <c r="FV57" s="119"/>
      <c r="FW57" s="119"/>
      <c r="FX57" s="119"/>
      <c r="FY57" s="119"/>
      <c r="FZ57" s="119"/>
      <c r="GA57" s="119"/>
      <c r="GB57" s="119"/>
      <c r="GC57" s="119"/>
      <c r="GD57" s="119"/>
      <c r="GE57" s="119"/>
      <c r="GF57" s="119"/>
      <c r="GG57" s="119"/>
      <c r="GH57" s="119"/>
      <c r="GI57" s="119"/>
      <c r="GJ57" s="119"/>
      <c r="GK57" s="119"/>
      <c r="GL57" s="119"/>
      <c r="GM57" s="119"/>
      <c r="GN57" s="119"/>
      <c r="GO57" s="119"/>
      <c r="GP57" s="119"/>
      <c r="GQ57" s="119"/>
      <c r="GR57" s="119"/>
      <c r="GS57" s="119"/>
      <c r="GT57" s="119"/>
      <c r="GU57" s="119"/>
      <c r="GV57" s="119"/>
      <c r="GW57" s="119"/>
      <c r="GX57" s="119"/>
      <c r="GY57" s="119"/>
      <c r="GZ57" s="119"/>
      <c r="HA57" s="119"/>
      <c r="HB57" s="119"/>
      <c r="HC57" s="119"/>
      <c r="HD57" s="119"/>
      <c r="HE57" s="119"/>
      <c r="HF57" s="119"/>
      <c r="HG57" s="119"/>
      <c r="HH57" s="119"/>
      <c r="HI57" s="119"/>
      <c r="HJ57" s="119"/>
      <c r="HK57" s="119"/>
      <c r="HL57" s="119"/>
      <c r="HM57" s="119"/>
      <c r="HN57" s="119"/>
      <c r="HO57" s="119"/>
      <c r="HP57" s="119"/>
      <c r="HQ57" s="119"/>
      <c r="HR57" s="119"/>
      <c r="HS57" s="119"/>
      <c r="HT57" s="119"/>
      <c r="HU57" s="119"/>
      <c r="HV57" s="119"/>
      <c r="HW57" s="119"/>
      <c r="HX57" s="119"/>
      <c r="HY57" s="119"/>
      <c r="HZ57" s="119"/>
      <c r="IA57" s="119"/>
      <c r="IB57" s="119"/>
      <c r="IC57" s="119"/>
      <c r="ID57" s="119"/>
      <c r="IE57" s="119"/>
      <c r="IF57" s="119"/>
      <c r="IG57" s="119"/>
      <c r="IH57" s="119"/>
    </row>
    <row r="58" spans="1:242" s="128" customFormat="1" ht="15.75" x14ac:dyDescent="0.2">
      <c r="A58" s="119"/>
      <c r="B58" s="216"/>
      <c r="H58" s="118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  <c r="CB58" s="119"/>
      <c r="CC58" s="119"/>
      <c r="CD58" s="119"/>
      <c r="CE58" s="119"/>
      <c r="CF58" s="119"/>
      <c r="CG58" s="119"/>
      <c r="CH58" s="119"/>
      <c r="CI58" s="119"/>
      <c r="CJ58" s="119"/>
      <c r="CK58" s="119"/>
      <c r="CL58" s="119"/>
      <c r="CM58" s="119"/>
      <c r="CN58" s="119"/>
      <c r="CO58" s="119"/>
      <c r="CP58" s="119"/>
      <c r="CQ58" s="119"/>
      <c r="CR58" s="119"/>
      <c r="CS58" s="119"/>
      <c r="CT58" s="119"/>
      <c r="CU58" s="119"/>
      <c r="CV58" s="119"/>
      <c r="CW58" s="119"/>
      <c r="CX58" s="119"/>
      <c r="CY58" s="119"/>
      <c r="CZ58" s="119"/>
      <c r="DA58" s="119"/>
      <c r="DB58" s="119"/>
      <c r="DC58" s="119"/>
      <c r="DD58" s="119"/>
      <c r="DE58" s="119"/>
      <c r="DF58" s="119"/>
      <c r="DG58" s="119"/>
      <c r="DH58" s="119"/>
      <c r="DI58" s="119"/>
      <c r="DJ58" s="119"/>
      <c r="DK58" s="119"/>
      <c r="DL58" s="119"/>
      <c r="DM58" s="119"/>
      <c r="DN58" s="119"/>
      <c r="DO58" s="119"/>
      <c r="DP58" s="119"/>
      <c r="DQ58" s="119"/>
      <c r="DR58" s="119"/>
      <c r="DS58" s="119"/>
      <c r="DT58" s="119"/>
      <c r="DU58" s="119"/>
      <c r="DV58" s="119"/>
      <c r="DW58" s="119"/>
      <c r="DX58" s="119"/>
      <c r="DY58" s="119"/>
      <c r="DZ58" s="119"/>
      <c r="EA58" s="119"/>
      <c r="EB58" s="119"/>
      <c r="EC58" s="119"/>
      <c r="ED58" s="119"/>
      <c r="EE58" s="119"/>
      <c r="EF58" s="119"/>
      <c r="EG58" s="119"/>
      <c r="EH58" s="119"/>
      <c r="EI58" s="119"/>
      <c r="EJ58" s="119"/>
      <c r="EK58" s="119"/>
      <c r="EL58" s="119"/>
      <c r="EM58" s="119"/>
      <c r="EN58" s="119"/>
      <c r="EO58" s="119"/>
      <c r="EP58" s="119"/>
      <c r="EQ58" s="119"/>
      <c r="ER58" s="119"/>
      <c r="ES58" s="119"/>
      <c r="ET58" s="119"/>
      <c r="EU58" s="119"/>
      <c r="EV58" s="119"/>
      <c r="EW58" s="119"/>
      <c r="EX58" s="119"/>
      <c r="EY58" s="119"/>
      <c r="EZ58" s="119"/>
      <c r="FA58" s="119"/>
      <c r="FB58" s="119"/>
      <c r="FC58" s="119"/>
      <c r="FD58" s="119"/>
      <c r="FE58" s="119"/>
      <c r="FF58" s="119"/>
      <c r="FG58" s="119"/>
      <c r="FH58" s="119"/>
      <c r="FI58" s="119"/>
      <c r="FJ58" s="119"/>
      <c r="FK58" s="119"/>
      <c r="FL58" s="119"/>
      <c r="FM58" s="119"/>
      <c r="FN58" s="119"/>
      <c r="FO58" s="119"/>
      <c r="FP58" s="119"/>
      <c r="FQ58" s="119"/>
      <c r="FR58" s="119"/>
      <c r="FS58" s="119"/>
      <c r="FT58" s="119"/>
      <c r="FU58" s="119"/>
      <c r="FV58" s="119"/>
      <c r="FW58" s="119"/>
      <c r="FX58" s="119"/>
      <c r="FY58" s="119"/>
      <c r="FZ58" s="119"/>
      <c r="GA58" s="119"/>
      <c r="GB58" s="119"/>
      <c r="GC58" s="119"/>
      <c r="GD58" s="119"/>
      <c r="GE58" s="119"/>
      <c r="GF58" s="119"/>
      <c r="GG58" s="119"/>
      <c r="GH58" s="119"/>
      <c r="GI58" s="119"/>
      <c r="GJ58" s="119"/>
      <c r="GK58" s="119"/>
      <c r="GL58" s="119"/>
      <c r="GM58" s="119"/>
      <c r="GN58" s="119"/>
      <c r="GO58" s="119"/>
      <c r="GP58" s="119"/>
      <c r="GQ58" s="119"/>
      <c r="GR58" s="119"/>
      <c r="GS58" s="119"/>
      <c r="GT58" s="119"/>
      <c r="GU58" s="119"/>
      <c r="GV58" s="119"/>
      <c r="GW58" s="119"/>
      <c r="GX58" s="119"/>
      <c r="GY58" s="119"/>
      <c r="GZ58" s="119"/>
      <c r="HA58" s="119"/>
      <c r="HB58" s="119"/>
      <c r="HC58" s="119"/>
      <c r="HD58" s="119"/>
      <c r="HE58" s="119"/>
      <c r="HF58" s="119"/>
      <c r="HG58" s="119"/>
      <c r="HH58" s="119"/>
      <c r="HI58" s="119"/>
      <c r="HJ58" s="119"/>
      <c r="HK58" s="119"/>
      <c r="HL58" s="119"/>
      <c r="HM58" s="119"/>
      <c r="HN58" s="119"/>
      <c r="HO58" s="119"/>
      <c r="HP58" s="119"/>
      <c r="HQ58" s="119"/>
      <c r="HR58" s="119"/>
      <c r="HS58" s="119"/>
      <c r="HT58" s="119"/>
      <c r="HU58" s="119"/>
      <c r="HV58" s="119"/>
      <c r="HW58" s="119"/>
      <c r="HX58" s="119"/>
      <c r="HY58" s="119"/>
      <c r="HZ58" s="119"/>
      <c r="IA58" s="119"/>
      <c r="IB58" s="119"/>
      <c r="IC58" s="119"/>
      <c r="ID58" s="119"/>
      <c r="IE58" s="119"/>
      <c r="IF58" s="119"/>
      <c r="IG58" s="119"/>
      <c r="IH58" s="119"/>
    </row>
    <row r="59" spans="1:242" s="128" customFormat="1" ht="15.75" x14ac:dyDescent="0.2">
      <c r="A59" s="119"/>
      <c r="B59" s="216"/>
      <c r="H59" s="118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19"/>
      <c r="DA59" s="119"/>
      <c r="DB59" s="119"/>
      <c r="DC59" s="119"/>
      <c r="DD59" s="119"/>
      <c r="DE59" s="119"/>
      <c r="DF59" s="119"/>
      <c r="DG59" s="119"/>
      <c r="DH59" s="119"/>
      <c r="DI59" s="119"/>
      <c r="DJ59" s="119"/>
      <c r="DK59" s="119"/>
      <c r="DL59" s="119"/>
      <c r="DM59" s="119"/>
      <c r="DN59" s="119"/>
      <c r="DO59" s="119"/>
      <c r="DP59" s="119"/>
      <c r="DQ59" s="119"/>
      <c r="DR59" s="119"/>
      <c r="DS59" s="119"/>
      <c r="DT59" s="119"/>
      <c r="DU59" s="119"/>
      <c r="DV59" s="119"/>
      <c r="DW59" s="119"/>
      <c r="DX59" s="119"/>
      <c r="DY59" s="119"/>
      <c r="DZ59" s="119"/>
      <c r="EA59" s="119"/>
      <c r="EB59" s="119"/>
      <c r="EC59" s="119"/>
      <c r="ED59" s="119"/>
      <c r="EE59" s="119"/>
      <c r="EF59" s="119"/>
      <c r="EG59" s="119"/>
      <c r="EH59" s="119"/>
      <c r="EI59" s="119"/>
      <c r="EJ59" s="119"/>
      <c r="EK59" s="119"/>
      <c r="EL59" s="119"/>
      <c r="EM59" s="119"/>
      <c r="EN59" s="119"/>
      <c r="EO59" s="119"/>
      <c r="EP59" s="119"/>
      <c r="EQ59" s="119"/>
      <c r="ER59" s="119"/>
      <c r="ES59" s="119"/>
      <c r="ET59" s="119"/>
      <c r="EU59" s="119"/>
      <c r="EV59" s="119"/>
      <c r="EW59" s="119"/>
      <c r="EX59" s="119"/>
      <c r="EY59" s="119"/>
      <c r="EZ59" s="119"/>
      <c r="FA59" s="119"/>
      <c r="FB59" s="119"/>
      <c r="FC59" s="119"/>
      <c r="FD59" s="119"/>
      <c r="FE59" s="119"/>
      <c r="FF59" s="119"/>
      <c r="FG59" s="119"/>
      <c r="FH59" s="119"/>
      <c r="FI59" s="119"/>
      <c r="FJ59" s="119"/>
      <c r="FK59" s="119"/>
      <c r="FL59" s="119"/>
      <c r="FM59" s="119"/>
      <c r="FN59" s="119"/>
      <c r="FO59" s="119"/>
      <c r="FP59" s="119"/>
      <c r="FQ59" s="119"/>
      <c r="FR59" s="119"/>
      <c r="FS59" s="119"/>
      <c r="FT59" s="119"/>
      <c r="FU59" s="119"/>
      <c r="FV59" s="119"/>
      <c r="FW59" s="119"/>
      <c r="FX59" s="119"/>
      <c r="FY59" s="119"/>
      <c r="FZ59" s="119"/>
      <c r="GA59" s="119"/>
      <c r="GB59" s="119"/>
      <c r="GC59" s="119"/>
      <c r="GD59" s="119"/>
      <c r="GE59" s="119"/>
      <c r="GF59" s="119"/>
      <c r="GG59" s="119"/>
      <c r="GH59" s="119"/>
      <c r="GI59" s="119"/>
      <c r="GJ59" s="119"/>
      <c r="GK59" s="119"/>
      <c r="GL59" s="119"/>
      <c r="GM59" s="119"/>
      <c r="GN59" s="119"/>
      <c r="GO59" s="119"/>
      <c r="GP59" s="119"/>
      <c r="GQ59" s="119"/>
      <c r="GR59" s="119"/>
      <c r="GS59" s="119"/>
      <c r="GT59" s="119"/>
      <c r="GU59" s="119"/>
      <c r="GV59" s="119"/>
      <c r="GW59" s="119"/>
      <c r="GX59" s="119"/>
      <c r="GY59" s="119"/>
      <c r="GZ59" s="119"/>
      <c r="HA59" s="119"/>
      <c r="HB59" s="119"/>
      <c r="HC59" s="119"/>
      <c r="HD59" s="119"/>
      <c r="HE59" s="119"/>
      <c r="HF59" s="119"/>
      <c r="HG59" s="119"/>
      <c r="HH59" s="119"/>
      <c r="HI59" s="119"/>
      <c r="HJ59" s="119"/>
      <c r="HK59" s="119"/>
      <c r="HL59" s="119"/>
      <c r="HM59" s="119"/>
      <c r="HN59" s="119"/>
      <c r="HO59" s="119"/>
      <c r="HP59" s="119"/>
      <c r="HQ59" s="119"/>
      <c r="HR59" s="119"/>
      <c r="HS59" s="119"/>
      <c r="HT59" s="119"/>
      <c r="HU59" s="119"/>
      <c r="HV59" s="119"/>
      <c r="HW59" s="119"/>
      <c r="HX59" s="119"/>
      <c r="HY59" s="119"/>
      <c r="HZ59" s="119"/>
      <c r="IA59" s="119"/>
      <c r="IB59" s="119"/>
      <c r="IC59" s="119"/>
      <c r="ID59" s="119"/>
      <c r="IE59" s="119"/>
      <c r="IF59" s="119"/>
      <c r="IG59" s="119"/>
      <c r="IH59" s="119"/>
    </row>
    <row r="60" spans="1:242" s="128" customFormat="1" ht="15.75" x14ac:dyDescent="0.2">
      <c r="A60" s="119"/>
      <c r="B60" s="216"/>
      <c r="H60" s="118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  <c r="BR60" s="119"/>
      <c r="BS60" s="119"/>
      <c r="BT60" s="119"/>
      <c r="BU60" s="119"/>
      <c r="BV60" s="119"/>
      <c r="BW60" s="119"/>
      <c r="BX60" s="119"/>
      <c r="BY60" s="119"/>
      <c r="BZ60" s="119"/>
      <c r="CA60" s="119"/>
      <c r="CB60" s="119"/>
      <c r="CC60" s="119"/>
      <c r="CD60" s="119"/>
      <c r="CE60" s="119"/>
      <c r="CF60" s="119"/>
      <c r="CG60" s="119"/>
      <c r="CH60" s="119"/>
      <c r="CI60" s="119"/>
      <c r="CJ60" s="119"/>
      <c r="CK60" s="119"/>
      <c r="CL60" s="119"/>
      <c r="CM60" s="119"/>
      <c r="CN60" s="119"/>
      <c r="CO60" s="119"/>
      <c r="CP60" s="119"/>
      <c r="CQ60" s="119"/>
      <c r="CR60" s="119"/>
      <c r="CS60" s="119"/>
      <c r="CT60" s="119"/>
      <c r="CU60" s="119"/>
      <c r="CV60" s="119"/>
      <c r="CW60" s="119"/>
      <c r="CX60" s="119"/>
      <c r="CY60" s="119"/>
      <c r="CZ60" s="119"/>
      <c r="DA60" s="119"/>
      <c r="DB60" s="119"/>
      <c r="DC60" s="119"/>
      <c r="DD60" s="119"/>
      <c r="DE60" s="119"/>
      <c r="DF60" s="119"/>
      <c r="DG60" s="119"/>
      <c r="DH60" s="119"/>
      <c r="DI60" s="119"/>
      <c r="DJ60" s="119"/>
      <c r="DK60" s="119"/>
      <c r="DL60" s="119"/>
      <c r="DM60" s="119"/>
      <c r="DN60" s="119"/>
      <c r="DO60" s="119"/>
      <c r="DP60" s="119"/>
      <c r="DQ60" s="119"/>
      <c r="DR60" s="119"/>
      <c r="DS60" s="119"/>
      <c r="DT60" s="119"/>
      <c r="DU60" s="119"/>
      <c r="DV60" s="119"/>
      <c r="DW60" s="119"/>
      <c r="DX60" s="119"/>
      <c r="DY60" s="119"/>
      <c r="DZ60" s="119"/>
      <c r="EA60" s="119"/>
      <c r="EB60" s="119"/>
      <c r="EC60" s="119"/>
      <c r="ED60" s="119"/>
      <c r="EE60" s="119"/>
      <c r="EF60" s="119"/>
      <c r="EG60" s="119"/>
      <c r="EH60" s="119"/>
      <c r="EI60" s="119"/>
      <c r="EJ60" s="119"/>
      <c r="EK60" s="119"/>
      <c r="EL60" s="119"/>
      <c r="EM60" s="119"/>
      <c r="EN60" s="119"/>
      <c r="EO60" s="119"/>
      <c r="EP60" s="119"/>
      <c r="EQ60" s="119"/>
      <c r="ER60" s="119"/>
      <c r="ES60" s="119"/>
      <c r="ET60" s="119"/>
      <c r="EU60" s="119"/>
      <c r="EV60" s="119"/>
      <c r="EW60" s="119"/>
      <c r="EX60" s="119"/>
      <c r="EY60" s="119"/>
      <c r="EZ60" s="119"/>
      <c r="FA60" s="119"/>
      <c r="FB60" s="119"/>
      <c r="FC60" s="119"/>
      <c r="FD60" s="119"/>
      <c r="FE60" s="119"/>
      <c r="FF60" s="119"/>
      <c r="FG60" s="119"/>
      <c r="FH60" s="119"/>
      <c r="FI60" s="119"/>
      <c r="FJ60" s="119"/>
      <c r="FK60" s="119"/>
      <c r="FL60" s="119"/>
      <c r="FM60" s="119"/>
      <c r="FN60" s="119"/>
      <c r="FO60" s="119"/>
      <c r="FP60" s="119"/>
      <c r="FQ60" s="119"/>
      <c r="FR60" s="119"/>
      <c r="FS60" s="119"/>
      <c r="FT60" s="119"/>
      <c r="FU60" s="119"/>
      <c r="FV60" s="119"/>
      <c r="FW60" s="119"/>
      <c r="FX60" s="119"/>
      <c r="FY60" s="119"/>
      <c r="FZ60" s="119"/>
      <c r="GA60" s="119"/>
      <c r="GB60" s="119"/>
      <c r="GC60" s="119"/>
      <c r="GD60" s="119"/>
      <c r="GE60" s="119"/>
      <c r="GF60" s="119"/>
      <c r="GG60" s="119"/>
      <c r="GH60" s="119"/>
      <c r="GI60" s="119"/>
      <c r="GJ60" s="119"/>
      <c r="GK60" s="119"/>
      <c r="GL60" s="119"/>
      <c r="GM60" s="119"/>
      <c r="GN60" s="119"/>
      <c r="GO60" s="119"/>
      <c r="GP60" s="119"/>
      <c r="GQ60" s="119"/>
      <c r="GR60" s="119"/>
      <c r="GS60" s="119"/>
      <c r="GT60" s="119"/>
      <c r="GU60" s="119"/>
      <c r="GV60" s="119"/>
      <c r="GW60" s="119"/>
      <c r="GX60" s="119"/>
      <c r="GY60" s="119"/>
      <c r="GZ60" s="119"/>
      <c r="HA60" s="119"/>
      <c r="HB60" s="119"/>
      <c r="HC60" s="119"/>
      <c r="HD60" s="119"/>
      <c r="HE60" s="119"/>
      <c r="HF60" s="119"/>
      <c r="HG60" s="119"/>
      <c r="HH60" s="119"/>
      <c r="HI60" s="119"/>
      <c r="HJ60" s="119"/>
      <c r="HK60" s="119"/>
      <c r="HL60" s="119"/>
      <c r="HM60" s="119"/>
      <c r="HN60" s="119"/>
      <c r="HO60" s="119"/>
      <c r="HP60" s="119"/>
      <c r="HQ60" s="119"/>
      <c r="HR60" s="119"/>
      <c r="HS60" s="119"/>
      <c r="HT60" s="119"/>
      <c r="HU60" s="119"/>
      <c r="HV60" s="119"/>
      <c r="HW60" s="119"/>
      <c r="HX60" s="119"/>
      <c r="HY60" s="119"/>
      <c r="HZ60" s="119"/>
      <c r="IA60" s="119"/>
      <c r="IB60" s="119"/>
      <c r="IC60" s="119"/>
      <c r="ID60" s="119"/>
      <c r="IE60" s="119"/>
      <c r="IF60" s="119"/>
      <c r="IG60" s="119"/>
      <c r="IH60" s="119"/>
    </row>
    <row r="61" spans="1:242" s="128" customFormat="1" ht="15.75" x14ac:dyDescent="0.2">
      <c r="A61" s="119"/>
      <c r="B61" s="216"/>
      <c r="H61" s="118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9"/>
      <c r="CC61" s="119"/>
      <c r="CD61" s="119"/>
      <c r="CE61" s="119"/>
      <c r="CF61" s="119"/>
      <c r="CG61" s="119"/>
      <c r="CH61" s="119"/>
      <c r="CI61" s="119"/>
      <c r="CJ61" s="119"/>
      <c r="CK61" s="119"/>
      <c r="CL61" s="119"/>
      <c r="CM61" s="119"/>
      <c r="CN61" s="119"/>
      <c r="CO61" s="119"/>
      <c r="CP61" s="119"/>
      <c r="CQ61" s="119"/>
      <c r="CR61" s="119"/>
      <c r="CS61" s="119"/>
      <c r="CT61" s="119"/>
      <c r="CU61" s="119"/>
      <c r="CV61" s="119"/>
      <c r="CW61" s="119"/>
      <c r="CX61" s="119"/>
      <c r="CY61" s="119"/>
      <c r="CZ61" s="119"/>
      <c r="DA61" s="119"/>
      <c r="DB61" s="119"/>
      <c r="DC61" s="119"/>
      <c r="DD61" s="119"/>
      <c r="DE61" s="119"/>
      <c r="DF61" s="119"/>
      <c r="DG61" s="119"/>
      <c r="DH61" s="119"/>
      <c r="DI61" s="119"/>
      <c r="DJ61" s="119"/>
      <c r="DK61" s="119"/>
      <c r="DL61" s="119"/>
      <c r="DM61" s="119"/>
      <c r="DN61" s="119"/>
      <c r="DO61" s="119"/>
      <c r="DP61" s="119"/>
      <c r="DQ61" s="119"/>
      <c r="DR61" s="119"/>
      <c r="DS61" s="119"/>
      <c r="DT61" s="119"/>
      <c r="DU61" s="119"/>
      <c r="DV61" s="119"/>
      <c r="DW61" s="119"/>
      <c r="DX61" s="119"/>
      <c r="DY61" s="119"/>
      <c r="DZ61" s="119"/>
      <c r="EA61" s="119"/>
      <c r="EB61" s="119"/>
      <c r="EC61" s="119"/>
      <c r="ED61" s="119"/>
      <c r="EE61" s="119"/>
      <c r="EF61" s="119"/>
      <c r="EG61" s="119"/>
      <c r="EH61" s="119"/>
      <c r="EI61" s="119"/>
      <c r="EJ61" s="119"/>
      <c r="EK61" s="119"/>
      <c r="EL61" s="119"/>
      <c r="EM61" s="119"/>
      <c r="EN61" s="119"/>
      <c r="EO61" s="119"/>
      <c r="EP61" s="119"/>
      <c r="EQ61" s="119"/>
      <c r="ER61" s="119"/>
      <c r="ES61" s="119"/>
      <c r="ET61" s="119"/>
      <c r="EU61" s="119"/>
      <c r="EV61" s="119"/>
      <c r="EW61" s="119"/>
      <c r="EX61" s="119"/>
      <c r="EY61" s="119"/>
      <c r="EZ61" s="119"/>
      <c r="FA61" s="119"/>
      <c r="FB61" s="119"/>
      <c r="FC61" s="119"/>
      <c r="FD61" s="119"/>
      <c r="FE61" s="119"/>
      <c r="FF61" s="119"/>
      <c r="FG61" s="119"/>
      <c r="FH61" s="119"/>
      <c r="FI61" s="119"/>
      <c r="FJ61" s="119"/>
      <c r="FK61" s="119"/>
      <c r="FL61" s="119"/>
      <c r="FM61" s="119"/>
      <c r="FN61" s="119"/>
      <c r="FO61" s="119"/>
      <c r="FP61" s="119"/>
      <c r="FQ61" s="119"/>
      <c r="FR61" s="119"/>
      <c r="FS61" s="119"/>
      <c r="FT61" s="119"/>
      <c r="FU61" s="119"/>
      <c r="FV61" s="119"/>
      <c r="FW61" s="119"/>
      <c r="FX61" s="119"/>
      <c r="FY61" s="119"/>
      <c r="FZ61" s="119"/>
      <c r="GA61" s="119"/>
      <c r="GB61" s="119"/>
      <c r="GC61" s="119"/>
      <c r="GD61" s="119"/>
      <c r="GE61" s="119"/>
      <c r="GF61" s="119"/>
      <c r="GG61" s="119"/>
      <c r="GH61" s="119"/>
      <c r="GI61" s="119"/>
      <c r="GJ61" s="119"/>
      <c r="GK61" s="119"/>
      <c r="GL61" s="119"/>
      <c r="GM61" s="119"/>
      <c r="GN61" s="119"/>
      <c r="GO61" s="119"/>
      <c r="GP61" s="119"/>
      <c r="GQ61" s="119"/>
      <c r="GR61" s="119"/>
      <c r="GS61" s="119"/>
      <c r="GT61" s="119"/>
      <c r="GU61" s="119"/>
      <c r="GV61" s="119"/>
      <c r="GW61" s="119"/>
      <c r="GX61" s="119"/>
      <c r="GY61" s="119"/>
      <c r="GZ61" s="119"/>
      <c r="HA61" s="119"/>
      <c r="HB61" s="119"/>
      <c r="HC61" s="119"/>
      <c r="HD61" s="119"/>
      <c r="HE61" s="119"/>
      <c r="HF61" s="119"/>
      <c r="HG61" s="119"/>
      <c r="HH61" s="119"/>
      <c r="HI61" s="119"/>
      <c r="HJ61" s="119"/>
      <c r="HK61" s="119"/>
      <c r="HL61" s="119"/>
      <c r="HM61" s="119"/>
      <c r="HN61" s="119"/>
      <c r="HO61" s="119"/>
      <c r="HP61" s="119"/>
      <c r="HQ61" s="119"/>
      <c r="HR61" s="119"/>
      <c r="HS61" s="119"/>
      <c r="HT61" s="119"/>
      <c r="HU61" s="119"/>
      <c r="HV61" s="119"/>
      <c r="HW61" s="119"/>
      <c r="HX61" s="119"/>
      <c r="HY61" s="119"/>
      <c r="HZ61" s="119"/>
      <c r="IA61" s="119"/>
      <c r="IB61" s="119"/>
      <c r="IC61" s="119"/>
      <c r="ID61" s="119"/>
      <c r="IE61" s="119"/>
      <c r="IF61" s="119"/>
      <c r="IG61" s="119"/>
      <c r="IH61" s="119"/>
    </row>
    <row r="62" spans="1:242" s="128" customFormat="1" ht="15.75" x14ac:dyDescent="0.2">
      <c r="A62" s="119"/>
      <c r="B62" s="216"/>
      <c r="H62" s="118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19"/>
      <c r="CL62" s="119"/>
      <c r="CM62" s="119"/>
      <c r="CN62" s="119"/>
      <c r="CO62" s="119"/>
      <c r="CP62" s="119"/>
      <c r="CQ62" s="119"/>
      <c r="CR62" s="119"/>
      <c r="CS62" s="119"/>
      <c r="CT62" s="119"/>
      <c r="CU62" s="119"/>
      <c r="CV62" s="119"/>
      <c r="CW62" s="119"/>
      <c r="CX62" s="119"/>
      <c r="CY62" s="119"/>
      <c r="CZ62" s="119"/>
      <c r="DA62" s="119"/>
      <c r="DB62" s="119"/>
      <c r="DC62" s="119"/>
      <c r="DD62" s="119"/>
      <c r="DE62" s="119"/>
      <c r="DF62" s="119"/>
      <c r="DG62" s="119"/>
      <c r="DH62" s="119"/>
      <c r="DI62" s="119"/>
      <c r="DJ62" s="119"/>
      <c r="DK62" s="119"/>
      <c r="DL62" s="119"/>
      <c r="DM62" s="119"/>
      <c r="DN62" s="119"/>
      <c r="DO62" s="119"/>
      <c r="DP62" s="119"/>
      <c r="DQ62" s="119"/>
      <c r="DR62" s="119"/>
      <c r="DS62" s="119"/>
      <c r="DT62" s="119"/>
      <c r="DU62" s="119"/>
      <c r="DV62" s="119"/>
      <c r="DW62" s="119"/>
      <c r="DX62" s="119"/>
      <c r="DY62" s="119"/>
      <c r="DZ62" s="119"/>
      <c r="EA62" s="119"/>
      <c r="EB62" s="119"/>
      <c r="EC62" s="119"/>
      <c r="ED62" s="119"/>
      <c r="EE62" s="119"/>
      <c r="EF62" s="119"/>
      <c r="EG62" s="119"/>
      <c r="EH62" s="119"/>
      <c r="EI62" s="119"/>
      <c r="EJ62" s="119"/>
      <c r="EK62" s="119"/>
      <c r="EL62" s="119"/>
      <c r="EM62" s="119"/>
      <c r="EN62" s="119"/>
      <c r="EO62" s="119"/>
      <c r="EP62" s="119"/>
      <c r="EQ62" s="119"/>
      <c r="ER62" s="119"/>
      <c r="ES62" s="119"/>
      <c r="ET62" s="119"/>
      <c r="EU62" s="119"/>
      <c r="EV62" s="119"/>
      <c r="EW62" s="119"/>
      <c r="EX62" s="119"/>
      <c r="EY62" s="119"/>
      <c r="EZ62" s="119"/>
      <c r="FA62" s="119"/>
      <c r="FB62" s="119"/>
      <c r="FC62" s="119"/>
      <c r="FD62" s="119"/>
      <c r="FE62" s="119"/>
      <c r="FF62" s="119"/>
      <c r="FG62" s="119"/>
      <c r="FH62" s="119"/>
      <c r="FI62" s="119"/>
      <c r="FJ62" s="119"/>
      <c r="FK62" s="119"/>
      <c r="FL62" s="119"/>
      <c r="FM62" s="119"/>
      <c r="FN62" s="119"/>
      <c r="FO62" s="119"/>
      <c r="FP62" s="119"/>
      <c r="FQ62" s="119"/>
      <c r="FR62" s="119"/>
      <c r="FS62" s="119"/>
      <c r="FT62" s="119"/>
      <c r="FU62" s="119"/>
      <c r="FV62" s="119"/>
      <c r="FW62" s="119"/>
      <c r="FX62" s="119"/>
      <c r="FY62" s="119"/>
      <c r="FZ62" s="119"/>
      <c r="GA62" s="119"/>
      <c r="GB62" s="119"/>
      <c r="GC62" s="119"/>
      <c r="GD62" s="119"/>
      <c r="GE62" s="119"/>
      <c r="GF62" s="119"/>
      <c r="GG62" s="119"/>
      <c r="GH62" s="119"/>
      <c r="GI62" s="119"/>
      <c r="GJ62" s="119"/>
      <c r="GK62" s="119"/>
      <c r="GL62" s="119"/>
      <c r="GM62" s="119"/>
      <c r="GN62" s="119"/>
      <c r="GO62" s="119"/>
      <c r="GP62" s="119"/>
      <c r="GQ62" s="119"/>
      <c r="GR62" s="119"/>
      <c r="GS62" s="119"/>
      <c r="GT62" s="119"/>
      <c r="GU62" s="119"/>
      <c r="GV62" s="119"/>
      <c r="GW62" s="119"/>
      <c r="GX62" s="119"/>
      <c r="GY62" s="119"/>
      <c r="GZ62" s="119"/>
      <c r="HA62" s="119"/>
      <c r="HB62" s="119"/>
      <c r="HC62" s="119"/>
      <c r="HD62" s="119"/>
      <c r="HE62" s="119"/>
      <c r="HF62" s="119"/>
      <c r="HG62" s="119"/>
      <c r="HH62" s="119"/>
      <c r="HI62" s="119"/>
      <c r="HJ62" s="119"/>
      <c r="HK62" s="119"/>
      <c r="HL62" s="119"/>
      <c r="HM62" s="119"/>
      <c r="HN62" s="119"/>
      <c r="HO62" s="119"/>
      <c r="HP62" s="119"/>
      <c r="HQ62" s="119"/>
      <c r="HR62" s="119"/>
      <c r="HS62" s="119"/>
      <c r="HT62" s="119"/>
      <c r="HU62" s="119"/>
      <c r="HV62" s="119"/>
      <c r="HW62" s="119"/>
      <c r="HX62" s="119"/>
      <c r="HY62" s="119"/>
      <c r="HZ62" s="119"/>
      <c r="IA62" s="119"/>
      <c r="IB62" s="119"/>
      <c r="IC62" s="119"/>
      <c r="ID62" s="119"/>
      <c r="IE62" s="119"/>
      <c r="IF62" s="119"/>
      <c r="IG62" s="119"/>
      <c r="IH62" s="119"/>
    </row>
    <row r="63" spans="1:242" s="128" customFormat="1" ht="15.75" x14ac:dyDescent="0.2">
      <c r="A63" s="119"/>
      <c r="B63" s="216"/>
      <c r="H63" s="118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19"/>
      <c r="CC63" s="119"/>
      <c r="CD63" s="119"/>
      <c r="CE63" s="119"/>
      <c r="CF63" s="119"/>
      <c r="CG63" s="119"/>
      <c r="CH63" s="119"/>
      <c r="CI63" s="119"/>
      <c r="CJ63" s="119"/>
      <c r="CK63" s="119"/>
      <c r="CL63" s="119"/>
      <c r="CM63" s="119"/>
      <c r="CN63" s="119"/>
      <c r="CO63" s="119"/>
      <c r="CP63" s="119"/>
      <c r="CQ63" s="119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19"/>
      <c r="DQ63" s="119"/>
      <c r="DR63" s="119"/>
      <c r="DS63" s="119"/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  <c r="ET63" s="119"/>
      <c r="EU63" s="119"/>
      <c r="EV63" s="119"/>
      <c r="EW63" s="119"/>
      <c r="EX63" s="119"/>
      <c r="EY63" s="119"/>
      <c r="EZ63" s="119"/>
      <c r="FA63" s="119"/>
      <c r="FB63" s="119"/>
      <c r="FC63" s="119"/>
      <c r="FD63" s="119"/>
      <c r="FE63" s="119"/>
      <c r="FF63" s="119"/>
      <c r="FG63" s="119"/>
      <c r="FH63" s="119"/>
      <c r="FI63" s="119"/>
      <c r="FJ63" s="119"/>
      <c r="FK63" s="119"/>
      <c r="FL63" s="119"/>
      <c r="FM63" s="119"/>
      <c r="FN63" s="119"/>
      <c r="FO63" s="119"/>
      <c r="FP63" s="119"/>
      <c r="FQ63" s="119"/>
      <c r="FR63" s="119"/>
      <c r="FS63" s="119"/>
      <c r="FT63" s="119"/>
      <c r="FU63" s="119"/>
      <c r="FV63" s="119"/>
      <c r="FW63" s="119"/>
      <c r="FX63" s="119"/>
      <c r="FY63" s="119"/>
      <c r="FZ63" s="119"/>
      <c r="GA63" s="119"/>
      <c r="GB63" s="119"/>
      <c r="GC63" s="119"/>
      <c r="GD63" s="119"/>
      <c r="GE63" s="119"/>
      <c r="GF63" s="119"/>
      <c r="GG63" s="119"/>
      <c r="GH63" s="119"/>
      <c r="GI63" s="119"/>
      <c r="GJ63" s="119"/>
      <c r="GK63" s="119"/>
      <c r="GL63" s="119"/>
      <c r="GM63" s="119"/>
      <c r="GN63" s="119"/>
      <c r="GO63" s="119"/>
      <c r="GP63" s="119"/>
      <c r="GQ63" s="119"/>
      <c r="GR63" s="119"/>
      <c r="GS63" s="119"/>
      <c r="GT63" s="119"/>
      <c r="GU63" s="119"/>
      <c r="GV63" s="119"/>
      <c r="GW63" s="119"/>
      <c r="GX63" s="119"/>
      <c r="GY63" s="119"/>
      <c r="GZ63" s="119"/>
      <c r="HA63" s="119"/>
      <c r="HB63" s="119"/>
      <c r="HC63" s="119"/>
      <c r="HD63" s="119"/>
      <c r="HE63" s="119"/>
      <c r="HF63" s="119"/>
      <c r="HG63" s="119"/>
      <c r="HH63" s="119"/>
      <c r="HI63" s="119"/>
      <c r="HJ63" s="119"/>
      <c r="HK63" s="119"/>
      <c r="HL63" s="119"/>
      <c r="HM63" s="119"/>
      <c r="HN63" s="119"/>
      <c r="HO63" s="119"/>
      <c r="HP63" s="119"/>
      <c r="HQ63" s="119"/>
      <c r="HR63" s="119"/>
      <c r="HS63" s="119"/>
      <c r="HT63" s="119"/>
      <c r="HU63" s="119"/>
      <c r="HV63" s="119"/>
      <c r="HW63" s="119"/>
      <c r="HX63" s="119"/>
      <c r="HY63" s="119"/>
      <c r="HZ63" s="119"/>
      <c r="IA63" s="119"/>
      <c r="IB63" s="119"/>
      <c r="IC63" s="119"/>
      <c r="ID63" s="119"/>
      <c r="IE63" s="119"/>
      <c r="IF63" s="119"/>
      <c r="IG63" s="119"/>
      <c r="IH63" s="119"/>
    </row>
    <row r="64" spans="1:242" s="128" customFormat="1" ht="15.75" x14ac:dyDescent="0.2">
      <c r="A64" s="119"/>
      <c r="B64" s="216"/>
      <c r="H64" s="118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19"/>
      <c r="CI64" s="119"/>
      <c r="CJ64" s="119"/>
      <c r="CK64" s="119"/>
      <c r="CL64" s="119"/>
      <c r="CM64" s="119"/>
      <c r="CN64" s="119"/>
      <c r="CO64" s="119"/>
      <c r="CP64" s="119"/>
      <c r="CQ64" s="119"/>
      <c r="CR64" s="119"/>
      <c r="CS64" s="119"/>
      <c r="CT64" s="119"/>
      <c r="CU64" s="119"/>
      <c r="CV64" s="119"/>
      <c r="CW64" s="119"/>
      <c r="CX64" s="119"/>
      <c r="CY64" s="119"/>
      <c r="CZ64" s="119"/>
      <c r="DA64" s="119"/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19"/>
      <c r="DM64" s="119"/>
      <c r="DN64" s="119"/>
      <c r="DO64" s="119"/>
      <c r="DP64" s="119"/>
      <c r="DQ64" s="119"/>
      <c r="DR64" s="119"/>
      <c r="DS64" s="119"/>
      <c r="DT64" s="119"/>
      <c r="DU64" s="119"/>
      <c r="DV64" s="119"/>
      <c r="DW64" s="119"/>
      <c r="DX64" s="119"/>
      <c r="DY64" s="119"/>
      <c r="DZ64" s="119"/>
      <c r="EA64" s="119"/>
      <c r="EB64" s="119"/>
      <c r="EC64" s="119"/>
      <c r="ED64" s="119"/>
      <c r="EE64" s="119"/>
      <c r="EF64" s="119"/>
      <c r="EG64" s="119"/>
      <c r="EH64" s="119"/>
      <c r="EI64" s="119"/>
      <c r="EJ64" s="119"/>
      <c r="EK64" s="119"/>
      <c r="EL64" s="119"/>
      <c r="EM64" s="119"/>
      <c r="EN64" s="119"/>
      <c r="EO64" s="119"/>
      <c r="EP64" s="119"/>
      <c r="EQ64" s="119"/>
      <c r="ER64" s="119"/>
      <c r="ES64" s="119"/>
      <c r="ET64" s="119"/>
      <c r="EU64" s="119"/>
      <c r="EV64" s="119"/>
      <c r="EW64" s="119"/>
      <c r="EX64" s="119"/>
      <c r="EY64" s="119"/>
      <c r="EZ64" s="119"/>
      <c r="FA64" s="119"/>
      <c r="FB64" s="119"/>
      <c r="FC64" s="119"/>
      <c r="FD64" s="119"/>
      <c r="FE64" s="119"/>
      <c r="FF64" s="119"/>
      <c r="FG64" s="119"/>
      <c r="FH64" s="119"/>
      <c r="FI64" s="119"/>
      <c r="FJ64" s="119"/>
      <c r="FK64" s="119"/>
      <c r="FL64" s="119"/>
      <c r="FM64" s="119"/>
      <c r="FN64" s="119"/>
      <c r="FO64" s="119"/>
      <c r="FP64" s="119"/>
      <c r="FQ64" s="119"/>
      <c r="FR64" s="119"/>
      <c r="FS64" s="119"/>
      <c r="FT64" s="119"/>
      <c r="FU64" s="119"/>
      <c r="FV64" s="119"/>
      <c r="FW64" s="119"/>
      <c r="FX64" s="119"/>
      <c r="FY64" s="119"/>
      <c r="FZ64" s="119"/>
      <c r="GA64" s="119"/>
      <c r="GB64" s="119"/>
      <c r="GC64" s="119"/>
      <c r="GD64" s="119"/>
      <c r="GE64" s="119"/>
      <c r="GF64" s="119"/>
      <c r="GG64" s="119"/>
      <c r="GH64" s="119"/>
      <c r="GI64" s="119"/>
      <c r="GJ64" s="119"/>
      <c r="GK64" s="119"/>
      <c r="GL64" s="119"/>
      <c r="GM64" s="119"/>
      <c r="GN64" s="119"/>
      <c r="GO64" s="119"/>
      <c r="GP64" s="119"/>
      <c r="GQ64" s="119"/>
      <c r="GR64" s="119"/>
      <c r="GS64" s="119"/>
      <c r="GT64" s="119"/>
      <c r="GU64" s="119"/>
      <c r="GV64" s="119"/>
      <c r="GW64" s="119"/>
      <c r="GX64" s="119"/>
      <c r="GY64" s="119"/>
      <c r="GZ64" s="119"/>
      <c r="HA64" s="119"/>
      <c r="HB64" s="119"/>
      <c r="HC64" s="119"/>
      <c r="HD64" s="119"/>
      <c r="HE64" s="119"/>
      <c r="HF64" s="119"/>
      <c r="HG64" s="119"/>
      <c r="HH64" s="119"/>
      <c r="HI64" s="119"/>
      <c r="HJ64" s="119"/>
      <c r="HK64" s="119"/>
      <c r="HL64" s="119"/>
      <c r="HM64" s="119"/>
      <c r="HN64" s="119"/>
      <c r="HO64" s="119"/>
      <c r="HP64" s="119"/>
      <c r="HQ64" s="119"/>
      <c r="HR64" s="119"/>
      <c r="HS64" s="119"/>
      <c r="HT64" s="119"/>
      <c r="HU64" s="119"/>
      <c r="HV64" s="119"/>
      <c r="HW64" s="119"/>
      <c r="HX64" s="119"/>
      <c r="HY64" s="119"/>
      <c r="HZ64" s="119"/>
      <c r="IA64" s="119"/>
      <c r="IB64" s="119"/>
      <c r="IC64" s="119"/>
      <c r="ID64" s="119"/>
      <c r="IE64" s="119"/>
      <c r="IF64" s="119"/>
      <c r="IG64" s="119"/>
      <c r="IH64" s="119"/>
    </row>
    <row r="65" spans="1:242" s="128" customFormat="1" ht="15.75" x14ac:dyDescent="0.2">
      <c r="A65" s="119"/>
      <c r="B65" s="216"/>
      <c r="H65" s="118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119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  <c r="ER65" s="119"/>
      <c r="ES65" s="119"/>
      <c r="ET65" s="119"/>
      <c r="EU65" s="119"/>
      <c r="EV65" s="119"/>
      <c r="EW65" s="119"/>
      <c r="EX65" s="119"/>
      <c r="EY65" s="119"/>
      <c r="EZ65" s="119"/>
      <c r="FA65" s="119"/>
      <c r="FB65" s="119"/>
      <c r="FC65" s="119"/>
      <c r="FD65" s="119"/>
      <c r="FE65" s="119"/>
      <c r="FF65" s="119"/>
      <c r="FG65" s="119"/>
      <c r="FH65" s="119"/>
      <c r="FI65" s="119"/>
      <c r="FJ65" s="119"/>
      <c r="FK65" s="119"/>
      <c r="FL65" s="119"/>
      <c r="FM65" s="119"/>
      <c r="FN65" s="119"/>
      <c r="FO65" s="119"/>
      <c r="FP65" s="119"/>
      <c r="FQ65" s="119"/>
      <c r="FR65" s="119"/>
      <c r="FS65" s="119"/>
      <c r="FT65" s="119"/>
      <c r="FU65" s="119"/>
      <c r="FV65" s="119"/>
      <c r="FW65" s="119"/>
      <c r="FX65" s="119"/>
      <c r="FY65" s="119"/>
      <c r="FZ65" s="119"/>
      <c r="GA65" s="119"/>
      <c r="GB65" s="119"/>
      <c r="GC65" s="119"/>
      <c r="GD65" s="119"/>
      <c r="GE65" s="119"/>
      <c r="GF65" s="119"/>
      <c r="GG65" s="119"/>
      <c r="GH65" s="119"/>
      <c r="GI65" s="119"/>
      <c r="GJ65" s="119"/>
      <c r="GK65" s="119"/>
      <c r="GL65" s="119"/>
      <c r="GM65" s="119"/>
      <c r="GN65" s="119"/>
      <c r="GO65" s="119"/>
      <c r="GP65" s="119"/>
      <c r="GQ65" s="119"/>
      <c r="GR65" s="119"/>
      <c r="GS65" s="119"/>
      <c r="GT65" s="119"/>
      <c r="GU65" s="119"/>
      <c r="GV65" s="119"/>
      <c r="GW65" s="119"/>
      <c r="GX65" s="119"/>
      <c r="GY65" s="119"/>
      <c r="GZ65" s="119"/>
      <c r="HA65" s="119"/>
      <c r="HB65" s="119"/>
      <c r="HC65" s="119"/>
      <c r="HD65" s="119"/>
      <c r="HE65" s="119"/>
      <c r="HF65" s="119"/>
      <c r="HG65" s="119"/>
      <c r="HH65" s="119"/>
      <c r="HI65" s="119"/>
      <c r="HJ65" s="119"/>
      <c r="HK65" s="119"/>
      <c r="HL65" s="119"/>
      <c r="HM65" s="119"/>
      <c r="HN65" s="119"/>
      <c r="HO65" s="119"/>
      <c r="HP65" s="119"/>
      <c r="HQ65" s="119"/>
      <c r="HR65" s="119"/>
      <c r="HS65" s="119"/>
      <c r="HT65" s="119"/>
      <c r="HU65" s="119"/>
      <c r="HV65" s="119"/>
      <c r="HW65" s="119"/>
      <c r="HX65" s="119"/>
      <c r="HY65" s="119"/>
      <c r="HZ65" s="119"/>
      <c r="IA65" s="119"/>
      <c r="IB65" s="119"/>
      <c r="IC65" s="119"/>
      <c r="ID65" s="119"/>
      <c r="IE65" s="119"/>
      <c r="IF65" s="119"/>
      <c r="IG65" s="119"/>
      <c r="IH65" s="119"/>
    </row>
    <row r="66" spans="1:242" s="128" customFormat="1" ht="15.75" x14ac:dyDescent="0.2">
      <c r="A66" s="119"/>
      <c r="B66" s="216"/>
      <c r="H66" s="118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  <c r="DT66" s="119"/>
      <c r="DU66" s="119"/>
      <c r="DV66" s="119"/>
      <c r="DW66" s="119"/>
      <c r="DX66" s="119"/>
      <c r="DY66" s="119"/>
      <c r="DZ66" s="119"/>
      <c r="EA66" s="119"/>
      <c r="EB66" s="119"/>
      <c r="EC66" s="119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19"/>
      <c r="EP66" s="119"/>
      <c r="EQ66" s="119"/>
      <c r="ER66" s="119"/>
      <c r="ES66" s="119"/>
      <c r="ET66" s="119"/>
      <c r="EU66" s="119"/>
      <c r="EV66" s="119"/>
      <c r="EW66" s="119"/>
      <c r="EX66" s="119"/>
      <c r="EY66" s="119"/>
      <c r="EZ66" s="119"/>
      <c r="FA66" s="119"/>
      <c r="FB66" s="119"/>
      <c r="FC66" s="119"/>
      <c r="FD66" s="119"/>
      <c r="FE66" s="119"/>
      <c r="FF66" s="119"/>
      <c r="FG66" s="119"/>
      <c r="FH66" s="119"/>
      <c r="FI66" s="119"/>
      <c r="FJ66" s="119"/>
      <c r="FK66" s="119"/>
      <c r="FL66" s="119"/>
      <c r="FM66" s="119"/>
      <c r="FN66" s="119"/>
      <c r="FO66" s="119"/>
      <c r="FP66" s="119"/>
      <c r="FQ66" s="119"/>
      <c r="FR66" s="119"/>
      <c r="FS66" s="119"/>
      <c r="FT66" s="119"/>
      <c r="FU66" s="119"/>
      <c r="FV66" s="119"/>
      <c r="FW66" s="119"/>
      <c r="FX66" s="119"/>
      <c r="FY66" s="119"/>
      <c r="FZ66" s="119"/>
      <c r="GA66" s="119"/>
      <c r="GB66" s="119"/>
      <c r="GC66" s="119"/>
      <c r="GD66" s="119"/>
      <c r="GE66" s="119"/>
      <c r="GF66" s="119"/>
      <c r="GG66" s="119"/>
      <c r="GH66" s="119"/>
      <c r="GI66" s="119"/>
      <c r="GJ66" s="119"/>
      <c r="GK66" s="119"/>
      <c r="GL66" s="119"/>
      <c r="GM66" s="119"/>
      <c r="GN66" s="119"/>
      <c r="GO66" s="119"/>
      <c r="GP66" s="119"/>
      <c r="GQ66" s="119"/>
      <c r="GR66" s="119"/>
      <c r="GS66" s="119"/>
      <c r="GT66" s="119"/>
      <c r="GU66" s="119"/>
      <c r="GV66" s="119"/>
      <c r="GW66" s="119"/>
      <c r="GX66" s="119"/>
      <c r="GY66" s="119"/>
      <c r="GZ66" s="119"/>
      <c r="HA66" s="119"/>
      <c r="HB66" s="119"/>
      <c r="HC66" s="119"/>
      <c r="HD66" s="119"/>
      <c r="HE66" s="119"/>
      <c r="HF66" s="119"/>
      <c r="HG66" s="119"/>
      <c r="HH66" s="119"/>
      <c r="HI66" s="119"/>
      <c r="HJ66" s="119"/>
      <c r="HK66" s="119"/>
      <c r="HL66" s="119"/>
      <c r="HM66" s="119"/>
      <c r="HN66" s="119"/>
      <c r="HO66" s="119"/>
      <c r="HP66" s="119"/>
      <c r="HQ66" s="119"/>
      <c r="HR66" s="119"/>
      <c r="HS66" s="119"/>
      <c r="HT66" s="119"/>
      <c r="HU66" s="119"/>
      <c r="HV66" s="119"/>
      <c r="HW66" s="119"/>
      <c r="HX66" s="119"/>
      <c r="HY66" s="119"/>
      <c r="HZ66" s="119"/>
      <c r="IA66" s="119"/>
      <c r="IB66" s="119"/>
      <c r="IC66" s="119"/>
      <c r="ID66" s="119"/>
      <c r="IE66" s="119"/>
      <c r="IF66" s="119"/>
      <c r="IG66" s="119"/>
      <c r="IH66" s="119"/>
    </row>
    <row r="67" spans="1:242" s="128" customFormat="1" ht="15.75" x14ac:dyDescent="0.2">
      <c r="A67" s="119"/>
      <c r="B67" s="216"/>
      <c r="H67" s="118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19"/>
      <c r="CF67" s="119"/>
      <c r="CG67" s="119"/>
      <c r="CH67" s="119"/>
      <c r="CI67" s="119"/>
      <c r="CJ67" s="119"/>
      <c r="CK67" s="119"/>
      <c r="CL67" s="119"/>
      <c r="CM67" s="119"/>
      <c r="CN67" s="119"/>
      <c r="CO67" s="119"/>
      <c r="CP67" s="119"/>
      <c r="CQ67" s="119"/>
      <c r="CR67" s="119"/>
      <c r="CS67" s="119"/>
      <c r="CT67" s="119"/>
      <c r="CU67" s="119"/>
      <c r="CV67" s="119"/>
      <c r="CW67" s="119"/>
      <c r="CX67" s="119"/>
      <c r="CY67" s="119"/>
      <c r="CZ67" s="119"/>
      <c r="DA67" s="119"/>
      <c r="DB67" s="119"/>
      <c r="DC67" s="119"/>
      <c r="DD67" s="119"/>
      <c r="DE67" s="119"/>
      <c r="DF67" s="119"/>
      <c r="DG67" s="119"/>
      <c r="DH67" s="119"/>
      <c r="DI67" s="119"/>
      <c r="DJ67" s="119"/>
      <c r="DK67" s="119"/>
      <c r="DL67" s="119"/>
      <c r="DM67" s="119"/>
      <c r="DN67" s="119"/>
      <c r="DO67" s="119"/>
      <c r="DP67" s="119"/>
      <c r="DQ67" s="119"/>
      <c r="DR67" s="119"/>
      <c r="DS67" s="119"/>
      <c r="DT67" s="119"/>
      <c r="DU67" s="119"/>
      <c r="DV67" s="119"/>
      <c r="DW67" s="119"/>
      <c r="DX67" s="119"/>
      <c r="DY67" s="119"/>
      <c r="DZ67" s="119"/>
      <c r="EA67" s="119"/>
      <c r="EB67" s="119"/>
      <c r="EC67" s="119"/>
      <c r="ED67" s="119"/>
      <c r="EE67" s="119"/>
      <c r="EF67" s="119"/>
      <c r="EG67" s="119"/>
      <c r="EH67" s="119"/>
      <c r="EI67" s="119"/>
      <c r="EJ67" s="119"/>
      <c r="EK67" s="119"/>
      <c r="EL67" s="119"/>
      <c r="EM67" s="119"/>
      <c r="EN67" s="119"/>
      <c r="EO67" s="119"/>
      <c r="EP67" s="119"/>
      <c r="EQ67" s="119"/>
      <c r="ER67" s="119"/>
      <c r="ES67" s="119"/>
      <c r="ET67" s="119"/>
      <c r="EU67" s="119"/>
      <c r="EV67" s="119"/>
      <c r="EW67" s="119"/>
      <c r="EX67" s="119"/>
      <c r="EY67" s="119"/>
      <c r="EZ67" s="119"/>
      <c r="FA67" s="119"/>
      <c r="FB67" s="119"/>
      <c r="FC67" s="119"/>
      <c r="FD67" s="119"/>
      <c r="FE67" s="119"/>
      <c r="FF67" s="119"/>
      <c r="FG67" s="119"/>
      <c r="FH67" s="119"/>
      <c r="FI67" s="119"/>
      <c r="FJ67" s="119"/>
      <c r="FK67" s="119"/>
      <c r="FL67" s="119"/>
      <c r="FM67" s="119"/>
      <c r="FN67" s="119"/>
      <c r="FO67" s="119"/>
      <c r="FP67" s="119"/>
      <c r="FQ67" s="119"/>
      <c r="FR67" s="119"/>
      <c r="FS67" s="119"/>
      <c r="FT67" s="119"/>
      <c r="FU67" s="119"/>
      <c r="FV67" s="119"/>
      <c r="FW67" s="119"/>
      <c r="FX67" s="119"/>
      <c r="FY67" s="119"/>
      <c r="FZ67" s="119"/>
      <c r="GA67" s="119"/>
      <c r="GB67" s="119"/>
      <c r="GC67" s="119"/>
      <c r="GD67" s="119"/>
      <c r="GE67" s="119"/>
      <c r="GF67" s="119"/>
      <c r="GG67" s="119"/>
      <c r="GH67" s="119"/>
      <c r="GI67" s="119"/>
      <c r="GJ67" s="119"/>
      <c r="GK67" s="119"/>
      <c r="GL67" s="119"/>
      <c r="GM67" s="119"/>
      <c r="GN67" s="119"/>
      <c r="GO67" s="119"/>
      <c r="GP67" s="119"/>
      <c r="GQ67" s="119"/>
      <c r="GR67" s="119"/>
      <c r="GS67" s="119"/>
      <c r="GT67" s="119"/>
      <c r="GU67" s="119"/>
      <c r="GV67" s="119"/>
      <c r="GW67" s="119"/>
      <c r="GX67" s="119"/>
      <c r="GY67" s="119"/>
      <c r="GZ67" s="119"/>
      <c r="HA67" s="119"/>
      <c r="HB67" s="119"/>
      <c r="HC67" s="119"/>
      <c r="HD67" s="119"/>
      <c r="HE67" s="119"/>
      <c r="HF67" s="119"/>
      <c r="HG67" s="119"/>
      <c r="HH67" s="119"/>
      <c r="HI67" s="119"/>
      <c r="HJ67" s="119"/>
      <c r="HK67" s="119"/>
      <c r="HL67" s="119"/>
      <c r="HM67" s="119"/>
      <c r="HN67" s="119"/>
      <c r="HO67" s="119"/>
      <c r="HP67" s="119"/>
      <c r="HQ67" s="119"/>
      <c r="HR67" s="119"/>
      <c r="HS67" s="119"/>
      <c r="HT67" s="119"/>
      <c r="HU67" s="119"/>
      <c r="HV67" s="119"/>
      <c r="HW67" s="119"/>
      <c r="HX67" s="119"/>
      <c r="HY67" s="119"/>
      <c r="HZ67" s="119"/>
      <c r="IA67" s="119"/>
      <c r="IB67" s="119"/>
      <c r="IC67" s="119"/>
      <c r="ID67" s="119"/>
      <c r="IE67" s="119"/>
      <c r="IF67" s="119"/>
      <c r="IG67" s="119"/>
      <c r="IH67" s="119"/>
    </row>
    <row r="68" spans="1:242" s="128" customFormat="1" ht="15.75" x14ac:dyDescent="0.2">
      <c r="A68" s="119"/>
      <c r="B68" s="216"/>
      <c r="H68" s="118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19"/>
      <c r="CZ68" s="119"/>
      <c r="DA68" s="119"/>
      <c r="DB68" s="119"/>
      <c r="DC68" s="119"/>
      <c r="DD68" s="119"/>
      <c r="DE68" s="119"/>
      <c r="DF68" s="119"/>
      <c r="DG68" s="119"/>
      <c r="DH68" s="119"/>
      <c r="DI68" s="119"/>
      <c r="DJ68" s="119"/>
      <c r="DK68" s="119"/>
      <c r="DL68" s="119"/>
      <c r="DM68" s="119"/>
      <c r="DN68" s="119"/>
      <c r="DO68" s="119"/>
      <c r="DP68" s="119"/>
      <c r="DQ68" s="119"/>
      <c r="DR68" s="119"/>
      <c r="DS68" s="119"/>
      <c r="DT68" s="119"/>
      <c r="DU68" s="119"/>
      <c r="DV68" s="119"/>
      <c r="DW68" s="119"/>
      <c r="DX68" s="119"/>
      <c r="DY68" s="119"/>
      <c r="DZ68" s="119"/>
      <c r="EA68" s="119"/>
      <c r="EB68" s="119"/>
      <c r="EC68" s="119"/>
      <c r="ED68" s="119"/>
      <c r="EE68" s="119"/>
      <c r="EF68" s="119"/>
      <c r="EG68" s="119"/>
      <c r="EH68" s="119"/>
      <c r="EI68" s="119"/>
      <c r="EJ68" s="119"/>
      <c r="EK68" s="119"/>
      <c r="EL68" s="119"/>
      <c r="EM68" s="119"/>
      <c r="EN68" s="119"/>
      <c r="EO68" s="119"/>
      <c r="EP68" s="119"/>
      <c r="EQ68" s="119"/>
      <c r="ER68" s="119"/>
      <c r="ES68" s="119"/>
      <c r="ET68" s="119"/>
      <c r="EU68" s="119"/>
      <c r="EV68" s="119"/>
      <c r="EW68" s="119"/>
      <c r="EX68" s="119"/>
      <c r="EY68" s="119"/>
      <c r="EZ68" s="119"/>
      <c r="FA68" s="119"/>
      <c r="FB68" s="119"/>
      <c r="FC68" s="119"/>
      <c r="FD68" s="119"/>
      <c r="FE68" s="119"/>
      <c r="FF68" s="119"/>
      <c r="FG68" s="119"/>
      <c r="FH68" s="119"/>
      <c r="FI68" s="119"/>
      <c r="FJ68" s="119"/>
      <c r="FK68" s="119"/>
      <c r="FL68" s="119"/>
      <c r="FM68" s="119"/>
      <c r="FN68" s="119"/>
      <c r="FO68" s="119"/>
      <c r="FP68" s="119"/>
      <c r="FQ68" s="119"/>
      <c r="FR68" s="119"/>
      <c r="FS68" s="119"/>
      <c r="FT68" s="119"/>
      <c r="FU68" s="119"/>
      <c r="FV68" s="119"/>
      <c r="FW68" s="119"/>
      <c r="FX68" s="119"/>
      <c r="FY68" s="119"/>
      <c r="FZ68" s="119"/>
      <c r="GA68" s="119"/>
      <c r="GB68" s="119"/>
      <c r="GC68" s="119"/>
      <c r="GD68" s="119"/>
      <c r="GE68" s="119"/>
      <c r="GF68" s="119"/>
      <c r="GG68" s="119"/>
      <c r="GH68" s="119"/>
      <c r="GI68" s="119"/>
      <c r="GJ68" s="119"/>
      <c r="GK68" s="119"/>
      <c r="GL68" s="119"/>
      <c r="GM68" s="119"/>
      <c r="GN68" s="119"/>
      <c r="GO68" s="119"/>
      <c r="GP68" s="119"/>
      <c r="GQ68" s="119"/>
      <c r="GR68" s="119"/>
      <c r="GS68" s="119"/>
      <c r="GT68" s="119"/>
      <c r="GU68" s="119"/>
      <c r="GV68" s="119"/>
      <c r="GW68" s="119"/>
      <c r="GX68" s="119"/>
      <c r="GY68" s="119"/>
      <c r="GZ68" s="119"/>
      <c r="HA68" s="119"/>
      <c r="HB68" s="119"/>
      <c r="HC68" s="119"/>
      <c r="HD68" s="119"/>
      <c r="HE68" s="119"/>
      <c r="HF68" s="119"/>
      <c r="HG68" s="119"/>
      <c r="HH68" s="119"/>
      <c r="HI68" s="119"/>
      <c r="HJ68" s="119"/>
      <c r="HK68" s="119"/>
      <c r="HL68" s="119"/>
      <c r="HM68" s="119"/>
      <c r="HN68" s="119"/>
      <c r="HO68" s="119"/>
      <c r="HP68" s="119"/>
      <c r="HQ68" s="119"/>
      <c r="HR68" s="119"/>
      <c r="HS68" s="119"/>
      <c r="HT68" s="119"/>
      <c r="HU68" s="119"/>
      <c r="HV68" s="119"/>
      <c r="HW68" s="119"/>
      <c r="HX68" s="119"/>
      <c r="HY68" s="119"/>
      <c r="HZ68" s="119"/>
      <c r="IA68" s="119"/>
      <c r="IB68" s="119"/>
      <c r="IC68" s="119"/>
      <c r="ID68" s="119"/>
      <c r="IE68" s="119"/>
      <c r="IF68" s="119"/>
      <c r="IG68" s="119"/>
      <c r="IH68" s="119"/>
    </row>
    <row r="69" spans="1:242" s="128" customFormat="1" ht="15.75" x14ac:dyDescent="0.2">
      <c r="A69" s="119"/>
      <c r="B69" s="216"/>
      <c r="H69" s="118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119"/>
      <c r="CE69" s="119"/>
      <c r="CF69" s="119"/>
      <c r="CG69" s="119"/>
      <c r="CH69" s="119"/>
      <c r="CI69" s="119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19"/>
      <c r="CW69" s="119"/>
      <c r="CX69" s="119"/>
      <c r="CY69" s="119"/>
      <c r="CZ69" s="119"/>
      <c r="DA69" s="119"/>
      <c r="DB69" s="119"/>
      <c r="DC69" s="119"/>
      <c r="DD69" s="119"/>
      <c r="DE69" s="119"/>
      <c r="DF69" s="119"/>
      <c r="DG69" s="119"/>
      <c r="DH69" s="119"/>
      <c r="DI69" s="119"/>
      <c r="DJ69" s="119"/>
      <c r="DK69" s="119"/>
      <c r="DL69" s="119"/>
      <c r="DM69" s="119"/>
      <c r="DN69" s="119"/>
      <c r="DO69" s="119"/>
      <c r="DP69" s="119"/>
      <c r="DQ69" s="119"/>
      <c r="DR69" s="119"/>
      <c r="DS69" s="119"/>
      <c r="DT69" s="119"/>
      <c r="DU69" s="119"/>
      <c r="DV69" s="119"/>
      <c r="DW69" s="119"/>
      <c r="DX69" s="119"/>
      <c r="DY69" s="119"/>
      <c r="DZ69" s="119"/>
      <c r="EA69" s="119"/>
      <c r="EB69" s="119"/>
      <c r="EC69" s="119"/>
      <c r="ED69" s="119"/>
      <c r="EE69" s="119"/>
      <c r="EF69" s="119"/>
      <c r="EG69" s="119"/>
      <c r="EH69" s="119"/>
      <c r="EI69" s="119"/>
      <c r="EJ69" s="119"/>
      <c r="EK69" s="119"/>
      <c r="EL69" s="119"/>
      <c r="EM69" s="119"/>
      <c r="EN69" s="119"/>
      <c r="EO69" s="119"/>
      <c r="EP69" s="119"/>
      <c r="EQ69" s="119"/>
      <c r="ER69" s="119"/>
      <c r="ES69" s="119"/>
      <c r="ET69" s="119"/>
      <c r="EU69" s="119"/>
      <c r="EV69" s="119"/>
      <c r="EW69" s="119"/>
      <c r="EX69" s="119"/>
      <c r="EY69" s="119"/>
      <c r="EZ69" s="119"/>
      <c r="FA69" s="119"/>
      <c r="FB69" s="119"/>
      <c r="FC69" s="119"/>
      <c r="FD69" s="119"/>
      <c r="FE69" s="119"/>
      <c r="FF69" s="119"/>
      <c r="FG69" s="119"/>
      <c r="FH69" s="119"/>
      <c r="FI69" s="119"/>
      <c r="FJ69" s="119"/>
      <c r="FK69" s="119"/>
      <c r="FL69" s="119"/>
      <c r="FM69" s="119"/>
      <c r="FN69" s="119"/>
      <c r="FO69" s="119"/>
      <c r="FP69" s="119"/>
      <c r="FQ69" s="119"/>
      <c r="FR69" s="119"/>
      <c r="FS69" s="119"/>
      <c r="FT69" s="119"/>
      <c r="FU69" s="119"/>
      <c r="FV69" s="119"/>
      <c r="FW69" s="119"/>
      <c r="FX69" s="119"/>
      <c r="FY69" s="119"/>
      <c r="FZ69" s="119"/>
      <c r="GA69" s="119"/>
      <c r="GB69" s="119"/>
      <c r="GC69" s="119"/>
      <c r="GD69" s="119"/>
      <c r="GE69" s="119"/>
      <c r="GF69" s="119"/>
      <c r="GG69" s="119"/>
      <c r="GH69" s="119"/>
      <c r="GI69" s="119"/>
      <c r="GJ69" s="119"/>
      <c r="GK69" s="119"/>
      <c r="GL69" s="119"/>
      <c r="GM69" s="119"/>
      <c r="GN69" s="119"/>
      <c r="GO69" s="119"/>
      <c r="GP69" s="119"/>
      <c r="GQ69" s="119"/>
      <c r="GR69" s="119"/>
      <c r="GS69" s="119"/>
      <c r="GT69" s="119"/>
      <c r="GU69" s="119"/>
      <c r="GV69" s="119"/>
      <c r="GW69" s="119"/>
      <c r="GX69" s="119"/>
      <c r="GY69" s="119"/>
      <c r="GZ69" s="119"/>
      <c r="HA69" s="119"/>
      <c r="HB69" s="119"/>
      <c r="HC69" s="119"/>
      <c r="HD69" s="119"/>
      <c r="HE69" s="119"/>
      <c r="HF69" s="119"/>
      <c r="HG69" s="119"/>
      <c r="HH69" s="119"/>
      <c r="HI69" s="119"/>
      <c r="HJ69" s="119"/>
      <c r="HK69" s="119"/>
      <c r="HL69" s="119"/>
      <c r="HM69" s="119"/>
      <c r="HN69" s="119"/>
      <c r="HO69" s="119"/>
      <c r="HP69" s="119"/>
      <c r="HQ69" s="119"/>
      <c r="HR69" s="119"/>
      <c r="HS69" s="119"/>
      <c r="HT69" s="119"/>
      <c r="HU69" s="119"/>
      <c r="HV69" s="119"/>
      <c r="HW69" s="119"/>
      <c r="HX69" s="119"/>
      <c r="HY69" s="119"/>
      <c r="HZ69" s="119"/>
      <c r="IA69" s="119"/>
      <c r="IB69" s="119"/>
      <c r="IC69" s="119"/>
      <c r="ID69" s="119"/>
      <c r="IE69" s="119"/>
      <c r="IF69" s="119"/>
      <c r="IG69" s="119"/>
      <c r="IH69" s="119"/>
    </row>
    <row r="70" spans="1:242" s="128" customFormat="1" ht="15.75" x14ac:dyDescent="0.2">
      <c r="A70" s="119"/>
      <c r="B70" s="216"/>
      <c r="H70" s="118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19"/>
      <c r="DD70" s="119"/>
      <c r="DE70" s="119"/>
      <c r="DF70" s="119"/>
      <c r="DG70" s="119"/>
      <c r="DH70" s="119"/>
      <c r="DI70" s="119"/>
      <c r="DJ70" s="119"/>
      <c r="DK70" s="119"/>
      <c r="DL70" s="119"/>
      <c r="DM70" s="119"/>
      <c r="DN70" s="119"/>
      <c r="DO70" s="119"/>
      <c r="DP70" s="119"/>
      <c r="DQ70" s="119"/>
      <c r="DR70" s="119"/>
      <c r="DS70" s="119"/>
      <c r="DT70" s="119"/>
      <c r="DU70" s="119"/>
      <c r="DV70" s="119"/>
      <c r="DW70" s="119"/>
      <c r="DX70" s="119"/>
      <c r="DY70" s="119"/>
      <c r="DZ70" s="119"/>
      <c r="EA70" s="119"/>
      <c r="EB70" s="119"/>
      <c r="EC70" s="119"/>
      <c r="ED70" s="119"/>
      <c r="EE70" s="119"/>
      <c r="EF70" s="119"/>
      <c r="EG70" s="119"/>
      <c r="EH70" s="119"/>
      <c r="EI70" s="119"/>
      <c r="EJ70" s="119"/>
      <c r="EK70" s="119"/>
      <c r="EL70" s="119"/>
      <c r="EM70" s="119"/>
      <c r="EN70" s="119"/>
      <c r="EO70" s="119"/>
      <c r="EP70" s="119"/>
      <c r="EQ70" s="119"/>
      <c r="ER70" s="119"/>
      <c r="ES70" s="119"/>
      <c r="ET70" s="119"/>
      <c r="EU70" s="119"/>
      <c r="EV70" s="119"/>
      <c r="EW70" s="119"/>
      <c r="EX70" s="119"/>
      <c r="EY70" s="119"/>
      <c r="EZ70" s="119"/>
      <c r="FA70" s="119"/>
      <c r="FB70" s="119"/>
      <c r="FC70" s="119"/>
      <c r="FD70" s="119"/>
      <c r="FE70" s="119"/>
      <c r="FF70" s="119"/>
      <c r="FG70" s="119"/>
      <c r="FH70" s="119"/>
      <c r="FI70" s="119"/>
      <c r="FJ70" s="119"/>
      <c r="FK70" s="119"/>
      <c r="FL70" s="119"/>
      <c r="FM70" s="119"/>
      <c r="FN70" s="119"/>
      <c r="FO70" s="119"/>
      <c r="FP70" s="119"/>
      <c r="FQ70" s="119"/>
      <c r="FR70" s="119"/>
      <c r="FS70" s="119"/>
      <c r="FT70" s="119"/>
      <c r="FU70" s="119"/>
      <c r="FV70" s="119"/>
      <c r="FW70" s="119"/>
      <c r="FX70" s="119"/>
      <c r="FY70" s="119"/>
      <c r="FZ70" s="119"/>
      <c r="GA70" s="119"/>
      <c r="GB70" s="119"/>
      <c r="GC70" s="119"/>
      <c r="GD70" s="119"/>
      <c r="GE70" s="119"/>
      <c r="GF70" s="119"/>
      <c r="GG70" s="119"/>
      <c r="GH70" s="119"/>
      <c r="GI70" s="119"/>
      <c r="GJ70" s="119"/>
      <c r="GK70" s="119"/>
      <c r="GL70" s="119"/>
      <c r="GM70" s="119"/>
      <c r="GN70" s="119"/>
      <c r="GO70" s="119"/>
      <c r="GP70" s="119"/>
      <c r="GQ70" s="119"/>
      <c r="GR70" s="119"/>
      <c r="GS70" s="119"/>
      <c r="GT70" s="119"/>
      <c r="GU70" s="119"/>
      <c r="GV70" s="119"/>
      <c r="GW70" s="119"/>
      <c r="GX70" s="119"/>
      <c r="GY70" s="119"/>
      <c r="GZ70" s="119"/>
      <c r="HA70" s="119"/>
      <c r="HB70" s="119"/>
      <c r="HC70" s="119"/>
      <c r="HD70" s="119"/>
      <c r="HE70" s="119"/>
      <c r="HF70" s="119"/>
      <c r="HG70" s="119"/>
      <c r="HH70" s="119"/>
      <c r="HI70" s="119"/>
      <c r="HJ70" s="119"/>
      <c r="HK70" s="119"/>
      <c r="HL70" s="119"/>
      <c r="HM70" s="119"/>
      <c r="HN70" s="119"/>
      <c r="HO70" s="119"/>
      <c r="HP70" s="119"/>
      <c r="HQ70" s="119"/>
      <c r="HR70" s="119"/>
      <c r="HS70" s="119"/>
      <c r="HT70" s="119"/>
      <c r="HU70" s="119"/>
      <c r="HV70" s="119"/>
      <c r="HW70" s="119"/>
      <c r="HX70" s="119"/>
      <c r="HY70" s="119"/>
      <c r="HZ70" s="119"/>
      <c r="IA70" s="119"/>
      <c r="IB70" s="119"/>
      <c r="IC70" s="119"/>
      <c r="ID70" s="119"/>
      <c r="IE70" s="119"/>
      <c r="IF70" s="119"/>
      <c r="IG70" s="119"/>
      <c r="IH70" s="119"/>
    </row>
    <row r="71" spans="1:242" s="128" customFormat="1" ht="15.75" x14ac:dyDescent="0.2">
      <c r="A71" s="119"/>
      <c r="B71" s="216"/>
      <c r="H71" s="118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9"/>
      <c r="CW71" s="119"/>
      <c r="CX71" s="119"/>
      <c r="CY71" s="119"/>
      <c r="CZ71" s="119"/>
      <c r="DA71" s="119"/>
      <c r="DB71" s="119"/>
      <c r="DC71" s="119"/>
      <c r="DD71" s="119"/>
      <c r="DE71" s="119"/>
      <c r="DF71" s="119"/>
      <c r="DG71" s="119"/>
      <c r="DH71" s="119"/>
      <c r="DI71" s="119"/>
      <c r="DJ71" s="119"/>
      <c r="DK71" s="119"/>
      <c r="DL71" s="119"/>
      <c r="DM71" s="119"/>
      <c r="DN71" s="119"/>
      <c r="DO71" s="119"/>
      <c r="DP71" s="119"/>
      <c r="DQ71" s="119"/>
      <c r="DR71" s="119"/>
      <c r="DS71" s="119"/>
      <c r="DT71" s="119"/>
      <c r="DU71" s="119"/>
      <c r="DV71" s="119"/>
      <c r="DW71" s="119"/>
      <c r="DX71" s="119"/>
      <c r="DY71" s="119"/>
      <c r="DZ71" s="119"/>
      <c r="EA71" s="119"/>
      <c r="EB71" s="119"/>
      <c r="EC71" s="119"/>
      <c r="ED71" s="119"/>
      <c r="EE71" s="119"/>
      <c r="EF71" s="119"/>
      <c r="EG71" s="119"/>
      <c r="EH71" s="119"/>
      <c r="EI71" s="119"/>
      <c r="EJ71" s="119"/>
      <c r="EK71" s="119"/>
      <c r="EL71" s="119"/>
      <c r="EM71" s="119"/>
      <c r="EN71" s="119"/>
      <c r="EO71" s="119"/>
      <c r="EP71" s="119"/>
      <c r="EQ71" s="119"/>
      <c r="ER71" s="119"/>
      <c r="ES71" s="119"/>
      <c r="ET71" s="119"/>
      <c r="EU71" s="119"/>
      <c r="EV71" s="119"/>
      <c r="EW71" s="119"/>
      <c r="EX71" s="119"/>
      <c r="EY71" s="119"/>
      <c r="EZ71" s="119"/>
      <c r="FA71" s="119"/>
      <c r="FB71" s="119"/>
      <c r="FC71" s="119"/>
      <c r="FD71" s="119"/>
      <c r="FE71" s="119"/>
      <c r="FF71" s="119"/>
      <c r="FG71" s="119"/>
      <c r="FH71" s="119"/>
      <c r="FI71" s="119"/>
      <c r="FJ71" s="119"/>
      <c r="FK71" s="119"/>
      <c r="FL71" s="119"/>
      <c r="FM71" s="119"/>
      <c r="FN71" s="119"/>
      <c r="FO71" s="119"/>
      <c r="FP71" s="119"/>
      <c r="FQ71" s="119"/>
      <c r="FR71" s="119"/>
      <c r="FS71" s="119"/>
      <c r="FT71" s="119"/>
      <c r="FU71" s="119"/>
      <c r="FV71" s="119"/>
      <c r="FW71" s="119"/>
      <c r="FX71" s="119"/>
      <c r="FY71" s="119"/>
      <c r="FZ71" s="119"/>
      <c r="GA71" s="119"/>
      <c r="GB71" s="119"/>
      <c r="GC71" s="119"/>
      <c r="GD71" s="119"/>
      <c r="GE71" s="119"/>
      <c r="GF71" s="119"/>
      <c r="GG71" s="119"/>
      <c r="GH71" s="119"/>
      <c r="GI71" s="119"/>
      <c r="GJ71" s="119"/>
      <c r="GK71" s="119"/>
      <c r="GL71" s="119"/>
      <c r="GM71" s="119"/>
      <c r="GN71" s="119"/>
      <c r="GO71" s="119"/>
      <c r="GP71" s="119"/>
      <c r="GQ71" s="119"/>
      <c r="GR71" s="119"/>
      <c r="GS71" s="119"/>
      <c r="GT71" s="119"/>
      <c r="GU71" s="119"/>
      <c r="GV71" s="119"/>
      <c r="GW71" s="119"/>
      <c r="GX71" s="119"/>
      <c r="GY71" s="119"/>
      <c r="GZ71" s="119"/>
      <c r="HA71" s="119"/>
      <c r="HB71" s="119"/>
      <c r="HC71" s="119"/>
      <c r="HD71" s="119"/>
      <c r="HE71" s="119"/>
      <c r="HF71" s="119"/>
      <c r="HG71" s="119"/>
      <c r="HH71" s="119"/>
      <c r="HI71" s="119"/>
      <c r="HJ71" s="119"/>
      <c r="HK71" s="119"/>
      <c r="HL71" s="119"/>
      <c r="HM71" s="119"/>
      <c r="HN71" s="119"/>
      <c r="HO71" s="119"/>
      <c r="HP71" s="119"/>
      <c r="HQ71" s="119"/>
      <c r="HR71" s="119"/>
      <c r="HS71" s="119"/>
      <c r="HT71" s="119"/>
      <c r="HU71" s="119"/>
      <c r="HV71" s="119"/>
      <c r="HW71" s="119"/>
      <c r="HX71" s="119"/>
      <c r="HY71" s="119"/>
      <c r="HZ71" s="119"/>
      <c r="IA71" s="119"/>
      <c r="IB71" s="119"/>
      <c r="IC71" s="119"/>
      <c r="ID71" s="119"/>
      <c r="IE71" s="119"/>
      <c r="IF71" s="119"/>
      <c r="IG71" s="119"/>
      <c r="IH71" s="119"/>
    </row>
    <row r="72" spans="1:242" s="128" customFormat="1" ht="15.75" x14ac:dyDescent="0.2">
      <c r="A72" s="119"/>
      <c r="B72" s="216"/>
      <c r="H72" s="118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  <c r="BW72" s="119"/>
      <c r="BX72" s="119"/>
      <c r="BY72" s="119"/>
      <c r="BZ72" s="119"/>
      <c r="CA72" s="119"/>
      <c r="CB72" s="119"/>
      <c r="CC72" s="119"/>
      <c r="CD72" s="119"/>
      <c r="CE72" s="119"/>
      <c r="CF72" s="119"/>
      <c r="CG72" s="119"/>
      <c r="CH72" s="119"/>
      <c r="CI72" s="119"/>
      <c r="CJ72" s="119"/>
      <c r="CK72" s="119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19"/>
      <c r="CW72" s="119"/>
      <c r="CX72" s="119"/>
      <c r="CY72" s="119"/>
      <c r="CZ72" s="119"/>
      <c r="DA72" s="119"/>
      <c r="DB72" s="119"/>
      <c r="DC72" s="119"/>
      <c r="DD72" s="119"/>
      <c r="DE72" s="119"/>
      <c r="DF72" s="119"/>
      <c r="DG72" s="119"/>
      <c r="DH72" s="119"/>
      <c r="DI72" s="119"/>
      <c r="DJ72" s="119"/>
      <c r="DK72" s="119"/>
      <c r="DL72" s="119"/>
      <c r="DM72" s="119"/>
      <c r="DN72" s="119"/>
      <c r="DO72" s="119"/>
      <c r="DP72" s="119"/>
      <c r="DQ72" s="119"/>
      <c r="DR72" s="119"/>
      <c r="DS72" s="119"/>
      <c r="DT72" s="119"/>
      <c r="DU72" s="119"/>
      <c r="DV72" s="119"/>
      <c r="DW72" s="119"/>
      <c r="DX72" s="119"/>
      <c r="DY72" s="119"/>
      <c r="DZ72" s="119"/>
      <c r="EA72" s="119"/>
      <c r="EB72" s="119"/>
      <c r="EC72" s="119"/>
      <c r="ED72" s="119"/>
      <c r="EE72" s="119"/>
      <c r="EF72" s="119"/>
      <c r="EG72" s="119"/>
      <c r="EH72" s="119"/>
      <c r="EI72" s="119"/>
      <c r="EJ72" s="119"/>
      <c r="EK72" s="119"/>
      <c r="EL72" s="119"/>
      <c r="EM72" s="119"/>
      <c r="EN72" s="119"/>
      <c r="EO72" s="119"/>
      <c r="EP72" s="119"/>
      <c r="EQ72" s="119"/>
      <c r="ER72" s="119"/>
      <c r="ES72" s="119"/>
      <c r="ET72" s="119"/>
      <c r="EU72" s="119"/>
      <c r="EV72" s="119"/>
      <c r="EW72" s="119"/>
      <c r="EX72" s="119"/>
      <c r="EY72" s="119"/>
      <c r="EZ72" s="119"/>
      <c r="FA72" s="119"/>
      <c r="FB72" s="119"/>
      <c r="FC72" s="119"/>
      <c r="FD72" s="119"/>
      <c r="FE72" s="119"/>
      <c r="FF72" s="119"/>
      <c r="FG72" s="119"/>
      <c r="FH72" s="119"/>
      <c r="FI72" s="119"/>
      <c r="FJ72" s="119"/>
      <c r="FK72" s="119"/>
      <c r="FL72" s="119"/>
      <c r="FM72" s="119"/>
      <c r="FN72" s="119"/>
      <c r="FO72" s="119"/>
      <c r="FP72" s="119"/>
      <c r="FQ72" s="119"/>
      <c r="FR72" s="119"/>
      <c r="FS72" s="119"/>
      <c r="FT72" s="119"/>
      <c r="FU72" s="119"/>
      <c r="FV72" s="119"/>
      <c r="FW72" s="119"/>
      <c r="FX72" s="119"/>
      <c r="FY72" s="119"/>
      <c r="FZ72" s="119"/>
      <c r="GA72" s="119"/>
      <c r="GB72" s="119"/>
      <c r="GC72" s="119"/>
      <c r="GD72" s="119"/>
      <c r="GE72" s="119"/>
      <c r="GF72" s="119"/>
      <c r="GG72" s="119"/>
      <c r="GH72" s="119"/>
      <c r="GI72" s="119"/>
      <c r="GJ72" s="119"/>
      <c r="GK72" s="119"/>
      <c r="GL72" s="119"/>
      <c r="GM72" s="119"/>
      <c r="GN72" s="119"/>
      <c r="GO72" s="119"/>
      <c r="GP72" s="119"/>
      <c r="GQ72" s="119"/>
      <c r="GR72" s="119"/>
      <c r="GS72" s="119"/>
      <c r="GT72" s="119"/>
      <c r="GU72" s="119"/>
      <c r="GV72" s="119"/>
      <c r="GW72" s="119"/>
      <c r="GX72" s="119"/>
      <c r="GY72" s="119"/>
      <c r="GZ72" s="119"/>
      <c r="HA72" s="119"/>
      <c r="HB72" s="119"/>
      <c r="HC72" s="119"/>
      <c r="HD72" s="119"/>
      <c r="HE72" s="119"/>
      <c r="HF72" s="119"/>
      <c r="HG72" s="119"/>
      <c r="HH72" s="119"/>
      <c r="HI72" s="119"/>
      <c r="HJ72" s="119"/>
      <c r="HK72" s="119"/>
      <c r="HL72" s="119"/>
      <c r="HM72" s="119"/>
      <c r="HN72" s="119"/>
      <c r="HO72" s="119"/>
      <c r="HP72" s="119"/>
      <c r="HQ72" s="119"/>
      <c r="HR72" s="119"/>
      <c r="HS72" s="119"/>
      <c r="HT72" s="119"/>
      <c r="HU72" s="119"/>
      <c r="HV72" s="119"/>
      <c r="HW72" s="119"/>
      <c r="HX72" s="119"/>
      <c r="HY72" s="119"/>
      <c r="HZ72" s="119"/>
      <c r="IA72" s="119"/>
      <c r="IB72" s="119"/>
      <c r="IC72" s="119"/>
      <c r="ID72" s="119"/>
      <c r="IE72" s="119"/>
      <c r="IF72" s="119"/>
      <c r="IG72" s="119"/>
      <c r="IH72" s="119"/>
    </row>
    <row r="73" spans="1:242" s="128" customFormat="1" ht="15.75" x14ac:dyDescent="0.2">
      <c r="A73" s="119"/>
      <c r="B73" s="216"/>
      <c r="H73" s="118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  <c r="BQ73" s="119"/>
      <c r="BR73" s="119"/>
      <c r="BS73" s="119"/>
      <c r="BT73" s="119"/>
      <c r="BU73" s="119"/>
      <c r="BV73" s="119"/>
      <c r="BW73" s="119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9"/>
      <c r="CW73" s="119"/>
      <c r="CX73" s="119"/>
      <c r="CY73" s="119"/>
      <c r="CZ73" s="119"/>
      <c r="DA73" s="119"/>
      <c r="DB73" s="119"/>
      <c r="DC73" s="119"/>
      <c r="DD73" s="119"/>
      <c r="DE73" s="119"/>
      <c r="DF73" s="119"/>
      <c r="DG73" s="119"/>
      <c r="DH73" s="119"/>
      <c r="DI73" s="119"/>
      <c r="DJ73" s="119"/>
      <c r="DK73" s="119"/>
      <c r="DL73" s="119"/>
      <c r="DM73" s="119"/>
      <c r="DN73" s="119"/>
      <c r="DO73" s="119"/>
      <c r="DP73" s="119"/>
      <c r="DQ73" s="119"/>
      <c r="DR73" s="119"/>
      <c r="DS73" s="119"/>
      <c r="DT73" s="119"/>
      <c r="DU73" s="119"/>
      <c r="DV73" s="119"/>
      <c r="DW73" s="119"/>
      <c r="DX73" s="119"/>
      <c r="DY73" s="119"/>
      <c r="DZ73" s="119"/>
      <c r="EA73" s="119"/>
      <c r="EB73" s="119"/>
      <c r="EC73" s="119"/>
      <c r="ED73" s="119"/>
      <c r="EE73" s="119"/>
      <c r="EF73" s="119"/>
      <c r="EG73" s="119"/>
      <c r="EH73" s="119"/>
      <c r="EI73" s="119"/>
      <c r="EJ73" s="119"/>
      <c r="EK73" s="119"/>
      <c r="EL73" s="119"/>
      <c r="EM73" s="119"/>
      <c r="EN73" s="119"/>
      <c r="EO73" s="119"/>
      <c r="EP73" s="119"/>
      <c r="EQ73" s="119"/>
      <c r="ER73" s="119"/>
      <c r="ES73" s="119"/>
      <c r="ET73" s="119"/>
      <c r="EU73" s="119"/>
      <c r="EV73" s="119"/>
      <c r="EW73" s="119"/>
      <c r="EX73" s="119"/>
      <c r="EY73" s="119"/>
      <c r="EZ73" s="119"/>
      <c r="FA73" s="119"/>
      <c r="FB73" s="119"/>
      <c r="FC73" s="119"/>
      <c r="FD73" s="119"/>
      <c r="FE73" s="119"/>
      <c r="FF73" s="119"/>
      <c r="FG73" s="119"/>
      <c r="FH73" s="119"/>
      <c r="FI73" s="119"/>
      <c r="FJ73" s="119"/>
      <c r="FK73" s="119"/>
      <c r="FL73" s="119"/>
      <c r="FM73" s="119"/>
      <c r="FN73" s="119"/>
      <c r="FO73" s="119"/>
      <c r="FP73" s="119"/>
      <c r="FQ73" s="119"/>
      <c r="FR73" s="119"/>
      <c r="FS73" s="119"/>
      <c r="FT73" s="119"/>
      <c r="FU73" s="119"/>
      <c r="FV73" s="119"/>
      <c r="FW73" s="119"/>
      <c r="FX73" s="119"/>
      <c r="FY73" s="119"/>
      <c r="FZ73" s="119"/>
      <c r="GA73" s="119"/>
      <c r="GB73" s="119"/>
      <c r="GC73" s="119"/>
      <c r="GD73" s="119"/>
      <c r="GE73" s="119"/>
      <c r="GF73" s="119"/>
      <c r="GG73" s="119"/>
      <c r="GH73" s="119"/>
      <c r="GI73" s="119"/>
      <c r="GJ73" s="119"/>
      <c r="GK73" s="119"/>
      <c r="GL73" s="119"/>
      <c r="GM73" s="119"/>
      <c r="GN73" s="119"/>
      <c r="GO73" s="119"/>
      <c r="GP73" s="119"/>
      <c r="GQ73" s="119"/>
      <c r="GR73" s="119"/>
      <c r="GS73" s="119"/>
      <c r="GT73" s="119"/>
      <c r="GU73" s="119"/>
      <c r="GV73" s="119"/>
      <c r="GW73" s="119"/>
      <c r="GX73" s="119"/>
      <c r="GY73" s="119"/>
      <c r="GZ73" s="119"/>
      <c r="HA73" s="119"/>
      <c r="HB73" s="119"/>
      <c r="HC73" s="119"/>
      <c r="HD73" s="119"/>
      <c r="HE73" s="119"/>
      <c r="HF73" s="119"/>
      <c r="HG73" s="119"/>
      <c r="HH73" s="119"/>
      <c r="HI73" s="119"/>
      <c r="HJ73" s="119"/>
      <c r="HK73" s="119"/>
      <c r="HL73" s="119"/>
      <c r="HM73" s="119"/>
      <c r="HN73" s="119"/>
      <c r="HO73" s="119"/>
      <c r="HP73" s="119"/>
      <c r="HQ73" s="119"/>
      <c r="HR73" s="119"/>
      <c r="HS73" s="119"/>
      <c r="HT73" s="119"/>
      <c r="HU73" s="119"/>
      <c r="HV73" s="119"/>
      <c r="HW73" s="119"/>
      <c r="HX73" s="119"/>
      <c r="HY73" s="119"/>
      <c r="HZ73" s="119"/>
      <c r="IA73" s="119"/>
      <c r="IB73" s="119"/>
      <c r="IC73" s="119"/>
      <c r="ID73" s="119"/>
      <c r="IE73" s="119"/>
      <c r="IF73" s="119"/>
      <c r="IG73" s="119"/>
      <c r="IH73" s="119"/>
    </row>
    <row r="74" spans="1:242" s="128" customFormat="1" ht="15.75" x14ac:dyDescent="0.2">
      <c r="A74" s="119"/>
      <c r="B74" s="216"/>
      <c r="H74" s="118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BZ74" s="119"/>
      <c r="CA74" s="119"/>
      <c r="CB74" s="119"/>
      <c r="CC74" s="119"/>
      <c r="CD74" s="119"/>
      <c r="CE74" s="119"/>
      <c r="CF74" s="119"/>
      <c r="CG74" s="119"/>
      <c r="CH74" s="119"/>
      <c r="CI74" s="119"/>
      <c r="CJ74" s="119"/>
      <c r="CK74" s="119"/>
      <c r="CL74" s="119"/>
      <c r="CM74" s="119"/>
      <c r="CN74" s="119"/>
      <c r="CO74" s="119"/>
      <c r="CP74" s="119"/>
      <c r="CQ74" s="119"/>
      <c r="CR74" s="119"/>
      <c r="CS74" s="119"/>
      <c r="CT74" s="119"/>
      <c r="CU74" s="119"/>
      <c r="CV74" s="119"/>
      <c r="CW74" s="119"/>
      <c r="CX74" s="119"/>
      <c r="CY74" s="119"/>
      <c r="CZ74" s="119"/>
      <c r="DA74" s="119"/>
      <c r="DB74" s="119"/>
      <c r="DC74" s="119"/>
      <c r="DD74" s="119"/>
      <c r="DE74" s="119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  <c r="EB74" s="119"/>
      <c r="EC74" s="119"/>
      <c r="ED74" s="119"/>
      <c r="EE74" s="119"/>
      <c r="EF74" s="119"/>
      <c r="EG74" s="119"/>
      <c r="EH74" s="119"/>
      <c r="EI74" s="119"/>
      <c r="EJ74" s="119"/>
      <c r="EK74" s="119"/>
      <c r="EL74" s="119"/>
      <c r="EM74" s="119"/>
      <c r="EN74" s="119"/>
      <c r="EO74" s="119"/>
      <c r="EP74" s="119"/>
      <c r="EQ74" s="119"/>
      <c r="ER74" s="119"/>
      <c r="ES74" s="119"/>
      <c r="ET74" s="119"/>
      <c r="EU74" s="119"/>
      <c r="EV74" s="119"/>
      <c r="EW74" s="119"/>
      <c r="EX74" s="119"/>
      <c r="EY74" s="119"/>
      <c r="EZ74" s="119"/>
      <c r="FA74" s="119"/>
      <c r="FB74" s="119"/>
      <c r="FC74" s="119"/>
      <c r="FD74" s="119"/>
      <c r="FE74" s="119"/>
      <c r="FF74" s="119"/>
      <c r="FG74" s="119"/>
      <c r="FH74" s="119"/>
      <c r="FI74" s="119"/>
      <c r="FJ74" s="119"/>
      <c r="FK74" s="119"/>
      <c r="FL74" s="119"/>
      <c r="FM74" s="119"/>
      <c r="FN74" s="119"/>
      <c r="FO74" s="119"/>
      <c r="FP74" s="119"/>
      <c r="FQ74" s="119"/>
      <c r="FR74" s="119"/>
      <c r="FS74" s="119"/>
      <c r="FT74" s="119"/>
      <c r="FU74" s="119"/>
      <c r="FV74" s="119"/>
      <c r="FW74" s="119"/>
      <c r="FX74" s="119"/>
      <c r="FY74" s="119"/>
      <c r="FZ74" s="119"/>
      <c r="GA74" s="119"/>
      <c r="GB74" s="119"/>
      <c r="GC74" s="119"/>
      <c r="GD74" s="119"/>
      <c r="GE74" s="119"/>
      <c r="GF74" s="119"/>
      <c r="GG74" s="119"/>
      <c r="GH74" s="119"/>
      <c r="GI74" s="119"/>
      <c r="GJ74" s="119"/>
      <c r="GK74" s="119"/>
      <c r="GL74" s="119"/>
      <c r="GM74" s="119"/>
      <c r="GN74" s="119"/>
      <c r="GO74" s="119"/>
      <c r="GP74" s="119"/>
      <c r="GQ74" s="119"/>
      <c r="GR74" s="119"/>
      <c r="GS74" s="119"/>
      <c r="GT74" s="119"/>
      <c r="GU74" s="119"/>
      <c r="GV74" s="119"/>
      <c r="GW74" s="119"/>
      <c r="GX74" s="119"/>
      <c r="GY74" s="119"/>
      <c r="GZ74" s="119"/>
      <c r="HA74" s="119"/>
      <c r="HB74" s="119"/>
      <c r="HC74" s="119"/>
      <c r="HD74" s="119"/>
      <c r="HE74" s="119"/>
      <c r="HF74" s="119"/>
      <c r="HG74" s="119"/>
      <c r="HH74" s="119"/>
      <c r="HI74" s="119"/>
      <c r="HJ74" s="119"/>
      <c r="HK74" s="119"/>
      <c r="HL74" s="119"/>
      <c r="HM74" s="119"/>
      <c r="HN74" s="119"/>
      <c r="HO74" s="119"/>
      <c r="HP74" s="119"/>
      <c r="HQ74" s="119"/>
      <c r="HR74" s="119"/>
      <c r="HS74" s="119"/>
      <c r="HT74" s="119"/>
      <c r="HU74" s="119"/>
      <c r="HV74" s="119"/>
      <c r="HW74" s="119"/>
      <c r="HX74" s="119"/>
      <c r="HY74" s="119"/>
      <c r="HZ74" s="119"/>
      <c r="IA74" s="119"/>
      <c r="IB74" s="119"/>
      <c r="IC74" s="119"/>
      <c r="ID74" s="119"/>
      <c r="IE74" s="119"/>
      <c r="IF74" s="119"/>
      <c r="IG74" s="119"/>
      <c r="IH74" s="119"/>
    </row>
    <row r="75" spans="1:242" s="128" customFormat="1" ht="15.75" x14ac:dyDescent="0.2">
      <c r="A75" s="119"/>
      <c r="B75" s="216"/>
      <c r="H75" s="118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9"/>
      <c r="CW75" s="119"/>
      <c r="CX75" s="119"/>
      <c r="CY75" s="119"/>
      <c r="CZ75" s="119"/>
      <c r="DA75" s="119"/>
      <c r="DB75" s="119"/>
      <c r="DC75" s="119"/>
      <c r="DD75" s="119"/>
      <c r="DE75" s="119"/>
      <c r="DF75" s="119"/>
      <c r="DG75" s="119"/>
      <c r="DH75" s="119"/>
      <c r="DI75" s="119"/>
      <c r="DJ75" s="119"/>
      <c r="DK75" s="119"/>
      <c r="DL75" s="119"/>
      <c r="DM75" s="119"/>
      <c r="DN75" s="119"/>
      <c r="DO75" s="119"/>
      <c r="DP75" s="119"/>
      <c r="DQ75" s="119"/>
      <c r="DR75" s="119"/>
      <c r="DS75" s="119"/>
      <c r="DT75" s="119"/>
      <c r="DU75" s="119"/>
      <c r="DV75" s="119"/>
      <c r="DW75" s="119"/>
      <c r="DX75" s="119"/>
      <c r="DY75" s="119"/>
      <c r="DZ75" s="119"/>
      <c r="EA75" s="119"/>
      <c r="EB75" s="119"/>
      <c r="EC75" s="119"/>
      <c r="ED75" s="119"/>
      <c r="EE75" s="119"/>
      <c r="EF75" s="119"/>
      <c r="EG75" s="119"/>
      <c r="EH75" s="119"/>
      <c r="EI75" s="119"/>
      <c r="EJ75" s="119"/>
      <c r="EK75" s="119"/>
      <c r="EL75" s="119"/>
      <c r="EM75" s="119"/>
      <c r="EN75" s="119"/>
      <c r="EO75" s="119"/>
      <c r="EP75" s="119"/>
      <c r="EQ75" s="119"/>
      <c r="ER75" s="119"/>
      <c r="ES75" s="119"/>
      <c r="ET75" s="119"/>
      <c r="EU75" s="119"/>
      <c r="EV75" s="119"/>
      <c r="EW75" s="119"/>
      <c r="EX75" s="119"/>
      <c r="EY75" s="119"/>
      <c r="EZ75" s="119"/>
      <c r="FA75" s="119"/>
      <c r="FB75" s="119"/>
      <c r="FC75" s="119"/>
      <c r="FD75" s="119"/>
      <c r="FE75" s="119"/>
      <c r="FF75" s="119"/>
      <c r="FG75" s="119"/>
      <c r="FH75" s="119"/>
      <c r="FI75" s="119"/>
      <c r="FJ75" s="119"/>
      <c r="FK75" s="119"/>
      <c r="FL75" s="119"/>
      <c r="FM75" s="119"/>
      <c r="FN75" s="119"/>
      <c r="FO75" s="119"/>
      <c r="FP75" s="119"/>
      <c r="FQ75" s="119"/>
      <c r="FR75" s="119"/>
      <c r="FS75" s="119"/>
      <c r="FT75" s="119"/>
      <c r="FU75" s="119"/>
      <c r="FV75" s="119"/>
      <c r="FW75" s="119"/>
      <c r="FX75" s="119"/>
      <c r="FY75" s="119"/>
      <c r="FZ75" s="119"/>
      <c r="GA75" s="119"/>
      <c r="GB75" s="119"/>
      <c r="GC75" s="119"/>
      <c r="GD75" s="119"/>
      <c r="GE75" s="119"/>
      <c r="GF75" s="119"/>
      <c r="GG75" s="119"/>
      <c r="GH75" s="119"/>
      <c r="GI75" s="119"/>
      <c r="GJ75" s="119"/>
      <c r="GK75" s="119"/>
      <c r="GL75" s="119"/>
      <c r="GM75" s="119"/>
      <c r="GN75" s="119"/>
      <c r="GO75" s="119"/>
      <c r="GP75" s="119"/>
      <c r="GQ75" s="119"/>
      <c r="GR75" s="119"/>
      <c r="GS75" s="119"/>
      <c r="GT75" s="119"/>
      <c r="GU75" s="119"/>
      <c r="GV75" s="119"/>
      <c r="GW75" s="119"/>
      <c r="GX75" s="119"/>
      <c r="GY75" s="119"/>
      <c r="GZ75" s="119"/>
      <c r="HA75" s="119"/>
      <c r="HB75" s="119"/>
      <c r="HC75" s="119"/>
      <c r="HD75" s="119"/>
      <c r="HE75" s="119"/>
      <c r="HF75" s="119"/>
      <c r="HG75" s="119"/>
      <c r="HH75" s="119"/>
      <c r="HI75" s="119"/>
      <c r="HJ75" s="119"/>
      <c r="HK75" s="119"/>
      <c r="HL75" s="119"/>
      <c r="HM75" s="119"/>
      <c r="HN75" s="119"/>
      <c r="HO75" s="119"/>
      <c r="HP75" s="119"/>
      <c r="HQ75" s="119"/>
      <c r="HR75" s="119"/>
      <c r="HS75" s="119"/>
      <c r="HT75" s="119"/>
      <c r="HU75" s="119"/>
      <c r="HV75" s="119"/>
      <c r="HW75" s="119"/>
      <c r="HX75" s="119"/>
      <c r="HY75" s="119"/>
      <c r="HZ75" s="119"/>
      <c r="IA75" s="119"/>
      <c r="IB75" s="119"/>
      <c r="IC75" s="119"/>
      <c r="ID75" s="119"/>
      <c r="IE75" s="119"/>
      <c r="IF75" s="119"/>
      <c r="IG75" s="119"/>
      <c r="IH75" s="119"/>
    </row>
    <row r="76" spans="1:242" s="128" customFormat="1" ht="15.75" x14ac:dyDescent="0.2">
      <c r="A76" s="119"/>
      <c r="B76" s="216"/>
      <c r="H76" s="118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19"/>
      <c r="DF76" s="119"/>
      <c r="DG76" s="119"/>
      <c r="DH76" s="119"/>
      <c r="DI76" s="119"/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  <c r="EF76" s="119"/>
      <c r="EG76" s="119"/>
      <c r="EH76" s="119"/>
      <c r="EI76" s="119"/>
      <c r="EJ76" s="119"/>
      <c r="EK76" s="119"/>
      <c r="EL76" s="119"/>
      <c r="EM76" s="119"/>
      <c r="EN76" s="119"/>
      <c r="EO76" s="119"/>
      <c r="EP76" s="119"/>
      <c r="EQ76" s="119"/>
      <c r="ER76" s="119"/>
      <c r="ES76" s="119"/>
      <c r="ET76" s="119"/>
      <c r="EU76" s="119"/>
      <c r="EV76" s="119"/>
      <c r="EW76" s="119"/>
      <c r="EX76" s="119"/>
      <c r="EY76" s="119"/>
      <c r="EZ76" s="119"/>
      <c r="FA76" s="119"/>
      <c r="FB76" s="119"/>
      <c r="FC76" s="119"/>
      <c r="FD76" s="119"/>
      <c r="FE76" s="119"/>
      <c r="FF76" s="119"/>
      <c r="FG76" s="119"/>
      <c r="FH76" s="119"/>
      <c r="FI76" s="119"/>
      <c r="FJ76" s="119"/>
      <c r="FK76" s="119"/>
      <c r="FL76" s="119"/>
      <c r="FM76" s="119"/>
      <c r="FN76" s="119"/>
      <c r="FO76" s="119"/>
      <c r="FP76" s="119"/>
      <c r="FQ76" s="119"/>
      <c r="FR76" s="119"/>
      <c r="FS76" s="119"/>
      <c r="FT76" s="119"/>
      <c r="FU76" s="119"/>
      <c r="FV76" s="119"/>
      <c r="FW76" s="119"/>
      <c r="FX76" s="119"/>
      <c r="FY76" s="119"/>
      <c r="FZ76" s="119"/>
      <c r="GA76" s="119"/>
      <c r="GB76" s="119"/>
      <c r="GC76" s="119"/>
      <c r="GD76" s="119"/>
      <c r="GE76" s="119"/>
      <c r="GF76" s="119"/>
      <c r="GG76" s="119"/>
      <c r="GH76" s="119"/>
      <c r="GI76" s="119"/>
      <c r="GJ76" s="119"/>
      <c r="GK76" s="119"/>
      <c r="GL76" s="119"/>
      <c r="GM76" s="119"/>
      <c r="GN76" s="119"/>
      <c r="GO76" s="119"/>
      <c r="GP76" s="119"/>
      <c r="GQ76" s="119"/>
      <c r="GR76" s="119"/>
      <c r="GS76" s="119"/>
      <c r="GT76" s="119"/>
      <c r="GU76" s="119"/>
      <c r="GV76" s="119"/>
      <c r="GW76" s="119"/>
      <c r="GX76" s="119"/>
      <c r="GY76" s="119"/>
      <c r="GZ76" s="119"/>
      <c r="HA76" s="119"/>
      <c r="HB76" s="119"/>
      <c r="HC76" s="119"/>
      <c r="HD76" s="119"/>
      <c r="HE76" s="119"/>
      <c r="HF76" s="119"/>
      <c r="HG76" s="119"/>
      <c r="HH76" s="119"/>
      <c r="HI76" s="119"/>
      <c r="HJ76" s="119"/>
      <c r="HK76" s="119"/>
      <c r="HL76" s="119"/>
      <c r="HM76" s="119"/>
      <c r="HN76" s="119"/>
      <c r="HO76" s="119"/>
      <c r="HP76" s="119"/>
      <c r="HQ76" s="119"/>
      <c r="HR76" s="119"/>
      <c r="HS76" s="119"/>
      <c r="HT76" s="119"/>
      <c r="HU76" s="119"/>
      <c r="HV76" s="119"/>
      <c r="HW76" s="119"/>
      <c r="HX76" s="119"/>
      <c r="HY76" s="119"/>
      <c r="HZ76" s="119"/>
      <c r="IA76" s="119"/>
      <c r="IB76" s="119"/>
      <c r="IC76" s="119"/>
      <c r="ID76" s="119"/>
      <c r="IE76" s="119"/>
      <c r="IF76" s="119"/>
      <c r="IG76" s="119"/>
      <c r="IH76" s="119"/>
    </row>
    <row r="77" spans="1:242" s="128" customFormat="1" ht="15.75" x14ac:dyDescent="0.2">
      <c r="A77" s="119"/>
      <c r="B77" s="216"/>
      <c r="H77" s="118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19"/>
      <c r="BZ77" s="119"/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19"/>
      <c r="CO77" s="119"/>
      <c r="CP77" s="119"/>
      <c r="CQ77" s="119"/>
      <c r="CR77" s="119"/>
      <c r="CS77" s="119"/>
      <c r="CT77" s="119"/>
      <c r="CU77" s="119"/>
      <c r="CV77" s="119"/>
      <c r="CW77" s="119"/>
      <c r="CX77" s="119"/>
      <c r="CY77" s="119"/>
      <c r="CZ77" s="119"/>
      <c r="DA77" s="119"/>
      <c r="DB77" s="119"/>
      <c r="DC77" s="119"/>
      <c r="DD77" s="119"/>
      <c r="DE77" s="119"/>
      <c r="DF77" s="119"/>
      <c r="DG77" s="119"/>
      <c r="DH77" s="119"/>
      <c r="DI77" s="119"/>
      <c r="DJ77" s="119"/>
      <c r="DK77" s="119"/>
      <c r="DL77" s="119"/>
      <c r="DM77" s="119"/>
      <c r="DN77" s="119"/>
      <c r="DO77" s="119"/>
      <c r="DP77" s="119"/>
      <c r="DQ77" s="119"/>
      <c r="DR77" s="119"/>
      <c r="DS77" s="119"/>
      <c r="DT77" s="119"/>
      <c r="DU77" s="119"/>
      <c r="DV77" s="119"/>
      <c r="DW77" s="119"/>
      <c r="DX77" s="119"/>
      <c r="DY77" s="119"/>
      <c r="DZ77" s="119"/>
      <c r="EA77" s="119"/>
      <c r="EB77" s="119"/>
      <c r="EC77" s="119"/>
      <c r="ED77" s="119"/>
      <c r="EE77" s="119"/>
      <c r="EF77" s="119"/>
      <c r="EG77" s="119"/>
      <c r="EH77" s="119"/>
      <c r="EI77" s="119"/>
      <c r="EJ77" s="119"/>
      <c r="EK77" s="119"/>
      <c r="EL77" s="119"/>
      <c r="EM77" s="119"/>
      <c r="EN77" s="119"/>
      <c r="EO77" s="119"/>
      <c r="EP77" s="119"/>
      <c r="EQ77" s="119"/>
      <c r="ER77" s="119"/>
      <c r="ES77" s="119"/>
      <c r="ET77" s="119"/>
      <c r="EU77" s="119"/>
      <c r="EV77" s="119"/>
      <c r="EW77" s="119"/>
      <c r="EX77" s="119"/>
      <c r="EY77" s="119"/>
      <c r="EZ77" s="119"/>
      <c r="FA77" s="119"/>
      <c r="FB77" s="119"/>
      <c r="FC77" s="119"/>
      <c r="FD77" s="119"/>
      <c r="FE77" s="119"/>
      <c r="FF77" s="119"/>
      <c r="FG77" s="119"/>
      <c r="FH77" s="119"/>
      <c r="FI77" s="119"/>
      <c r="FJ77" s="119"/>
      <c r="FK77" s="119"/>
      <c r="FL77" s="119"/>
      <c r="FM77" s="119"/>
      <c r="FN77" s="119"/>
      <c r="FO77" s="119"/>
      <c r="FP77" s="119"/>
      <c r="FQ77" s="119"/>
      <c r="FR77" s="119"/>
      <c r="FS77" s="119"/>
      <c r="FT77" s="119"/>
      <c r="FU77" s="119"/>
      <c r="FV77" s="119"/>
      <c r="FW77" s="119"/>
      <c r="FX77" s="119"/>
      <c r="FY77" s="119"/>
      <c r="FZ77" s="119"/>
      <c r="GA77" s="119"/>
      <c r="GB77" s="119"/>
      <c r="GC77" s="119"/>
      <c r="GD77" s="119"/>
      <c r="GE77" s="119"/>
      <c r="GF77" s="119"/>
      <c r="GG77" s="119"/>
      <c r="GH77" s="119"/>
      <c r="GI77" s="119"/>
      <c r="GJ77" s="119"/>
      <c r="GK77" s="119"/>
      <c r="GL77" s="119"/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19"/>
      <c r="HA77" s="119"/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19"/>
      <c r="HP77" s="119"/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19"/>
      <c r="IE77" s="119"/>
      <c r="IF77" s="119"/>
      <c r="IG77" s="119"/>
      <c r="IH77" s="119"/>
    </row>
    <row r="78" spans="1:242" s="128" customFormat="1" ht="15.75" x14ac:dyDescent="0.2">
      <c r="A78" s="119"/>
      <c r="B78" s="216"/>
      <c r="H78" s="118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/>
      <c r="DM78" s="119"/>
      <c r="DN78" s="119"/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/>
      <c r="ED78" s="119"/>
      <c r="EE78" s="119"/>
      <c r="EF78" s="119"/>
      <c r="EG78" s="119"/>
      <c r="EH78" s="119"/>
      <c r="EI78" s="119"/>
      <c r="EJ78" s="119"/>
      <c r="EK78" s="119"/>
      <c r="EL78" s="119"/>
      <c r="EM78" s="119"/>
      <c r="EN78" s="119"/>
      <c r="EO78" s="119"/>
      <c r="EP78" s="119"/>
      <c r="EQ78" s="119"/>
      <c r="ER78" s="119"/>
      <c r="ES78" s="119"/>
      <c r="ET78" s="119"/>
      <c r="EU78" s="119"/>
      <c r="EV78" s="119"/>
      <c r="EW78" s="119"/>
      <c r="EX78" s="119"/>
      <c r="EY78" s="119"/>
      <c r="EZ78" s="119"/>
      <c r="FA78" s="119"/>
      <c r="FB78" s="119"/>
      <c r="FC78" s="119"/>
      <c r="FD78" s="119"/>
      <c r="FE78" s="119"/>
      <c r="FF78" s="119"/>
      <c r="FG78" s="119"/>
      <c r="FH78" s="119"/>
      <c r="FI78" s="119"/>
      <c r="FJ78" s="119"/>
      <c r="FK78" s="119"/>
      <c r="FL78" s="119"/>
      <c r="FM78" s="119"/>
      <c r="FN78" s="119"/>
      <c r="FO78" s="119"/>
      <c r="FP78" s="119"/>
      <c r="FQ78" s="119"/>
      <c r="FR78" s="119"/>
      <c r="FS78" s="119"/>
      <c r="FT78" s="119"/>
      <c r="FU78" s="119"/>
      <c r="FV78" s="119"/>
      <c r="FW78" s="119"/>
      <c r="FX78" s="119"/>
      <c r="FY78" s="119"/>
      <c r="FZ78" s="119"/>
      <c r="GA78" s="119"/>
      <c r="GB78" s="119"/>
      <c r="GC78" s="119"/>
      <c r="GD78" s="119"/>
      <c r="GE78" s="119"/>
      <c r="GF78" s="119"/>
      <c r="GG78" s="119"/>
      <c r="GH78" s="119"/>
      <c r="GI78" s="119"/>
      <c r="GJ78" s="119"/>
      <c r="GK78" s="119"/>
      <c r="GL78" s="119"/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19"/>
      <c r="HA78" s="119"/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19"/>
      <c r="HP78" s="119"/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19"/>
      <c r="IE78" s="119"/>
      <c r="IF78" s="119"/>
      <c r="IG78" s="119"/>
      <c r="IH78" s="119"/>
    </row>
    <row r="79" spans="1:242" s="128" customFormat="1" ht="15.75" x14ac:dyDescent="0.2">
      <c r="A79" s="119"/>
      <c r="B79" s="216"/>
      <c r="H79" s="118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W79" s="119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9"/>
      <c r="CW79" s="119"/>
      <c r="CX79" s="119"/>
      <c r="CY79" s="119"/>
      <c r="CZ79" s="119"/>
      <c r="DA79" s="119"/>
      <c r="DB79" s="119"/>
      <c r="DC79" s="119"/>
      <c r="DD79" s="119"/>
      <c r="DE79" s="119"/>
      <c r="DF79" s="119"/>
      <c r="DG79" s="119"/>
      <c r="DH79" s="119"/>
      <c r="DI79" s="119"/>
      <c r="DJ79" s="119"/>
      <c r="DK79" s="119"/>
      <c r="DL79" s="119"/>
      <c r="DM79" s="119"/>
      <c r="DN79" s="119"/>
      <c r="DO79" s="119"/>
      <c r="DP79" s="119"/>
      <c r="DQ79" s="119"/>
      <c r="DR79" s="119"/>
      <c r="DS79" s="119"/>
      <c r="DT79" s="119"/>
      <c r="DU79" s="119"/>
      <c r="DV79" s="119"/>
      <c r="DW79" s="119"/>
      <c r="DX79" s="119"/>
      <c r="DY79" s="119"/>
      <c r="DZ79" s="119"/>
      <c r="EA79" s="119"/>
      <c r="EB79" s="119"/>
      <c r="EC79" s="119"/>
      <c r="ED79" s="119"/>
      <c r="EE79" s="119"/>
      <c r="EF79" s="119"/>
      <c r="EG79" s="119"/>
      <c r="EH79" s="119"/>
      <c r="EI79" s="119"/>
      <c r="EJ79" s="119"/>
      <c r="EK79" s="119"/>
      <c r="EL79" s="119"/>
      <c r="EM79" s="119"/>
      <c r="EN79" s="119"/>
      <c r="EO79" s="119"/>
      <c r="EP79" s="119"/>
      <c r="EQ79" s="119"/>
      <c r="ER79" s="119"/>
      <c r="ES79" s="119"/>
      <c r="ET79" s="119"/>
      <c r="EU79" s="119"/>
      <c r="EV79" s="119"/>
      <c r="EW79" s="119"/>
      <c r="EX79" s="119"/>
      <c r="EY79" s="119"/>
      <c r="EZ79" s="119"/>
      <c r="FA79" s="119"/>
      <c r="FB79" s="119"/>
      <c r="FC79" s="119"/>
      <c r="FD79" s="119"/>
      <c r="FE79" s="119"/>
      <c r="FF79" s="119"/>
      <c r="FG79" s="119"/>
      <c r="FH79" s="119"/>
      <c r="FI79" s="119"/>
      <c r="FJ79" s="119"/>
      <c r="FK79" s="119"/>
      <c r="FL79" s="119"/>
      <c r="FM79" s="119"/>
      <c r="FN79" s="119"/>
      <c r="FO79" s="119"/>
      <c r="FP79" s="119"/>
      <c r="FQ79" s="119"/>
      <c r="FR79" s="119"/>
      <c r="FS79" s="119"/>
      <c r="FT79" s="119"/>
      <c r="FU79" s="119"/>
      <c r="FV79" s="119"/>
      <c r="FW79" s="119"/>
      <c r="FX79" s="119"/>
      <c r="FY79" s="119"/>
      <c r="FZ79" s="119"/>
      <c r="GA79" s="119"/>
      <c r="GB79" s="119"/>
      <c r="GC79" s="119"/>
      <c r="GD79" s="119"/>
      <c r="GE79" s="119"/>
      <c r="GF79" s="119"/>
      <c r="GG79" s="119"/>
      <c r="GH79" s="119"/>
      <c r="GI79" s="119"/>
      <c r="GJ79" s="119"/>
      <c r="GK79" s="119"/>
      <c r="GL79" s="119"/>
      <c r="GM79" s="119"/>
      <c r="GN79" s="119"/>
      <c r="GO79" s="119"/>
      <c r="GP79" s="119"/>
      <c r="GQ79" s="119"/>
      <c r="GR79" s="119"/>
      <c r="GS79" s="119"/>
      <c r="GT79" s="119"/>
      <c r="GU79" s="119"/>
      <c r="GV79" s="119"/>
      <c r="GW79" s="119"/>
      <c r="GX79" s="119"/>
      <c r="GY79" s="119"/>
      <c r="GZ79" s="119"/>
      <c r="HA79" s="119"/>
      <c r="HB79" s="119"/>
      <c r="HC79" s="119"/>
      <c r="HD79" s="119"/>
      <c r="HE79" s="119"/>
      <c r="HF79" s="119"/>
      <c r="HG79" s="119"/>
      <c r="HH79" s="119"/>
      <c r="HI79" s="119"/>
      <c r="HJ79" s="119"/>
      <c r="HK79" s="119"/>
      <c r="HL79" s="119"/>
      <c r="HM79" s="119"/>
      <c r="HN79" s="119"/>
      <c r="HO79" s="119"/>
      <c r="HP79" s="119"/>
      <c r="HQ79" s="119"/>
      <c r="HR79" s="119"/>
      <c r="HS79" s="119"/>
      <c r="HT79" s="119"/>
      <c r="HU79" s="119"/>
      <c r="HV79" s="119"/>
      <c r="HW79" s="119"/>
      <c r="HX79" s="119"/>
      <c r="HY79" s="119"/>
      <c r="HZ79" s="119"/>
      <c r="IA79" s="119"/>
      <c r="IB79" s="119"/>
      <c r="IC79" s="119"/>
      <c r="ID79" s="119"/>
      <c r="IE79" s="119"/>
      <c r="IF79" s="119"/>
      <c r="IG79" s="119"/>
      <c r="IH79" s="119"/>
    </row>
    <row r="80" spans="1:242" s="128" customFormat="1" ht="15.75" x14ac:dyDescent="0.2">
      <c r="A80" s="119"/>
      <c r="B80" s="216"/>
      <c r="H80" s="118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19"/>
      <c r="BU80" s="119"/>
      <c r="BV80" s="119"/>
      <c r="BW80" s="119"/>
      <c r="BX80" s="119"/>
      <c r="BY80" s="119"/>
      <c r="BZ80" s="119"/>
      <c r="CA80" s="119"/>
      <c r="CB80" s="119"/>
      <c r="CC80" s="119"/>
      <c r="CD80" s="119"/>
      <c r="CE80" s="119"/>
      <c r="CF80" s="119"/>
      <c r="CG80" s="119"/>
      <c r="CH80" s="119"/>
      <c r="CI80" s="119"/>
      <c r="CJ80" s="119"/>
      <c r="CK80" s="119"/>
      <c r="CL80" s="119"/>
      <c r="CM80" s="119"/>
      <c r="CN80" s="119"/>
      <c r="CO80" s="119"/>
      <c r="CP80" s="119"/>
      <c r="CQ80" s="119"/>
      <c r="CR80" s="119"/>
      <c r="CS80" s="119"/>
      <c r="CT80" s="119"/>
      <c r="CU80" s="119"/>
      <c r="CV80" s="119"/>
      <c r="CW80" s="119"/>
      <c r="CX80" s="119"/>
      <c r="CY80" s="119"/>
      <c r="CZ80" s="119"/>
      <c r="DA80" s="119"/>
      <c r="DB80" s="119"/>
      <c r="DC80" s="119"/>
      <c r="DD80" s="119"/>
      <c r="DE80" s="119"/>
      <c r="DF80" s="119"/>
      <c r="DG80" s="119"/>
      <c r="DH80" s="119"/>
      <c r="DI80" s="119"/>
      <c r="DJ80" s="119"/>
      <c r="DK80" s="119"/>
      <c r="DL80" s="119"/>
      <c r="DM80" s="119"/>
      <c r="DN80" s="119"/>
      <c r="DO80" s="119"/>
      <c r="DP80" s="119"/>
      <c r="DQ80" s="119"/>
      <c r="DR80" s="119"/>
      <c r="DS80" s="119"/>
      <c r="DT80" s="119"/>
      <c r="DU80" s="119"/>
      <c r="DV80" s="119"/>
      <c r="DW80" s="119"/>
      <c r="DX80" s="119"/>
      <c r="DY80" s="119"/>
      <c r="DZ80" s="119"/>
      <c r="EA80" s="119"/>
      <c r="EB80" s="119"/>
      <c r="EC80" s="119"/>
      <c r="ED80" s="119"/>
      <c r="EE80" s="119"/>
      <c r="EF80" s="119"/>
      <c r="EG80" s="119"/>
      <c r="EH80" s="119"/>
      <c r="EI80" s="119"/>
      <c r="EJ80" s="119"/>
      <c r="EK80" s="119"/>
      <c r="EL80" s="119"/>
      <c r="EM80" s="119"/>
      <c r="EN80" s="119"/>
      <c r="EO80" s="119"/>
      <c r="EP80" s="119"/>
      <c r="EQ80" s="119"/>
      <c r="ER80" s="119"/>
      <c r="ES80" s="119"/>
      <c r="ET80" s="119"/>
      <c r="EU80" s="119"/>
      <c r="EV80" s="119"/>
      <c r="EW80" s="119"/>
      <c r="EX80" s="119"/>
      <c r="EY80" s="119"/>
      <c r="EZ80" s="119"/>
      <c r="FA80" s="119"/>
      <c r="FB80" s="119"/>
      <c r="FC80" s="119"/>
      <c r="FD80" s="119"/>
      <c r="FE80" s="119"/>
      <c r="FF80" s="119"/>
      <c r="FG80" s="119"/>
      <c r="FH80" s="119"/>
      <c r="FI80" s="119"/>
      <c r="FJ80" s="119"/>
      <c r="FK80" s="119"/>
      <c r="FL80" s="119"/>
      <c r="FM80" s="119"/>
      <c r="FN80" s="119"/>
      <c r="FO80" s="119"/>
      <c r="FP80" s="119"/>
      <c r="FQ80" s="119"/>
      <c r="FR80" s="119"/>
      <c r="FS80" s="119"/>
      <c r="FT80" s="119"/>
      <c r="FU80" s="119"/>
      <c r="FV80" s="119"/>
      <c r="FW80" s="119"/>
      <c r="FX80" s="119"/>
      <c r="FY80" s="119"/>
      <c r="FZ80" s="119"/>
      <c r="GA80" s="119"/>
      <c r="GB80" s="119"/>
      <c r="GC80" s="119"/>
      <c r="GD80" s="119"/>
      <c r="GE80" s="119"/>
      <c r="GF80" s="119"/>
      <c r="GG80" s="119"/>
      <c r="GH80" s="119"/>
      <c r="GI80" s="119"/>
      <c r="GJ80" s="119"/>
      <c r="GK80" s="119"/>
      <c r="GL80" s="119"/>
      <c r="GM80" s="119"/>
      <c r="GN80" s="119"/>
      <c r="GO80" s="119"/>
      <c r="GP80" s="119"/>
      <c r="GQ80" s="119"/>
      <c r="GR80" s="119"/>
      <c r="GS80" s="119"/>
      <c r="GT80" s="119"/>
      <c r="GU80" s="119"/>
      <c r="GV80" s="119"/>
      <c r="GW80" s="119"/>
      <c r="GX80" s="119"/>
      <c r="GY80" s="119"/>
      <c r="GZ80" s="119"/>
      <c r="HA80" s="119"/>
      <c r="HB80" s="119"/>
      <c r="HC80" s="119"/>
      <c r="HD80" s="119"/>
      <c r="HE80" s="119"/>
      <c r="HF80" s="119"/>
      <c r="HG80" s="119"/>
      <c r="HH80" s="119"/>
      <c r="HI80" s="119"/>
      <c r="HJ80" s="119"/>
      <c r="HK80" s="119"/>
      <c r="HL80" s="119"/>
      <c r="HM80" s="119"/>
      <c r="HN80" s="119"/>
      <c r="HO80" s="119"/>
      <c r="HP80" s="119"/>
      <c r="HQ80" s="119"/>
      <c r="HR80" s="119"/>
      <c r="HS80" s="119"/>
      <c r="HT80" s="119"/>
      <c r="HU80" s="119"/>
      <c r="HV80" s="119"/>
      <c r="HW80" s="119"/>
      <c r="HX80" s="119"/>
      <c r="HY80" s="119"/>
      <c r="HZ80" s="119"/>
      <c r="IA80" s="119"/>
      <c r="IB80" s="119"/>
      <c r="IC80" s="119"/>
      <c r="ID80" s="119"/>
      <c r="IE80" s="119"/>
      <c r="IF80" s="119"/>
      <c r="IG80" s="119"/>
      <c r="IH80" s="119"/>
    </row>
    <row r="81" spans="1:242" s="128" customFormat="1" ht="15.75" x14ac:dyDescent="0.2">
      <c r="A81" s="119"/>
      <c r="B81" s="216"/>
      <c r="H81" s="118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C81" s="119"/>
      <c r="DD81" s="119"/>
      <c r="DE81" s="119"/>
      <c r="DF81" s="119"/>
      <c r="DG81" s="119"/>
      <c r="DH81" s="119"/>
      <c r="DI81" s="119"/>
      <c r="DJ81" s="119"/>
      <c r="DK81" s="119"/>
      <c r="DL81" s="119"/>
      <c r="DM81" s="119"/>
      <c r="DN81" s="119"/>
      <c r="DO81" s="119"/>
      <c r="DP81" s="119"/>
      <c r="DQ81" s="119"/>
      <c r="DR81" s="119"/>
      <c r="DS81" s="119"/>
      <c r="DT81" s="119"/>
      <c r="DU81" s="119"/>
      <c r="DV81" s="119"/>
      <c r="DW81" s="119"/>
      <c r="DX81" s="119"/>
      <c r="DY81" s="119"/>
      <c r="DZ81" s="119"/>
      <c r="EA81" s="119"/>
      <c r="EB81" s="119"/>
      <c r="EC81" s="119"/>
      <c r="ED81" s="119"/>
      <c r="EE81" s="119"/>
      <c r="EF81" s="119"/>
      <c r="EG81" s="119"/>
      <c r="EH81" s="119"/>
      <c r="EI81" s="119"/>
      <c r="EJ81" s="119"/>
      <c r="EK81" s="119"/>
      <c r="EL81" s="119"/>
      <c r="EM81" s="119"/>
      <c r="EN81" s="119"/>
      <c r="EO81" s="119"/>
      <c r="EP81" s="119"/>
      <c r="EQ81" s="119"/>
      <c r="ER81" s="119"/>
      <c r="ES81" s="119"/>
      <c r="ET81" s="119"/>
      <c r="EU81" s="119"/>
      <c r="EV81" s="119"/>
      <c r="EW81" s="119"/>
      <c r="EX81" s="119"/>
      <c r="EY81" s="119"/>
      <c r="EZ81" s="119"/>
      <c r="FA81" s="119"/>
      <c r="FB81" s="119"/>
      <c r="FC81" s="119"/>
      <c r="FD81" s="119"/>
      <c r="FE81" s="119"/>
      <c r="FF81" s="119"/>
      <c r="FG81" s="119"/>
      <c r="FH81" s="119"/>
      <c r="FI81" s="119"/>
      <c r="FJ81" s="119"/>
      <c r="FK81" s="119"/>
      <c r="FL81" s="119"/>
      <c r="FM81" s="119"/>
      <c r="FN81" s="119"/>
      <c r="FO81" s="119"/>
      <c r="FP81" s="119"/>
      <c r="FQ81" s="119"/>
      <c r="FR81" s="119"/>
      <c r="FS81" s="119"/>
      <c r="FT81" s="119"/>
      <c r="FU81" s="119"/>
      <c r="FV81" s="119"/>
      <c r="FW81" s="119"/>
      <c r="FX81" s="119"/>
      <c r="FY81" s="119"/>
      <c r="FZ81" s="119"/>
      <c r="GA81" s="119"/>
      <c r="GB81" s="119"/>
      <c r="GC81" s="119"/>
      <c r="GD81" s="119"/>
      <c r="GE81" s="119"/>
      <c r="GF81" s="119"/>
      <c r="GG81" s="119"/>
      <c r="GH81" s="119"/>
      <c r="GI81" s="119"/>
      <c r="GJ81" s="119"/>
      <c r="GK81" s="119"/>
      <c r="GL81" s="119"/>
      <c r="GM81" s="119"/>
      <c r="GN81" s="119"/>
      <c r="GO81" s="119"/>
      <c r="GP81" s="119"/>
      <c r="GQ81" s="119"/>
      <c r="GR81" s="119"/>
      <c r="GS81" s="119"/>
      <c r="GT81" s="119"/>
      <c r="GU81" s="119"/>
      <c r="GV81" s="119"/>
      <c r="GW81" s="119"/>
      <c r="GX81" s="119"/>
      <c r="GY81" s="119"/>
      <c r="GZ81" s="119"/>
      <c r="HA81" s="119"/>
      <c r="HB81" s="119"/>
      <c r="HC81" s="119"/>
      <c r="HD81" s="119"/>
      <c r="HE81" s="119"/>
      <c r="HF81" s="119"/>
      <c r="HG81" s="119"/>
      <c r="HH81" s="119"/>
      <c r="HI81" s="119"/>
      <c r="HJ81" s="119"/>
      <c r="HK81" s="119"/>
      <c r="HL81" s="119"/>
      <c r="HM81" s="119"/>
      <c r="HN81" s="119"/>
      <c r="HO81" s="119"/>
      <c r="HP81" s="119"/>
      <c r="HQ81" s="119"/>
      <c r="HR81" s="119"/>
      <c r="HS81" s="119"/>
      <c r="HT81" s="119"/>
      <c r="HU81" s="119"/>
      <c r="HV81" s="119"/>
      <c r="HW81" s="119"/>
      <c r="HX81" s="119"/>
      <c r="HY81" s="119"/>
      <c r="HZ81" s="119"/>
      <c r="IA81" s="119"/>
      <c r="IB81" s="119"/>
      <c r="IC81" s="119"/>
      <c r="ID81" s="119"/>
      <c r="IE81" s="119"/>
      <c r="IF81" s="119"/>
      <c r="IG81" s="119"/>
      <c r="IH81" s="119"/>
    </row>
    <row r="82" spans="1:242" s="128" customFormat="1" ht="15.75" x14ac:dyDescent="0.2">
      <c r="A82" s="119"/>
      <c r="B82" s="216"/>
      <c r="H82" s="118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D82" s="119"/>
      <c r="DE82" s="119"/>
      <c r="DF82" s="119"/>
      <c r="DG82" s="119"/>
      <c r="DH82" s="119"/>
      <c r="DI82" s="119"/>
      <c r="DJ82" s="119"/>
      <c r="DK82" s="119"/>
      <c r="DL82" s="119"/>
      <c r="DM82" s="119"/>
      <c r="DN82" s="119"/>
      <c r="DO82" s="119"/>
      <c r="DP82" s="119"/>
      <c r="DQ82" s="119"/>
      <c r="DR82" s="119"/>
      <c r="DS82" s="119"/>
      <c r="DT82" s="119"/>
      <c r="DU82" s="119"/>
      <c r="DV82" s="119"/>
      <c r="DW82" s="119"/>
      <c r="DX82" s="119"/>
      <c r="DY82" s="119"/>
      <c r="DZ82" s="119"/>
      <c r="EA82" s="119"/>
      <c r="EB82" s="119"/>
      <c r="EC82" s="119"/>
      <c r="ED82" s="119"/>
      <c r="EE82" s="119"/>
      <c r="EF82" s="119"/>
      <c r="EG82" s="119"/>
      <c r="EH82" s="119"/>
      <c r="EI82" s="119"/>
      <c r="EJ82" s="119"/>
      <c r="EK82" s="119"/>
      <c r="EL82" s="119"/>
      <c r="EM82" s="119"/>
      <c r="EN82" s="119"/>
      <c r="EO82" s="119"/>
      <c r="EP82" s="119"/>
      <c r="EQ82" s="119"/>
      <c r="ER82" s="119"/>
      <c r="ES82" s="119"/>
      <c r="ET82" s="119"/>
      <c r="EU82" s="119"/>
      <c r="EV82" s="119"/>
      <c r="EW82" s="119"/>
      <c r="EX82" s="119"/>
      <c r="EY82" s="119"/>
      <c r="EZ82" s="119"/>
      <c r="FA82" s="119"/>
      <c r="FB82" s="119"/>
      <c r="FC82" s="119"/>
      <c r="FD82" s="119"/>
      <c r="FE82" s="119"/>
      <c r="FF82" s="119"/>
      <c r="FG82" s="119"/>
      <c r="FH82" s="119"/>
      <c r="FI82" s="119"/>
      <c r="FJ82" s="119"/>
      <c r="FK82" s="119"/>
      <c r="FL82" s="119"/>
      <c r="FM82" s="119"/>
      <c r="FN82" s="119"/>
      <c r="FO82" s="119"/>
      <c r="FP82" s="119"/>
      <c r="FQ82" s="119"/>
      <c r="FR82" s="119"/>
      <c r="FS82" s="119"/>
      <c r="FT82" s="119"/>
      <c r="FU82" s="119"/>
      <c r="FV82" s="119"/>
      <c r="FW82" s="119"/>
      <c r="FX82" s="119"/>
      <c r="FY82" s="119"/>
      <c r="FZ82" s="119"/>
      <c r="GA82" s="119"/>
      <c r="GB82" s="119"/>
      <c r="GC82" s="119"/>
      <c r="GD82" s="119"/>
      <c r="GE82" s="119"/>
      <c r="GF82" s="119"/>
      <c r="GG82" s="119"/>
      <c r="GH82" s="119"/>
      <c r="GI82" s="119"/>
      <c r="GJ82" s="119"/>
      <c r="GK82" s="119"/>
      <c r="GL82" s="119"/>
      <c r="GM82" s="119"/>
      <c r="GN82" s="119"/>
      <c r="GO82" s="119"/>
      <c r="GP82" s="119"/>
      <c r="GQ82" s="119"/>
      <c r="GR82" s="119"/>
      <c r="GS82" s="119"/>
      <c r="GT82" s="119"/>
      <c r="GU82" s="119"/>
      <c r="GV82" s="119"/>
      <c r="GW82" s="119"/>
      <c r="GX82" s="119"/>
      <c r="GY82" s="119"/>
      <c r="GZ82" s="119"/>
      <c r="HA82" s="119"/>
      <c r="HB82" s="119"/>
      <c r="HC82" s="119"/>
      <c r="HD82" s="119"/>
      <c r="HE82" s="119"/>
      <c r="HF82" s="119"/>
      <c r="HG82" s="119"/>
      <c r="HH82" s="119"/>
      <c r="HI82" s="119"/>
      <c r="HJ82" s="119"/>
      <c r="HK82" s="119"/>
      <c r="HL82" s="119"/>
      <c r="HM82" s="119"/>
      <c r="HN82" s="119"/>
      <c r="HO82" s="119"/>
      <c r="HP82" s="119"/>
      <c r="HQ82" s="119"/>
      <c r="HR82" s="119"/>
      <c r="HS82" s="119"/>
      <c r="HT82" s="119"/>
      <c r="HU82" s="119"/>
      <c r="HV82" s="119"/>
      <c r="HW82" s="119"/>
      <c r="HX82" s="119"/>
      <c r="HY82" s="119"/>
      <c r="HZ82" s="119"/>
      <c r="IA82" s="119"/>
      <c r="IB82" s="119"/>
      <c r="IC82" s="119"/>
      <c r="ID82" s="119"/>
      <c r="IE82" s="119"/>
      <c r="IF82" s="119"/>
      <c r="IG82" s="119"/>
      <c r="IH82" s="119"/>
    </row>
    <row r="83" spans="1:242" s="128" customFormat="1" ht="15.75" x14ac:dyDescent="0.2">
      <c r="A83" s="119"/>
      <c r="B83" s="216"/>
      <c r="H83" s="118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  <c r="BI83" s="119"/>
      <c r="BJ83" s="119"/>
      <c r="BK83" s="119"/>
      <c r="BL83" s="119"/>
      <c r="BM83" s="119"/>
      <c r="BN83" s="119"/>
      <c r="BO83" s="119"/>
      <c r="BP83" s="119"/>
      <c r="BQ83" s="119"/>
      <c r="BR83" s="119"/>
      <c r="BS83" s="119"/>
      <c r="BT83" s="119"/>
      <c r="BU83" s="119"/>
      <c r="BV83" s="119"/>
      <c r="BW83" s="119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9"/>
      <c r="CW83" s="119"/>
      <c r="CX83" s="119"/>
      <c r="CY83" s="119"/>
      <c r="CZ83" s="119"/>
      <c r="DA83" s="119"/>
      <c r="DB83" s="119"/>
      <c r="DC83" s="119"/>
      <c r="DD83" s="119"/>
      <c r="DE83" s="119"/>
      <c r="DF83" s="119"/>
      <c r="DG83" s="119"/>
      <c r="DH83" s="119"/>
      <c r="DI83" s="119"/>
      <c r="DJ83" s="119"/>
      <c r="DK83" s="119"/>
      <c r="DL83" s="119"/>
      <c r="DM83" s="119"/>
      <c r="DN83" s="119"/>
      <c r="DO83" s="119"/>
      <c r="DP83" s="119"/>
      <c r="DQ83" s="119"/>
      <c r="DR83" s="119"/>
      <c r="DS83" s="119"/>
      <c r="DT83" s="119"/>
      <c r="DU83" s="119"/>
      <c r="DV83" s="119"/>
      <c r="DW83" s="119"/>
      <c r="DX83" s="119"/>
      <c r="DY83" s="119"/>
      <c r="DZ83" s="119"/>
      <c r="EA83" s="119"/>
      <c r="EB83" s="119"/>
      <c r="EC83" s="119"/>
      <c r="ED83" s="119"/>
      <c r="EE83" s="119"/>
      <c r="EF83" s="119"/>
      <c r="EG83" s="119"/>
      <c r="EH83" s="119"/>
      <c r="EI83" s="119"/>
      <c r="EJ83" s="119"/>
      <c r="EK83" s="119"/>
      <c r="EL83" s="119"/>
      <c r="EM83" s="119"/>
      <c r="EN83" s="119"/>
      <c r="EO83" s="119"/>
      <c r="EP83" s="119"/>
      <c r="EQ83" s="119"/>
      <c r="ER83" s="119"/>
      <c r="ES83" s="119"/>
      <c r="ET83" s="119"/>
      <c r="EU83" s="119"/>
      <c r="EV83" s="119"/>
      <c r="EW83" s="119"/>
      <c r="EX83" s="119"/>
      <c r="EY83" s="119"/>
      <c r="EZ83" s="119"/>
      <c r="FA83" s="119"/>
      <c r="FB83" s="119"/>
      <c r="FC83" s="119"/>
      <c r="FD83" s="119"/>
      <c r="FE83" s="119"/>
      <c r="FF83" s="119"/>
      <c r="FG83" s="119"/>
      <c r="FH83" s="119"/>
      <c r="FI83" s="119"/>
      <c r="FJ83" s="119"/>
      <c r="FK83" s="119"/>
      <c r="FL83" s="119"/>
      <c r="FM83" s="119"/>
      <c r="FN83" s="119"/>
      <c r="FO83" s="119"/>
      <c r="FP83" s="119"/>
      <c r="FQ83" s="119"/>
      <c r="FR83" s="119"/>
      <c r="FS83" s="119"/>
      <c r="FT83" s="119"/>
      <c r="FU83" s="119"/>
      <c r="FV83" s="119"/>
      <c r="FW83" s="119"/>
      <c r="FX83" s="119"/>
      <c r="FY83" s="119"/>
      <c r="FZ83" s="119"/>
      <c r="GA83" s="119"/>
      <c r="GB83" s="119"/>
      <c r="GC83" s="119"/>
      <c r="GD83" s="119"/>
      <c r="GE83" s="119"/>
      <c r="GF83" s="119"/>
      <c r="GG83" s="119"/>
      <c r="GH83" s="119"/>
      <c r="GI83" s="119"/>
      <c r="GJ83" s="119"/>
      <c r="GK83" s="119"/>
      <c r="GL83" s="119"/>
      <c r="GM83" s="119"/>
      <c r="GN83" s="119"/>
      <c r="GO83" s="119"/>
      <c r="GP83" s="119"/>
      <c r="GQ83" s="119"/>
      <c r="GR83" s="119"/>
      <c r="GS83" s="119"/>
      <c r="GT83" s="119"/>
      <c r="GU83" s="119"/>
      <c r="GV83" s="119"/>
      <c r="GW83" s="119"/>
      <c r="GX83" s="119"/>
      <c r="GY83" s="119"/>
      <c r="GZ83" s="119"/>
      <c r="HA83" s="119"/>
      <c r="HB83" s="119"/>
      <c r="HC83" s="119"/>
      <c r="HD83" s="119"/>
      <c r="HE83" s="119"/>
      <c r="HF83" s="119"/>
      <c r="HG83" s="119"/>
      <c r="HH83" s="119"/>
      <c r="HI83" s="119"/>
      <c r="HJ83" s="119"/>
      <c r="HK83" s="119"/>
      <c r="HL83" s="119"/>
      <c r="HM83" s="119"/>
      <c r="HN83" s="119"/>
      <c r="HO83" s="119"/>
      <c r="HP83" s="119"/>
      <c r="HQ83" s="119"/>
      <c r="HR83" s="119"/>
      <c r="HS83" s="119"/>
      <c r="HT83" s="119"/>
      <c r="HU83" s="119"/>
      <c r="HV83" s="119"/>
      <c r="HW83" s="119"/>
      <c r="HX83" s="119"/>
      <c r="HY83" s="119"/>
      <c r="HZ83" s="119"/>
      <c r="IA83" s="119"/>
      <c r="IB83" s="119"/>
      <c r="IC83" s="119"/>
      <c r="ID83" s="119"/>
      <c r="IE83" s="119"/>
      <c r="IF83" s="119"/>
      <c r="IG83" s="119"/>
      <c r="IH83" s="119"/>
    </row>
    <row r="84" spans="1:242" s="128" customFormat="1" ht="15.75" x14ac:dyDescent="0.2">
      <c r="A84" s="119"/>
      <c r="B84" s="216"/>
      <c r="H84" s="118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119"/>
      <c r="BT84" s="119"/>
      <c r="BU84" s="119"/>
      <c r="BV84" s="119"/>
      <c r="BW84" s="119"/>
      <c r="BX84" s="119"/>
      <c r="BY84" s="119"/>
      <c r="BZ84" s="119"/>
      <c r="CA84" s="119"/>
      <c r="CB84" s="119"/>
      <c r="CC84" s="119"/>
      <c r="CD84" s="119"/>
      <c r="CE84" s="119"/>
      <c r="CF84" s="119"/>
      <c r="CG84" s="119"/>
      <c r="CH84" s="119"/>
      <c r="CI84" s="119"/>
      <c r="CJ84" s="119"/>
      <c r="CK84" s="119"/>
      <c r="CL84" s="119"/>
      <c r="CM84" s="119"/>
      <c r="CN84" s="119"/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19"/>
      <c r="CZ84" s="119"/>
      <c r="DA84" s="119"/>
      <c r="DB84" s="119"/>
      <c r="DC84" s="119"/>
      <c r="DD84" s="119"/>
      <c r="DE84" s="119"/>
      <c r="DF84" s="119"/>
      <c r="DG84" s="119"/>
      <c r="DH84" s="119"/>
      <c r="DI84" s="119"/>
      <c r="DJ84" s="119"/>
      <c r="DK84" s="119"/>
      <c r="DL84" s="119"/>
      <c r="DM84" s="119"/>
      <c r="DN84" s="119"/>
      <c r="DO84" s="119"/>
      <c r="DP84" s="119"/>
      <c r="DQ84" s="119"/>
      <c r="DR84" s="119"/>
      <c r="DS84" s="119"/>
      <c r="DT84" s="119"/>
      <c r="DU84" s="119"/>
      <c r="DV84" s="119"/>
      <c r="DW84" s="119"/>
      <c r="DX84" s="119"/>
      <c r="DY84" s="119"/>
      <c r="DZ84" s="119"/>
      <c r="EA84" s="119"/>
      <c r="EB84" s="119"/>
      <c r="EC84" s="119"/>
      <c r="ED84" s="119"/>
      <c r="EE84" s="119"/>
      <c r="EF84" s="119"/>
      <c r="EG84" s="119"/>
      <c r="EH84" s="119"/>
      <c r="EI84" s="119"/>
      <c r="EJ84" s="119"/>
      <c r="EK84" s="119"/>
      <c r="EL84" s="119"/>
      <c r="EM84" s="119"/>
      <c r="EN84" s="119"/>
      <c r="EO84" s="119"/>
      <c r="EP84" s="119"/>
      <c r="EQ84" s="119"/>
      <c r="ER84" s="119"/>
      <c r="ES84" s="119"/>
      <c r="ET84" s="119"/>
      <c r="EU84" s="119"/>
      <c r="EV84" s="119"/>
      <c r="EW84" s="119"/>
      <c r="EX84" s="119"/>
      <c r="EY84" s="119"/>
      <c r="EZ84" s="119"/>
      <c r="FA84" s="119"/>
      <c r="FB84" s="119"/>
      <c r="FC84" s="119"/>
      <c r="FD84" s="119"/>
      <c r="FE84" s="119"/>
      <c r="FF84" s="119"/>
      <c r="FG84" s="119"/>
      <c r="FH84" s="119"/>
      <c r="FI84" s="119"/>
      <c r="FJ84" s="119"/>
      <c r="FK84" s="119"/>
      <c r="FL84" s="119"/>
      <c r="FM84" s="119"/>
      <c r="FN84" s="119"/>
      <c r="FO84" s="119"/>
      <c r="FP84" s="119"/>
      <c r="FQ84" s="119"/>
      <c r="FR84" s="119"/>
      <c r="FS84" s="119"/>
      <c r="FT84" s="119"/>
      <c r="FU84" s="119"/>
      <c r="FV84" s="119"/>
      <c r="FW84" s="119"/>
      <c r="FX84" s="119"/>
      <c r="FY84" s="119"/>
      <c r="FZ84" s="119"/>
      <c r="GA84" s="119"/>
      <c r="GB84" s="119"/>
      <c r="GC84" s="119"/>
      <c r="GD84" s="119"/>
      <c r="GE84" s="119"/>
      <c r="GF84" s="119"/>
      <c r="GG84" s="119"/>
      <c r="GH84" s="119"/>
      <c r="GI84" s="119"/>
      <c r="GJ84" s="119"/>
      <c r="GK84" s="119"/>
      <c r="GL84" s="119"/>
      <c r="GM84" s="119"/>
      <c r="GN84" s="119"/>
      <c r="GO84" s="119"/>
      <c r="GP84" s="119"/>
      <c r="GQ84" s="119"/>
      <c r="GR84" s="119"/>
      <c r="GS84" s="119"/>
      <c r="GT84" s="119"/>
      <c r="GU84" s="119"/>
      <c r="GV84" s="119"/>
      <c r="GW84" s="119"/>
      <c r="GX84" s="119"/>
      <c r="GY84" s="119"/>
      <c r="GZ84" s="119"/>
      <c r="HA84" s="119"/>
      <c r="HB84" s="119"/>
      <c r="HC84" s="119"/>
      <c r="HD84" s="119"/>
      <c r="HE84" s="119"/>
      <c r="HF84" s="119"/>
      <c r="HG84" s="119"/>
      <c r="HH84" s="119"/>
      <c r="HI84" s="119"/>
      <c r="HJ84" s="119"/>
      <c r="HK84" s="119"/>
      <c r="HL84" s="119"/>
      <c r="HM84" s="119"/>
      <c r="HN84" s="119"/>
      <c r="HO84" s="119"/>
      <c r="HP84" s="119"/>
      <c r="HQ84" s="119"/>
      <c r="HR84" s="119"/>
      <c r="HS84" s="119"/>
      <c r="HT84" s="119"/>
      <c r="HU84" s="119"/>
      <c r="HV84" s="119"/>
      <c r="HW84" s="119"/>
      <c r="HX84" s="119"/>
      <c r="HY84" s="119"/>
      <c r="HZ84" s="119"/>
      <c r="IA84" s="119"/>
      <c r="IB84" s="119"/>
      <c r="IC84" s="119"/>
      <c r="ID84" s="119"/>
      <c r="IE84" s="119"/>
      <c r="IF84" s="119"/>
      <c r="IG84" s="119"/>
      <c r="IH84" s="119"/>
    </row>
    <row r="85" spans="1:242" s="128" customFormat="1" ht="15.75" x14ac:dyDescent="0.2">
      <c r="A85" s="119"/>
      <c r="B85" s="216"/>
      <c r="H85" s="118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O85" s="119"/>
      <c r="BP85" s="119"/>
      <c r="BQ85" s="119"/>
      <c r="BR85" s="119"/>
      <c r="BS85" s="119"/>
      <c r="BT85" s="119"/>
      <c r="BU85" s="119"/>
      <c r="BV85" s="119"/>
      <c r="BW85" s="119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  <c r="DB85" s="119"/>
      <c r="DC85" s="119"/>
      <c r="DD85" s="119"/>
      <c r="DE85" s="119"/>
      <c r="DF85" s="119"/>
      <c r="DG85" s="119"/>
      <c r="DH85" s="119"/>
      <c r="DI85" s="119"/>
      <c r="DJ85" s="119"/>
      <c r="DK85" s="119"/>
      <c r="DL85" s="119"/>
      <c r="DM85" s="119"/>
      <c r="DN85" s="119"/>
      <c r="DO85" s="119"/>
      <c r="DP85" s="119"/>
      <c r="DQ85" s="119"/>
      <c r="DR85" s="119"/>
      <c r="DS85" s="119"/>
      <c r="DT85" s="119"/>
      <c r="DU85" s="119"/>
      <c r="DV85" s="119"/>
      <c r="DW85" s="119"/>
      <c r="DX85" s="119"/>
      <c r="DY85" s="119"/>
      <c r="DZ85" s="119"/>
      <c r="EA85" s="119"/>
      <c r="EB85" s="119"/>
      <c r="EC85" s="119"/>
      <c r="ED85" s="119"/>
      <c r="EE85" s="119"/>
      <c r="EF85" s="119"/>
      <c r="EG85" s="119"/>
      <c r="EH85" s="119"/>
      <c r="EI85" s="119"/>
      <c r="EJ85" s="119"/>
      <c r="EK85" s="119"/>
      <c r="EL85" s="119"/>
      <c r="EM85" s="119"/>
      <c r="EN85" s="119"/>
      <c r="EO85" s="119"/>
      <c r="EP85" s="119"/>
      <c r="EQ85" s="119"/>
      <c r="ER85" s="119"/>
      <c r="ES85" s="119"/>
      <c r="ET85" s="119"/>
      <c r="EU85" s="119"/>
      <c r="EV85" s="119"/>
      <c r="EW85" s="119"/>
      <c r="EX85" s="119"/>
      <c r="EY85" s="119"/>
      <c r="EZ85" s="119"/>
      <c r="FA85" s="119"/>
      <c r="FB85" s="119"/>
      <c r="FC85" s="119"/>
      <c r="FD85" s="119"/>
      <c r="FE85" s="119"/>
      <c r="FF85" s="119"/>
      <c r="FG85" s="119"/>
      <c r="FH85" s="119"/>
      <c r="FI85" s="119"/>
      <c r="FJ85" s="119"/>
      <c r="FK85" s="119"/>
      <c r="FL85" s="119"/>
      <c r="FM85" s="119"/>
      <c r="FN85" s="119"/>
      <c r="FO85" s="119"/>
      <c r="FP85" s="119"/>
      <c r="FQ85" s="119"/>
      <c r="FR85" s="119"/>
      <c r="FS85" s="119"/>
      <c r="FT85" s="119"/>
      <c r="FU85" s="119"/>
      <c r="FV85" s="119"/>
      <c r="FW85" s="119"/>
      <c r="FX85" s="119"/>
      <c r="FY85" s="119"/>
      <c r="FZ85" s="119"/>
      <c r="GA85" s="119"/>
      <c r="GB85" s="119"/>
      <c r="GC85" s="119"/>
      <c r="GD85" s="119"/>
      <c r="GE85" s="119"/>
      <c r="GF85" s="119"/>
      <c r="GG85" s="119"/>
      <c r="GH85" s="119"/>
      <c r="GI85" s="119"/>
      <c r="GJ85" s="119"/>
      <c r="GK85" s="119"/>
      <c r="GL85" s="119"/>
      <c r="GM85" s="119"/>
      <c r="GN85" s="119"/>
      <c r="GO85" s="119"/>
      <c r="GP85" s="119"/>
      <c r="GQ85" s="119"/>
      <c r="GR85" s="119"/>
      <c r="GS85" s="119"/>
      <c r="GT85" s="119"/>
      <c r="GU85" s="119"/>
      <c r="GV85" s="119"/>
      <c r="GW85" s="119"/>
      <c r="GX85" s="119"/>
      <c r="GY85" s="119"/>
      <c r="GZ85" s="119"/>
      <c r="HA85" s="119"/>
      <c r="HB85" s="119"/>
      <c r="HC85" s="119"/>
      <c r="HD85" s="119"/>
      <c r="HE85" s="119"/>
      <c r="HF85" s="119"/>
      <c r="HG85" s="119"/>
      <c r="HH85" s="119"/>
      <c r="HI85" s="119"/>
      <c r="HJ85" s="119"/>
      <c r="HK85" s="119"/>
      <c r="HL85" s="119"/>
      <c r="HM85" s="119"/>
      <c r="HN85" s="119"/>
      <c r="HO85" s="119"/>
      <c r="HP85" s="119"/>
      <c r="HQ85" s="119"/>
      <c r="HR85" s="119"/>
      <c r="HS85" s="119"/>
      <c r="HT85" s="119"/>
      <c r="HU85" s="119"/>
      <c r="HV85" s="119"/>
      <c r="HW85" s="119"/>
      <c r="HX85" s="119"/>
      <c r="HY85" s="119"/>
      <c r="HZ85" s="119"/>
      <c r="IA85" s="119"/>
      <c r="IB85" s="119"/>
      <c r="IC85" s="119"/>
      <c r="ID85" s="119"/>
      <c r="IE85" s="119"/>
      <c r="IF85" s="119"/>
      <c r="IG85" s="119"/>
      <c r="IH85" s="119"/>
    </row>
    <row r="86" spans="1:242" s="128" customFormat="1" ht="15.75" x14ac:dyDescent="0.2">
      <c r="A86" s="119"/>
      <c r="B86" s="216"/>
      <c r="H86" s="118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19"/>
      <c r="BW86" s="119"/>
      <c r="BX86" s="119"/>
      <c r="BY86" s="119"/>
      <c r="BZ86" s="119"/>
      <c r="CA86" s="119"/>
      <c r="CB86" s="119"/>
      <c r="CC86" s="119"/>
      <c r="CD86" s="119"/>
      <c r="CE86" s="119"/>
      <c r="CF86" s="119"/>
      <c r="CG86" s="119"/>
      <c r="CH86" s="119"/>
      <c r="CI86" s="119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19"/>
      <c r="CV86" s="119"/>
      <c r="CW86" s="119"/>
      <c r="CX86" s="119"/>
      <c r="CY86" s="119"/>
      <c r="CZ86" s="119"/>
      <c r="DA86" s="119"/>
      <c r="DB86" s="119"/>
      <c r="DC86" s="119"/>
      <c r="DD86" s="119"/>
      <c r="DE86" s="119"/>
      <c r="DF86" s="119"/>
      <c r="DG86" s="119"/>
      <c r="DH86" s="119"/>
      <c r="DI86" s="119"/>
      <c r="DJ86" s="119"/>
      <c r="DK86" s="119"/>
      <c r="DL86" s="119"/>
      <c r="DM86" s="119"/>
      <c r="DN86" s="119"/>
      <c r="DO86" s="119"/>
      <c r="DP86" s="119"/>
      <c r="DQ86" s="119"/>
      <c r="DR86" s="119"/>
      <c r="DS86" s="119"/>
      <c r="DT86" s="119"/>
      <c r="DU86" s="119"/>
      <c r="DV86" s="119"/>
      <c r="DW86" s="119"/>
      <c r="DX86" s="119"/>
      <c r="DY86" s="119"/>
      <c r="DZ86" s="119"/>
      <c r="EA86" s="119"/>
      <c r="EB86" s="119"/>
      <c r="EC86" s="119"/>
      <c r="ED86" s="119"/>
      <c r="EE86" s="119"/>
      <c r="EF86" s="119"/>
      <c r="EG86" s="119"/>
      <c r="EH86" s="119"/>
      <c r="EI86" s="119"/>
      <c r="EJ86" s="119"/>
      <c r="EK86" s="119"/>
      <c r="EL86" s="119"/>
      <c r="EM86" s="119"/>
      <c r="EN86" s="119"/>
      <c r="EO86" s="119"/>
      <c r="EP86" s="119"/>
      <c r="EQ86" s="119"/>
      <c r="ER86" s="119"/>
      <c r="ES86" s="119"/>
      <c r="ET86" s="119"/>
      <c r="EU86" s="119"/>
      <c r="EV86" s="119"/>
      <c r="EW86" s="119"/>
      <c r="EX86" s="119"/>
      <c r="EY86" s="119"/>
      <c r="EZ86" s="119"/>
      <c r="FA86" s="119"/>
      <c r="FB86" s="119"/>
      <c r="FC86" s="119"/>
      <c r="FD86" s="119"/>
      <c r="FE86" s="119"/>
      <c r="FF86" s="119"/>
      <c r="FG86" s="119"/>
      <c r="FH86" s="119"/>
      <c r="FI86" s="119"/>
      <c r="FJ86" s="119"/>
      <c r="FK86" s="119"/>
      <c r="FL86" s="119"/>
      <c r="FM86" s="119"/>
      <c r="FN86" s="119"/>
      <c r="FO86" s="119"/>
      <c r="FP86" s="119"/>
      <c r="FQ86" s="119"/>
      <c r="FR86" s="119"/>
      <c r="FS86" s="119"/>
      <c r="FT86" s="119"/>
      <c r="FU86" s="119"/>
      <c r="FV86" s="119"/>
      <c r="FW86" s="119"/>
      <c r="FX86" s="119"/>
      <c r="FY86" s="119"/>
      <c r="FZ86" s="119"/>
      <c r="GA86" s="119"/>
      <c r="GB86" s="119"/>
      <c r="GC86" s="119"/>
      <c r="GD86" s="119"/>
      <c r="GE86" s="119"/>
      <c r="GF86" s="119"/>
      <c r="GG86" s="119"/>
      <c r="GH86" s="119"/>
      <c r="GI86" s="119"/>
      <c r="GJ86" s="119"/>
      <c r="GK86" s="119"/>
      <c r="GL86" s="119"/>
      <c r="GM86" s="119"/>
      <c r="GN86" s="119"/>
      <c r="GO86" s="119"/>
      <c r="GP86" s="119"/>
      <c r="GQ86" s="119"/>
      <c r="GR86" s="119"/>
      <c r="GS86" s="119"/>
      <c r="GT86" s="119"/>
      <c r="GU86" s="119"/>
      <c r="GV86" s="119"/>
      <c r="GW86" s="119"/>
      <c r="GX86" s="119"/>
      <c r="GY86" s="119"/>
      <c r="GZ86" s="119"/>
      <c r="HA86" s="119"/>
      <c r="HB86" s="119"/>
      <c r="HC86" s="119"/>
      <c r="HD86" s="119"/>
      <c r="HE86" s="119"/>
      <c r="HF86" s="119"/>
      <c r="HG86" s="119"/>
      <c r="HH86" s="119"/>
      <c r="HI86" s="119"/>
      <c r="HJ86" s="119"/>
      <c r="HK86" s="119"/>
      <c r="HL86" s="119"/>
      <c r="HM86" s="119"/>
      <c r="HN86" s="119"/>
      <c r="HO86" s="119"/>
      <c r="HP86" s="119"/>
      <c r="HQ86" s="119"/>
      <c r="HR86" s="119"/>
      <c r="HS86" s="119"/>
      <c r="HT86" s="119"/>
      <c r="HU86" s="119"/>
      <c r="HV86" s="119"/>
      <c r="HW86" s="119"/>
      <c r="HX86" s="119"/>
      <c r="HY86" s="119"/>
      <c r="HZ86" s="119"/>
      <c r="IA86" s="119"/>
      <c r="IB86" s="119"/>
      <c r="IC86" s="119"/>
      <c r="ID86" s="119"/>
      <c r="IE86" s="119"/>
      <c r="IF86" s="119"/>
      <c r="IG86" s="119"/>
      <c r="IH86" s="119"/>
    </row>
    <row r="87" spans="1:242" s="128" customFormat="1" ht="15.75" x14ac:dyDescent="0.2">
      <c r="A87" s="119"/>
      <c r="B87" s="216"/>
      <c r="H87" s="118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119"/>
      <c r="BO87" s="119"/>
      <c r="BP87" s="119"/>
      <c r="BQ87" s="119"/>
      <c r="BR87" s="119"/>
      <c r="BS87" s="119"/>
      <c r="BT87" s="119"/>
      <c r="BU87" s="119"/>
      <c r="BV87" s="119"/>
      <c r="BW87" s="119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9"/>
      <c r="CW87" s="119"/>
      <c r="CX87" s="119"/>
      <c r="CY87" s="119"/>
      <c r="CZ87" s="119"/>
      <c r="DA87" s="119"/>
      <c r="DB87" s="119"/>
      <c r="DC87" s="119"/>
      <c r="DD87" s="119"/>
      <c r="DE87" s="119"/>
      <c r="DF87" s="119"/>
      <c r="DG87" s="119"/>
      <c r="DH87" s="119"/>
      <c r="DI87" s="119"/>
      <c r="DJ87" s="119"/>
      <c r="DK87" s="119"/>
      <c r="DL87" s="119"/>
      <c r="DM87" s="119"/>
      <c r="DN87" s="119"/>
      <c r="DO87" s="119"/>
      <c r="DP87" s="119"/>
      <c r="DQ87" s="119"/>
      <c r="DR87" s="119"/>
      <c r="DS87" s="119"/>
      <c r="DT87" s="119"/>
      <c r="DU87" s="119"/>
      <c r="DV87" s="119"/>
      <c r="DW87" s="119"/>
      <c r="DX87" s="119"/>
      <c r="DY87" s="119"/>
      <c r="DZ87" s="119"/>
      <c r="EA87" s="119"/>
      <c r="EB87" s="119"/>
      <c r="EC87" s="119"/>
      <c r="ED87" s="119"/>
      <c r="EE87" s="119"/>
      <c r="EF87" s="119"/>
      <c r="EG87" s="119"/>
      <c r="EH87" s="119"/>
      <c r="EI87" s="119"/>
      <c r="EJ87" s="119"/>
      <c r="EK87" s="119"/>
      <c r="EL87" s="119"/>
      <c r="EM87" s="119"/>
      <c r="EN87" s="119"/>
      <c r="EO87" s="119"/>
      <c r="EP87" s="119"/>
      <c r="EQ87" s="119"/>
      <c r="ER87" s="119"/>
      <c r="ES87" s="119"/>
      <c r="ET87" s="119"/>
      <c r="EU87" s="119"/>
      <c r="EV87" s="119"/>
      <c r="EW87" s="119"/>
      <c r="EX87" s="119"/>
      <c r="EY87" s="119"/>
      <c r="EZ87" s="119"/>
      <c r="FA87" s="119"/>
      <c r="FB87" s="119"/>
      <c r="FC87" s="119"/>
      <c r="FD87" s="119"/>
      <c r="FE87" s="119"/>
      <c r="FF87" s="119"/>
      <c r="FG87" s="119"/>
      <c r="FH87" s="119"/>
      <c r="FI87" s="119"/>
      <c r="FJ87" s="119"/>
      <c r="FK87" s="119"/>
      <c r="FL87" s="119"/>
      <c r="FM87" s="119"/>
      <c r="FN87" s="119"/>
      <c r="FO87" s="119"/>
      <c r="FP87" s="119"/>
      <c r="FQ87" s="119"/>
      <c r="FR87" s="119"/>
      <c r="FS87" s="119"/>
      <c r="FT87" s="119"/>
      <c r="FU87" s="119"/>
      <c r="FV87" s="119"/>
      <c r="FW87" s="119"/>
      <c r="FX87" s="119"/>
      <c r="FY87" s="119"/>
      <c r="FZ87" s="119"/>
      <c r="GA87" s="119"/>
      <c r="GB87" s="119"/>
      <c r="GC87" s="119"/>
      <c r="GD87" s="119"/>
      <c r="GE87" s="119"/>
      <c r="GF87" s="119"/>
      <c r="GG87" s="119"/>
      <c r="GH87" s="119"/>
      <c r="GI87" s="119"/>
      <c r="GJ87" s="119"/>
      <c r="GK87" s="119"/>
      <c r="GL87" s="119"/>
      <c r="GM87" s="119"/>
      <c r="GN87" s="119"/>
      <c r="GO87" s="119"/>
      <c r="GP87" s="119"/>
      <c r="GQ87" s="119"/>
      <c r="GR87" s="119"/>
      <c r="GS87" s="119"/>
      <c r="GT87" s="119"/>
      <c r="GU87" s="119"/>
      <c r="GV87" s="119"/>
      <c r="GW87" s="119"/>
      <c r="GX87" s="119"/>
      <c r="GY87" s="119"/>
      <c r="GZ87" s="119"/>
      <c r="HA87" s="119"/>
      <c r="HB87" s="119"/>
      <c r="HC87" s="119"/>
      <c r="HD87" s="119"/>
      <c r="HE87" s="119"/>
      <c r="HF87" s="119"/>
      <c r="HG87" s="119"/>
      <c r="HH87" s="119"/>
      <c r="HI87" s="119"/>
      <c r="HJ87" s="119"/>
      <c r="HK87" s="119"/>
      <c r="HL87" s="119"/>
      <c r="HM87" s="119"/>
      <c r="HN87" s="119"/>
      <c r="HO87" s="119"/>
      <c r="HP87" s="119"/>
      <c r="HQ87" s="119"/>
      <c r="HR87" s="119"/>
      <c r="HS87" s="119"/>
      <c r="HT87" s="119"/>
      <c r="HU87" s="119"/>
      <c r="HV87" s="119"/>
      <c r="HW87" s="119"/>
      <c r="HX87" s="119"/>
      <c r="HY87" s="119"/>
      <c r="HZ87" s="119"/>
      <c r="IA87" s="119"/>
      <c r="IB87" s="119"/>
      <c r="IC87" s="119"/>
      <c r="ID87" s="119"/>
      <c r="IE87" s="119"/>
      <c r="IF87" s="119"/>
      <c r="IG87" s="119"/>
      <c r="IH87" s="119"/>
    </row>
    <row r="88" spans="1:242" s="128" customFormat="1" ht="15.75" x14ac:dyDescent="0.2">
      <c r="A88" s="119"/>
      <c r="B88" s="216"/>
      <c r="H88" s="118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119"/>
      <c r="BT88" s="119"/>
      <c r="BU88" s="119"/>
      <c r="BV88" s="119"/>
      <c r="BW88" s="119"/>
      <c r="BX88" s="119"/>
      <c r="BY88" s="119"/>
      <c r="BZ88" s="119"/>
      <c r="CA88" s="119"/>
      <c r="CB88" s="119"/>
      <c r="CC88" s="119"/>
      <c r="CD88" s="119"/>
      <c r="CE88" s="119"/>
      <c r="CF88" s="119"/>
      <c r="CG88" s="119"/>
      <c r="CH88" s="119"/>
      <c r="CI88" s="119"/>
      <c r="CJ88" s="119"/>
      <c r="CK88" s="119"/>
      <c r="CL88" s="119"/>
      <c r="CM88" s="119"/>
      <c r="CN88" s="119"/>
      <c r="CO88" s="119"/>
      <c r="CP88" s="119"/>
      <c r="CQ88" s="119"/>
      <c r="CR88" s="119"/>
      <c r="CS88" s="119"/>
      <c r="CT88" s="119"/>
      <c r="CU88" s="119"/>
      <c r="CV88" s="119"/>
      <c r="CW88" s="119"/>
      <c r="CX88" s="119"/>
      <c r="CY88" s="119"/>
      <c r="CZ88" s="119"/>
      <c r="DA88" s="119"/>
      <c r="DB88" s="119"/>
      <c r="DC88" s="119"/>
      <c r="DD88" s="119"/>
      <c r="DE88" s="119"/>
      <c r="DF88" s="119"/>
      <c r="DG88" s="119"/>
      <c r="DH88" s="119"/>
      <c r="DI88" s="119"/>
      <c r="DJ88" s="119"/>
      <c r="DK88" s="119"/>
      <c r="DL88" s="119"/>
      <c r="DM88" s="119"/>
      <c r="DN88" s="119"/>
      <c r="DO88" s="119"/>
      <c r="DP88" s="119"/>
      <c r="DQ88" s="119"/>
      <c r="DR88" s="119"/>
      <c r="DS88" s="119"/>
      <c r="DT88" s="119"/>
      <c r="DU88" s="119"/>
      <c r="DV88" s="119"/>
      <c r="DW88" s="119"/>
      <c r="DX88" s="119"/>
      <c r="DY88" s="119"/>
      <c r="DZ88" s="119"/>
      <c r="EA88" s="119"/>
      <c r="EB88" s="119"/>
      <c r="EC88" s="119"/>
      <c r="ED88" s="119"/>
      <c r="EE88" s="119"/>
      <c r="EF88" s="119"/>
      <c r="EG88" s="119"/>
      <c r="EH88" s="119"/>
      <c r="EI88" s="119"/>
      <c r="EJ88" s="119"/>
      <c r="EK88" s="119"/>
      <c r="EL88" s="119"/>
      <c r="EM88" s="119"/>
      <c r="EN88" s="119"/>
      <c r="EO88" s="119"/>
      <c r="EP88" s="119"/>
      <c r="EQ88" s="119"/>
      <c r="ER88" s="119"/>
      <c r="ES88" s="119"/>
      <c r="ET88" s="119"/>
      <c r="EU88" s="119"/>
      <c r="EV88" s="119"/>
      <c r="EW88" s="119"/>
      <c r="EX88" s="119"/>
      <c r="EY88" s="119"/>
      <c r="EZ88" s="119"/>
      <c r="FA88" s="119"/>
      <c r="FB88" s="119"/>
      <c r="FC88" s="119"/>
      <c r="FD88" s="119"/>
      <c r="FE88" s="119"/>
      <c r="FF88" s="119"/>
      <c r="FG88" s="119"/>
      <c r="FH88" s="119"/>
      <c r="FI88" s="119"/>
      <c r="FJ88" s="119"/>
      <c r="FK88" s="119"/>
      <c r="FL88" s="119"/>
      <c r="FM88" s="119"/>
      <c r="FN88" s="119"/>
      <c r="FO88" s="119"/>
      <c r="FP88" s="119"/>
      <c r="FQ88" s="119"/>
      <c r="FR88" s="119"/>
      <c r="FS88" s="119"/>
      <c r="FT88" s="119"/>
      <c r="FU88" s="119"/>
      <c r="FV88" s="119"/>
      <c r="FW88" s="119"/>
      <c r="FX88" s="119"/>
      <c r="FY88" s="119"/>
      <c r="FZ88" s="119"/>
      <c r="GA88" s="119"/>
      <c r="GB88" s="119"/>
      <c r="GC88" s="119"/>
      <c r="GD88" s="119"/>
      <c r="GE88" s="119"/>
      <c r="GF88" s="119"/>
      <c r="GG88" s="119"/>
      <c r="GH88" s="119"/>
      <c r="GI88" s="119"/>
      <c r="GJ88" s="119"/>
      <c r="GK88" s="119"/>
      <c r="GL88" s="119"/>
      <c r="GM88" s="119"/>
      <c r="GN88" s="119"/>
      <c r="GO88" s="119"/>
      <c r="GP88" s="119"/>
      <c r="GQ88" s="119"/>
      <c r="GR88" s="119"/>
      <c r="GS88" s="119"/>
      <c r="GT88" s="119"/>
      <c r="GU88" s="119"/>
      <c r="GV88" s="119"/>
      <c r="GW88" s="119"/>
      <c r="GX88" s="119"/>
      <c r="GY88" s="119"/>
      <c r="GZ88" s="119"/>
      <c r="HA88" s="119"/>
      <c r="HB88" s="119"/>
      <c r="HC88" s="119"/>
      <c r="HD88" s="119"/>
      <c r="HE88" s="119"/>
      <c r="HF88" s="119"/>
      <c r="HG88" s="119"/>
      <c r="HH88" s="119"/>
      <c r="HI88" s="119"/>
      <c r="HJ88" s="119"/>
      <c r="HK88" s="119"/>
      <c r="HL88" s="119"/>
      <c r="HM88" s="119"/>
      <c r="HN88" s="119"/>
      <c r="HO88" s="119"/>
      <c r="HP88" s="119"/>
      <c r="HQ88" s="119"/>
      <c r="HR88" s="119"/>
      <c r="HS88" s="119"/>
      <c r="HT88" s="119"/>
      <c r="HU88" s="119"/>
      <c r="HV88" s="119"/>
      <c r="HW88" s="119"/>
      <c r="HX88" s="119"/>
      <c r="HY88" s="119"/>
      <c r="HZ88" s="119"/>
      <c r="IA88" s="119"/>
      <c r="IB88" s="119"/>
      <c r="IC88" s="119"/>
      <c r="ID88" s="119"/>
      <c r="IE88" s="119"/>
      <c r="IF88" s="119"/>
      <c r="IG88" s="119"/>
      <c r="IH88" s="119"/>
    </row>
    <row r="89" spans="1:242" s="128" customFormat="1" ht="15.75" x14ac:dyDescent="0.2">
      <c r="A89" s="119"/>
      <c r="B89" s="216"/>
      <c r="H89" s="118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  <c r="BS89" s="119"/>
      <c r="BT89" s="119"/>
      <c r="BU89" s="119"/>
      <c r="BV89" s="119"/>
      <c r="BW89" s="119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9"/>
      <c r="CW89" s="119"/>
      <c r="CX89" s="119"/>
      <c r="CY89" s="119"/>
      <c r="CZ89" s="119"/>
      <c r="DA89" s="119"/>
      <c r="DB89" s="119"/>
      <c r="DC89" s="119"/>
      <c r="DD89" s="119"/>
      <c r="DE89" s="119"/>
      <c r="DF89" s="119"/>
      <c r="DG89" s="119"/>
      <c r="DH89" s="119"/>
      <c r="DI89" s="119"/>
      <c r="DJ89" s="119"/>
      <c r="DK89" s="119"/>
      <c r="DL89" s="119"/>
      <c r="DM89" s="119"/>
      <c r="DN89" s="119"/>
      <c r="DO89" s="119"/>
      <c r="DP89" s="119"/>
      <c r="DQ89" s="119"/>
      <c r="DR89" s="119"/>
      <c r="DS89" s="119"/>
      <c r="DT89" s="119"/>
      <c r="DU89" s="119"/>
      <c r="DV89" s="119"/>
      <c r="DW89" s="119"/>
      <c r="DX89" s="119"/>
      <c r="DY89" s="119"/>
      <c r="DZ89" s="119"/>
      <c r="EA89" s="119"/>
      <c r="EB89" s="119"/>
      <c r="EC89" s="119"/>
      <c r="ED89" s="119"/>
      <c r="EE89" s="119"/>
      <c r="EF89" s="119"/>
      <c r="EG89" s="119"/>
      <c r="EH89" s="119"/>
      <c r="EI89" s="119"/>
      <c r="EJ89" s="119"/>
      <c r="EK89" s="119"/>
      <c r="EL89" s="119"/>
      <c r="EM89" s="119"/>
      <c r="EN89" s="119"/>
      <c r="EO89" s="119"/>
      <c r="EP89" s="119"/>
      <c r="EQ89" s="119"/>
      <c r="ER89" s="119"/>
      <c r="ES89" s="119"/>
      <c r="ET89" s="119"/>
      <c r="EU89" s="119"/>
      <c r="EV89" s="119"/>
      <c r="EW89" s="119"/>
      <c r="EX89" s="119"/>
      <c r="EY89" s="119"/>
      <c r="EZ89" s="119"/>
      <c r="FA89" s="119"/>
      <c r="FB89" s="119"/>
      <c r="FC89" s="119"/>
      <c r="FD89" s="119"/>
      <c r="FE89" s="119"/>
      <c r="FF89" s="119"/>
      <c r="FG89" s="119"/>
      <c r="FH89" s="119"/>
      <c r="FI89" s="119"/>
      <c r="FJ89" s="119"/>
      <c r="FK89" s="119"/>
      <c r="FL89" s="119"/>
      <c r="FM89" s="119"/>
      <c r="FN89" s="119"/>
      <c r="FO89" s="119"/>
      <c r="FP89" s="119"/>
      <c r="FQ89" s="119"/>
      <c r="FR89" s="119"/>
      <c r="FS89" s="119"/>
      <c r="FT89" s="119"/>
      <c r="FU89" s="119"/>
      <c r="FV89" s="119"/>
      <c r="FW89" s="119"/>
      <c r="FX89" s="119"/>
      <c r="FY89" s="119"/>
      <c r="FZ89" s="119"/>
      <c r="GA89" s="119"/>
      <c r="GB89" s="119"/>
      <c r="GC89" s="119"/>
      <c r="GD89" s="119"/>
      <c r="GE89" s="119"/>
      <c r="GF89" s="119"/>
      <c r="GG89" s="119"/>
      <c r="GH89" s="119"/>
      <c r="GI89" s="119"/>
      <c r="GJ89" s="119"/>
      <c r="GK89" s="119"/>
      <c r="GL89" s="119"/>
      <c r="GM89" s="119"/>
      <c r="GN89" s="119"/>
      <c r="GO89" s="119"/>
      <c r="GP89" s="119"/>
      <c r="GQ89" s="119"/>
      <c r="GR89" s="119"/>
      <c r="GS89" s="119"/>
      <c r="GT89" s="119"/>
      <c r="GU89" s="119"/>
      <c r="GV89" s="119"/>
      <c r="GW89" s="119"/>
      <c r="GX89" s="119"/>
      <c r="GY89" s="119"/>
      <c r="GZ89" s="119"/>
      <c r="HA89" s="119"/>
      <c r="HB89" s="119"/>
      <c r="HC89" s="119"/>
      <c r="HD89" s="119"/>
      <c r="HE89" s="119"/>
      <c r="HF89" s="119"/>
      <c r="HG89" s="119"/>
      <c r="HH89" s="119"/>
      <c r="HI89" s="119"/>
      <c r="HJ89" s="119"/>
      <c r="HK89" s="119"/>
      <c r="HL89" s="119"/>
      <c r="HM89" s="119"/>
      <c r="HN89" s="119"/>
      <c r="HO89" s="119"/>
      <c r="HP89" s="119"/>
      <c r="HQ89" s="119"/>
      <c r="HR89" s="119"/>
      <c r="HS89" s="119"/>
      <c r="HT89" s="119"/>
      <c r="HU89" s="119"/>
      <c r="HV89" s="119"/>
      <c r="HW89" s="119"/>
      <c r="HX89" s="119"/>
      <c r="HY89" s="119"/>
      <c r="HZ89" s="119"/>
      <c r="IA89" s="119"/>
      <c r="IB89" s="119"/>
      <c r="IC89" s="119"/>
      <c r="ID89" s="119"/>
      <c r="IE89" s="119"/>
      <c r="IF89" s="119"/>
      <c r="IG89" s="119"/>
      <c r="IH89" s="119"/>
    </row>
    <row r="90" spans="1:242" s="128" customFormat="1" ht="15.75" x14ac:dyDescent="0.2">
      <c r="A90" s="119"/>
      <c r="B90" s="216"/>
      <c r="H90" s="118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9"/>
      <c r="BX90" s="119"/>
      <c r="BY90" s="119"/>
      <c r="BZ90" s="119"/>
      <c r="CA90" s="119"/>
      <c r="CB90" s="119"/>
      <c r="CC90" s="119"/>
      <c r="CD90" s="119"/>
      <c r="CE90" s="119"/>
      <c r="CF90" s="119"/>
      <c r="CG90" s="119"/>
      <c r="CH90" s="119"/>
      <c r="CI90" s="119"/>
      <c r="CJ90" s="119"/>
      <c r="CK90" s="119"/>
      <c r="CL90" s="119"/>
      <c r="CM90" s="119"/>
      <c r="CN90" s="119"/>
      <c r="CO90" s="119"/>
      <c r="CP90" s="119"/>
      <c r="CQ90" s="119"/>
      <c r="CR90" s="119"/>
      <c r="CS90" s="119"/>
      <c r="CT90" s="119"/>
      <c r="CU90" s="119"/>
      <c r="CV90" s="119"/>
      <c r="CW90" s="119"/>
      <c r="CX90" s="119"/>
      <c r="CY90" s="119"/>
      <c r="CZ90" s="119"/>
      <c r="DA90" s="119"/>
      <c r="DB90" s="119"/>
      <c r="DC90" s="119"/>
      <c r="DD90" s="119"/>
      <c r="DE90" s="119"/>
      <c r="DF90" s="119"/>
      <c r="DG90" s="119"/>
      <c r="DH90" s="119"/>
      <c r="DI90" s="119"/>
      <c r="DJ90" s="119"/>
      <c r="DK90" s="119"/>
      <c r="DL90" s="119"/>
      <c r="DM90" s="119"/>
      <c r="DN90" s="119"/>
      <c r="DO90" s="119"/>
      <c r="DP90" s="119"/>
      <c r="DQ90" s="119"/>
      <c r="DR90" s="119"/>
      <c r="DS90" s="119"/>
      <c r="DT90" s="119"/>
      <c r="DU90" s="119"/>
      <c r="DV90" s="119"/>
      <c r="DW90" s="119"/>
      <c r="DX90" s="119"/>
      <c r="DY90" s="119"/>
      <c r="DZ90" s="119"/>
      <c r="EA90" s="119"/>
      <c r="EB90" s="119"/>
      <c r="EC90" s="119"/>
      <c r="ED90" s="119"/>
      <c r="EE90" s="119"/>
      <c r="EF90" s="119"/>
      <c r="EG90" s="119"/>
      <c r="EH90" s="119"/>
      <c r="EI90" s="119"/>
      <c r="EJ90" s="119"/>
      <c r="EK90" s="119"/>
      <c r="EL90" s="119"/>
      <c r="EM90" s="119"/>
      <c r="EN90" s="119"/>
      <c r="EO90" s="119"/>
      <c r="EP90" s="119"/>
      <c r="EQ90" s="119"/>
      <c r="ER90" s="119"/>
      <c r="ES90" s="119"/>
      <c r="ET90" s="119"/>
      <c r="EU90" s="119"/>
      <c r="EV90" s="119"/>
      <c r="EW90" s="119"/>
      <c r="EX90" s="119"/>
      <c r="EY90" s="119"/>
      <c r="EZ90" s="119"/>
      <c r="FA90" s="119"/>
      <c r="FB90" s="119"/>
      <c r="FC90" s="119"/>
      <c r="FD90" s="119"/>
      <c r="FE90" s="119"/>
      <c r="FF90" s="119"/>
      <c r="FG90" s="119"/>
      <c r="FH90" s="119"/>
      <c r="FI90" s="119"/>
      <c r="FJ90" s="119"/>
      <c r="FK90" s="119"/>
      <c r="FL90" s="119"/>
      <c r="FM90" s="119"/>
      <c r="FN90" s="119"/>
      <c r="FO90" s="119"/>
      <c r="FP90" s="119"/>
      <c r="FQ90" s="119"/>
      <c r="FR90" s="119"/>
      <c r="FS90" s="119"/>
      <c r="FT90" s="119"/>
      <c r="FU90" s="119"/>
      <c r="FV90" s="119"/>
      <c r="FW90" s="119"/>
      <c r="FX90" s="119"/>
      <c r="FY90" s="119"/>
      <c r="FZ90" s="119"/>
      <c r="GA90" s="119"/>
      <c r="GB90" s="119"/>
      <c r="GC90" s="119"/>
      <c r="GD90" s="119"/>
      <c r="GE90" s="119"/>
      <c r="GF90" s="119"/>
      <c r="GG90" s="119"/>
      <c r="GH90" s="119"/>
      <c r="GI90" s="119"/>
      <c r="GJ90" s="119"/>
      <c r="GK90" s="119"/>
      <c r="GL90" s="119"/>
      <c r="GM90" s="119"/>
      <c r="GN90" s="119"/>
      <c r="GO90" s="119"/>
      <c r="GP90" s="119"/>
      <c r="GQ90" s="119"/>
      <c r="GR90" s="119"/>
      <c r="GS90" s="119"/>
      <c r="GT90" s="119"/>
      <c r="GU90" s="119"/>
      <c r="GV90" s="119"/>
      <c r="GW90" s="119"/>
      <c r="GX90" s="119"/>
      <c r="GY90" s="119"/>
      <c r="GZ90" s="119"/>
      <c r="HA90" s="119"/>
      <c r="HB90" s="119"/>
      <c r="HC90" s="119"/>
      <c r="HD90" s="119"/>
      <c r="HE90" s="119"/>
      <c r="HF90" s="119"/>
      <c r="HG90" s="119"/>
      <c r="HH90" s="119"/>
      <c r="HI90" s="119"/>
      <c r="HJ90" s="119"/>
      <c r="HK90" s="119"/>
      <c r="HL90" s="119"/>
      <c r="HM90" s="119"/>
      <c r="HN90" s="119"/>
      <c r="HO90" s="119"/>
      <c r="HP90" s="119"/>
      <c r="HQ90" s="119"/>
      <c r="HR90" s="119"/>
      <c r="HS90" s="119"/>
      <c r="HT90" s="119"/>
      <c r="HU90" s="119"/>
      <c r="HV90" s="119"/>
      <c r="HW90" s="119"/>
      <c r="HX90" s="119"/>
      <c r="HY90" s="119"/>
      <c r="HZ90" s="119"/>
      <c r="IA90" s="119"/>
      <c r="IB90" s="119"/>
      <c r="IC90" s="119"/>
      <c r="ID90" s="119"/>
      <c r="IE90" s="119"/>
      <c r="IF90" s="119"/>
      <c r="IG90" s="119"/>
      <c r="IH90" s="119"/>
    </row>
    <row r="91" spans="1:242" s="128" customFormat="1" ht="15.75" x14ac:dyDescent="0.2">
      <c r="A91" s="119"/>
      <c r="B91" s="216"/>
      <c r="H91" s="118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9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9"/>
      <c r="CW91" s="119"/>
      <c r="CX91" s="119"/>
      <c r="CY91" s="119"/>
      <c r="CZ91" s="119"/>
      <c r="DA91" s="119"/>
      <c r="DB91" s="119"/>
      <c r="DC91" s="119"/>
      <c r="DD91" s="119"/>
      <c r="DE91" s="119"/>
      <c r="DF91" s="119"/>
      <c r="DG91" s="119"/>
      <c r="DH91" s="119"/>
      <c r="DI91" s="119"/>
      <c r="DJ91" s="119"/>
      <c r="DK91" s="119"/>
      <c r="DL91" s="119"/>
      <c r="DM91" s="119"/>
      <c r="DN91" s="119"/>
      <c r="DO91" s="119"/>
      <c r="DP91" s="119"/>
      <c r="DQ91" s="119"/>
      <c r="DR91" s="119"/>
      <c r="DS91" s="119"/>
      <c r="DT91" s="119"/>
      <c r="DU91" s="119"/>
      <c r="DV91" s="119"/>
      <c r="DW91" s="119"/>
      <c r="DX91" s="119"/>
      <c r="DY91" s="119"/>
      <c r="DZ91" s="119"/>
      <c r="EA91" s="119"/>
      <c r="EB91" s="119"/>
      <c r="EC91" s="119"/>
      <c r="ED91" s="119"/>
      <c r="EE91" s="119"/>
      <c r="EF91" s="119"/>
      <c r="EG91" s="119"/>
      <c r="EH91" s="119"/>
      <c r="EI91" s="119"/>
      <c r="EJ91" s="119"/>
      <c r="EK91" s="119"/>
      <c r="EL91" s="119"/>
      <c r="EM91" s="119"/>
      <c r="EN91" s="119"/>
      <c r="EO91" s="119"/>
      <c r="EP91" s="119"/>
      <c r="EQ91" s="119"/>
      <c r="ER91" s="119"/>
      <c r="ES91" s="119"/>
      <c r="ET91" s="119"/>
      <c r="EU91" s="119"/>
      <c r="EV91" s="119"/>
      <c r="EW91" s="119"/>
      <c r="EX91" s="119"/>
      <c r="EY91" s="119"/>
      <c r="EZ91" s="119"/>
      <c r="FA91" s="119"/>
      <c r="FB91" s="119"/>
      <c r="FC91" s="119"/>
      <c r="FD91" s="119"/>
      <c r="FE91" s="119"/>
      <c r="FF91" s="119"/>
      <c r="FG91" s="119"/>
      <c r="FH91" s="119"/>
      <c r="FI91" s="119"/>
      <c r="FJ91" s="119"/>
      <c r="FK91" s="119"/>
      <c r="FL91" s="119"/>
      <c r="FM91" s="119"/>
      <c r="FN91" s="119"/>
      <c r="FO91" s="119"/>
      <c r="FP91" s="119"/>
      <c r="FQ91" s="119"/>
      <c r="FR91" s="119"/>
      <c r="FS91" s="119"/>
      <c r="FT91" s="119"/>
      <c r="FU91" s="119"/>
      <c r="FV91" s="119"/>
      <c r="FW91" s="119"/>
      <c r="FX91" s="119"/>
      <c r="FY91" s="119"/>
      <c r="FZ91" s="119"/>
      <c r="GA91" s="119"/>
      <c r="GB91" s="119"/>
      <c r="GC91" s="119"/>
      <c r="GD91" s="119"/>
      <c r="GE91" s="119"/>
      <c r="GF91" s="119"/>
      <c r="GG91" s="119"/>
      <c r="GH91" s="119"/>
      <c r="GI91" s="119"/>
      <c r="GJ91" s="119"/>
      <c r="GK91" s="119"/>
      <c r="GL91" s="119"/>
      <c r="GM91" s="119"/>
      <c r="GN91" s="119"/>
      <c r="GO91" s="119"/>
      <c r="GP91" s="119"/>
      <c r="GQ91" s="119"/>
      <c r="GR91" s="119"/>
      <c r="GS91" s="119"/>
      <c r="GT91" s="119"/>
      <c r="GU91" s="119"/>
      <c r="GV91" s="119"/>
      <c r="GW91" s="119"/>
      <c r="GX91" s="119"/>
      <c r="GY91" s="119"/>
      <c r="GZ91" s="119"/>
      <c r="HA91" s="119"/>
      <c r="HB91" s="119"/>
      <c r="HC91" s="119"/>
      <c r="HD91" s="119"/>
      <c r="HE91" s="119"/>
      <c r="HF91" s="119"/>
      <c r="HG91" s="119"/>
      <c r="HH91" s="119"/>
      <c r="HI91" s="119"/>
      <c r="HJ91" s="119"/>
      <c r="HK91" s="119"/>
      <c r="HL91" s="119"/>
      <c r="HM91" s="119"/>
      <c r="HN91" s="119"/>
      <c r="HO91" s="119"/>
      <c r="HP91" s="119"/>
      <c r="HQ91" s="119"/>
      <c r="HR91" s="119"/>
      <c r="HS91" s="119"/>
      <c r="HT91" s="119"/>
      <c r="HU91" s="119"/>
      <c r="HV91" s="119"/>
      <c r="HW91" s="119"/>
      <c r="HX91" s="119"/>
      <c r="HY91" s="119"/>
      <c r="HZ91" s="119"/>
      <c r="IA91" s="119"/>
      <c r="IB91" s="119"/>
      <c r="IC91" s="119"/>
      <c r="ID91" s="119"/>
      <c r="IE91" s="119"/>
      <c r="IF91" s="119"/>
      <c r="IG91" s="119"/>
      <c r="IH91" s="119"/>
    </row>
    <row r="92" spans="1:242" s="128" customFormat="1" ht="15.75" x14ac:dyDescent="0.2">
      <c r="A92" s="119"/>
      <c r="B92" s="216"/>
      <c r="H92" s="118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119"/>
      <c r="BO92" s="119"/>
      <c r="BP92" s="119"/>
      <c r="BQ92" s="119"/>
      <c r="BR92" s="119"/>
      <c r="BS92" s="119"/>
      <c r="BT92" s="119"/>
      <c r="BU92" s="119"/>
      <c r="BV92" s="119"/>
      <c r="BW92" s="119"/>
      <c r="BX92" s="119"/>
      <c r="BY92" s="119"/>
      <c r="BZ92" s="119"/>
      <c r="CA92" s="119"/>
      <c r="CB92" s="119"/>
      <c r="CC92" s="119"/>
      <c r="CD92" s="119"/>
      <c r="CE92" s="119"/>
      <c r="CF92" s="119"/>
      <c r="CG92" s="119"/>
      <c r="CH92" s="119"/>
      <c r="CI92" s="119"/>
      <c r="CJ92" s="119"/>
      <c r="CK92" s="119"/>
      <c r="CL92" s="119"/>
      <c r="CM92" s="119"/>
      <c r="CN92" s="119"/>
      <c r="CO92" s="119"/>
      <c r="CP92" s="119"/>
      <c r="CQ92" s="119"/>
      <c r="CR92" s="119"/>
      <c r="CS92" s="119"/>
      <c r="CT92" s="119"/>
      <c r="CU92" s="119"/>
      <c r="CV92" s="119"/>
      <c r="CW92" s="119"/>
      <c r="CX92" s="119"/>
      <c r="CY92" s="119"/>
      <c r="CZ92" s="119"/>
      <c r="DA92" s="119"/>
      <c r="DB92" s="119"/>
      <c r="DC92" s="119"/>
      <c r="DD92" s="119"/>
      <c r="DE92" s="119"/>
      <c r="DF92" s="119"/>
      <c r="DG92" s="119"/>
      <c r="DH92" s="119"/>
      <c r="DI92" s="119"/>
      <c r="DJ92" s="119"/>
      <c r="DK92" s="119"/>
      <c r="DL92" s="119"/>
      <c r="DM92" s="119"/>
      <c r="DN92" s="119"/>
      <c r="DO92" s="119"/>
      <c r="DP92" s="119"/>
      <c r="DQ92" s="119"/>
      <c r="DR92" s="119"/>
      <c r="DS92" s="119"/>
      <c r="DT92" s="119"/>
      <c r="DU92" s="119"/>
      <c r="DV92" s="119"/>
      <c r="DW92" s="119"/>
      <c r="DX92" s="119"/>
      <c r="DY92" s="119"/>
      <c r="DZ92" s="119"/>
      <c r="EA92" s="119"/>
      <c r="EB92" s="119"/>
      <c r="EC92" s="119"/>
      <c r="ED92" s="119"/>
      <c r="EE92" s="119"/>
      <c r="EF92" s="119"/>
      <c r="EG92" s="119"/>
      <c r="EH92" s="119"/>
      <c r="EI92" s="119"/>
      <c r="EJ92" s="119"/>
      <c r="EK92" s="119"/>
      <c r="EL92" s="119"/>
      <c r="EM92" s="119"/>
      <c r="EN92" s="119"/>
      <c r="EO92" s="119"/>
      <c r="EP92" s="119"/>
      <c r="EQ92" s="119"/>
      <c r="ER92" s="119"/>
      <c r="ES92" s="119"/>
      <c r="ET92" s="119"/>
      <c r="EU92" s="119"/>
      <c r="EV92" s="119"/>
      <c r="EW92" s="119"/>
      <c r="EX92" s="119"/>
      <c r="EY92" s="119"/>
      <c r="EZ92" s="119"/>
      <c r="FA92" s="119"/>
      <c r="FB92" s="119"/>
      <c r="FC92" s="119"/>
      <c r="FD92" s="119"/>
      <c r="FE92" s="119"/>
      <c r="FF92" s="119"/>
      <c r="FG92" s="119"/>
      <c r="FH92" s="119"/>
      <c r="FI92" s="119"/>
      <c r="FJ92" s="119"/>
      <c r="FK92" s="119"/>
      <c r="FL92" s="119"/>
      <c r="FM92" s="119"/>
      <c r="FN92" s="119"/>
      <c r="FO92" s="119"/>
      <c r="FP92" s="119"/>
      <c r="FQ92" s="119"/>
      <c r="FR92" s="119"/>
      <c r="FS92" s="119"/>
      <c r="FT92" s="119"/>
      <c r="FU92" s="119"/>
      <c r="FV92" s="119"/>
      <c r="FW92" s="119"/>
      <c r="FX92" s="119"/>
      <c r="FY92" s="119"/>
      <c r="FZ92" s="119"/>
      <c r="GA92" s="119"/>
      <c r="GB92" s="119"/>
      <c r="GC92" s="119"/>
      <c r="GD92" s="119"/>
      <c r="GE92" s="119"/>
      <c r="GF92" s="119"/>
      <c r="GG92" s="119"/>
      <c r="GH92" s="119"/>
      <c r="GI92" s="119"/>
      <c r="GJ92" s="119"/>
      <c r="GK92" s="119"/>
      <c r="GL92" s="119"/>
      <c r="GM92" s="119"/>
      <c r="GN92" s="119"/>
      <c r="GO92" s="119"/>
      <c r="GP92" s="119"/>
      <c r="GQ92" s="119"/>
      <c r="GR92" s="119"/>
      <c r="GS92" s="119"/>
      <c r="GT92" s="119"/>
      <c r="GU92" s="119"/>
      <c r="GV92" s="119"/>
      <c r="GW92" s="119"/>
      <c r="GX92" s="119"/>
      <c r="GY92" s="119"/>
      <c r="GZ92" s="119"/>
      <c r="HA92" s="119"/>
      <c r="HB92" s="119"/>
      <c r="HC92" s="119"/>
      <c r="HD92" s="119"/>
      <c r="HE92" s="119"/>
      <c r="HF92" s="119"/>
      <c r="HG92" s="119"/>
      <c r="HH92" s="119"/>
      <c r="HI92" s="119"/>
      <c r="HJ92" s="119"/>
      <c r="HK92" s="119"/>
      <c r="HL92" s="119"/>
      <c r="HM92" s="119"/>
      <c r="HN92" s="119"/>
      <c r="HO92" s="119"/>
      <c r="HP92" s="119"/>
      <c r="HQ92" s="119"/>
      <c r="HR92" s="119"/>
      <c r="HS92" s="119"/>
      <c r="HT92" s="119"/>
      <c r="HU92" s="119"/>
      <c r="HV92" s="119"/>
      <c r="HW92" s="119"/>
      <c r="HX92" s="119"/>
      <c r="HY92" s="119"/>
      <c r="HZ92" s="119"/>
      <c r="IA92" s="119"/>
      <c r="IB92" s="119"/>
      <c r="IC92" s="119"/>
      <c r="ID92" s="119"/>
      <c r="IE92" s="119"/>
      <c r="IF92" s="119"/>
      <c r="IG92" s="119"/>
      <c r="IH92" s="119"/>
    </row>
    <row r="93" spans="1:242" s="128" customFormat="1" ht="15.75" x14ac:dyDescent="0.2">
      <c r="A93" s="119"/>
      <c r="B93" s="216"/>
      <c r="H93" s="118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119"/>
      <c r="BO93" s="119"/>
      <c r="BP93" s="119"/>
      <c r="BQ93" s="119"/>
      <c r="BR93" s="119"/>
      <c r="BS93" s="119"/>
      <c r="BT93" s="119"/>
      <c r="BU93" s="119"/>
      <c r="BV93" s="119"/>
      <c r="BW93" s="119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9"/>
      <c r="CW93" s="119"/>
      <c r="CX93" s="119"/>
      <c r="CY93" s="119"/>
      <c r="CZ93" s="119"/>
      <c r="DA93" s="119"/>
      <c r="DB93" s="119"/>
      <c r="DC93" s="119"/>
      <c r="DD93" s="119"/>
      <c r="DE93" s="119"/>
      <c r="DF93" s="119"/>
      <c r="DG93" s="119"/>
      <c r="DH93" s="119"/>
      <c r="DI93" s="119"/>
      <c r="DJ93" s="119"/>
      <c r="DK93" s="119"/>
      <c r="DL93" s="119"/>
      <c r="DM93" s="119"/>
      <c r="DN93" s="119"/>
      <c r="DO93" s="119"/>
      <c r="DP93" s="119"/>
      <c r="DQ93" s="119"/>
      <c r="DR93" s="119"/>
      <c r="DS93" s="119"/>
      <c r="DT93" s="119"/>
      <c r="DU93" s="119"/>
      <c r="DV93" s="119"/>
      <c r="DW93" s="119"/>
      <c r="DX93" s="119"/>
      <c r="DY93" s="119"/>
      <c r="DZ93" s="119"/>
      <c r="EA93" s="119"/>
      <c r="EB93" s="119"/>
      <c r="EC93" s="119"/>
      <c r="ED93" s="119"/>
      <c r="EE93" s="119"/>
      <c r="EF93" s="119"/>
      <c r="EG93" s="119"/>
      <c r="EH93" s="119"/>
      <c r="EI93" s="119"/>
      <c r="EJ93" s="119"/>
      <c r="EK93" s="119"/>
      <c r="EL93" s="119"/>
      <c r="EM93" s="119"/>
      <c r="EN93" s="119"/>
      <c r="EO93" s="119"/>
      <c r="EP93" s="119"/>
      <c r="EQ93" s="119"/>
      <c r="ER93" s="119"/>
      <c r="ES93" s="119"/>
      <c r="ET93" s="119"/>
      <c r="EU93" s="119"/>
      <c r="EV93" s="119"/>
      <c r="EW93" s="119"/>
      <c r="EX93" s="119"/>
      <c r="EY93" s="119"/>
      <c r="EZ93" s="119"/>
      <c r="FA93" s="119"/>
      <c r="FB93" s="119"/>
      <c r="FC93" s="119"/>
      <c r="FD93" s="119"/>
      <c r="FE93" s="119"/>
      <c r="FF93" s="119"/>
      <c r="FG93" s="119"/>
      <c r="FH93" s="119"/>
      <c r="FI93" s="119"/>
      <c r="FJ93" s="119"/>
      <c r="FK93" s="119"/>
      <c r="FL93" s="119"/>
      <c r="FM93" s="119"/>
      <c r="FN93" s="119"/>
      <c r="FO93" s="119"/>
      <c r="FP93" s="119"/>
      <c r="FQ93" s="119"/>
      <c r="FR93" s="119"/>
      <c r="FS93" s="119"/>
      <c r="FT93" s="119"/>
      <c r="FU93" s="119"/>
      <c r="FV93" s="119"/>
      <c r="FW93" s="119"/>
      <c r="FX93" s="119"/>
      <c r="FY93" s="119"/>
      <c r="FZ93" s="119"/>
      <c r="GA93" s="119"/>
      <c r="GB93" s="119"/>
      <c r="GC93" s="119"/>
      <c r="GD93" s="119"/>
      <c r="GE93" s="119"/>
      <c r="GF93" s="119"/>
      <c r="GG93" s="119"/>
      <c r="GH93" s="119"/>
      <c r="GI93" s="119"/>
      <c r="GJ93" s="119"/>
      <c r="GK93" s="119"/>
      <c r="GL93" s="119"/>
      <c r="GM93" s="119"/>
      <c r="GN93" s="119"/>
      <c r="GO93" s="119"/>
      <c r="GP93" s="119"/>
      <c r="GQ93" s="119"/>
      <c r="GR93" s="119"/>
      <c r="GS93" s="119"/>
      <c r="GT93" s="119"/>
      <c r="GU93" s="119"/>
      <c r="GV93" s="119"/>
      <c r="GW93" s="119"/>
      <c r="GX93" s="119"/>
      <c r="GY93" s="119"/>
      <c r="GZ93" s="119"/>
      <c r="HA93" s="119"/>
      <c r="HB93" s="119"/>
      <c r="HC93" s="119"/>
      <c r="HD93" s="119"/>
      <c r="HE93" s="119"/>
      <c r="HF93" s="119"/>
      <c r="HG93" s="119"/>
      <c r="HH93" s="119"/>
      <c r="HI93" s="119"/>
      <c r="HJ93" s="119"/>
      <c r="HK93" s="119"/>
      <c r="HL93" s="119"/>
      <c r="HM93" s="119"/>
      <c r="HN93" s="119"/>
      <c r="HO93" s="119"/>
      <c r="HP93" s="119"/>
      <c r="HQ93" s="119"/>
      <c r="HR93" s="119"/>
      <c r="HS93" s="119"/>
      <c r="HT93" s="119"/>
      <c r="HU93" s="119"/>
      <c r="HV93" s="119"/>
      <c r="HW93" s="119"/>
      <c r="HX93" s="119"/>
      <c r="HY93" s="119"/>
      <c r="HZ93" s="119"/>
      <c r="IA93" s="119"/>
      <c r="IB93" s="119"/>
      <c r="IC93" s="119"/>
      <c r="ID93" s="119"/>
      <c r="IE93" s="119"/>
      <c r="IF93" s="119"/>
      <c r="IG93" s="119"/>
      <c r="IH93" s="119"/>
    </row>
    <row r="94" spans="1:242" s="128" customFormat="1" ht="15.75" x14ac:dyDescent="0.2">
      <c r="A94" s="119"/>
      <c r="B94" s="216"/>
      <c r="H94" s="118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  <c r="BW94" s="119"/>
      <c r="BX94" s="119"/>
      <c r="BY94" s="119"/>
      <c r="BZ94" s="119"/>
      <c r="CA94" s="119"/>
      <c r="CB94" s="119"/>
      <c r="CC94" s="119"/>
      <c r="CD94" s="119"/>
      <c r="CE94" s="119"/>
      <c r="CF94" s="119"/>
      <c r="CG94" s="119"/>
      <c r="CH94" s="119"/>
      <c r="CI94" s="119"/>
      <c r="CJ94" s="119"/>
      <c r="CK94" s="119"/>
      <c r="CL94" s="119"/>
      <c r="CM94" s="119"/>
      <c r="CN94" s="119"/>
      <c r="CO94" s="119"/>
      <c r="CP94" s="119"/>
      <c r="CQ94" s="119"/>
      <c r="CR94" s="119"/>
      <c r="CS94" s="119"/>
      <c r="CT94" s="119"/>
      <c r="CU94" s="119"/>
      <c r="CV94" s="119"/>
      <c r="CW94" s="119"/>
      <c r="CX94" s="119"/>
      <c r="CY94" s="119"/>
      <c r="CZ94" s="119"/>
      <c r="DA94" s="119"/>
      <c r="DB94" s="119"/>
      <c r="DC94" s="119"/>
      <c r="DD94" s="119"/>
      <c r="DE94" s="119"/>
      <c r="DF94" s="119"/>
      <c r="DG94" s="119"/>
      <c r="DH94" s="119"/>
      <c r="DI94" s="119"/>
      <c r="DJ94" s="119"/>
      <c r="DK94" s="119"/>
      <c r="DL94" s="119"/>
      <c r="DM94" s="119"/>
      <c r="DN94" s="119"/>
      <c r="DO94" s="119"/>
      <c r="DP94" s="119"/>
      <c r="DQ94" s="119"/>
      <c r="DR94" s="119"/>
      <c r="DS94" s="119"/>
      <c r="DT94" s="119"/>
      <c r="DU94" s="119"/>
      <c r="DV94" s="119"/>
      <c r="DW94" s="119"/>
      <c r="DX94" s="119"/>
      <c r="DY94" s="119"/>
      <c r="DZ94" s="119"/>
      <c r="EA94" s="119"/>
      <c r="EB94" s="119"/>
      <c r="EC94" s="119"/>
      <c r="ED94" s="119"/>
      <c r="EE94" s="119"/>
      <c r="EF94" s="119"/>
      <c r="EG94" s="119"/>
      <c r="EH94" s="119"/>
      <c r="EI94" s="119"/>
      <c r="EJ94" s="119"/>
      <c r="EK94" s="119"/>
      <c r="EL94" s="119"/>
      <c r="EM94" s="119"/>
      <c r="EN94" s="119"/>
      <c r="EO94" s="119"/>
      <c r="EP94" s="119"/>
      <c r="EQ94" s="119"/>
      <c r="ER94" s="119"/>
      <c r="ES94" s="119"/>
      <c r="ET94" s="119"/>
      <c r="EU94" s="119"/>
      <c r="EV94" s="119"/>
      <c r="EW94" s="119"/>
      <c r="EX94" s="119"/>
      <c r="EY94" s="119"/>
      <c r="EZ94" s="119"/>
      <c r="FA94" s="119"/>
      <c r="FB94" s="119"/>
      <c r="FC94" s="119"/>
      <c r="FD94" s="119"/>
      <c r="FE94" s="119"/>
      <c r="FF94" s="119"/>
      <c r="FG94" s="119"/>
      <c r="FH94" s="119"/>
      <c r="FI94" s="119"/>
      <c r="FJ94" s="119"/>
      <c r="FK94" s="119"/>
      <c r="FL94" s="119"/>
      <c r="FM94" s="119"/>
      <c r="FN94" s="119"/>
      <c r="FO94" s="119"/>
      <c r="FP94" s="119"/>
      <c r="FQ94" s="119"/>
      <c r="FR94" s="119"/>
      <c r="FS94" s="119"/>
      <c r="FT94" s="119"/>
      <c r="FU94" s="119"/>
      <c r="FV94" s="119"/>
      <c r="FW94" s="119"/>
      <c r="FX94" s="119"/>
      <c r="FY94" s="119"/>
      <c r="FZ94" s="119"/>
      <c r="GA94" s="119"/>
      <c r="GB94" s="119"/>
      <c r="GC94" s="119"/>
      <c r="GD94" s="119"/>
      <c r="GE94" s="119"/>
      <c r="GF94" s="119"/>
      <c r="GG94" s="119"/>
      <c r="GH94" s="119"/>
      <c r="GI94" s="119"/>
      <c r="GJ94" s="119"/>
      <c r="GK94" s="119"/>
      <c r="GL94" s="119"/>
      <c r="GM94" s="119"/>
      <c r="GN94" s="119"/>
      <c r="GO94" s="119"/>
      <c r="GP94" s="119"/>
      <c r="GQ94" s="119"/>
      <c r="GR94" s="119"/>
      <c r="GS94" s="119"/>
      <c r="GT94" s="119"/>
      <c r="GU94" s="119"/>
      <c r="GV94" s="119"/>
      <c r="GW94" s="119"/>
      <c r="GX94" s="119"/>
      <c r="GY94" s="119"/>
      <c r="GZ94" s="119"/>
      <c r="HA94" s="119"/>
      <c r="HB94" s="119"/>
      <c r="HC94" s="119"/>
      <c r="HD94" s="119"/>
      <c r="HE94" s="119"/>
      <c r="HF94" s="119"/>
      <c r="HG94" s="119"/>
      <c r="HH94" s="119"/>
      <c r="HI94" s="119"/>
      <c r="HJ94" s="119"/>
      <c r="HK94" s="119"/>
      <c r="HL94" s="119"/>
      <c r="HM94" s="119"/>
      <c r="HN94" s="119"/>
      <c r="HO94" s="119"/>
      <c r="HP94" s="119"/>
      <c r="HQ94" s="119"/>
      <c r="HR94" s="119"/>
      <c r="HS94" s="119"/>
      <c r="HT94" s="119"/>
      <c r="HU94" s="119"/>
      <c r="HV94" s="119"/>
      <c r="HW94" s="119"/>
      <c r="HX94" s="119"/>
      <c r="HY94" s="119"/>
      <c r="HZ94" s="119"/>
      <c r="IA94" s="119"/>
      <c r="IB94" s="119"/>
      <c r="IC94" s="119"/>
      <c r="ID94" s="119"/>
      <c r="IE94" s="119"/>
      <c r="IF94" s="119"/>
      <c r="IG94" s="119"/>
      <c r="IH94" s="119"/>
    </row>
    <row r="95" spans="1:242" s="128" customFormat="1" ht="15.75" x14ac:dyDescent="0.2">
      <c r="A95" s="119"/>
      <c r="B95" s="216"/>
      <c r="H95" s="118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9"/>
      <c r="CW95" s="119"/>
      <c r="CX95" s="119"/>
      <c r="CY95" s="119"/>
      <c r="CZ95" s="119"/>
      <c r="DA95" s="119"/>
      <c r="DB95" s="119"/>
      <c r="DC95" s="119"/>
      <c r="DD95" s="119"/>
      <c r="DE95" s="119"/>
      <c r="DF95" s="119"/>
      <c r="DG95" s="119"/>
      <c r="DH95" s="119"/>
      <c r="DI95" s="119"/>
      <c r="DJ95" s="119"/>
      <c r="DK95" s="119"/>
      <c r="DL95" s="119"/>
      <c r="DM95" s="119"/>
      <c r="DN95" s="119"/>
      <c r="DO95" s="119"/>
      <c r="DP95" s="119"/>
      <c r="DQ95" s="119"/>
      <c r="DR95" s="119"/>
      <c r="DS95" s="119"/>
      <c r="DT95" s="119"/>
      <c r="DU95" s="119"/>
      <c r="DV95" s="119"/>
      <c r="DW95" s="119"/>
      <c r="DX95" s="119"/>
      <c r="DY95" s="119"/>
      <c r="DZ95" s="119"/>
      <c r="EA95" s="119"/>
      <c r="EB95" s="119"/>
      <c r="EC95" s="119"/>
      <c r="ED95" s="119"/>
      <c r="EE95" s="119"/>
      <c r="EF95" s="119"/>
      <c r="EG95" s="119"/>
      <c r="EH95" s="119"/>
      <c r="EI95" s="119"/>
      <c r="EJ95" s="119"/>
      <c r="EK95" s="119"/>
      <c r="EL95" s="119"/>
      <c r="EM95" s="119"/>
      <c r="EN95" s="119"/>
      <c r="EO95" s="119"/>
      <c r="EP95" s="119"/>
      <c r="EQ95" s="119"/>
      <c r="ER95" s="119"/>
      <c r="ES95" s="119"/>
      <c r="ET95" s="119"/>
      <c r="EU95" s="119"/>
      <c r="EV95" s="119"/>
      <c r="EW95" s="119"/>
      <c r="EX95" s="119"/>
      <c r="EY95" s="119"/>
      <c r="EZ95" s="119"/>
      <c r="FA95" s="119"/>
      <c r="FB95" s="119"/>
      <c r="FC95" s="119"/>
      <c r="FD95" s="119"/>
      <c r="FE95" s="119"/>
      <c r="FF95" s="119"/>
      <c r="FG95" s="119"/>
      <c r="FH95" s="119"/>
      <c r="FI95" s="119"/>
      <c r="FJ95" s="119"/>
      <c r="FK95" s="119"/>
      <c r="FL95" s="119"/>
      <c r="FM95" s="119"/>
      <c r="FN95" s="119"/>
      <c r="FO95" s="119"/>
      <c r="FP95" s="119"/>
      <c r="FQ95" s="119"/>
      <c r="FR95" s="119"/>
      <c r="FS95" s="119"/>
      <c r="FT95" s="119"/>
      <c r="FU95" s="119"/>
      <c r="FV95" s="119"/>
      <c r="FW95" s="119"/>
      <c r="FX95" s="119"/>
      <c r="FY95" s="119"/>
      <c r="FZ95" s="119"/>
      <c r="GA95" s="119"/>
      <c r="GB95" s="119"/>
      <c r="GC95" s="119"/>
      <c r="GD95" s="119"/>
      <c r="GE95" s="119"/>
      <c r="GF95" s="119"/>
      <c r="GG95" s="119"/>
      <c r="GH95" s="119"/>
      <c r="GI95" s="119"/>
      <c r="GJ95" s="119"/>
      <c r="GK95" s="119"/>
      <c r="GL95" s="119"/>
      <c r="GM95" s="119"/>
      <c r="GN95" s="119"/>
      <c r="GO95" s="119"/>
      <c r="GP95" s="119"/>
      <c r="GQ95" s="119"/>
      <c r="GR95" s="119"/>
      <c r="GS95" s="119"/>
      <c r="GT95" s="119"/>
      <c r="GU95" s="119"/>
      <c r="GV95" s="119"/>
      <c r="GW95" s="119"/>
      <c r="GX95" s="119"/>
      <c r="GY95" s="119"/>
      <c r="GZ95" s="119"/>
      <c r="HA95" s="119"/>
      <c r="HB95" s="119"/>
      <c r="HC95" s="119"/>
      <c r="HD95" s="119"/>
      <c r="HE95" s="119"/>
      <c r="HF95" s="119"/>
      <c r="HG95" s="119"/>
      <c r="HH95" s="119"/>
      <c r="HI95" s="119"/>
      <c r="HJ95" s="119"/>
      <c r="HK95" s="119"/>
      <c r="HL95" s="119"/>
      <c r="HM95" s="119"/>
      <c r="HN95" s="119"/>
      <c r="HO95" s="119"/>
      <c r="HP95" s="119"/>
      <c r="HQ95" s="119"/>
      <c r="HR95" s="119"/>
      <c r="HS95" s="119"/>
      <c r="HT95" s="119"/>
      <c r="HU95" s="119"/>
      <c r="HV95" s="119"/>
      <c r="HW95" s="119"/>
      <c r="HX95" s="119"/>
      <c r="HY95" s="119"/>
      <c r="HZ95" s="119"/>
      <c r="IA95" s="119"/>
      <c r="IB95" s="119"/>
      <c r="IC95" s="119"/>
      <c r="ID95" s="119"/>
      <c r="IE95" s="119"/>
      <c r="IF95" s="119"/>
      <c r="IG95" s="119"/>
      <c r="IH95" s="119"/>
    </row>
    <row r="96" spans="1:242" s="128" customFormat="1" x14ac:dyDescent="0.2">
      <c r="A96" s="119"/>
      <c r="B96" s="223"/>
      <c r="H96" s="118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  <c r="BI96" s="119"/>
      <c r="BJ96" s="119"/>
      <c r="BK96" s="119"/>
      <c r="BL96" s="119"/>
      <c r="BM96" s="119"/>
      <c r="BN96" s="119"/>
      <c r="BO96" s="119"/>
      <c r="BP96" s="119"/>
      <c r="BQ96" s="119"/>
      <c r="BR96" s="119"/>
      <c r="BS96" s="119"/>
      <c r="BT96" s="119"/>
      <c r="BU96" s="119"/>
      <c r="BV96" s="119"/>
      <c r="BW96" s="119"/>
      <c r="BX96" s="119"/>
      <c r="BY96" s="119"/>
      <c r="BZ96" s="119"/>
      <c r="CA96" s="119"/>
      <c r="CB96" s="119"/>
      <c r="CC96" s="119"/>
      <c r="CD96" s="119"/>
      <c r="CE96" s="119"/>
      <c r="CF96" s="119"/>
      <c r="CG96" s="119"/>
      <c r="CH96" s="119"/>
      <c r="CI96" s="119"/>
      <c r="CJ96" s="119"/>
      <c r="CK96" s="119"/>
      <c r="CL96" s="119"/>
      <c r="CM96" s="119"/>
      <c r="CN96" s="119"/>
      <c r="CO96" s="119"/>
      <c r="CP96" s="119"/>
      <c r="CQ96" s="119"/>
      <c r="CR96" s="119"/>
      <c r="CS96" s="119"/>
      <c r="CT96" s="119"/>
      <c r="CU96" s="119"/>
      <c r="CV96" s="119"/>
      <c r="CW96" s="119"/>
      <c r="CX96" s="119"/>
      <c r="CY96" s="119"/>
      <c r="CZ96" s="119"/>
      <c r="DA96" s="119"/>
      <c r="DB96" s="119"/>
      <c r="DC96" s="119"/>
      <c r="DD96" s="119"/>
      <c r="DE96" s="119"/>
      <c r="DF96" s="119"/>
      <c r="DG96" s="119"/>
      <c r="DH96" s="119"/>
      <c r="DI96" s="119"/>
      <c r="DJ96" s="119"/>
      <c r="DK96" s="119"/>
      <c r="DL96" s="119"/>
      <c r="DM96" s="119"/>
      <c r="DN96" s="119"/>
      <c r="DO96" s="119"/>
      <c r="DP96" s="119"/>
      <c r="DQ96" s="119"/>
      <c r="DR96" s="119"/>
      <c r="DS96" s="119"/>
      <c r="DT96" s="119"/>
      <c r="DU96" s="119"/>
      <c r="DV96" s="119"/>
      <c r="DW96" s="119"/>
      <c r="DX96" s="119"/>
      <c r="DY96" s="119"/>
      <c r="DZ96" s="119"/>
      <c r="EA96" s="119"/>
      <c r="EB96" s="119"/>
      <c r="EC96" s="119"/>
      <c r="ED96" s="119"/>
      <c r="EE96" s="119"/>
      <c r="EF96" s="119"/>
      <c r="EG96" s="119"/>
      <c r="EH96" s="119"/>
      <c r="EI96" s="119"/>
      <c r="EJ96" s="119"/>
      <c r="EK96" s="119"/>
      <c r="EL96" s="119"/>
      <c r="EM96" s="119"/>
      <c r="EN96" s="119"/>
      <c r="EO96" s="119"/>
      <c r="EP96" s="119"/>
      <c r="EQ96" s="119"/>
      <c r="ER96" s="119"/>
      <c r="ES96" s="119"/>
      <c r="ET96" s="119"/>
      <c r="EU96" s="119"/>
      <c r="EV96" s="119"/>
      <c r="EW96" s="119"/>
      <c r="EX96" s="119"/>
      <c r="EY96" s="119"/>
      <c r="EZ96" s="119"/>
      <c r="FA96" s="119"/>
      <c r="FB96" s="119"/>
      <c r="FC96" s="119"/>
      <c r="FD96" s="119"/>
      <c r="FE96" s="119"/>
      <c r="FF96" s="119"/>
      <c r="FG96" s="119"/>
      <c r="FH96" s="119"/>
      <c r="FI96" s="119"/>
      <c r="FJ96" s="119"/>
      <c r="FK96" s="119"/>
      <c r="FL96" s="119"/>
      <c r="FM96" s="119"/>
      <c r="FN96" s="119"/>
      <c r="FO96" s="119"/>
      <c r="FP96" s="119"/>
      <c r="FQ96" s="119"/>
      <c r="FR96" s="119"/>
      <c r="FS96" s="119"/>
      <c r="FT96" s="119"/>
      <c r="FU96" s="119"/>
      <c r="FV96" s="119"/>
      <c r="FW96" s="119"/>
      <c r="FX96" s="119"/>
      <c r="FY96" s="119"/>
      <c r="FZ96" s="119"/>
      <c r="GA96" s="119"/>
      <c r="GB96" s="119"/>
      <c r="GC96" s="119"/>
      <c r="GD96" s="119"/>
      <c r="GE96" s="119"/>
      <c r="GF96" s="119"/>
      <c r="GG96" s="119"/>
      <c r="GH96" s="119"/>
      <c r="GI96" s="119"/>
      <c r="GJ96" s="119"/>
      <c r="GK96" s="119"/>
      <c r="GL96" s="119"/>
      <c r="GM96" s="119"/>
      <c r="GN96" s="119"/>
      <c r="GO96" s="119"/>
      <c r="GP96" s="119"/>
      <c r="GQ96" s="119"/>
      <c r="GR96" s="119"/>
      <c r="GS96" s="119"/>
      <c r="GT96" s="119"/>
      <c r="GU96" s="119"/>
      <c r="GV96" s="119"/>
      <c r="GW96" s="119"/>
      <c r="GX96" s="119"/>
      <c r="GY96" s="119"/>
      <c r="GZ96" s="119"/>
      <c r="HA96" s="119"/>
      <c r="HB96" s="119"/>
      <c r="HC96" s="119"/>
      <c r="HD96" s="119"/>
      <c r="HE96" s="119"/>
      <c r="HF96" s="119"/>
      <c r="HG96" s="119"/>
      <c r="HH96" s="119"/>
      <c r="HI96" s="119"/>
      <c r="HJ96" s="119"/>
      <c r="HK96" s="119"/>
      <c r="HL96" s="119"/>
      <c r="HM96" s="119"/>
      <c r="HN96" s="119"/>
      <c r="HO96" s="119"/>
      <c r="HP96" s="119"/>
      <c r="HQ96" s="119"/>
      <c r="HR96" s="119"/>
      <c r="HS96" s="119"/>
      <c r="HT96" s="119"/>
      <c r="HU96" s="119"/>
      <c r="HV96" s="119"/>
      <c r="HW96" s="119"/>
      <c r="HX96" s="119"/>
      <c r="HY96" s="119"/>
      <c r="HZ96" s="119"/>
      <c r="IA96" s="119"/>
      <c r="IB96" s="119"/>
      <c r="IC96" s="119"/>
      <c r="ID96" s="119"/>
      <c r="IE96" s="119"/>
      <c r="IF96" s="119"/>
      <c r="IG96" s="119"/>
      <c r="IH96" s="119"/>
    </row>
    <row r="97" spans="1:242" s="128" customFormat="1" x14ac:dyDescent="0.2">
      <c r="A97" s="119"/>
      <c r="B97" s="223"/>
      <c r="H97" s="118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19"/>
      <c r="BU97" s="119"/>
      <c r="BV97" s="119"/>
      <c r="BW97" s="119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9"/>
      <c r="CW97" s="119"/>
      <c r="CX97" s="119"/>
      <c r="CY97" s="119"/>
      <c r="CZ97" s="119"/>
      <c r="DA97" s="119"/>
      <c r="DB97" s="119"/>
      <c r="DC97" s="119"/>
      <c r="DD97" s="119"/>
      <c r="DE97" s="119"/>
      <c r="DF97" s="119"/>
      <c r="DG97" s="119"/>
      <c r="DH97" s="119"/>
      <c r="DI97" s="119"/>
      <c r="DJ97" s="119"/>
      <c r="DK97" s="119"/>
      <c r="DL97" s="119"/>
      <c r="DM97" s="119"/>
      <c r="DN97" s="119"/>
      <c r="DO97" s="119"/>
      <c r="DP97" s="119"/>
      <c r="DQ97" s="119"/>
      <c r="DR97" s="119"/>
      <c r="DS97" s="119"/>
      <c r="DT97" s="119"/>
      <c r="DU97" s="119"/>
      <c r="DV97" s="119"/>
      <c r="DW97" s="119"/>
      <c r="DX97" s="119"/>
      <c r="DY97" s="119"/>
      <c r="DZ97" s="119"/>
      <c r="EA97" s="119"/>
      <c r="EB97" s="119"/>
      <c r="EC97" s="119"/>
      <c r="ED97" s="119"/>
      <c r="EE97" s="119"/>
      <c r="EF97" s="119"/>
      <c r="EG97" s="119"/>
      <c r="EH97" s="119"/>
      <c r="EI97" s="119"/>
      <c r="EJ97" s="119"/>
      <c r="EK97" s="119"/>
      <c r="EL97" s="119"/>
      <c r="EM97" s="119"/>
      <c r="EN97" s="119"/>
      <c r="EO97" s="119"/>
      <c r="EP97" s="119"/>
      <c r="EQ97" s="119"/>
      <c r="ER97" s="119"/>
      <c r="ES97" s="119"/>
      <c r="ET97" s="119"/>
      <c r="EU97" s="119"/>
      <c r="EV97" s="119"/>
      <c r="EW97" s="119"/>
      <c r="EX97" s="119"/>
      <c r="EY97" s="119"/>
      <c r="EZ97" s="119"/>
      <c r="FA97" s="119"/>
      <c r="FB97" s="119"/>
      <c r="FC97" s="119"/>
      <c r="FD97" s="119"/>
      <c r="FE97" s="119"/>
      <c r="FF97" s="119"/>
      <c r="FG97" s="119"/>
      <c r="FH97" s="119"/>
      <c r="FI97" s="119"/>
      <c r="FJ97" s="119"/>
      <c r="FK97" s="119"/>
      <c r="FL97" s="119"/>
      <c r="FM97" s="119"/>
      <c r="FN97" s="119"/>
      <c r="FO97" s="119"/>
      <c r="FP97" s="119"/>
      <c r="FQ97" s="119"/>
      <c r="FR97" s="119"/>
      <c r="FS97" s="119"/>
      <c r="FT97" s="119"/>
      <c r="FU97" s="119"/>
      <c r="FV97" s="119"/>
      <c r="FW97" s="119"/>
      <c r="FX97" s="119"/>
      <c r="FY97" s="119"/>
      <c r="FZ97" s="119"/>
      <c r="GA97" s="119"/>
      <c r="GB97" s="119"/>
      <c r="GC97" s="119"/>
      <c r="GD97" s="119"/>
      <c r="GE97" s="119"/>
      <c r="GF97" s="119"/>
      <c r="GG97" s="119"/>
      <c r="GH97" s="119"/>
      <c r="GI97" s="119"/>
      <c r="GJ97" s="119"/>
      <c r="GK97" s="119"/>
      <c r="GL97" s="119"/>
      <c r="GM97" s="119"/>
      <c r="GN97" s="119"/>
      <c r="GO97" s="119"/>
      <c r="GP97" s="119"/>
      <c r="GQ97" s="119"/>
      <c r="GR97" s="119"/>
      <c r="GS97" s="119"/>
      <c r="GT97" s="119"/>
      <c r="GU97" s="119"/>
      <c r="GV97" s="119"/>
      <c r="GW97" s="119"/>
      <c r="GX97" s="119"/>
      <c r="GY97" s="119"/>
      <c r="GZ97" s="119"/>
      <c r="HA97" s="119"/>
      <c r="HB97" s="119"/>
      <c r="HC97" s="119"/>
      <c r="HD97" s="119"/>
      <c r="HE97" s="119"/>
      <c r="HF97" s="119"/>
      <c r="HG97" s="119"/>
      <c r="HH97" s="119"/>
      <c r="HI97" s="119"/>
      <c r="HJ97" s="119"/>
      <c r="HK97" s="119"/>
      <c r="HL97" s="119"/>
      <c r="HM97" s="119"/>
      <c r="HN97" s="119"/>
      <c r="HO97" s="119"/>
      <c r="HP97" s="119"/>
      <c r="HQ97" s="119"/>
      <c r="HR97" s="119"/>
      <c r="HS97" s="119"/>
      <c r="HT97" s="119"/>
      <c r="HU97" s="119"/>
      <c r="HV97" s="119"/>
      <c r="HW97" s="119"/>
      <c r="HX97" s="119"/>
      <c r="HY97" s="119"/>
      <c r="HZ97" s="119"/>
      <c r="IA97" s="119"/>
      <c r="IB97" s="119"/>
      <c r="IC97" s="119"/>
      <c r="ID97" s="119"/>
      <c r="IE97" s="119"/>
      <c r="IF97" s="119"/>
      <c r="IG97" s="119"/>
      <c r="IH97" s="119"/>
    </row>
    <row r="98" spans="1:242" s="128" customFormat="1" x14ac:dyDescent="0.2">
      <c r="A98" s="119"/>
      <c r="B98" s="223"/>
      <c r="H98" s="118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  <c r="BI98" s="119"/>
      <c r="BJ98" s="119"/>
      <c r="BK98" s="119"/>
      <c r="BL98" s="119"/>
      <c r="BM98" s="119"/>
      <c r="BN98" s="119"/>
      <c r="BO98" s="119"/>
      <c r="BP98" s="119"/>
      <c r="BQ98" s="119"/>
      <c r="BR98" s="119"/>
      <c r="BS98" s="119"/>
      <c r="BT98" s="119"/>
      <c r="BU98" s="119"/>
      <c r="BV98" s="119"/>
      <c r="BW98" s="119"/>
      <c r="BX98" s="119"/>
      <c r="BY98" s="119"/>
      <c r="BZ98" s="119"/>
      <c r="CA98" s="119"/>
      <c r="CB98" s="119"/>
      <c r="CC98" s="119"/>
      <c r="CD98" s="119"/>
      <c r="CE98" s="119"/>
      <c r="CF98" s="119"/>
      <c r="CG98" s="119"/>
      <c r="CH98" s="119"/>
      <c r="CI98" s="119"/>
      <c r="CJ98" s="119"/>
      <c r="CK98" s="119"/>
      <c r="CL98" s="119"/>
      <c r="CM98" s="119"/>
      <c r="CN98" s="119"/>
      <c r="CO98" s="119"/>
      <c r="CP98" s="119"/>
      <c r="CQ98" s="119"/>
      <c r="CR98" s="119"/>
      <c r="CS98" s="119"/>
      <c r="CT98" s="119"/>
      <c r="CU98" s="119"/>
      <c r="CV98" s="119"/>
      <c r="CW98" s="119"/>
      <c r="CX98" s="119"/>
      <c r="CY98" s="119"/>
      <c r="CZ98" s="119"/>
      <c r="DA98" s="119"/>
      <c r="DB98" s="119"/>
      <c r="DC98" s="119"/>
      <c r="DD98" s="119"/>
      <c r="DE98" s="119"/>
      <c r="DF98" s="119"/>
      <c r="DG98" s="119"/>
      <c r="DH98" s="119"/>
      <c r="DI98" s="119"/>
      <c r="DJ98" s="119"/>
      <c r="DK98" s="119"/>
      <c r="DL98" s="119"/>
      <c r="DM98" s="119"/>
      <c r="DN98" s="119"/>
      <c r="DO98" s="119"/>
      <c r="DP98" s="119"/>
      <c r="DQ98" s="119"/>
      <c r="DR98" s="119"/>
      <c r="DS98" s="119"/>
      <c r="DT98" s="119"/>
      <c r="DU98" s="119"/>
      <c r="DV98" s="119"/>
      <c r="DW98" s="119"/>
      <c r="DX98" s="119"/>
      <c r="DY98" s="119"/>
      <c r="DZ98" s="119"/>
      <c r="EA98" s="119"/>
      <c r="EB98" s="119"/>
      <c r="EC98" s="119"/>
      <c r="ED98" s="119"/>
      <c r="EE98" s="119"/>
      <c r="EF98" s="119"/>
      <c r="EG98" s="119"/>
      <c r="EH98" s="119"/>
      <c r="EI98" s="119"/>
      <c r="EJ98" s="119"/>
      <c r="EK98" s="119"/>
      <c r="EL98" s="119"/>
      <c r="EM98" s="119"/>
      <c r="EN98" s="119"/>
      <c r="EO98" s="119"/>
      <c r="EP98" s="119"/>
      <c r="EQ98" s="119"/>
      <c r="ER98" s="119"/>
      <c r="ES98" s="119"/>
      <c r="ET98" s="119"/>
      <c r="EU98" s="119"/>
      <c r="EV98" s="119"/>
      <c r="EW98" s="119"/>
      <c r="EX98" s="119"/>
      <c r="EY98" s="119"/>
      <c r="EZ98" s="119"/>
      <c r="FA98" s="119"/>
      <c r="FB98" s="119"/>
      <c r="FC98" s="119"/>
      <c r="FD98" s="119"/>
      <c r="FE98" s="119"/>
      <c r="FF98" s="119"/>
      <c r="FG98" s="119"/>
      <c r="FH98" s="119"/>
      <c r="FI98" s="119"/>
      <c r="FJ98" s="119"/>
      <c r="FK98" s="119"/>
      <c r="FL98" s="119"/>
      <c r="FM98" s="119"/>
      <c r="FN98" s="119"/>
      <c r="FO98" s="119"/>
      <c r="FP98" s="119"/>
      <c r="FQ98" s="119"/>
      <c r="FR98" s="119"/>
      <c r="FS98" s="119"/>
      <c r="FT98" s="119"/>
      <c r="FU98" s="119"/>
      <c r="FV98" s="119"/>
      <c r="FW98" s="119"/>
      <c r="FX98" s="119"/>
      <c r="FY98" s="119"/>
      <c r="FZ98" s="119"/>
      <c r="GA98" s="119"/>
      <c r="GB98" s="119"/>
      <c r="GC98" s="119"/>
      <c r="GD98" s="119"/>
      <c r="GE98" s="119"/>
      <c r="GF98" s="119"/>
      <c r="GG98" s="119"/>
      <c r="GH98" s="119"/>
      <c r="GI98" s="119"/>
      <c r="GJ98" s="119"/>
      <c r="GK98" s="119"/>
      <c r="GL98" s="119"/>
      <c r="GM98" s="119"/>
      <c r="GN98" s="119"/>
      <c r="GO98" s="119"/>
      <c r="GP98" s="119"/>
      <c r="GQ98" s="119"/>
      <c r="GR98" s="119"/>
      <c r="GS98" s="119"/>
      <c r="GT98" s="119"/>
      <c r="GU98" s="119"/>
      <c r="GV98" s="119"/>
      <c r="GW98" s="119"/>
      <c r="GX98" s="119"/>
      <c r="GY98" s="119"/>
      <c r="GZ98" s="119"/>
      <c r="HA98" s="119"/>
      <c r="HB98" s="119"/>
      <c r="HC98" s="119"/>
      <c r="HD98" s="119"/>
      <c r="HE98" s="119"/>
      <c r="HF98" s="119"/>
      <c r="HG98" s="119"/>
      <c r="HH98" s="119"/>
      <c r="HI98" s="119"/>
      <c r="HJ98" s="119"/>
      <c r="HK98" s="119"/>
      <c r="HL98" s="119"/>
      <c r="HM98" s="119"/>
      <c r="HN98" s="119"/>
      <c r="HO98" s="119"/>
      <c r="HP98" s="119"/>
      <c r="HQ98" s="119"/>
      <c r="HR98" s="119"/>
      <c r="HS98" s="119"/>
      <c r="HT98" s="119"/>
      <c r="HU98" s="119"/>
      <c r="HV98" s="119"/>
      <c r="HW98" s="119"/>
      <c r="HX98" s="119"/>
      <c r="HY98" s="119"/>
      <c r="HZ98" s="119"/>
      <c r="IA98" s="119"/>
      <c r="IB98" s="119"/>
      <c r="IC98" s="119"/>
      <c r="ID98" s="119"/>
      <c r="IE98" s="119"/>
      <c r="IF98" s="119"/>
      <c r="IG98" s="119"/>
      <c r="IH98" s="119"/>
    </row>
    <row r="99" spans="1:242" s="128" customFormat="1" x14ac:dyDescent="0.2">
      <c r="A99" s="119"/>
      <c r="B99" s="223"/>
      <c r="H99" s="118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  <c r="BH99" s="119"/>
      <c r="BI99" s="119"/>
      <c r="BJ99" s="119"/>
      <c r="BK99" s="119"/>
      <c r="BL99" s="119"/>
      <c r="BM99" s="119"/>
      <c r="BN99" s="119"/>
      <c r="BO99" s="119"/>
      <c r="BP99" s="119"/>
      <c r="BQ99" s="119"/>
      <c r="BR99" s="119"/>
      <c r="BS99" s="119"/>
      <c r="BT99" s="119"/>
      <c r="BU99" s="119"/>
      <c r="BV99" s="119"/>
      <c r="BW99" s="119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9"/>
      <c r="CW99" s="119"/>
      <c r="CX99" s="119"/>
      <c r="CY99" s="119"/>
      <c r="CZ99" s="119"/>
      <c r="DA99" s="119"/>
      <c r="DB99" s="119"/>
      <c r="DC99" s="119"/>
      <c r="DD99" s="119"/>
      <c r="DE99" s="119"/>
      <c r="DF99" s="119"/>
      <c r="DG99" s="119"/>
      <c r="DH99" s="119"/>
      <c r="DI99" s="119"/>
      <c r="DJ99" s="119"/>
      <c r="DK99" s="119"/>
      <c r="DL99" s="119"/>
      <c r="DM99" s="119"/>
      <c r="DN99" s="119"/>
      <c r="DO99" s="119"/>
      <c r="DP99" s="119"/>
      <c r="DQ99" s="119"/>
      <c r="DR99" s="119"/>
      <c r="DS99" s="119"/>
      <c r="DT99" s="119"/>
      <c r="DU99" s="119"/>
      <c r="DV99" s="119"/>
      <c r="DW99" s="119"/>
      <c r="DX99" s="119"/>
      <c r="DY99" s="119"/>
      <c r="DZ99" s="119"/>
      <c r="EA99" s="119"/>
      <c r="EB99" s="119"/>
      <c r="EC99" s="119"/>
      <c r="ED99" s="119"/>
      <c r="EE99" s="119"/>
      <c r="EF99" s="119"/>
      <c r="EG99" s="119"/>
      <c r="EH99" s="119"/>
      <c r="EI99" s="119"/>
      <c r="EJ99" s="119"/>
      <c r="EK99" s="119"/>
      <c r="EL99" s="119"/>
      <c r="EM99" s="119"/>
      <c r="EN99" s="119"/>
      <c r="EO99" s="119"/>
      <c r="EP99" s="119"/>
      <c r="EQ99" s="119"/>
      <c r="ER99" s="119"/>
      <c r="ES99" s="119"/>
      <c r="ET99" s="119"/>
      <c r="EU99" s="119"/>
      <c r="EV99" s="119"/>
      <c r="EW99" s="119"/>
      <c r="EX99" s="119"/>
      <c r="EY99" s="119"/>
      <c r="EZ99" s="119"/>
      <c r="FA99" s="119"/>
      <c r="FB99" s="119"/>
      <c r="FC99" s="119"/>
      <c r="FD99" s="119"/>
      <c r="FE99" s="119"/>
      <c r="FF99" s="119"/>
      <c r="FG99" s="119"/>
      <c r="FH99" s="119"/>
      <c r="FI99" s="119"/>
      <c r="FJ99" s="119"/>
      <c r="FK99" s="119"/>
      <c r="FL99" s="119"/>
      <c r="FM99" s="119"/>
      <c r="FN99" s="119"/>
      <c r="FO99" s="119"/>
      <c r="FP99" s="119"/>
      <c r="FQ99" s="119"/>
      <c r="FR99" s="119"/>
      <c r="FS99" s="119"/>
      <c r="FT99" s="119"/>
      <c r="FU99" s="119"/>
      <c r="FV99" s="119"/>
      <c r="FW99" s="119"/>
      <c r="FX99" s="119"/>
      <c r="FY99" s="119"/>
      <c r="FZ99" s="119"/>
      <c r="GA99" s="119"/>
      <c r="GB99" s="119"/>
      <c r="GC99" s="119"/>
      <c r="GD99" s="119"/>
      <c r="GE99" s="119"/>
      <c r="GF99" s="119"/>
      <c r="GG99" s="119"/>
      <c r="GH99" s="119"/>
      <c r="GI99" s="119"/>
      <c r="GJ99" s="119"/>
      <c r="GK99" s="119"/>
      <c r="GL99" s="119"/>
      <c r="GM99" s="119"/>
      <c r="GN99" s="119"/>
      <c r="GO99" s="119"/>
      <c r="GP99" s="119"/>
      <c r="GQ99" s="119"/>
      <c r="GR99" s="119"/>
      <c r="GS99" s="119"/>
      <c r="GT99" s="119"/>
      <c r="GU99" s="119"/>
      <c r="GV99" s="119"/>
      <c r="GW99" s="119"/>
      <c r="GX99" s="119"/>
      <c r="GY99" s="119"/>
      <c r="GZ99" s="119"/>
      <c r="HA99" s="119"/>
      <c r="HB99" s="119"/>
      <c r="HC99" s="119"/>
      <c r="HD99" s="119"/>
      <c r="HE99" s="119"/>
      <c r="HF99" s="119"/>
      <c r="HG99" s="119"/>
      <c r="HH99" s="119"/>
      <c r="HI99" s="119"/>
      <c r="HJ99" s="119"/>
      <c r="HK99" s="119"/>
      <c r="HL99" s="119"/>
      <c r="HM99" s="119"/>
      <c r="HN99" s="119"/>
      <c r="HO99" s="119"/>
      <c r="HP99" s="119"/>
      <c r="HQ99" s="119"/>
      <c r="HR99" s="119"/>
      <c r="HS99" s="119"/>
      <c r="HT99" s="119"/>
      <c r="HU99" s="119"/>
      <c r="HV99" s="119"/>
      <c r="HW99" s="119"/>
      <c r="HX99" s="119"/>
      <c r="HY99" s="119"/>
      <c r="HZ99" s="119"/>
      <c r="IA99" s="119"/>
      <c r="IB99" s="119"/>
      <c r="IC99" s="119"/>
      <c r="ID99" s="119"/>
      <c r="IE99" s="119"/>
      <c r="IF99" s="119"/>
      <c r="IG99" s="119"/>
      <c r="IH99" s="119"/>
    </row>
    <row r="100" spans="1:242" s="128" customFormat="1" x14ac:dyDescent="0.2">
      <c r="A100" s="119"/>
      <c r="B100" s="223"/>
      <c r="H100" s="118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  <c r="BI100" s="119"/>
      <c r="BJ100" s="119"/>
      <c r="BK100" s="119"/>
      <c r="BL100" s="119"/>
      <c r="BM100" s="119"/>
      <c r="BN100" s="119"/>
      <c r="BO100" s="119"/>
      <c r="BP100" s="119"/>
      <c r="BQ100" s="119"/>
      <c r="BR100" s="119"/>
      <c r="BS100" s="119"/>
      <c r="BT100" s="119"/>
      <c r="BU100" s="119"/>
      <c r="BV100" s="119"/>
      <c r="BW100" s="119"/>
      <c r="BX100" s="119"/>
      <c r="BY100" s="119"/>
      <c r="BZ100" s="119"/>
      <c r="CA100" s="119"/>
      <c r="CB100" s="119"/>
      <c r="CC100" s="119"/>
      <c r="CD100" s="119"/>
      <c r="CE100" s="119"/>
      <c r="CF100" s="119"/>
      <c r="CG100" s="119"/>
      <c r="CH100" s="119"/>
      <c r="CI100" s="119"/>
      <c r="CJ100" s="119"/>
      <c r="CK100" s="119"/>
      <c r="CL100" s="119"/>
      <c r="CM100" s="119"/>
      <c r="CN100" s="119"/>
      <c r="CO100" s="119"/>
      <c r="CP100" s="119"/>
      <c r="CQ100" s="119"/>
      <c r="CR100" s="119"/>
      <c r="CS100" s="119"/>
      <c r="CT100" s="119"/>
      <c r="CU100" s="119"/>
      <c r="CV100" s="119"/>
      <c r="CW100" s="119"/>
      <c r="CX100" s="119"/>
      <c r="CY100" s="119"/>
      <c r="CZ100" s="119"/>
      <c r="DA100" s="119"/>
      <c r="DB100" s="119"/>
      <c r="DC100" s="119"/>
      <c r="DD100" s="119"/>
      <c r="DE100" s="119"/>
      <c r="DF100" s="119"/>
      <c r="DG100" s="119"/>
      <c r="DH100" s="119"/>
      <c r="DI100" s="119"/>
      <c r="DJ100" s="119"/>
      <c r="DK100" s="119"/>
      <c r="DL100" s="119"/>
      <c r="DM100" s="119"/>
      <c r="DN100" s="119"/>
      <c r="DO100" s="119"/>
      <c r="DP100" s="119"/>
      <c r="DQ100" s="119"/>
      <c r="DR100" s="119"/>
      <c r="DS100" s="119"/>
      <c r="DT100" s="119"/>
      <c r="DU100" s="119"/>
      <c r="DV100" s="119"/>
      <c r="DW100" s="119"/>
      <c r="DX100" s="119"/>
      <c r="DY100" s="119"/>
      <c r="DZ100" s="119"/>
      <c r="EA100" s="119"/>
      <c r="EB100" s="119"/>
      <c r="EC100" s="119"/>
      <c r="ED100" s="119"/>
      <c r="EE100" s="119"/>
      <c r="EF100" s="119"/>
      <c r="EG100" s="119"/>
      <c r="EH100" s="119"/>
      <c r="EI100" s="119"/>
      <c r="EJ100" s="119"/>
      <c r="EK100" s="119"/>
      <c r="EL100" s="119"/>
      <c r="EM100" s="119"/>
      <c r="EN100" s="119"/>
      <c r="EO100" s="119"/>
      <c r="EP100" s="119"/>
      <c r="EQ100" s="119"/>
      <c r="ER100" s="119"/>
      <c r="ES100" s="119"/>
      <c r="ET100" s="119"/>
      <c r="EU100" s="119"/>
      <c r="EV100" s="119"/>
      <c r="EW100" s="119"/>
      <c r="EX100" s="119"/>
      <c r="EY100" s="119"/>
      <c r="EZ100" s="119"/>
      <c r="FA100" s="119"/>
      <c r="FB100" s="119"/>
      <c r="FC100" s="119"/>
      <c r="FD100" s="119"/>
      <c r="FE100" s="119"/>
      <c r="FF100" s="119"/>
      <c r="FG100" s="119"/>
      <c r="FH100" s="119"/>
      <c r="FI100" s="119"/>
      <c r="FJ100" s="119"/>
      <c r="FK100" s="119"/>
      <c r="FL100" s="119"/>
      <c r="FM100" s="119"/>
      <c r="FN100" s="119"/>
      <c r="FO100" s="119"/>
      <c r="FP100" s="119"/>
      <c r="FQ100" s="119"/>
      <c r="FR100" s="119"/>
      <c r="FS100" s="119"/>
      <c r="FT100" s="119"/>
      <c r="FU100" s="119"/>
      <c r="FV100" s="119"/>
      <c r="FW100" s="119"/>
      <c r="FX100" s="119"/>
      <c r="FY100" s="119"/>
      <c r="FZ100" s="119"/>
      <c r="GA100" s="119"/>
      <c r="GB100" s="119"/>
      <c r="GC100" s="119"/>
      <c r="GD100" s="119"/>
      <c r="GE100" s="119"/>
      <c r="GF100" s="119"/>
      <c r="GG100" s="119"/>
      <c r="GH100" s="119"/>
      <c r="GI100" s="119"/>
      <c r="GJ100" s="119"/>
      <c r="GK100" s="119"/>
      <c r="GL100" s="119"/>
      <c r="GM100" s="119"/>
      <c r="GN100" s="119"/>
      <c r="GO100" s="119"/>
      <c r="GP100" s="119"/>
      <c r="GQ100" s="119"/>
      <c r="GR100" s="119"/>
      <c r="GS100" s="119"/>
      <c r="GT100" s="119"/>
      <c r="GU100" s="119"/>
      <c r="GV100" s="119"/>
      <c r="GW100" s="119"/>
      <c r="GX100" s="119"/>
      <c r="GY100" s="119"/>
      <c r="GZ100" s="119"/>
      <c r="HA100" s="119"/>
      <c r="HB100" s="119"/>
      <c r="HC100" s="119"/>
      <c r="HD100" s="119"/>
      <c r="HE100" s="119"/>
      <c r="HF100" s="119"/>
      <c r="HG100" s="119"/>
      <c r="HH100" s="119"/>
      <c r="HI100" s="119"/>
      <c r="HJ100" s="119"/>
      <c r="HK100" s="119"/>
      <c r="HL100" s="119"/>
      <c r="HM100" s="119"/>
      <c r="HN100" s="119"/>
      <c r="HO100" s="119"/>
      <c r="HP100" s="119"/>
      <c r="HQ100" s="119"/>
      <c r="HR100" s="119"/>
      <c r="HS100" s="119"/>
      <c r="HT100" s="119"/>
      <c r="HU100" s="119"/>
      <c r="HV100" s="119"/>
      <c r="HW100" s="119"/>
      <c r="HX100" s="119"/>
      <c r="HY100" s="119"/>
      <c r="HZ100" s="119"/>
      <c r="IA100" s="119"/>
      <c r="IB100" s="119"/>
      <c r="IC100" s="119"/>
      <c r="ID100" s="119"/>
      <c r="IE100" s="119"/>
      <c r="IF100" s="119"/>
      <c r="IG100" s="119"/>
      <c r="IH100" s="119"/>
    </row>
    <row r="101" spans="1:242" s="128" customFormat="1" x14ac:dyDescent="0.2">
      <c r="A101" s="119"/>
      <c r="B101" s="223"/>
      <c r="H101" s="118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19"/>
      <c r="BR101" s="119"/>
      <c r="BS101" s="119"/>
      <c r="BT101" s="119"/>
      <c r="BU101" s="119"/>
      <c r="BV101" s="119"/>
      <c r="BW101" s="119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9"/>
      <c r="CW101" s="119"/>
      <c r="CX101" s="119"/>
      <c r="CY101" s="119"/>
      <c r="CZ101" s="119"/>
      <c r="DA101" s="119"/>
      <c r="DB101" s="119"/>
      <c r="DC101" s="119"/>
      <c r="DD101" s="119"/>
      <c r="DE101" s="119"/>
      <c r="DF101" s="119"/>
      <c r="DG101" s="119"/>
      <c r="DH101" s="119"/>
      <c r="DI101" s="119"/>
      <c r="DJ101" s="119"/>
      <c r="DK101" s="119"/>
      <c r="DL101" s="119"/>
      <c r="DM101" s="119"/>
      <c r="DN101" s="119"/>
      <c r="DO101" s="119"/>
      <c r="DP101" s="119"/>
      <c r="DQ101" s="119"/>
      <c r="DR101" s="119"/>
      <c r="DS101" s="119"/>
      <c r="DT101" s="119"/>
      <c r="DU101" s="119"/>
      <c r="DV101" s="119"/>
      <c r="DW101" s="119"/>
      <c r="DX101" s="119"/>
      <c r="DY101" s="119"/>
      <c r="DZ101" s="119"/>
      <c r="EA101" s="119"/>
      <c r="EB101" s="119"/>
      <c r="EC101" s="119"/>
      <c r="ED101" s="119"/>
      <c r="EE101" s="119"/>
      <c r="EF101" s="119"/>
      <c r="EG101" s="119"/>
      <c r="EH101" s="119"/>
      <c r="EI101" s="119"/>
      <c r="EJ101" s="119"/>
      <c r="EK101" s="119"/>
      <c r="EL101" s="119"/>
      <c r="EM101" s="119"/>
      <c r="EN101" s="119"/>
      <c r="EO101" s="119"/>
      <c r="EP101" s="119"/>
      <c r="EQ101" s="119"/>
      <c r="ER101" s="119"/>
      <c r="ES101" s="119"/>
      <c r="ET101" s="119"/>
      <c r="EU101" s="119"/>
      <c r="EV101" s="119"/>
      <c r="EW101" s="119"/>
      <c r="EX101" s="119"/>
      <c r="EY101" s="119"/>
      <c r="EZ101" s="119"/>
      <c r="FA101" s="119"/>
      <c r="FB101" s="119"/>
      <c r="FC101" s="119"/>
      <c r="FD101" s="119"/>
      <c r="FE101" s="119"/>
      <c r="FF101" s="119"/>
      <c r="FG101" s="119"/>
      <c r="FH101" s="119"/>
      <c r="FI101" s="119"/>
      <c r="FJ101" s="119"/>
      <c r="FK101" s="119"/>
      <c r="FL101" s="119"/>
      <c r="FM101" s="119"/>
      <c r="FN101" s="119"/>
      <c r="FO101" s="119"/>
      <c r="FP101" s="119"/>
      <c r="FQ101" s="119"/>
      <c r="FR101" s="119"/>
      <c r="FS101" s="119"/>
      <c r="FT101" s="119"/>
      <c r="FU101" s="119"/>
      <c r="FV101" s="119"/>
      <c r="FW101" s="119"/>
      <c r="FX101" s="119"/>
      <c r="FY101" s="119"/>
      <c r="FZ101" s="119"/>
      <c r="GA101" s="119"/>
      <c r="GB101" s="119"/>
      <c r="GC101" s="119"/>
      <c r="GD101" s="119"/>
      <c r="GE101" s="119"/>
      <c r="GF101" s="119"/>
      <c r="GG101" s="119"/>
      <c r="GH101" s="119"/>
      <c r="GI101" s="119"/>
      <c r="GJ101" s="119"/>
      <c r="GK101" s="119"/>
      <c r="GL101" s="119"/>
      <c r="GM101" s="119"/>
      <c r="GN101" s="119"/>
      <c r="GO101" s="119"/>
      <c r="GP101" s="119"/>
      <c r="GQ101" s="119"/>
      <c r="GR101" s="119"/>
      <c r="GS101" s="119"/>
      <c r="GT101" s="119"/>
      <c r="GU101" s="119"/>
      <c r="GV101" s="119"/>
      <c r="GW101" s="119"/>
      <c r="GX101" s="119"/>
      <c r="GY101" s="119"/>
      <c r="GZ101" s="119"/>
      <c r="HA101" s="119"/>
      <c r="HB101" s="119"/>
      <c r="HC101" s="119"/>
      <c r="HD101" s="119"/>
      <c r="HE101" s="119"/>
      <c r="HF101" s="119"/>
      <c r="HG101" s="119"/>
      <c r="HH101" s="119"/>
      <c r="HI101" s="119"/>
      <c r="HJ101" s="119"/>
      <c r="HK101" s="119"/>
      <c r="HL101" s="119"/>
      <c r="HM101" s="119"/>
      <c r="HN101" s="119"/>
      <c r="HO101" s="119"/>
      <c r="HP101" s="119"/>
      <c r="HQ101" s="119"/>
      <c r="HR101" s="119"/>
      <c r="HS101" s="119"/>
      <c r="HT101" s="119"/>
      <c r="HU101" s="119"/>
      <c r="HV101" s="119"/>
      <c r="HW101" s="119"/>
      <c r="HX101" s="119"/>
      <c r="HY101" s="119"/>
      <c r="HZ101" s="119"/>
      <c r="IA101" s="119"/>
      <c r="IB101" s="119"/>
      <c r="IC101" s="119"/>
      <c r="ID101" s="119"/>
      <c r="IE101" s="119"/>
      <c r="IF101" s="119"/>
      <c r="IG101" s="119"/>
      <c r="IH101" s="119"/>
    </row>
    <row r="102" spans="1:242" s="128" customFormat="1" x14ac:dyDescent="0.2">
      <c r="A102" s="119"/>
      <c r="B102" s="223"/>
      <c r="H102" s="118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19"/>
      <c r="BQ102" s="119"/>
      <c r="BR102" s="119"/>
      <c r="BS102" s="119"/>
      <c r="BT102" s="119"/>
      <c r="BU102" s="119"/>
      <c r="BV102" s="119"/>
      <c r="BW102" s="119"/>
      <c r="BX102" s="119"/>
      <c r="BY102" s="119"/>
      <c r="BZ102" s="119"/>
      <c r="CA102" s="119"/>
      <c r="CB102" s="119"/>
      <c r="CC102" s="119"/>
      <c r="CD102" s="119"/>
      <c r="CE102" s="119"/>
      <c r="CF102" s="119"/>
      <c r="CG102" s="119"/>
      <c r="CH102" s="119"/>
      <c r="CI102" s="119"/>
      <c r="CJ102" s="119"/>
      <c r="CK102" s="119"/>
      <c r="CL102" s="119"/>
      <c r="CM102" s="119"/>
      <c r="CN102" s="119"/>
      <c r="CO102" s="119"/>
      <c r="CP102" s="119"/>
      <c r="CQ102" s="119"/>
      <c r="CR102" s="119"/>
      <c r="CS102" s="119"/>
      <c r="CT102" s="119"/>
      <c r="CU102" s="119"/>
      <c r="CV102" s="119"/>
      <c r="CW102" s="119"/>
      <c r="CX102" s="119"/>
      <c r="CY102" s="119"/>
      <c r="CZ102" s="119"/>
      <c r="DA102" s="119"/>
      <c r="DB102" s="119"/>
      <c r="DC102" s="119"/>
      <c r="DD102" s="119"/>
      <c r="DE102" s="119"/>
      <c r="DF102" s="119"/>
      <c r="DG102" s="119"/>
      <c r="DH102" s="119"/>
      <c r="DI102" s="119"/>
      <c r="DJ102" s="119"/>
      <c r="DK102" s="119"/>
      <c r="DL102" s="119"/>
      <c r="DM102" s="119"/>
      <c r="DN102" s="119"/>
      <c r="DO102" s="119"/>
      <c r="DP102" s="119"/>
      <c r="DQ102" s="119"/>
      <c r="DR102" s="119"/>
      <c r="DS102" s="119"/>
      <c r="DT102" s="119"/>
      <c r="DU102" s="119"/>
      <c r="DV102" s="119"/>
      <c r="DW102" s="119"/>
      <c r="DX102" s="119"/>
      <c r="DY102" s="119"/>
      <c r="DZ102" s="119"/>
      <c r="EA102" s="119"/>
      <c r="EB102" s="119"/>
      <c r="EC102" s="119"/>
      <c r="ED102" s="119"/>
      <c r="EE102" s="119"/>
      <c r="EF102" s="119"/>
      <c r="EG102" s="119"/>
      <c r="EH102" s="119"/>
      <c r="EI102" s="119"/>
      <c r="EJ102" s="119"/>
      <c r="EK102" s="119"/>
      <c r="EL102" s="119"/>
      <c r="EM102" s="119"/>
      <c r="EN102" s="119"/>
      <c r="EO102" s="119"/>
      <c r="EP102" s="119"/>
      <c r="EQ102" s="119"/>
      <c r="ER102" s="119"/>
      <c r="ES102" s="119"/>
      <c r="ET102" s="119"/>
      <c r="EU102" s="119"/>
      <c r="EV102" s="119"/>
      <c r="EW102" s="119"/>
      <c r="EX102" s="119"/>
      <c r="EY102" s="119"/>
      <c r="EZ102" s="119"/>
      <c r="FA102" s="119"/>
      <c r="FB102" s="119"/>
      <c r="FC102" s="119"/>
      <c r="FD102" s="119"/>
      <c r="FE102" s="119"/>
      <c r="FF102" s="119"/>
      <c r="FG102" s="119"/>
      <c r="FH102" s="119"/>
      <c r="FI102" s="119"/>
      <c r="FJ102" s="119"/>
      <c r="FK102" s="119"/>
      <c r="FL102" s="119"/>
      <c r="FM102" s="119"/>
      <c r="FN102" s="119"/>
      <c r="FO102" s="119"/>
      <c r="FP102" s="119"/>
      <c r="FQ102" s="119"/>
      <c r="FR102" s="119"/>
      <c r="FS102" s="119"/>
      <c r="FT102" s="119"/>
      <c r="FU102" s="119"/>
      <c r="FV102" s="119"/>
      <c r="FW102" s="119"/>
      <c r="FX102" s="119"/>
      <c r="FY102" s="119"/>
      <c r="FZ102" s="119"/>
      <c r="GA102" s="119"/>
      <c r="GB102" s="119"/>
      <c r="GC102" s="119"/>
      <c r="GD102" s="119"/>
      <c r="GE102" s="119"/>
      <c r="GF102" s="119"/>
      <c r="GG102" s="119"/>
      <c r="GH102" s="119"/>
      <c r="GI102" s="119"/>
      <c r="GJ102" s="119"/>
      <c r="GK102" s="119"/>
      <c r="GL102" s="119"/>
      <c r="GM102" s="119"/>
      <c r="GN102" s="119"/>
      <c r="GO102" s="119"/>
      <c r="GP102" s="119"/>
      <c r="GQ102" s="119"/>
      <c r="GR102" s="119"/>
      <c r="GS102" s="119"/>
      <c r="GT102" s="119"/>
      <c r="GU102" s="119"/>
      <c r="GV102" s="119"/>
      <c r="GW102" s="119"/>
      <c r="GX102" s="119"/>
      <c r="GY102" s="119"/>
      <c r="GZ102" s="119"/>
      <c r="HA102" s="119"/>
      <c r="HB102" s="119"/>
      <c r="HC102" s="119"/>
      <c r="HD102" s="119"/>
      <c r="HE102" s="119"/>
      <c r="HF102" s="119"/>
      <c r="HG102" s="119"/>
      <c r="HH102" s="119"/>
      <c r="HI102" s="119"/>
      <c r="HJ102" s="119"/>
      <c r="HK102" s="119"/>
      <c r="HL102" s="119"/>
      <c r="HM102" s="119"/>
      <c r="HN102" s="119"/>
      <c r="HO102" s="119"/>
      <c r="HP102" s="119"/>
      <c r="HQ102" s="119"/>
      <c r="HR102" s="119"/>
      <c r="HS102" s="119"/>
      <c r="HT102" s="119"/>
      <c r="HU102" s="119"/>
      <c r="HV102" s="119"/>
      <c r="HW102" s="119"/>
      <c r="HX102" s="119"/>
      <c r="HY102" s="119"/>
      <c r="HZ102" s="119"/>
      <c r="IA102" s="119"/>
      <c r="IB102" s="119"/>
      <c r="IC102" s="119"/>
      <c r="ID102" s="119"/>
      <c r="IE102" s="119"/>
      <c r="IF102" s="119"/>
      <c r="IG102" s="119"/>
      <c r="IH102" s="119"/>
    </row>
    <row r="103" spans="1:242" s="128" customFormat="1" x14ac:dyDescent="0.2">
      <c r="A103" s="119"/>
      <c r="B103" s="223"/>
      <c r="H103" s="118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9"/>
      <c r="CW103" s="119"/>
      <c r="CX103" s="119"/>
      <c r="CY103" s="119"/>
      <c r="CZ103" s="119"/>
      <c r="DA103" s="119"/>
      <c r="DB103" s="119"/>
      <c r="DC103" s="119"/>
      <c r="DD103" s="119"/>
      <c r="DE103" s="119"/>
      <c r="DF103" s="119"/>
      <c r="DG103" s="119"/>
      <c r="DH103" s="119"/>
      <c r="DI103" s="119"/>
      <c r="DJ103" s="119"/>
      <c r="DK103" s="119"/>
      <c r="DL103" s="119"/>
      <c r="DM103" s="119"/>
      <c r="DN103" s="119"/>
      <c r="DO103" s="119"/>
      <c r="DP103" s="119"/>
      <c r="DQ103" s="119"/>
      <c r="DR103" s="119"/>
      <c r="DS103" s="119"/>
      <c r="DT103" s="119"/>
      <c r="DU103" s="119"/>
      <c r="DV103" s="119"/>
      <c r="DW103" s="119"/>
      <c r="DX103" s="119"/>
      <c r="DY103" s="119"/>
      <c r="DZ103" s="119"/>
      <c r="EA103" s="119"/>
      <c r="EB103" s="119"/>
      <c r="EC103" s="119"/>
      <c r="ED103" s="119"/>
      <c r="EE103" s="119"/>
      <c r="EF103" s="119"/>
      <c r="EG103" s="119"/>
      <c r="EH103" s="119"/>
      <c r="EI103" s="119"/>
      <c r="EJ103" s="119"/>
      <c r="EK103" s="119"/>
      <c r="EL103" s="119"/>
      <c r="EM103" s="119"/>
      <c r="EN103" s="119"/>
      <c r="EO103" s="119"/>
      <c r="EP103" s="119"/>
      <c r="EQ103" s="119"/>
      <c r="ER103" s="119"/>
      <c r="ES103" s="119"/>
      <c r="ET103" s="119"/>
      <c r="EU103" s="119"/>
      <c r="EV103" s="119"/>
      <c r="EW103" s="119"/>
      <c r="EX103" s="119"/>
      <c r="EY103" s="119"/>
      <c r="EZ103" s="119"/>
      <c r="FA103" s="119"/>
      <c r="FB103" s="119"/>
      <c r="FC103" s="119"/>
      <c r="FD103" s="119"/>
      <c r="FE103" s="119"/>
      <c r="FF103" s="119"/>
      <c r="FG103" s="119"/>
      <c r="FH103" s="119"/>
      <c r="FI103" s="119"/>
      <c r="FJ103" s="119"/>
      <c r="FK103" s="119"/>
      <c r="FL103" s="119"/>
      <c r="FM103" s="119"/>
      <c r="FN103" s="119"/>
      <c r="FO103" s="119"/>
      <c r="FP103" s="119"/>
      <c r="FQ103" s="119"/>
      <c r="FR103" s="119"/>
      <c r="FS103" s="119"/>
      <c r="FT103" s="119"/>
      <c r="FU103" s="119"/>
      <c r="FV103" s="119"/>
      <c r="FW103" s="119"/>
      <c r="FX103" s="119"/>
      <c r="FY103" s="119"/>
      <c r="FZ103" s="119"/>
      <c r="GA103" s="119"/>
      <c r="GB103" s="119"/>
      <c r="GC103" s="119"/>
      <c r="GD103" s="119"/>
      <c r="GE103" s="119"/>
      <c r="GF103" s="119"/>
      <c r="GG103" s="119"/>
      <c r="GH103" s="119"/>
      <c r="GI103" s="119"/>
      <c r="GJ103" s="119"/>
      <c r="GK103" s="119"/>
      <c r="GL103" s="119"/>
      <c r="GM103" s="119"/>
      <c r="GN103" s="119"/>
      <c r="GO103" s="119"/>
      <c r="GP103" s="119"/>
      <c r="GQ103" s="119"/>
      <c r="GR103" s="119"/>
      <c r="GS103" s="119"/>
      <c r="GT103" s="119"/>
      <c r="GU103" s="119"/>
      <c r="GV103" s="119"/>
      <c r="GW103" s="119"/>
      <c r="GX103" s="119"/>
      <c r="GY103" s="119"/>
      <c r="GZ103" s="119"/>
      <c r="HA103" s="119"/>
      <c r="HB103" s="119"/>
      <c r="HC103" s="119"/>
      <c r="HD103" s="119"/>
      <c r="HE103" s="119"/>
      <c r="HF103" s="119"/>
      <c r="HG103" s="119"/>
      <c r="HH103" s="119"/>
      <c r="HI103" s="119"/>
      <c r="HJ103" s="119"/>
      <c r="HK103" s="119"/>
      <c r="HL103" s="119"/>
      <c r="HM103" s="119"/>
      <c r="HN103" s="119"/>
      <c r="HO103" s="119"/>
      <c r="HP103" s="119"/>
      <c r="HQ103" s="119"/>
      <c r="HR103" s="119"/>
      <c r="HS103" s="119"/>
      <c r="HT103" s="119"/>
      <c r="HU103" s="119"/>
      <c r="HV103" s="119"/>
      <c r="HW103" s="119"/>
      <c r="HX103" s="119"/>
      <c r="HY103" s="119"/>
      <c r="HZ103" s="119"/>
      <c r="IA103" s="119"/>
      <c r="IB103" s="119"/>
      <c r="IC103" s="119"/>
      <c r="ID103" s="119"/>
      <c r="IE103" s="119"/>
      <c r="IF103" s="119"/>
      <c r="IG103" s="119"/>
      <c r="IH103" s="119"/>
    </row>
    <row r="104" spans="1:242" s="128" customFormat="1" x14ac:dyDescent="0.2">
      <c r="A104" s="119"/>
      <c r="B104" s="223"/>
      <c r="H104" s="118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  <c r="BI104" s="119"/>
      <c r="BJ104" s="119"/>
      <c r="BK104" s="119"/>
      <c r="BL104" s="119"/>
      <c r="BM104" s="119"/>
      <c r="BN104" s="119"/>
      <c r="BO104" s="119"/>
      <c r="BP104" s="119"/>
      <c r="BQ104" s="119"/>
      <c r="BR104" s="119"/>
      <c r="BS104" s="119"/>
      <c r="BT104" s="119"/>
      <c r="BU104" s="119"/>
      <c r="BV104" s="119"/>
      <c r="BW104" s="119"/>
      <c r="BX104" s="119"/>
      <c r="BY104" s="119"/>
      <c r="BZ104" s="119"/>
      <c r="CA104" s="119"/>
      <c r="CB104" s="119"/>
      <c r="CC104" s="119"/>
      <c r="CD104" s="119"/>
      <c r="CE104" s="119"/>
      <c r="CF104" s="119"/>
      <c r="CG104" s="119"/>
      <c r="CH104" s="119"/>
      <c r="CI104" s="119"/>
      <c r="CJ104" s="119"/>
      <c r="CK104" s="119"/>
      <c r="CL104" s="119"/>
      <c r="CM104" s="119"/>
      <c r="CN104" s="119"/>
      <c r="CO104" s="119"/>
      <c r="CP104" s="119"/>
      <c r="CQ104" s="119"/>
      <c r="CR104" s="119"/>
      <c r="CS104" s="119"/>
      <c r="CT104" s="119"/>
      <c r="CU104" s="119"/>
      <c r="CV104" s="119"/>
      <c r="CW104" s="119"/>
      <c r="CX104" s="119"/>
      <c r="CY104" s="119"/>
      <c r="CZ104" s="119"/>
      <c r="DA104" s="119"/>
      <c r="DB104" s="119"/>
      <c r="DC104" s="119"/>
      <c r="DD104" s="119"/>
      <c r="DE104" s="119"/>
      <c r="DF104" s="119"/>
      <c r="DG104" s="119"/>
      <c r="DH104" s="119"/>
      <c r="DI104" s="119"/>
      <c r="DJ104" s="119"/>
      <c r="DK104" s="119"/>
      <c r="DL104" s="119"/>
      <c r="DM104" s="119"/>
      <c r="DN104" s="119"/>
      <c r="DO104" s="119"/>
      <c r="DP104" s="119"/>
      <c r="DQ104" s="119"/>
      <c r="DR104" s="119"/>
      <c r="DS104" s="119"/>
      <c r="DT104" s="119"/>
      <c r="DU104" s="119"/>
      <c r="DV104" s="119"/>
      <c r="DW104" s="119"/>
      <c r="DX104" s="119"/>
      <c r="DY104" s="119"/>
      <c r="DZ104" s="119"/>
      <c r="EA104" s="119"/>
      <c r="EB104" s="119"/>
      <c r="EC104" s="119"/>
      <c r="ED104" s="119"/>
      <c r="EE104" s="119"/>
      <c r="EF104" s="119"/>
      <c r="EG104" s="119"/>
      <c r="EH104" s="119"/>
      <c r="EI104" s="119"/>
      <c r="EJ104" s="119"/>
      <c r="EK104" s="119"/>
      <c r="EL104" s="119"/>
      <c r="EM104" s="119"/>
      <c r="EN104" s="119"/>
      <c r="EO104" s="119"/>
      <c r="EP104" s="119"/>
      <c r="EQ104" s="119"/>
      <c r="ER104" s="119"/>
      <c r="ES104" s="119"/>
      <c r="ET104" s="119"/>
      <c r="EU104" s="119"/>
      <c r="EV104" s="119"/>
      <c r="EW104" s="119"/>
      <c r="EX104" s="119"/>
      <c r="EY104" s="119"/>
      <c r="EZ104" s="119"/>
      <c r="FA104" s="119"/>
      <c r="FB104" s="119"/>
      <c r="FC104" s="119"/>
      <c r="FD104" s="119"/>
      <c r="FE104" s="119"/>
      <c r="FF104" s="119"/>
      <c r="FG104" s="119"/>
      <c r="FH104" s="119"/>
      <c r="FI104" s="119"/>
      <c r="FJ104" s="119"/>
      <c r="FK104" s="119"/>
      <c r="FL104" s="119"/>
      <c r="FM104" s="119"/>
      <c r="FN104" s="119"/>
      <c r="FO104" s="119"/>
      <c r="FP104" s="119"/>
      <c r="FQ104" s="119"/>
      <c r="FR104" s="119"/>
      <c r="FS104" s="119"/>
      <c r="FT104" s="119"/>
      <c r="FU104" s="119"/>
      <c r="FV104" s="119"/>
      <c r="FW104" s="119"/>
      <c r="FX104" s="119"/>
      <c r="FY104" s="119"/>
      <c r="FZ104" s="119"/>
      <c r="GA104" s="119"/>
      <c r="GB104" s="119"/>
      <c r="GC104" s="119"/>
      <c r="GD104" s="119"/>
      <c r="GE104" s="119"/>
      <c r="GF104" s="119"/>
      <c r="GG104" s="119"/>
      <c r="GH104" s="119"/>
      <c r="GI104" s="119"/>
      <c r="GJ104" s="119"/>
      <c r="GK104" s="119"/>
      <c r="GL104" s="119"/>
      <c r="GM104" s="119"/>
      <c r="GN104" s="119"/>
      <c r="GO104" s="119"/>
      <c r="GP104" s="119"/>
      <c r="GQ104" s="119"/>
      <c r="GR104" s="119"/>
      <c r="GS104" s="119"/>
      <c r="GT104" s="119"/>
      <c r="GU104" s="119"/>
      <c r="GV104" s="119"/>
      <c r="GW104" s="119"/>
      <c r="GX104" s="119"/>
      <c r="GY104" s="119"/>
      <c r="GZ104" s="119"/>
      <c r="HA104" s="119"/>
      <c r="HB104" s="119"/>
      <c r="HC104" s="119"/>
      <c r="HD104" s="119"/>
      <c r="HE104" s="119"/>
      <c r="HF104" s="119"/>
      <c r="HG104" s="119"/>
      <c r="HH104" s="119"/>
      <c r="HI104" s="119"/>
      <c r="HJ104" s="119"/>
      <c r="HK104" s="119"/>
      <c r="HL104" s="119"/>
      <c r="HM104" s="119"/>
      <c r="HN104" s="119"/>
      <c r="HO104" s="119"/>
      <c r="HP104" s="119"/>
      <c r="HQ104" s="119"/>
      <c r="HR104" s="119"/>
      <c r="HS104" s="119"/>
      <c r="HT104" s="119"/>
      <c r="HU104" s="119"/>
      <c r="HV104" s="119"/>
      <c r="HW104" s="119"/>
      <c r="HX104" s="119"/>
      <c r="HY104" s="119"/>
      <c r="HZ104" s="119"/>
      <c r="IA104" s="119"/>
      <c r="IB104" s="119"/>
      <c r="IC104" s="119"/>
      <c r="ID104" s="119"/>
      <c r="IE104" s="119"/>
      <c r="IF104" s="119"/>
      <c r="IG104" s="119"/>
      <c r="IH104" s="119"/>
    </row>
    <row r="105" spans="1:242" s="128" customFormat="1" x14ac:dyDescent="0.2">
      <c r="A105" s="119"/>
      <c r="B105" s="223"/>
      <c r="H105" s="118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  <c r="BH105" s="119"/>
      <c r="BI105" s="119"/>
      <c r="BJ105" s="119"/>
      <c r="BK105" s="119"/>
      <c r="BL105" s="119"/>
      <c r="BM105" s="119"/>
      <c r="BN105" s="119"/>
      <c r="BO105" s="119"/>
      <c r="BP105" s="119"/>
      <c r="BQ105" s="119"/>
      <c r="BR105" s="119"/>
      <c r="BS105" s="119"/>
      <c r="BT105" s="119"/>
      <c r="BU105" s="119"/>
      <c r="BV105" s="119"/>
      <c r="BW105" s="119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9"/>
      <c r="CW105" s="119"/>
      <c r="CX105" s="119"/>
      <c r="CY105" s="119"/>
      <c r="CZ105" s="119"/>
      <c r="DA105" s="119"/>
      <c r="DB105" s="119"/>
      <c r="DC105" s="119"/>
      <c r="DD105" s="119"/>
      <c r="DE105" s="119"/>
      <c r="DF105" s="119"/>
      <c r="DG105" s="119"/>
      <c r="DH105" s="119"/>
      <c r="DI105" s="119"/>
      <c r="DJ105" s="119"/>
      <c r="DK105" s="119"/>
      <c r="DL105" s="119"/>
      <c r="DM105" s="119"/>
      <c r="DN105" s="119"/>
      <c r="DO105" s="119"/>
      <c r="DP105" s="119"/>
      <c r="DQ105" s="119"/>
      <c r="DR105" s="119"/>
      <c r="DS105" s="119"/>
      <c r="DT105" s="119"/>
      <c r="DU105" s="119"/>
      <c r="DV105" s="119"/>
      <c r="DW105" s="119"/>
      <c r="DX105" s="119"/>
      <c r="DY105" s="119"/>
      <c r="DZ105" s="119"/>
      <c r="EA105" s="119"/>
      <c r="EB105" s="119"/>
      <c r="EC105" s="119"/>
      <c r="ED105" s="119"/>
      <c r="EE105" s="119"/>
      <c r="EF105" s="119"/>
      <c r="EG105" s="119"/>
      <c r="EH105" s="119"/>
      <c r="EI105" s="119"/>
      <c r="EJ105" s="119"/>
      <c r="EK105" s="119"/>
      <c r="EL105" s="119"/>
      <c r="EM105" s="119"/>
      <c r="EN105" s="119"/>
      <c r="EO105" s="119"/>
      <c r="EP105" s="119"/>
      <c r="EQ105" s="119"/>
      <c r="ER105" s="119"/>
      <c r="ES105" s="119"/>
      <c r="ET105" s="119"/>
      <c r="EU105" s="119"/>
      <c r="EV105" s="119"/>
      <c r="EW105" s="119"/>
      <c r="EX105" s="119"/>
      <c r="EY105" s="119"/>
      <c r="EZ105" s="119"/>
      <c r="FA105" s="119"/>
      <c r="FB105" s="119"/>
      <c r="FC105" s="119"/>
      <c r="FD105" s="119"/>
      <c r="FE105" s="119"/>
      <c r="FF105" s="119"/>
      <c r="FG105" s="119"/>
      <c r="FH105" s="119"/>
      <c r="FI105" s="119"/>
      <c r="FJ105" s="119"/>
      <c r="FK105" s="119"/>
      <c r="FL105" s="119"/>
      <c r="FM105" s="119"/>
      <c r="FN105" s="119"/>
      <c r="FO105" s="119"/>
      <c r="FP105" s="119"/>
      <c r="FQ105" s="119"/>
      <c r="FR105" s="119"/>
      <c r="FS105" s="119"/>
      <c r="FT105" s="119"/>
      <c r="FU105" s="119"/>
      <c r="FV105" s="119"/>
      <c r="FW105" s="119"/>
      <c r="FX105" s="119"/>
      <c r="FY105" s="119"/>
      <c r="FZ105" s="119"/>
      <c r="GA105" s="119"/>
      <c r="GB105" s="119"/>
      <c r="GC105" s="119"/>
      <c r="GD105" s="119"/>
      <c r="GE105" s="119"/>
      <c r="GF105" s="119"/>
      <c r="GG105" s="119"/>
      <c r="GH105" s="119"/>
      <c r="GI105" s="119"/>
      <c r="GJ105" s="119"/>
      <c r="GK105" s="119"/>
      <c r="GL105" s="119"/>
      <c r="GM105" s="119"/>
      <c r="GN105" s="119"/>
      <c r="GO105" s="119"/>
      <c r="GP105" s="119"/>
      <c r="GQ105" s="119"/>
      <c r="GR105" s="119"/>
      <c r="GS105" s="119"/>
      <c r="GT105" s="119"/>
      <c r="GU105" s="119"/>
      <c r="GV105" s="119"/>
      <c r="GW105" s="119"/>
      <c r="GX105" s="119"/>
      <c r="GY105" s="119"/>
      <c r="GZ105" s="119"/>
      <c r="HA105" s="119"/>
      <c r="HB105" s="119"/>
      <c r="HC105" s="119"/>
      <c r="HD105" s="119"/>
      <c r="HE105" s="119"/>
      <c r="HF105" s="119"/>
      <c r="HG105" s="119"/>
      <c r="HH105" s="119"/>
      <c r="HI105" s="119"/>
      <c r="HJ105" s="119"/>
      <c r="HK105" s="119"/>
      <c r="HL105" s="119"/>
      <c r="HM105" s="119"/>
      <c r="HN105" s="119"/>
      <c r="HO105" s="119"/>
      <c r="HP105" s="119"/>
      <c r="HQ105" s="119"/>
      <c r="HR105" s="119"/>
      <c r="HS105" s="119"/>
      <c r="HT105" s="119"/>
      <c r="HU105" s="119"/>
      <c r="HV105" s="119"/>
      <c r="HW105" s="119"/>
      <c r="HX105" s="119"/>
      <c r="HY105" s="119"/>
      <c r="HZ105" s="119"/>
      <c r="IA105" s="119"/>
      <c r="IB105" s="119"/>
      <c r="IC105" s="119"/>
      <c r="ID105" s="119"/>
      <c r="IE105" s="119"/>
      <c r="IF105" s="119"/>
      <c r="IG105" s="119"/>
      <c r="IH105" s="119"/>
    </row>
    <row r="106" spans="1:242" s="128" customFormat="1" x14ac:dyDescent="0.2">
      <c r="A106" s="119"/>
      <c r="B106" s="223"/>
      <c r="H106" s="118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  <c r="BH106" s="119"/>
      <c r="BI106" s="119"/>
      <c r="BJ106" s="119"/>
      <c r="BK106" s="119"/>
      <c r="BL106" s="119"/>
      <c r="BM106" s="119"/>
      <c r="BN106" s="119"/>
      <c r="BO106" s="119"/>
      <c r="BP106" s="119"/>
      <c r="BQ106" s="119"/>
      <c r="BR106" s="119"/>
      <c r="BS106" s="119"/>
      <c r="BT106" s="119"/>
      <c r="BU106" s="119"/>
      <c r="BV106" s="119"/>
      <c r="BW106" s="119"/>
      <c r="BX106" s="119"/>
      <c r="BY106" s="119"/>
      <c r="BZ106" s="119"/>
      <c r="CA106" s="119"/>
      <c r="CB106" s="119"/>
      <c r="CC106" s="119"/>
      <c r="CD106" s="119"/>
      <c r="CE106" s="119"/>
      <c r="CF106" s="119"/>
      <c r="CG106" s="119"/>
      <c r="CH106" s="119"/>
      <c r="CI106" s="119"/>
      <c r="CJ106" s="119"/>
      <c r="CK106" s="119"/>
      <c r="CL106" s="119"/>
      <c r="CM106" s="119"/>
      <c r="CN106" s="119"/>
      <c r="CO106" s="119"/>
      <c r="CP106" s="119"/>
      <c r="CQ106" s="119"/>
      <c r="CR106" s="119"/>
      <c r="CS106" s="119"/>
      <c r="CT106" s="119"/>
      <c r="CU106" s="119"/>
      <c r="CV106" s="119"/>
      <c r="CW106" s="119"/>
      <c r="CX106" s="119"/>
      <c r="CY106" s="119"/>
      <c r="CZ106" s="119"/>
      <c r="DA106" s="119"/>
      <c r="DB106" s="119"/>
      <c r="DC106" s="119"/>
      <c r="DD106" s="119"/>
      <c r="DE106" s="119"/>
      <c r="DF106" s="119"/>
      <c r="DG106" s="119"/>
      <c r="DH106" s="119"/>
      <c r="DI106" s="119"/>
      <c r="DJ106" s="119"/>
      <c r="DK106" s="119"/>
      <c r="DL106" s="119"/>
      <c r="DM106" s="119"/>
      <c r="DN106" s="119"/>
      <c r="DO106" s="119"/>
      <c r="DP106" s="119"/>
      <c r="DQ106" s="119"/>
      <c r="DR106" s="119"/>
      <c r="DS106" s="119"/>
      <c r="DT106" s="119"/>
      <c r="DU106" s="119"/>
      <c r="DV106" s="119"/>
      <c r="DW106" s="119"/>
      <c r="DX106" s="119"/>
      <c r="DY106" s="119"/>
      <c r="DZ106" s="119"/>
      <c r="EA106" s="119"/>
      <c r="EB106" s="119"/>
      <c r="EC106" s="119"/>
      <c r="ED106" s="119"/>
      <c r="EE106" s="119"/>
      <c r="EF106" s="119"/>
      <c r="EG106" s="119"/>
      <c r="EH106" s="119"/>
      <c r="EI106" s="119"/>
      <c r="EJ106" s="119"/>
      <c r="EK106" s="119"/>
      <c r="EL106" s="119"/>
      <c r="EM106" s="119"/>
      <c r="EN106" s="119"/>
      <c r="EO106" s="119"/>
      <c r="EP106" s="119"/>
      <c r="EQ106" s="119"/>
      <c r="ER106" s="119"/>
      <c r="ES106" s="119"/>
      <c r="ET106" s="119"/>
      <c r="EU106" s="119"/>
      <c r="EV106" s="119"/>
      <c r="EW106" s="119"/>
      <c r="EX106" s="119"/>
      <c r="EY106" s="119"/>
      <c r="EZ106" s="119"/>
      <c r="FA106" s="119"/>
      <c r="FB106" s="119"/>
      <c r="FC106" s="119"/>
      <c r="FD106" s="119"/>
      <c r="FE106" s="119"/>
      <c r="FF106" s="119"/>
      <c r="FG106" s="119"/>
      <c r="FH106" s="119"/>
      <c r="FI106" s="119"/>
      <c r="FJ106" s="119"/>
      <c r="FK106" s="119"/>
      <c r="FL106" s="119"/>
      <c r="FM106" s="119"/>
      <c r="FN106" s="119"/>
      <c r="FO106" s="119"/>
      <c r="FP106" s="119"/>
      <c r="FQ106" s="119"/>
      <c r="FR106" s="119"/>
      <c r="FS106" s="119"/>
      <c r="FT106" s="119"/>
      <c r="FU106" s="119"/>
      <c r="FV106" s="119"/>
      <c r="FW106" s="119"/>
      <c r="FX106" s="119"/>
      <c r="FY106" s="119"/>
      <c r="FZ106" s="119"/>
      <c r="GA106" s="119"/>
      <c r="GB106" s="119"/>
      <c r="GC106" s="119"/>
      <c r="GD106" s="119"/>
      <c r="GE106" s="119"/>
      <c r="GF106" s="119"/>
      <c r="GG106" s="119"/>
      <c r="GH106" s="119"/>
      <c r="GI106" s="119"/>
      <c r="GJ106" s="119"/>
      <c r="GK106" s="119"/>
      <c r="GL106" s="119"/>
      <c r="GM106" s="119"/>
      <c r="GN106" s="119"/>
      <c r="GO106" s="119"/>
      <c r="GP106" s="119"/>
      <c r="GQ106" s="119"/>
      <c r="GR106" s="119"/>
      <c r="GS106" s="119"/>
      <c r="GT106" s="119"/>
      <c r="GU106" s="119"/>
      <c r="GV106" s="119"/>
      <c r="GW106" s="119"/>
      <c r="GX106" s="119"/>
      <c r="GY106" s="119"/>
      <c r="GZ106" s="119"/>
      <c r="HA106" s="119"/>
      <c r="HB106" s="119"/>
      <c r="HC106" s="119"/>
      <c r="HD106" s="119"/>
      <c r="HE106" s="119"/>
      <c r="HF106" s="119"/>
      <c r="HG106" s="119"/>
      <c r="HH106" s="119"/>
      <c r="HI106" s="119"/>
      <c r="HJ106" s="119"/>
      <c r="HK106" s="119"/>
      <c r="HL106" s="119"/>
      <c r="HM106" s="119"/>
      <c r="HN106" s="119"/>
      <c r="HO106" s="119"/>
      <c r="HP106" s="119"/>
      <c r="HQ106" s="119"/>
      <c r="HR106" s="119"/>
      <c r="HS106" s="119"/>
      <c r="HT106" s="119"/>
      <c r="HU106" s="119"/>
      <c r="HV106" s="119"/>
      <c r="HW106" s="119"/>
      <c r="HX106" s="119"/>
      <c r="HY106" s="119"/>
      <c r="HZ106" s="119"/>
      <c r="IA106" s="119"/>
      <c r="IB106" s="119"/>
      <c r="IC106" s="119"/>
      <c r="ID106" s="119"/>
      <c r="IE106" s="119"/>
      <c r="IF106" s="119"/>
      <c r="IG106" s="119"/>
      <c r="IH106" s="119"/>
    </row>
    <row r="107" spans="1:242" s="128" customFormat="1" x14ac:dyDescent="0.2">
      <c r="A107" s="119"/>
      <c r="B107" s="223"/>
      <c r="H107" s="118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119"/>
      <c r="BH107" s="119"/>
      <c r="BI107" s="119"/>
      <c r="BJ107" s="119"/>
      <c r="BK107" s="119"/>
      <c r="BL107" s="119"/>
      <c r="BM107" s="119"/>
      <c r="BN107" s="119"/>
      <c r="BO107" s="119"/>
      <c r="BP107" s="119"/>
      <c r="BQ107" s="119"/>
      <c r="BR107" s="119"/>
      <c r="BS107" s="119"/>
      <c r="BT107" s="119"/>
      <c r="BU107" s="119"/>
      <c r="BV107" s="119"/>
      <c r="BW107" s="119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9"/>
      <c r="CW107" s="119"/>
      <c r="CX107" s="119"/>
      <c r="CY107" s="119"/>
      <c r="CZ107" s="119"/>
      <c r="DA107" s="119"/>
      <c r="DB107" s="119"/>
      <c r="DC107" s="119"/>
      <c r="DD107" s="119"/>
      <c r="DE107" s="119"/>
      <c r="DF107" s="119"/>
      <c r="DG107" s="119"/>
      <c r="DH107" s="119"/>
      <c r="DI107" s="119"/>
      <c r="DJ107" s="119"/>
      <c r="DK107" s="119"/>
      <c r="DL107" s="119"/>
      <c r="DM107" s="119"/>
      <c r="DN107" s="119"/>
      <c r="DO107" s="119"/>
      <c r="DP107" s="119"/>
      <c r="DQ107" s="119"/>
      <c r="DR107" s="119"/>
      <c r="DS107" s="119"/>
      <c r="DT107" s="119"/>
      <c r="DU107" s="119"/>
      <c r="DV107" s="119"/>
      <c r="DW107" s="119"/>
      <c r="DX107" s="119"/>
      <c r="DY107" s="119"/>
      <c r="DZ107" s="119"/>
      <c r="EA107" s="119"/>
      <c r="EB107" s="119"/>
      <c r="EC107" s="119"/>
      <c r="ED107" s="119"/>
      <c r="EE107" s="119"/>
      <c r="EF107" s="119"/>
      <c r="EG107" s="119"/>
      <c r="EH107" s="119"/>
      <c r="EI107" s="119"/>
      <c r="EJ107" s="119"/>
      <c r="EK107" s="119"/>
      <c r="EL107" s="119"/>
      <c r="EM107" s="119"/>
      <c r="EN107" s="119"/>
      <c r="EO107" s="119"/>
      <c r="EP107" s="119"/>
      <c r="EQ107" s="119"/>
      <c r="ER107" s="119"/>
      <c r="ES107" s="119"/>
      <c r="ET107" s="119"/>
      <c r="EU107" s="119"/>
      <c r="EV107" s="119"/>
      <c r="EW107" s="119"/>
      <c r="EX107" s="119"/>
      <c r="EY107" s="119"/>
      <c r="EZ107" s="119"/>
      <c r="FA107" s="119"/>
      <c r="FB107" s="119"/>
      <c r="FC107" s="119"/>
      <c r="FD107" s="119"/>
      <c r="FE107" s="119"/>
      <c r="FF107" s="119"/>
      <c r="FG107" s="119"/>
      <c r="FH107" s="119"/>
      <c r="FI107" s="119"/>
      <c r="FJ107" s="119"/>
      <c r="FK107" s="119"/>
      <c r="FL107" s="119"/>
      <c r="FM107" s="119"/>
      <c r="FN107" s="119"/>
      <c r="FO107" s="119"/>
      <c r="FP107" s="119"/>
      <c r="FQ107" s="119"/>
      <c r="FR107" s="119"/>
      <c r="FS107" s="119"/>
      <c r="FT107" s="119"/>
      <c r="FU107" s="119"/>
      <c r="FV107" s="119"/>
      <c r="FW107" s="119"/>
      <c r="FX107" s="119"/>
      <c r="FY107" s="119"/>
      <c r="FZ107" s="119"/>
      <c r="GA107" s="119"/>
      <c r="GB107" s="119"/>
      <c r="GC107" s="119"/>
      <c r="GD107" s="119"/>
      <c r="GE107" s="119"/>
      <c r="GF107" s="119"/>
      <c r="GG107" s="119"/>
      <c r="GH107" s="119"/>
      <c r="GI107" s="119"/>
      <c r="GJ107" s="119"/>
      <c r="GK107" s="119"/>
      <c r="GL107" s="119"/>
      <c r="GM107" s="119"/>
      <c r="GN107" s="119"/>
      <c r="GO107" s="119"/>
      <c r="GP107" s="119"/>
      <c r="GQ107" s="119"/>
      <c r="GR107" s="119"/>
      <c r="GS107" s="119"/>
      <c r="GT107" s="119"/>
      <c r="GU107" s="119"/>
      <c r="GV107" s="119"/>
      <c r="GW107" s="119"/>
      <c r="GX107" s="119"/>
      <c r="GY107" s="119"/>
      <c r="GZ107" s="119"/>
      <c r="HA107" s="119"/>
      <c r="HB107" s="119"/>
      <c r="HC107" s="119"/>
      <c r="HD107" s="119"/>
      <c r="HE107" s="119"/>
      <c r="HF107" s="119"/>
      <c r="HG107" s="119"/>
      <c r="HH107" s="119"/>
      <c r="HI107" s="119"/>
      <c r="HJ107" s="119"/>
      <c r="HK107" s="119"/>
      <c r="HL107" s="119"/>
      <c r="HM107" s="119"/>
      <c r="HN107" s="119"/>
      <c r="HO107" s="119"/>
      <c r="HP107" s="119"/>
      <c r="HQ107" s="119"/>
      <c r="HR107" s="119"/>
      <c r="HS107" s="119"/>
      <c r="HT107" s="119"/>
      <c r="HU107" s="119"/>
      <c r="HV107" s="119"/>
      <c r="HW107" s="119"/>
      <c r="HX107" s="119"/>
      <c r="HY107" s="119"/>
      <c r="HZ107" s="119"/>
      <c r="IA107" s="119"/>
      <c r="IB107" s="119"/>
      <c r="IC107" s="119"/>
      <c r="ID107" s="119"/>
      <c r="IE107" s="119"/>
      <c r="IF107" s="119"/>
      <c r="IG107" s="119"/>
      <c r="IH107" s="119"/>
    </row>
    <row r="108" spans="1:242" s="128" customFormat="1" x14ac:dyDescent="0.2">
      <c r="A108" s="119"/>
      <c r="B108" s="223"/>
      <c r="H108" s="118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19"/>
      <c r="BG108" s="119"/>
      <c r="BH108" s="119"/>
      <c r="BI108" s="119"/>
      <c r="BJ108" s="119"/>
      <c r="BK108" s="119"/>
      <c r="BL108" s="119"/>
      <c r="BM108" s="119"/>
      <c r="BN108" s="119"/>
      <c r="BO108" s="119"/>
      <c r="BP108" s="119"/>
      <c r="BQ108" s="119"/>
      <c r="BR108" s="119"/>
      <c r="BS108" s="119"/>
      <c r="BT108" s="119"/>
      <c r="BU108" s="119"/>
      <c r="BV108" s="119"/>
      <c r="BW108" s="119"/>
      <c r="BX108" s="119"/>
      <c r="BY108" s="119"/>
      <c r="BZ108" s="119"/>
      <c r="CA108" s="119"/>
      <c r="CB108" s="119"/>
      <c r="CC108" s="119"/>
      <c r="CD108" s="119"/>
      <c r="CE108" s="119"/>
      <c r="CF108" s="119"/>
      <c r="CG108" s="119"/>
      <c r="CH108" s="119"/>
      <c r="CI108" s="119"/>
      <c r="CJ108" s="119"/>
      <c r="CK108" s="119"/>
      <c r="CL108" s="119"/>
      <c r="CM108" s="119"/>
      <c r="CN108" s="119"/>
      <c r="CO108" s="119"/>
      <c r="CP108" s="119"/>
      <c r="CQ108" s="119"/>
      <c r="CR108" s="119"/>
      <c r="CS108" s="119"/>
      <c r="CT108" s="119"/>
      <c r="CU108" s="119"/>
      <c r="CV108" s="119"/>
      <c r="CW108" s="119"/>
      <c r="CX108" s="119"/>
      <c r="CY108" s="119"/>
      <c r="CZ108" s="119"/>
      <c r="DA108" s="119"/>
      <c r="DB108" s="119"/>
      <c r="DC108" s="119"/>
      <c r="DD108" s="119"/>
      <c r="DE108" s="119"/>
      <c r="DF108" s="119"/>
      <c r="DG108" s="119"/>
      <c r="DH108" s="119"/>
      <c r="DI108" s="119"/>
      <c r="DJ108" s="119"/>
      <c r="DK108" s="119"/>
      <c r="DL108" s="119"/>
      <c r="DM108" s="119"/>
      <c r="DN108" s="119"/>
      <c r="DO108" s="119"/>
      <c r="DP108" s="119"/>
      <c r="DQ108" s="119"/>
      <c r="DR108" s="119"/>
      <c r="DS108" s="119"/>
      <c r="DT108" s="119"/>
      <c r="DU108" s="119"/>
      <c r="DV108" s="119"/>
      <c r="DW108" s="119"/>
      <c r="DX108" s="119"/>
      <c r="DY108" s="119"/>
      <c r="DZ108" s="119"/>
      <c r="EA108" s="119"/>
      <c r="EB108" s="119"/>
      <c r="EC108" s="119"/>
      <c r="ED108" s="119"/>
      <c r="EE108" s="119"/>
      <c r="EF108" s="119"/>
      <c r="EG108" s="119"/>
      <c r="EH108" s="119"/>
      <c r="EI108" s="119"/>
      <c r="EJ108" s="119"/>
      <c r="EK108" s="119"/>
      <c r="EL108" s="119"/>
      <c r="EM108" s="119"/>
      <c r="EN108" s="119"/>
      <c r="EO108" s="119"/>
      <c r="EP108" s="119"/>
      <c r="EQ108" s="119"/>
      <c r="ER108" s="119"/>
      <c r="ES108" s="119"/>
      <c r="ET108" s="119"/>
      <c r="EU108" s="119"/>
      <c r="EV108" s="119"/>
      <c r="EW108" s="119"/>
      <c r="EX108" s="119"/>
      <c r="EY108" s="119"/>
      <c r="EZ108" s="119"/>
      <c r="FA108" s="119"/>
      <c r="FB108" s="119"/>
      <c r="FC108" s="119"/>
      <c r="FD108" s="119"/>
      <c r="FE108" s="119"/>
      <c r="FF108" s="119"/>
      <c r="FG108" s="119"/>
      <c r="FH108" s="119"/>
      <c r="FI108" s="119"/>
      <c r="FJ108" s="119"/>
      <c r="FK108" s="119"/>
      <c r="FL108" s="119"/>
      <c r="FM108" s="119"/>
      <c r="FN108" s="119"/>
      <c r="FO108" s="119"/>
      <c r="FP108" s="119"/>
      <c r="FQ108" s="119"/>
      <c r="FR108" s="119"/>
      <c r="FS108" s="119"/>
      <c r="FT108" s="119"/>
      <c r="FU108" s="119"/>
      <c r="FV108" s="119"/>
      <c r="FW108" s="119"/>
      <c r="FX108" s="119"/>
      <c r="FY108" s="119"/>
      <c r="FZ108" s="119"/>
      <c r="GA108" s="119"/>
      <c r="GB108" s="119"/>
      <c r="GC108" s="119"/>
      <c r="GD108" s="119"/>
      <c r="GE108" s="119"/>
      <c r="GF108" s="119"/>
      <c r="GG108" s="119"/>
      <c r="GH108" s="119"/>
      <c r="GI108" s="119"/>
      <c r="GJ108" s="119"/>
      <c r="GK108" s="119"/>
      <c r="GL108" s="119"/>
      <c r="GM108" s="119"/>
      <c r="GN108" s="119"/>
      <c r="GO108" s="119"/>
      <c r="GP108" s="119"/>
      <c r="GQ108" s="119"/>
      <c r="GR108" s="119"/>
      <c r="GS108" s="119"/>
      <c r="GT108" s="119"/>
      <c r="GU108" s="119"/>
      <c r="GV108" s="119"/>
      <c r="GW108" s="119"/>
      <c r="GX108" s="119"/>
      <c r="GY108" s="119"/>
      <c r="GZ108" s="119"/>
      <c r="HA108" s="119"/>
      <c r="HB108" s="119"/>
      <c r="HC108" s="119"/>
      <c r="HD108" s="119"/>
      <c r="HE108" s="119"/>
      <c r="HF108" s="119"/>
      <c r="HG108" s="119"/>
      <c r="HH108" s="119"/>
      <c r="HI108" s="119"/>
      <c r="HJ108" s="119"/>
      <c r="HK108" s="119"/>
      <c r="HL108" s="119"/>
      <c r="HM108" s="119"/>
      <c r="HN108" s="119"/>
      <c r="HO108" s="119"/>
      <c r="HP108" s="119"/>
      <c r="HQ108" s="119"/>
      <c r="HR108" s="119"/>
      <c r="HS108" s="119"/>
      <c r="HT108" s="119"/>
      <c r="HU108" s="119"/>
      <c r="HV108" s="119"/>
      <c r="HW108" s="119"/>
      <c r="HX108" s="119"/>
      <c r="HY108" s="119"/>
      <c r="HZ108" s="119"/>
      <c r="IA108" s="119"/>
      <c r="IB108" s="119"/>
      <c r="IC108" s="119"/>
      <c r="ID108" s="119"/>
      <c r="IE108" s="119"/>
      <c r="IF108" s="119"/>
      <c r="IG108" s="119"/>
      <c r="IH108" s="119"/>
    </row>
    <row r="109" spans="1:242" s="128" customFormat="1" x14ac:dyDescent="0.2">
      <c r="A109" s="119"/>
      <c r="B109" s="223"/>
      <c r="H109" s="118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19"/>
      <c r="BD109" s="119"/>
      <c r="BE109" s="119"/>
      <c r="BF109" s="119"/>
      <c r="BG109" s="119"/>
      <c r="BH109" s="119"/>
      <c r="BI109" s="119"/>
      <c r="BJ109" s="119"/>
      <c r="BK109" s="119"/>
      <c r="BL109" s="119"/>
      <c r="BM109" s="119"/>
      <c r="BN109" s="119"/>
      <c r="BO109" s="119"/>
      <c r="BP109" s="119"/>
      <c r="BQ109" s="119"/>
      <c r="BR109" s="119"/>
      <c r="BS109" s="119"/>
      <c r="BT109" s="119"/>
      <c r="BU109" s="119"/>
      <c r="BV109" s="119"/>
      <c r="BW109" s="119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9"/>
      <c r="CW109" s="119"/>
      <c r="CX109" s="119"/>
      <c r="CY109" s="119"/>
      <c r="CZ109" s="119"/>
      <c r="DA109" s="119"/>
      <c r="DB109" s="119"/>
      <c r="DC109" s="119"/>
      <c r="DD109" s="119"/>
      <c r="DE109" s="119"/>
      <c r="DF109" s="119"/>
      <c r="DG109" s="119"/>
      <c r="DH109" s="119"/>
      <c r="DI109" s="119"/>
      <c r="DJ109" s="119"/>
      <c r="DK109" s="119"/>
      <c r="DL109" s="119"/>
      <c r="DM109" s="119"/>
      <c r="DN109" s="119"/>
      <c r="DO109" s="119"/>
      <c r="DP109" s="119"/>
      <c r="DQ109" s="119"/>
      <c r="DR109" s="119"/>
      <c r="DS109" s="119"/>
      <c r="DT109" s="119"/>
      <c r="DU109" s="119"/>
      <c r="DV109" s="119"/>
      <c r="DW109" s="119"/>
      <c r="DX109" s="119"/>
      <c r="DY109" s="119"/>
      <c r="DZ109" s="119"/>
      <c r="EA109" s="119"/>
      <c r="EB109" s="119"/>
      <c r="EC109" s="119"/>
      <c r="ED109" s="119"/>
      <c r="EE109" s="119"/>
      <c r="EF109" s="119"/>
      <c r="EG109" s="119"/>
      <c r="EH109" s="119"/>
      <c r="EI109" s="119"/>
      <c r="EJ109" s="119"/>
      <c r="EK109" s="119"/>
      <c r="EL109" s="119"/>
      <c r="EM109" s="119"/>
      <c r="EN109" s="119"/>
      <c r="EO109" s="119"/>
      <c r="EP109" s="119"/>
      <c r="EQ109" s="119"/>
      <c r="ER109" s="119"/>
      <c r="ES109" s="119"/>
      <c r="ET109" s="119"/>
      <c r="EU109" s="119"/>
      <c r="EV109" s="119"/>
      <c r="EW109" s="119"/>
      <c r="EX109" s="119"/>
      <c r="EY109" s="119"/>
      <c r="EZ109" s="119"/>
      <c r="FA109" s="119"/>
      <c r="FB109" s="119"/>
      <c r="FC109" s="119"/>
      <c r="FD109" s="119"/>
      <c r="FE109" s="119"/>
      <c r="FF109" s="119"/>
      <c r="FG109" s="119"/>
      <c r="FH109" s="119"/>
      <c r="FI109" s="119"/>
      <c r="FJ109" s="119"/>
      <c r="FK109" s="119"/>
      <c r="FL109" s="119"/>
      <c r="FM109" s="119"/>
      <c r="FN109" s="119"/>
      <c r="FO109" s="119"/>
      <c r="FP109" s="119"/>
      <c r="FQ109" s="119"/>
      <c r="FR109" s="119"/>
      <c r="FS109" s="119"/>
      <c r="FT109" s="119"/>
      <c r="FU109" s="119"/>
      <c r="FV109" s="119"/>
      <c r="FW109" s="119"/>
      <c r="FX109" s="119"/>
      <c r="FY109" s="119"/>
      <c r="FZ109" s="119"/>
      <c r="GA109" s="119"/>
      <c r="GB109" s="119"/>
      <c r="GC109" s="119"/>
      <c r="GD109" s="119"/>
      <c r="GE109" s="119"/>
      <c r="GF109" s="119"/>
      <c r="GG109" s="119"/>
      <c r="GH109" s="119"/>
      <c r="GI109" s="119"/>
      <c r="GJ109" s="119"/>
      <c r="GK109" s="119"/>
      <c r="GL109" s="119"/>
      <c r="GM109" s="119"/>
      <c r="GN109" s="119"/>
      <c r="GO109" s="119"/>
      <c r="GP109" s="119"/>
      <c r="GQ109" s="119"/>
      <c r="GR109" s="119"/>
      <c r="GS109" s="119"/>
      <c r="GT109" s="119"/>
      <c r="GU109" s="119"/>
      <c r="GV109" s="119"/>
      <c r="GW109" s="119"/>
      <c r="GX109" s="119"/>
      <c r="GY109" s="119"/>
      <c r="GZ109" s="119"/>
      <c r="HA109" s="119"/>
      <c r="HB109" s="119"/>
      <c r="HC109" s="119"/>
      <c r="HD109" s="119"/>
      <c r="HE109" s="119"/>
      <c r="HF109" s="119"/>
      <c r="HG109" s="119"/>
      <c r="HH109" s="119"/>
      <c r="HI109" s="119"/>
      <c r="HJ109" s="119"/>
      <c r="HK109" s="119"/>
      <c r="HL109" s="119"/>
      <c r="HM109" s="119"/>
      <c r="HN109" s="119"/>
      <c r="HO109" s="119"/>
      <c r="HP109" s="119"/>
      <c r="HQ109" s="119"/>
      <c r="HR109" s="119"/>
      <c r="HS109" s="119"/>
      <c r="HT109" s="119"/>
      <c r="HU109" s="119"/>
      <c r="HV109" s="119"/>
      <c r="HW109" s="119"/>
      <c r="HX109" s="119"/>
      <c r="HY109" s="119"/>
      <c r="HZ109" s="119"/>
      <c r="IA109" s="119"/>
      <c r="IB109" s="119"/>
      <c r="IC109" s="119"/>
      <c r="ID109" s="119"/>
      <c r="IE109" s="119"/>
      <c r="IF109" s="119"/>
      <c r="IG109" s="119"/>
      <c r="IH109" s="119"/>
    </row>
    <row r="110" spans="1:242" s="128" customFormat="1" x14ac:dyDescent="0.2">
      <c r="A110" s="119"/>
      <c r="B110" s="223"/>
      <c r="H110" s="118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19"/>
      <c r="AX110" s="119"/>
      <c r="AY110" s="119"/>
      <c r="AZ110" s="119"/>
      <c r="BA110" s="119"/>
      <c r="BB110" s="119"/>
      <c r="BC110" s="119"/>
      <c r="BD110" s="119"/>
      <c r="BE110" s="119"/>
      <c r="BF110" s="119"/>
      <c r="BG110" s="119"/>
      <c r="BH110" s="119"/>
      <c r="BI110" s="119"/>
      <c r="BJ110" s="119"/>
      <c r="BK110" s="119"/>
      <c r="BL110" s="119"/>
      <c r="BM110" s="119"/>
      <c r="BN110" s="119"/>
      <c r="BO110" s="119"/>
      <c r="BP110" s="119"/>
      <c r="BQ110" s="119"/>
      <c r="BR110" s="119"/>
      <c r="BS110" s="119"/>
      <c r="BT110" s="119"/>
      <c r="BU110" s="119"/>
      <c r="BV110" s="119"/>
      <c r="BW110" s="119"/>
      <c r="BX110" s="119"/>
      <c r="BY110" s="119"/>
      <c r="BZ110" s="119"/>
      <c r="CA110" s="119"/>
      <c r="CB110" s="119"/>
      <c r="CC110" s="119"/>
      <c r="CD110" s="119"/>
      <c r="CE110" s="119"/>
      <c r="CF110" s="119"/>
      <c r="CG110" s="119"/>
      <c r="CH110" s="119"/>
      <c r="CI110" s="119"/>
      <c r="CJ110" s="119"/>
      <c r="CK110" s="119"/>
      <c r="CL110" s="119"/>
      <c r="CM110" s="119"/>
      <c r="CN110" s="119"/>
      <c r="CO110" s="119"/>
      <c r="CP110" s="119"/>
      <c r="CQ110" s="119"/>
      <c r="CR110" s="119"/>
      <c r="CS110" s="119"/>
      <c r="CT110" s="119"/>
      <c r="CU110" s="119"/>
      <c r="CV110" s="119"/>
      <c r="CW110" s="119"/>
      <c r="CX110" s="119"/>
      <c r="CY110" s="119"/>
      <c r="CZ110" s="119"/>
      <c r="DA110" s="119"/>
      <c r="DB110" s="119"/>
      <c r="DC110" s="119"/>
      <c r="DD110" s="119"/>
      <c r="DE110" s="119"/>
      <c r="DF110" s="119"/>
      <c r="DG110" s="119"/>
      <c r="DH110" s="119"/>
      <c r="DI110" s="119"/>
      <c r="DJ110" s="119"/>
      <c r="DK110" s="119"/>
      <c r="DL110" s="119"/>
      <c r="DM110" s="119"/>
      <c r="DN110" s="119"/>
      <c r="DO110" s="119"/>
      <c r="DP110" s="119"/>
      <c r="DQ110" s="119"/>
      <c r="DR110" s="119"/>
      <c r="DS110" s="119"/>
      <c r="DT110" s="119"/>
      <c r="DU110" s="119"/>
      <c r="DV110" s="119"/>
      <c r="DW110" s="119"/>
      <c r="DX110" s="119"/>
      <c r="DY110" s="119"/>
      <c r="DZ110" s="119"/>
      <c r="EA110" s="119"/>
      <c r="EB110" s="119"/>
      <c r="EC110" s="119"/>
      <c r="ED110" s="119"/>
      <c r="EE110" s="119"/>
      <c r="EF110" s="119"/>
      <c r="EG110" s="119"/>
      <c r="EH110" s="119"/>
      <c r="EI110" s="119"/>
      <c r="EJ110" s="119"/>
      <c r="EK110" s="119"/>
      <c r="EL110" s="119"/>
      <c r="EM110" s="119"/>
      <c r="EN110" s="119"/>
      <c r="EO110" s="119"/>
      <c r="EP110" s="119"/>
      <c r="EQ110" s="119"/>
      <c r="ER110" s="119"/>
      <c r="ES110" s="119"/>
      <c r="ET110" s="119"/>
      <c r="EU110" s="119"/>
      <c r="EV110" s="119"/>
      <c r="EW110" s="119"/>
      <c r="EX110" s="119"/>
      <c r="EY110" s="119"/>
      <c r="EZ110" s="119"/>
      <c r="FA110" s="119"/>
      <c r="FB110" s="119"/>
      <c r="FC110" s="119"/>
      <c r="FD110" s="119"/>
      <c r="FE110" s="119"/>
      <c r="FF110" s="119"/>
      <c r="FG110" s="119"/>
      <c r="FH110" s="119"/>
      <c r="FI110" s="119"/>
      <c r="FJ110" s="119"/>
      <c r="FK110" s="119"/>
      <c r="FL110" s="119"/>
      <c r="FM110" s="119"/>
      <c r="FN110" s="119"/>
      <c r="FO110" s="119"/>
      <c r="FP110" s="119"/>
      <c r="FQ110" s="119"/>
      <c r="FR110" s="119"/>
      <c r="FS110" s="119"/>
      <c r="FT110" s="119"/>
      <c r="FU110" s="119"/>
      <c r="FV110" s="119"/>
      <c r="FW110" s="119"/>
      <c r="FX110" s="119"/>
      <c r="FY110" s="119"/>
      <c r="FZ110" s="119"/>
      <c r="GA110" s="119"/>
      <c r="GB110" s="119"/>
      <c r="GC110" s="119"/>
      <c r="GD110" s="119"/>
      <c r="GE110" s="119"/>
      <c r="GF110" s="119"/>
      <c r="GG110" s="119"/>
      <c r="GH110" s="119"/>
      <c r="GI110" s="119"/>
      <c r="GJ110" s="119"/>
      <c r="GK110" s="119"/>
      <c r="GL110" s="119"/>
      <c r="GM110" s="119"/>
      <c r="GN110" s="119"/>
      <c r="GO110" s="119"/>
      <c r="GP110" s="119"/>
      <c r="GQ110" s="119"/>
      <c r="GR110" s="119"/>
      <c r="GS110" s="119"/>
      <c r="GT110" s="119"/>
      <c r="GU110" s="119"/>
      <c r="GV110" s="119"/>
      <c r="GW110" s="119"/>
      <c r="GX110" s="119"/>
      <c r="GY110" s="119"/>
      <c r="GZ110" s="119"/>
      <c r="HA110" s="119"/>
      <c r="HB110" s="119"/>
      <c r="HC110" s="119"/>
      <c r="HD110" s="119"/>
      <c r="HE110" s="119"/>
      <c r="HF110" s="119"/>
      <c r="HG110" s="119"/>
      <c r="HH110" s="119"/>
      <c r="HI110" s="119"/>
      <c r="HJ110" s="119"/>
      <c r="HK110" s="119"/>
      <c r="HL110" s="119"/>
      <c r="HM110" s="119"/>
      <c r="HN110" s="119"/>
      <c r="HO110" s="119"/>
      <c r="HP110" s="119"/>
      <c r="HQ110" s="119"/>
      <c r="HR110" s="119"/>
      <c r="HS110" s="119"/>
      <c r="HT110" s="119"/>
      <c r="HU110" s="119"/>
      <c r="HV110" s="119"/>
      <c r="HW110" s="119"/>
      <c r="HX110" s="119"/>
      <c r="HY110" s="119"/>
      <c r="HZ110" s="119"/>
      <c r="IA110" s="119"/>
      <c r="IB110" s="119"/>
      <c r="IC110" s="119"/>
      <c r="ID110" s="119"/>
      <c r="IE110" s="119"/>
      <c r="IF110" s="119"/>
      <c r="IG110" s="119"/>
      <c r="IH110" s="119"/>
    </row>
    <row r="111" spans="1:242" s="128" customFormat="1" x14ac:dyDescent="0.2">
      <c r="A111" s="119"/>
      <c r="B111" s="223"/>
      <c r="H111" s="118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  <c r="AT111" s="119"/>
      <c r="AU111" s="119"/>
      <c r="AV111" s="1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19"/>
      <c r="BG111" s="119"/>
      <c r="BH111" s="119"/>
      <c r="BI111" s="119"/>
      <c r="BJ111" s="119"/>
      <c r="BK111" s="119"/>
      <c r="BL111" s="119"/>
      <c r="BM111" s="119"/>
      <c r="BN111" s="119"/>
      <c r="BO111" s="119"/>
      <c r="BP111" s="119"/>
      <c r="BQ111" s="119"/>
      <c r="BR111" s="119"/>
      <c r="BS111" s="119"/>
      <c r="BT111" s="119"/>
      <c r="BU111" s="119"/>
      <c r="BV111" s="119"/>
      <c r="BW111" s="119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9"/>
      <c r="CW111" s="119"/>
      <c r="CX111" s="119"/>
      <c r="CY111" s="119"/>
      <c r="CZ111" s="119"/>
      <c r="DA111" s="119"/>
      <c r="DB111" s="119"/>
      <c r="DC111" s="119"/>
      <c r="DD111" s="119"/>
      <c r="DE111" s="119"/>
      <c r="DF111" s="119"/>
      <c r="DG111" s="119"/>
      <c r="DH111" s="119"/>
      <c r="DI111" s="119"/>
      <c r="DJ111" s="119"/>
      <c r="DK111" s="119"/>
      <c r="DL111" s="119"/>
      <c r="DM111" s="119"/>
      <c r="DN111" s="119"/>
      <c r="DO111" s="119"/>
      <c r="DP111" s="119"/>
      <c r="DQ111" s="119"/>
      <c r="DR111" s="119"/>
      <c r="DS111" s="119"/>
      <c r="DT111" s="119"/>
      <c r="DU111" s="119"/>
      <c r="DV111" s="119"/>
      <c r="DW111" s="119"/>
      <c r="DX111" s="119"/>
      <c r="DY111" s="119"/>
      <c r="DZ111" s="119"/>
      <c r="EA111" s="119"/>
      <c r="EB111" s="119"/>
      <c r="EC111" s="119"/>
      <c r="ED111" s="119"/>
      <c r="EE111" s="119"/>
      <c r="EF111" s="119"/>
      <c r="EG111" s="119"/>
      <c r="EH111" s="119"/>
      <c r="EI111" s="119"/>
      <c r="EJ111" s="119"/>
      <c r="EK111" s="119"/>
      <c r="EL111" s="119"/>
      <c r="EM111" s="119"/>
      <c r="EN111" s="119"/>
      <c r="EO111" s="119"/>
      <c r="EP111" s="119"/>
      <c r="EQ111" s="119"/>
      <c r="ER111" s="119"/>
      <c r="ES111" s="119"/>
      <c r="ET111" s="119"/>
      <c r="EU111" s="119"/>
      <c r="EV111" s="119"/>
      <c r="EW111" s="119"/>
      <c r="EX111" s="119"/>
      <c r="EY111" s="119"/>
      <c r="EZ111" s="119"/>
      <c r="FA111" s="119"/>
      <c r="FB111" s="119"/>
      <c r="FC111" s="119"/>
      <c r="FD111" s="119"/>
      <c r="FE111" s="119"/>
      <c r="FF111" s="119"/>
      <c r="FG111" s="119"/>
      <c r="FH111" s="119"/>
      <c r="FI111" s="119"/>
      <c r="FJ111" s="119"/>
      <c r="FK111" s="119"/>
      <c r="FL111" s="119"/>
      <c r="FM111" s="119"/>
      <c r="FN111" s="119"/>
      <c r="FO111" s="119"/>
      <c r="FP111" s="119"/>
      <c r="FQ111" s="119"/>
      <c r="FR111" s="119"/>
      <c r="FS111" s="119"/>
      <c r="FT111" s="119"/>
      <c r="FU111" s="119"/>
      <c r="FV111" s="119"/>
      <c r="FW111" s="119"/>
      <c r="FX111" s="119"/>
      <c r="FY111" s="119"/>
      <c r="FZ111" s="119"/>
      <c r="GA111" s="119"/>
      <c r="GB111" s="119"/>
      <c r="GC111" s="119"/>
      <c r="GD111" s="119"/>
      <c r="GE111" s="119"/>
      <c r="GF111" s="119"/>
      <c r="GG111" s="119"/>
      <c r="GH111" s="119"/>
      <c r="GI111" s="119"/>
      <c r="GJ111" s="119"/>
      <c r="GK111" s="119"/>
      <c r="GL111" s="119"/>
      <c r="GM111" s="119"/>
      <c r="GN111" s="119"/>
      <c r="GO111" s="119"/>
      <c r="GP111" s="119"/>
      <c r="GQ111" s="119"/>
      <c r="GR111" s="119"/>
      <c r="GS111" s="119"/>
      <c r="GT111" s="119"/>
      <c r="GU111" s="119"/>
      <c r="GV111" s="119"/>
      <c r="GW111" s="119"/>
      <c r="GX111" s="119"/>
      <c r="GY111" s="119"/>
      <c r="GZ111" s="119"/>
      <c r="HA111" s="119"/>
      <c r="HB111" s="119"/>
      <c r="HC111" s="119"/>
      <c r="HD111" s="119"/>
      <c r="HE111" s="119"/>
      <c r="HF111" s="119"/>
      <c r="HG111" s="119"/>
      <c r="HH111" s="119"/>
      <c r="HI111" s="119"/>
      <c r="HJ111" s="119"/>
      <c r="HK111" s="119"/>
      <c r="HL111" s="119"/>
      <c r="HM111" s="119"/>
      <c r="HN111" s="119"/>
      <c r="HO111" s="119"/>
      <c r="HP111" s="119"/>
      <c r="HQ111" s="119"/>
      <c r="HR111" s="119"/>
      <c r="HS111" s="119"/>
      <c r="HT111" s="119"/>
      <c r="HU111" s="119"/>
      <c r="HV111" s="119"/>
      <c r="HW111" s="119"/>
      <c r="HX111" s="119"/>
      <c r="HY111" s="119"/>
      <c r="HZ111" s="119"/>
      <c r="IA111" s="119"/>
      <c r="IB111" s="119"/>
      <c r="IC111" s="119"/>
      <c r="ID111" s="119"/>
      <c r="IE111" s="119"/>
      <c r="IF111" s="119"/>
      <c r="IG111" s="119"/>
      <c r="IH111" s="119"/>
    </row>
    <row r="112" spans="1:242" s="128" customFormat="1" x14ac:dyDescent="0.2">
      <c r="A112" s="119"/>
      <c r="B112" s="223"/>
      <c r="H112" s="118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9"/>
      <c r="BH112" s="119"/>
      <c r="BI112" s="119"/>
      <c r="BJ112" s="119"/>
      <c r="BK112" s="119"/>
      <c r="BL112" s="119"/>
      <c r="BM112" s="119"/>
      <c r="BN112" s="119"/>
      <c r="BO112" s="119"/>
      <c r="BP112" s="119"/>
      <c r="BQ112" s="119"/>
      <c r="BR112" s="119"/>
      <c r="BS112" s="119"/>
      <c r="BT112" s="119"/>
      <c r="BU112" s="119"/>
      <c r="BV112" s="119"/>
      <c r="BW112" s="119"/>
      <c r="BX112" s="119"/>
      <c r="BY112" s="119"/>
      <c r="BZ112" s="119"/>
      <c r="CA112" s="119"/>
      <c r="CB112" s="119"/>
      <c r="CC112" s="119"/>
      <c r="CD112" s="119"/>
      <c r="CE112" s="119"/>
      <c r="CF112" s="119"/>
      <c r="CG112" s="119"/>
      <c r="CH112" s="119"/>
      <c r="CI112" s="119"/>
      <c r="CJ112" s="119"/>
      <c r="CK112" s="119"/>
      <c r="CL112" s="119"/>
      <c r="CM112" s="119"/>
      <c r="CN112" s="119"/>
      <c r="CO112" s="119"/>
      <c r="CP112" s="119"/>
      <c r="CQ112" s="119"/>
      <c r="CR112" s="119"/>
      <c r="CS112" s="119"/>
      <c r="CT112" s="119"/>
      <c r="CU112" s="119"/>
      <c r="CV112" s="119"/>
      <c r="CW112" s="119"/>
      <c r="CX112" s="119"/>
      <c r="CY112" s="119"/>
      <c r="CZ112" s="119"/>
      <c r="DA112" s="119"/>
      <c r="DB112" s="119"/>
      <c r="DC112" s="119"/>
      <c r="DD112" s="119"/>
      <c r="DE112" s="119"/>
      <c r="DF112" s="119"/>
      <c r="DG112" s="119"/>
      <c r="DH112" s="119"/>
      <c r="DI112" s="119"/>
      <c r="DJ112" s="119"/>
      <c r="DK112" s="119"/>
      <c r="DL112" s="119"/>
      <c r="DM112" s="119"/>
      <c r="DN112" s="119"/>
      <c r="DO112" s="119"/>
      <c r="DP112" s="119"/>
      <c r="DQ112" s="119"/>
      <c r="DR112" s="119"/>
      <c r="DS112" s="119"/>
      <c r="DT112" s="119"/>
      <c r="DU112" s="119"/>
      <c r="DV112" s="119"/>
      <c r="DW112" s="119"/>
      <c r="DX112" s="119"/>
      <c r="DY112" s="119"/>
      <c r="DZ112" s="119"/>
      <c r="EA112" s="119"/>
      <c r="EB112" s="119"/>
      <c r="EC112" s="119"/>
      <c r="ED112" s="119"/>
      <c r="EE112" s="119"/>
      <c r="EF112" s="119"/>
      <c r="EG112" s="119"/>
      <c r="EH112" s="119"/>
      <c r="EI112" s="119"/>
      <c r="EJ112" s="119"/>
      <c r="EK112" s="119"/>
      <c r="EL112" s="119"/>
      <c r="EM112" s="119"/>
      <c r="EN112" s="119"/>
      <c r="EO112" s="119"/>
      <c r="EP112" s="119"/>
      <c r="EQ112" s="119"/>
      <c r="ER112" s="119"/>
      <c r="ES112" s="119"/>
      <c r="ET112" s="119"/>
      <c r="EU112" s="119"/>
      <c r="EV112" s="119"/>
      <c r="EW112" s="119"/>
      <c r="EX112" s="119"/>
      <c r="EY112" s="119"/>
      <c r="EZ112" s="119"/>
      <c r="FA112" s="119"/>
      <c r="FB112" s="119"/>
      <c r="FC112" s="119"/>
      <c r="FD112" s="119"/>
      <c r="FE112" s="119"/>
      <c r="FF112" s="119"/>
      <c r="FG112" s="119"/>
      <c r="FH112" s="119"/>
      <c r="FI112" s="119"/>
      <c r="FJ112" s="119"/>
      <c r="FK112" s="119"/>
      <c r="FL112" s="119"/>
      <c r="FM112" s="119"/>
      <c r="FN112" s="119"/>
      <c r="FO112" s="119"/>
      <c r="FP112" s="119"/>
      <c r="FQ112" s="119"/>
      <c r="FR112" s="119"/>
      <c r="FS112" s="119"/>
      <c r="FT112" s="119"/>
      <c r="FU112" s="119"/>
      <c r="FV112" s="119"/>
      <c r="FW112" s="119"/>
      <c r="FX112" s="119"/>
      <c r="FY112" s="119"/>
      <c r="FZ112" s="119"/>
      <c r="GA112" s="119"/>
      <c r="GB112" s="119"/>
      <c r="GC112" s="119"/>
      <c r="GD112" s="119"/>
      <c r="GE112" s="119"/>
      <c r="GF112" s="119"/>
      <c r="GG112" s="119"/>
      <c r="GH112" s="119"/>
      <c r="GI112" s="119"/>
      <c r="GJ112" s="119"/>
      <c r="GK112" s="119"/>
      <c r="GL112" s="119"/>
      <c r="GM112" s="119"/>
      <c r="GN112" s="119"/>
      <c r="GO112" s="119"/>
      <c r="GP112" s="119"/>
      <c r="GQ112" s="119"/>
      <c r="GR112" s="119"/>
      <c r="GS112" s="119"/>
      <c r="GT112" s="119"/>
      <c r="GU112" s="119"/>
      <c r="GV112" s="119"/>
      <c r="GW112" s="119"/>
      <c r="GX112" s="119"/>
      <c r="GY112" s="119"/>
      <c r="GZ112" s="119"/>
      <c r="HA112" s="119"/>
      <c r="HB112" s="119"/>
      <c r="HC112" s="119"/>
      <c r="HD112" s="119"/>
      <c r="HE112" s="119"/>
      <c r="HF112" s="119"/>
      <c r="HG112" s="119"/>
      <c r="HH112" s="119"/>
      <c r="HI112" s="119"/>
      <c r="HJ112" s="119"/>
      <c r="HK112" s="119"/>
      <c r="HL112" s="119"/>
      <c r="HM112" s="119"/>
      <c r="HN112" s="119"/>
      <c r="HO112" s="119"/>
      <c r="HP112" s="119"/>
      <c r="HQ112" s="119"/>
      <c r="HR112" s="119"/>
      <c r="HS112" s="119"/>
      <c r="HT112" s="119"/>
      <c r="HU112" s="119"/>
      <c r="HV112" s="119"/>
      <c r="HW112" s="119"/>
      <c r="HX112" s="119"/>
      <c r="HY112" s="119"/>
      <c r="HZ112" s="119"/>
      <c r="IA112" s="119"/>
      <c r="IB112" s="119"/>
      <c r="IC112" s="119"/>
      <c r="ID112" s="119"/>
      <c r="IE112" s="119"/>
      <c r="IF112" s="119"/>
      <c r="IG112" s="119"/>
      <c r="IH112" s="119"/>
    </row>
    <row r="113" spans="1:242" s="128" customFormat="1" x14ac:dyDescent="0.2">
      <c r="A113" s="119"/>
      <c r="B113" s="223"/>
      <c r="H113" s="118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19"/>
      <c r="BA113" s="119"/>
      <c r="BB113" s="119"/>
      <c r="BC113" s="119"/>
      <c r="BD113" s="119"/>
      <c r="BE113" s="119"/>
      <c r="BF113" s="119"/>
      <c r="BG113" s="119"/>
      <c r="BH113" s="119"/>
      <c r="BI113" s="119"/>
      <c r="BJ113" s="119"/>
      <c r="BK113" s="119"/>
      <c r="BL113" s="119"/>
      <c r="BM113" s="119"/>
      <c r="BN113" s="119"/>
      <c r="BO113" s="119"/>
      <c r="BP113" s="119"/>
      <c r="BQ113" s="119"/>
      <c r="BR113" s="119"/>
      <c r="BS113" s="119"/>
      <c r="BT113" s="119"/>
      <c r="BU113" s="119"/>
      <c r="BV113" s="119"/>
      <c r="BW113" s="119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9"/>
      <c r="CW113" s="119"/>
      <c r="CX113" s="119"/>
      <c r="CY113" s="119"/>
      <c r="CZ113" s="119"/>
      <c r="DA113" s="119"/>
      <c r="DB113" s="119"/>
      <c r="DC113" s="119"/>
      <c r="DD113" s="119"/>
      <c r="DE113" s="119"/>
      <c r="DF113" s="119"/>
      <c r="DG113" s="119"/>
      <c r="DH113" s="119"/>
      <c r="DI113" s="119"/>
      <c r="DJ113" s="119"/>
      <c r="DK113" s="119"/>
      <c r="DL113" s="119"/>
      <c r="DM113" s="119"/>
      <c r="DN113" s="119"/>
      <c r="DO113" s="119"/>
      <c r="DP113" s="119"/>
      <c r="DQ113" s="119"/>
      <c r="DR113" s="119"/>
      <c r="DS113" s="119"/>
      <c r="DT113" s="119"/>
      <c r="DU113" s="119"/>
      <c r="DV113" s="119"/>
      <c r="DW113" s="119"/>
      <c r="DX113" s="119"/>
      <c r="DY113" s="119"/>
      <c r="DZ113" s="119"/>
      <c r="EA113" s="119"/>
      <c r="EB113" s="119"/>
      <c r="EC113" s="119"/>
      <c r="ED113" s="119"/>
      <c r="EE113" s="119"/>
      <c r="EF113" s="119"/>
      <c r="EG113" s="119"/>
      <c r="EH113" s="119"/>
      <c r="EI113" s="119"/>
      <c r="EJ113" s="119"/>
      <c r="EK113" s="119"/>
      <c r="EL113" s="119"/>
      <c r="EM113" s="119"/>
      <c r="EN113" s="119"/>
      <c r="EO113" s="119"/>
      <c r="EP113" s="119"/>
      <c r="EQ113" s="119"/>
      <c r="ER113" s="119"/>
      <c r="ES113" s="119"/>
      <c r="ET113" s="119"/>
      <c r="EU113" s="119"/>
      <c r="EV113" s="119"/>
      <c r="EW113" s="119"/>
      <c r="EX113" s="119"/>
      <c r="EY113" s="119"/>
      <c r="EZ113" s="119"/>
      <c r="FA113" s="119"/>
      <c r="FB113" s="119"/>
      <c r="FC113" s="119"/>
      <c r="FD113" s="119"/>
      <c r="FE113" s="119"/>
      <c r="FF113" s="119"/>
      <c r="FG113" s="119"/>
      <c r="FH113" s="119"/>
      <c r="FI113" s="119"/>
      <c r="FJ113" s="119"/>
      <c r="FK113" s="119"/>
      <c r="FL113" s="119"/>
      <c r="FM113" s="119"/>
      <c r="FN113" s="119"/>
      <c r="FO113" s="119"/>
      <c r="FP113" s="119"/>
      <c r="FQ113" s="119"/>
      <c r="FR113" s="119"/>
      <c r="FS113" s="119"/>
      <c r="FT113" s="119"/>
      <c r="FU113" s="119"/>
      <c r="FV113" s="119"/>
      <c r="FW113" s="119"/>
      <c r="FX113" s="119"/>
      <c r="FY113" s="119"/>
      <c r="FZ113" s="119"/>
      <c r="GA113" s="119"/>
      <c r="GB113" s="119"/>
      <c r="GC113" s="119"/>
      <c r="GD113" s="119"/>
      <c r="GE113" s="119"/>
      <c r="GF113" s="119"/>
      <c r="GG113" s="119"/>
      <c r="GH113" s="119"/>
      <c r="GI113" s="119"/>
      <c r="GJ113" s="119"/>
      <c r="GK113" s="119"/>
      <c r="GL113" s="119"/>
      <c r="GM113" s="119"/>
      <c r="GN113" s="119"/>
      <c r="GO113" s="119"/>
      <c r="GP113" s="119"/>
      <c r="GQ113" s="119"/>
      <c r="GR113" s="119"/>
      <c r="GS113" s="119"/>
      <c r="GT113" s="119"/>
      <c r="GU113" s="119"/>
      <c r="GV113" s="119"/>
      <c r="GW113" s="119"/>
      <c r="GX113" s="119"/>
      <c r="GY113" s="119"/>
      <c r="GZ113" s="119"/>
      <c r="HA113" s="119"/>
      <c r="HB113" s="119"/>
      <c r="HC113" s="119"/>
      <c r="HD113" s="119"/>
      <c r="HE113" s="119"/>
      <c r="HF113" s="119"/>
      <c r="HG113" s="119"/>
      <c r="HH113" s="119"/>
      <c r="HI113" s="119"/>
      <c r="HJ113" s="119"/>
      <c r="HK113" s="119"/>
      <c r="HL113" s="119"/>
      <c r="HM113" s="119"/>
      <c r="HN113" s="119"/>
      <c r="HO113" s="119"/>
      <c r="HP113" s="119"/>
      <c r="HQ113" s="119"/>
      <c r="HR113" s="119"/>
      <c r="HS113" s="119"/>
      <c r="HT113" s="119"/>
      <c r="HU113" s="119"/>
      <c r="HV113" s="119"/>
      <c r="HW113" s="119"/>
      <c r="HX113" s="119"/>
      <c r="HY113" s="119"/>
      <c r="HZ113" s="119"/>
      <c r="IA113" s="119"/>
      <c r="IB113" s="119"/>
      <c r="IC113" s="119"/>
      <c r="ID113" s="119"/>
      <c r="IE113" s="119"/>
      <c r="IF113" s="119"/>
      <c r="IG113" s="119"/>
      <c r="IH113" s="119"/>
    </row>
    <row r="114" spans="1:242" s="128" customFormat="1" x14ac:dyDescent="0.2">
      <c r="A114" s="119"/>
      <c r="B114" s="223"/>
      <c r="H114" s="118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  <c r="BI114" s="119"/>
      <c r="BJ114" s="119"/>
      <c r="BK114" s="119"/>
      <c r="BL114" s="119"/>
      <c r="BM114" s="119"/>
      <c r="BN114" s="119"/>
      <c r="BO114" s="119"/>
      <c r="BP114" s="119"/>
      <c r="BQ114" s="119"/>
      <c r="BR114" s="119"/>
      <c r="BS114" s="119"/>
      <c r="BT114" s="119"/>
      <c r="BU114" s="119"/>
      <c r="BV114" s="119"/>
      <c r="BW114" s="119"/>
      <c r="BX114" s="119"/>
      <c r="BY114" s="119"/>
      <c r="BZ114" s="119"/>
      <c r="CA114" s="119"/>
      <c r="CB114" s="119"/>
      <c r="CC114" s="119"/>
      <c r="CD114" s="119"/>
      <c r="CE114" s="119"/>
      <c r="CF114" s="119"/>
      <c r="CG114" s="119"/>
      <c r="CH114" s="119"/>
      <c r="CI114" s="119"/>
      <c r="CJ114" s="119"/>
      <c r="CK114" s="119"/>
      <c r="CL114" s="119"/>
      <c r="CM114" s="119"/>
      <c r="CN114" s="119"/>
      <c r="CO114" s="119"/>
      <c r="CP114" s="119"/>
      <c r="CQ114" s="119"/>
      <c r="CR114" s="119"/>
      <c r="CS114" s="119"/>
      <c r="CT114" s="119"/>
      <c r="CU114" s="119"/>
      <c r="CV114" s="119"/>
      <c r="CW114" s="119"/>
      <c r="CX114" s="119"/>
      <c r="CY114" s="119"/>
      <c r="CZ114" s="119"/>
      <c r="DA114" s="119"/>
      <c r="DB114" s="119"/>
      <c r="DC114" s="119"/>
      <c r="DD114" s="119"/>
      <c r="DE114" s="119"/>
      <c r="DF114" s="119"/>
      <c r="DG114" s="119"/>
      <c r="DH114" s="119"/>
      <c r="DI114" s="119"/>
      <c r="DJ114" s="119"/>
      <c r="DK114" s="119"/>
      <c r="DL114" s="119"/>
      <c r="DM114" s="119"/>
      <c r="DN114" s="119"/>
      <c r="DO114" s="119"/>
      <c r="DP114" s="119"/>
      <c r="DQ114" s="119"/>
      <c r="DR114" s="119"/>
      <c r="DS114" s="119"/>
      <c r="DT114" s="119"/>
      <c r="DU114" s="119"/>
      <c r="DV114" s="119"/>
      <c r="DW114" s="119"/>
      <c r="DX114" s="119"/>
      <c r="DY114" s="119"/>
      <c r="DZ114" s="119"/>
      <c r="EA114" s="119"/>
      <c r="EB114" s="119"/>
      <c r="EC114" s="119"/>
      <c r="ED114" s="119"/>
      <c r="EE114" s="119"/>
      <c r="EF114" s="119"/>
      <c r="EG114" s="119"/>
      <c r="EH114" s="119"/>
      <c r="EI114" s="119"/>
      <c r="EJ114" s="119"/>
      <c r="EK114" s="119"/>
      <c r="EL114" s="119"/>
      <c r="EM114" s="119"/>
      <c r="EN114" s="119"/>
      <c r="EO114" s="119"/>
      <c r="EP114" s="119"/>
      <c r="EQ114" s="119"/>
      <c r="ER114" s="119"/>
      <c r="ES114" s="119"/>
      <c r="ET114" s="119"/>
      <c r="EU114" s="119"/>
      <c r="EV114" s="119"/>
      <c r="EW114" s="119"/>
      <c r="EX114" s="119"/>
      <c r="EY114" s="119"/>
      <c r="EZ114" s="119"/>
      <c r="FA114" s="119"/>
      <c r="FB114" s="119"/>
      <c r="FC114" s="119"/>
      <c r="FD114" s="119"/>
      <c r="FE114" s="119"/>
      <c r="FF114" s="119"/>
      <c r="FG114" s="119"/>
      <c r="FH114" s="119"/>
      <c r="FI114" s="119"/>
      <c r="FJ114" s="119"/>
      <c r="FK114" s="119"/>
      <c r="FL114" s="119"/>
      <c r="FM114" s="119"/>
      <c r="FN114" s="119"/>
      <c r="FO114" s="119"/>
      <c r="FP114" s="119"/>
      <c r="FQ114" s="119"/>
      <c r="FR114" s="119"/>
      <c r="FS114" s="119"/>
      <c r="FT114" s="119"/>
      <c r="FU114" s="119"/>
      <c r="FV114" s="119"/>
      <c r="FW114" s="119"/>
      <c r="FX114" s="119"/>
      <c r="FY114" s="119"/>
      <c r="FZ114" s="119"/>
      <c r="GA114" s="119"/>
      <c r="GB114" s="119"/>
      <c r="GC114" s="119"/>
      <c r="GD114" s="119"/>
      <c r="GE114" s="119"/>
      <c r="GF114" s="119"/>
      <c r="GG114" s="119"/>
      <c r="GH114" s="119"/>
      <c r="GI114" s="119"/>
      <c r="GJ114" s="119"/>
      <c r="GK114" s="119"/>
      <c r="GL114" s="119"/>
      <c r="GM114" s="119"/>
      <c r="GN114" s="119"/>
      <c r="GO114" s="119"/>
      <c r="GP114" s="119"/>
      <c r="GQ114" s="119"/>
      <c r="GR114" s="119"/>
      <c r="GS114" s="119"/>
      <c r="GT114" s="119"/>
      <c r="GU114" s="119"/>
      <c r="GV114" s="119"/>
      <c r="GW114" s="119"/>
      <c r="GX114" s="119"/>
      <c r="GY114" s="119"/>
      <c r="GZ114" s="119"/>
      <c r="HA114" s="119"/>
      <c r="HB114" s="119"/>
      <c r="HC114" s="119"/>
      <c r="HD114" s="119"/>
      <c r="HE114" s="119"/>
      <c r="HF114" s="119"/>
      <c r="HG114" s="119"/>
      <c r="HH114" s="119"/>
      <c r="HI114" s="119"/>
      <c r="HJ114" s="119"/>
      <c r="HK114" s="119"/>
      <c r="HL114" s="119"/>
      <c r="HM114" s="119"/>
      <c r="HN114" s="119"/>
      <c r="HO114" s="119"/>
      <c r="HP114" s="119"/>
      <c r="HQ114" s="119"/>
      <c r="HR114" s="119"/>
      <c r="HS114" s="119"/>
      <c r="HT114" s="119"/>
      <c r="HU114" s="119"/>
      <c r="HV114" s="119"/>
      <c r="HW114" s="119"/>
      <c r="HX114" s="119"/>
      <c r="HY114" s="119"/>
      <c r="HZ114" s="119"/>
      <c r="IA114" s="119"/>
      <c r="IB114" s="119"/>
      <c r="IC114" s="119"/>
      <c r="ID114" s="119"/>
      <c r="IE114" s="119"/>
      <c r="IF114" s="119"/>
      <c r="IG114" s="119"/>
      <c r="IH114" s="119"/>
    </row>
  </sheetData>
  <mergeCells count="8">
    <mergeCell ref="C45:O45"/>
    <mergeCell ref="B2:O2"/>
    <mergeCell ref="B6:O6"/>
    <mergeCell ref="B8:H8"/>
    <mergeCell ref="B9:G9"/>
    <mergeCell ref="B10:I10"/>
    <mergeCell ref="B17:H17"/>
    <mergeCell ref="C41:E41"/>
  </mergeCells>
  <conditionalFormatting sqref="I19:Q19 I22:Q22 J25:Q25 I28:O28 I31:O31">
    <cfRule type="cellIs" dxfId="3" priority="2" stopIfTrue="1" operator="notEqual">
      <formula>I18</formula>
    </cfRule>
  </conditionalFormatting>
  <conditionalFormatting sqref="I25">
    <cfRule type="cellIs" dxfId="2" priority="1" stopIfTrue="1" operator="notEqual">
      <formula>I24</formula>
    </cfRule>
  </conditionalFormatting>
  <printOptions horizontalCentered="1"/>
  <pageMargins left="0.19685039370078741" right="0.19685039370078741" top="0" bottom="0" header="0.51181102362204722" footer="0"/>
  <pageSetup paperSize="9" scale="65" fitToWidth="30" orientation="landscape" verticalDpi="14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3"/>
  <sheetViews>
    <sheetView view="pageBreakPreview" zoomScaleNormal="100" zoomScaleSheetLayoutView="100" workbookViewId="0">
      <selection activeCell="E69" sqref="E69:G69"/>
    </sheetView>
  </sheetViews>
  <sheetFormatPr defaultRowHeight="15" x14ac:dyDescent="0.25"/>
  <cols>
    <col min="1" max="1" width="6.42578125" customWidth="1"/>
    <col min="2" max="2" width="11.5703125" customWidth="1"/>
    <col min="3" max="3" width="10.7109375" customWidth="1"/>
    <col min="4" max="4" width="12.140625" hidden="1" customWidth="1"/>
    <col min="5" max="5" width="30.5703125" customWidth="1"/>
    <col min="6" max="6" width="6.7109375" customWidth="1"/>
    <col min="7" max="7" width="17.42578125" customWidth="1"/>
    <col min="8" max="8" width="14.42578125" customWidth="1"/>
    <col min="9" max="9" width="11.85546875" customWidth="1"/>
    <col min="10" max="10" width="14.42578125" customWidth="1"/>
    <col min="11" max="11" width="18.140625" bestFit="1" customWidth="1"/>
  </cols>
  <sheetData>
    <row r="3" spans="1:13" ht="27" x14ac:dyDescent="0.25">
      <c r="A3" s="243" t="s">
        <v>194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6" spans="1:13" ht="3" customHeight="1" x14ac:dyDescent="0.25"/>
    <row r="7" spans="1:13" x14ac:dyDescent="0.25">
      <c r="A7" s="244" t="s">
        <v>202</v>
      </c>
      <c r="B7" s="244"/>
      <c r="C7" s="244"/>
      <c r="D7" s="244"/>
      <c r="E7" s="244"/>
      <c r="F7" s="244"/>
      <c r="G7" s="244"/>
    </row>
    <row r="8" spans="1:13" x14ac:dyDescent="0.25">
      <c r="A8" s="245" t="s">
        <v>195</v>
      </c>
      <c r="B8" s="246"/>
      <c r="C8" s="246"/>
      <c r="D8" s="246"/>
      <c r="E8" s="246"/>
      <c r="F8" s="246"/>
      <c r="H8" s="111" t="s">
        <v>196</v>
      </c>
      <c r="I8" s="112">
        <v>43340</v>
      </c>
    </row>
    <row r="9" spans="1:13" ht="15" customHeight="1" x14ac:dyDescent="0.25">
      <c r="A9" s="245" t="s">
        <v>205</v>
      </c>
      <c r="B9" s="246"/>
      <c r="C9" s="246"/>
      <c r="D9" s="246"/>
      <c r="E9" s="246"/>
      <c r="F9" s="246"/>
      <c r="G9" s="246"/>
      <c r="H9" s="111" t="s">
        <v>197</v>
      </c>
    </row>
    <row r="11" spans="1:13" ht="18.75" x14ac:dyDescent="0.25">
      <c r="A11" s="247" t="s">
        <v>69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9"/>
    </row>
    <row r="12" spans="1:13" ht="18.75" x14ac:dyDescent="0.25">
      <c r="A12" s="271" t="s">
        <v>68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3"/>
    </row>
    <row r="13" spans="1:13" ht="12" customHeight="1" x14ac:dyDescent="0.25">
      <c r="A13" s="15"/>
      <c r="B13" s="231"/>
      <c r="C13" s="231"/>
      <c r="D13" s="231"/>
      <c r="E13" s="231"/>
      <c r="F13" s="231"/>
      <c r="G13" s="231"/>
      <c r="H13" s="231"/>
      <c r="I13" s="274" t="s">
        <v>67</v>
      </c>
      <c r="J13" s="274"/>
      <c r="K13" s="75">
        <v>14.02</v>
      </c>
    </row>
    <row r="14" spans="1:13" x14ac:dyDescent="0.25">
      <c r="A14" s="14"/>
      <c r="B14" s="13"/>
      <c r="C14" s="13"/>
      <c r="D14" s="13"/>
      <c r="E14" s="13"/>
      <c r="F14" s="13"/>
      <c r="G14" s="13"/>
      <c r="H14" s="12"/>
      <c r="I14" s="274" t="s">
        <v>66</v>
      </c>
      <c r="J14" s="274"/>
      <c r="K14" s="75">
        <v>20.97</v>
      </c>
    </row>
    <row r="15" spans="1:13" ht="18.75" x14ac:dyDescent="0.25">
      <c r="A15" s="255" t="s">
        <v>221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7"/>
      <c r="M15" s="11"/>
    </row>
    <row r="16" spans="1:13" ht="51.75" x14ac:dyDescent="0.25">
      <c r="A16" s="228" t="s">
        <v>65</v>
      </c>
      <c r="B16" s="228" t="s">
        <v>64</v>
      </c>
      <c r="C16" s="228" t="s">
        <v>63</v>
      </c>
      <c r="D16" s="10" t="s">
        <v>62</v>
      </c>
      <c r="E16" s="228" t="s">
        <v>61</v>
      </c>
      <c r="F16" s="228" t="s">
        <v>60</v>
      </c>
      <c r="G16" s="10" t="s">
        <v>59</v>
      </c>
      <c r="H16" s="10" t="s">
        <v>105</v>
      </c>
      <c r="I16" s="10" t="s">
        <v>58</v>
      </c>
      <c r="J16" s="49" t="s">
        <v>57</v>
      </c>
      <c r="K16" s="49" t="s">
        <v>56</v>
      </c>
    </row>
    <row r="17" spans="1:13" ht="21" customHeight="1" x14ac:dyDescent="0.25">
      <c r="A17" s="230">
        <v>1</v>
      </c>
      <c r="B17" s="8"/>
      <c r="C17" s="8"/>
      <c r="D17" s="8"/>
      <c r="E17" s="232" t="s">
        <v>167</v>
      </c>
      <c r="F17" s="6"/>
      <c r="G17" s="6"/>
      <c r="H17" s="22"/>
      <c r="I17" s="22"/>
      <c r="J17" s="50"/>
      <c r="K17" s="50"/>
    </row>
    <row r="18" spans="1:13" x14ac:dyDescent="0.25">
      <c r="A18" s="233" t="s">
        <v>54</v>
      </c>
      <c r="B18" s="2">
        <v>11340</v>
      </c>
      <c r="C18" s="2" t="s">
        <v>183</v>
      </c>
      <c r="D18" s="2" t="s">
        <v>5</v>
      </c>
      <c r="E18" s="58" t="s">
        <v>168</v>
      </c>
      <c r="F18" s="233" t="s">
        <v>27</v>
      </c>
      <c r="G18" s="84">
        <v>64</v>
      </c>
      <c r="H18" s="102">
        <v>166.72</v>
      </c>
      <c r="I18" s="102">
        <v>190.78</v>
      </c>
      <c r="J18" s="102">
        <f>ROUND(G18*H18,2)</f>
        <v>10670.08</v>
      </c>
      <c r="K18" s="102">
        <f>ROUND(I18*G18,2)</f>
        <v>12209.92</v>
      </c>
      <c r="M18" s="74"/>
    </row>
    <row r="19" spans="1:13" x14ac:dyDescent="0.25">
      <c r="A19" s="233" t="s">
        <v>52</v>
      </c>
      <c r="B19" s="83">
        <v>10767</v>
      </c>
      <c r="C19" s="2" t="s">
        <v>183</v>
      </c>
      <c r="D19" s="2" t="s">
        <v>5</v>
      </c>
      <c r="E19" s="58" t="s">
        <v>169</v>
      </c>
      <c r="F19" s="233" t="s">
        <v>27</v>
      </c>
      <c r="G19" s="84">
        <v>164</v>
      </c>
      <c r="H19" s="102">
        <v>397.36</v>
      </c>
      <c r="I19" s="102">
        <v>466.8</v>
      </c>
      <c r="J19" s="102">
        <f t="shared" ref="J19:J20" si="0">ROUND(G19*H19,2)</f>
        <v>65167.040000000001</v>
      </c>
      <c r="K19" s="102">
        <f t="shared" ref="K19:K20" si="1">ROUND(I19*G19,2)</f>
        <v>76555.199999999997</v>
      </c>
    </row>
    <row r="20" spans="1:13" ht="64.5" customHeight="1" x14ac:dyDescent="0.25">
      <c r="A20" s="233" t="s">
        <v>94</v>
      </c>
      <c r="B20" s="83" t="s">
        <v>119</v>
      </c>
      <c r="C20" s="2" t="s">
        <v>188</v>
      </c>
      <c r="D20" s="2" t="s">
        <v>5</v>
      </c>
      <c r="E20" s="58" t="s">
        <v>170</v>
      </c>
      <c r="F20" s="233" t="s">
        <v>14</v>
      </c>
      <c r="G20" s="84">
        <v>1</v>
      </c>
      <c r="H20" s="102">
        <v>37687.4</v>
      </c>
      <c r="I20" s="102">
        <v>45590.45</v>
      </c>
      <c r="J20" s="102">
        <f t="shared" si="0"/>
        <v>37687.4</v>
      </c>
      <c r="K20" s="102">
        <f t="shared" si="1"/>
        <v>45590.45</v>
      </c>
    </row>
    <row r="21" spans="1:13" x14ac:dyDescent="0.25">
      <c r="A21" s="250" t="s">
        <v>2</v>
      </c>
      <c r="B21" s="251"/>
      <c r="C21" s="251"/>
      <c r="D21" s="251"/>
      <c r="E21" s="251"/>
      <c r="F21" s="251"/>
      <c r="G21" s="251"/>
      <c r="H21" s="251"/>
      <c r="I21" s="252"/>
      <c r="J21" s="51">
        <f>SUM(J18:J20)</f>
        <v>113524.51999999999</v>
      </c>
      <c r="K21" s="51">
        <f>SUM(K18:K20)</f>
        <v>134355.57</v>
      </c>
    </row>
    <row r="22" spans="1:13" ht="33" customHeight="1" x14ac:dyDescent="0.25">
      <c r="A22" s="230">
        <v>2</v>
      </c>
      <c r="B22" s="8"/>
      <c r="C22" s="8"/>
      <c r="D22" s="8"/>
      <c r="E22" s="232" t="s">
        <v>171</v>
      </c>
      <c r="F22" s="6"/>
      <c r="G22" s="6"/>
      <c r="H22" s="22"/>
      <c r="I22" s="22"/>
      <c r="J22" s="50"/>
      <c r="K22" s="50"/>
    </row>
    <row r="23" spans="1:13" x14ac:dyDescent="0.25">
      <c r="A23" s="5" t="s">
        <v>49</v>
      </c>
      <c r="B23" s="4" t="s">
        <v>199</v>
      </c>
      <c r="C23" s="4" t="s">
        <v>6</v>
      </c>
      <c r="D23" s="4" t="s">
        <v>5</v>
      </c>
      <c r="E23" s="59" t="s">
        <v>172</v>
      </c>
      <c r="F23" s="3" t="s">
        <v>27</v>
      </c>
      <c r="G23" s="107">
        <v>290400</v>
      </c>
      <c r="H23" s="103">
        <v>0.52</v>
      </c>
      <c r="I23" s="102">
        <v>0.62</v>
      </c>
      <c r="J23" s="102">
        <f t="shared" ref="J23:J24" si="2">ROUND(G23*H23,2)</f>
        <v>151008</v>
      </c>
      <c r="K23" s="102">
        <f>ROUND(I23*G23,2)</f>
        <v>180048</v>
      </c>
    </row>
    <row r="24" spans="1:13" x14ac:dyDescent="0.25">
      <c r="A24" s="5" t="s">
        <v>48</v>
      </c>
      <c r="B24" s="4" t="s">
        <v>119</v>
      </c>
      <c r="C24" s="4" t="s">
        <v>188</v>
      </c>
      <c r="D24" s="4" t="s">
        <v>5</v>
      </c>
      <c r="E24" s="101" t="s">
        <v>173</v>
      </c>
      <c r="F24" s="3" t="s">
        <v>3</v>
      </c>
      <c r="G24" s="107">
        <v>96800</v>
      </c>
      <c r="H24" s="103">
        <v>0.12</v>
      </c>
      <c r="I24" s="102">
        <v>0.14000000000000001</v>
      </c>
      <c r="J24" s="102">
        <f t="shared" si="2"/>
        <v>11616</v>
      </c>
      <c r="K24" s="102">
        <f>ROUND(I24*G24,2)</f>
        <v>13552</v>
      </c>
    </row>
    <row r="25" spans="1:13" x14ac:dyDescent="0.25">
      <c r="A25" s="262" t="s">
        <v>2</v>
      </c>
      <c r="B25" s="263"/>
      <c r="C25" s="263"/>
      <c r="D25" s="263"/>
      <c r="E25" s="263"/>
      <c r="F25" s="263"/>
      <c r="G25" s="263"/>
      <c r="H25" s="263"/>
      <c r="I25" s="264"/>
      <c r="J25" s="51">
        <f>SUM(J23:J24)</f>
        <v>162624</v>
      </c>
      <c r="K25" s="51">
        <f>SUM(K23:K24)</f>
        <v>193600</v>
      </c>
    </row>
    <row r="26" spans="1:13" ht="15" hidden="1" customHeight="1" x14ac:dyDescent="0.25">
      <c r="A26" s="230">
        <v>3</v>
      </c>
      <c r="B26" s="8"/>
      <c r="C26" s="8"/>
      <c r="D26" s="8"/>
      <c r="E26" s="232" t="s">
        <v>42</v>
      </c>
      <c r="F26" s="6"/>
      <c r="G26" s="6"/>
      <c r="H26" s="22"/>
      <c r="I26" s="22"/>
      <c r="J26" s="50"/>
      <c r="K26" s="50"/>
    </row>
    <row r="27" spans="1:13" ht="105" hidden="1" x14ac:dyDescent="0.25">
      <c r="A27" s="233" t="s">
        <v>41</v>
      </c>
      <c r="B27" s="2">
        <v>94996</v>
      </c>
      <c r="C27" s="2" t="s">
        <v>6</v>
      </c>
      <c r="D27" s="2" t="s">
        <v>5</v>
      </c>
      <c r="E27" s="58" t="s">
        <v>112</v>
      </c>
      <c r="F27" s="233" t="s">
        <v>27</v>
      </c>
      <c r="G27" s="84">
        <v>0</v>
      </c>
      <c r="H27" s="84">
        <v>83.62</v>
      </c>
      <c r="I27" s="84" t="e">
        <f>IF(D27="S",(#REF!/100)*H27,(#REF!/100)*H27)+H27</f>
        <v>#REF!</v>
      </c>
      <c r="J27" s="84">
        <f>G27*H27</f>
        <v>0</v>
      </c>
      <c r="K27" s="84" t="e">
        <f>G27*I27</f>
        <v>#REF!</v>
      </c>
    </row>
    <row r="28" spans="1:13" hidden="1" x14ac:dyDescent="0.25">
      <c r="A28" s="250" t="s">
        <v>2</v>
      </c>
      <c r="B28" s="251"/>
      <c r="C28" s="251"/>
      <c r="D28" s="251"/>
      <c r="E28" s="251"/>
      <c r="F28" s="251"/>
      <c r="G28" s="251"/>
      <c r="H28" s="251"/>
      <c r="I28" s="252"/>
      <c r="J28" s="51">
        <f>J27</f>
        <v>0</v>
      </c>
      <c r="K28" s="51" t="e">
        <f>K27</f>
        <v>#REF!</v>
      </c>
    </row>
    <row r="29" spans="1:13" ht="21" customHeight="1" x14ac:dyDescent="0.25">
      <c r="A29" s="230">
        <v>3</v>
      </c>
      <c r="B29" s="232"/>
      <c r="C29" s="232"/>
      <c r="D29" s="232"/>
      <c r="E29" s="232" t="s">
        <v>174</v>
      </c>
      <c r="F29" s="6"/>
      <c r="G29" s="6"/>
      <c r="H29" s="22"/>
      <c r="I29" s="22"/>
      <c r="J29" s="50"/>
      <c r="K29" s="50"/>
    </row>
    <row r="30" spans="1:13" x14ac:dyDescent="0.25">
      <c r="A30" s="233" t="s">
        <v>41</v>
      </c>
      <c r="B30" s="2">
        <v>72961</v>
      </c>
      <c r="C30" s="4" t="s">
        <v>6</v>
      </c>
      <c r="D30" s="2" t="s">
        <v>5</v>
      </c>
      <c r="E30" s="58" t="s">
        <v>184</v>
      </c>
      <c r="F30" s="233" t="s">
        <v>25</v>
      </c>
      <c r="G30" s="108">
        <v>338800</v>
      </c>
      <c r="H30" s="102">
        <v>0.76</v>
      </c>
      <c r="I30" s="102">
        <v>0.9</v>
      </c>
      <c r="J30" s="102">
        <f t="shared" ref="J30:J33" si="3">ROUND(G30*H30,2)</f>
        <v>257488</v>
      </c>
      <c r="K30" s="102">
        <f>ROUND(I30*G30,2)</f>
        <v>304920</v>
      </c>
    </row>
    <row r="31" spans="1:13" ht="75" hidden="1" x14ac:dyDescent="0.25">
      <c r="A31" s="233" t="s">
        <v>38</v>
      </c>
      <c r="B31" s="2">
        <v>72947</v>
      </c>
      <c r="C31" s="4" t="s">
        <v>183</v>
      </c>
      <c r="D31" s="2" t="s">
        <v>5</v>
      </c>
      <c r="E31" s="58" t="s">
        <v>146</v>
      </c>
      <c r="F31" s="233" t="s">
        <v>166</v>
      </c>
      <c r="G31" s="108">
        <v>108</v>
      </c>
      <c r="H31" s="102">
        <v>24.63</v>
      </c>
      <c r="I31" s="102" t="e">
        <f>IF(D31="S",(#REF!/100)*H31,(#REF!/100)*H31)+H31</f>
        <v>#REF!</v>
      </c>
      <c r="J31" s="102">
        <f t="shared" si="3"/>
        <v>2660.04</v>
      </c>
      <c r="K31" s="102" t="e">
        <f t="shared" ref="K31:K33" si="4">ROUND(I31*G31,2)</f>
        <v>#REF!</v>
      </c>
    </row>
    <row r="32" spans="1:13" ht="30" x14ac:dyDescent="0.25">
      <c r="A32" s="233" t="s">
        <v>192</v>
      </c>
      <c r="B32" s="4">
        <v>94316</v>
      </c>
      <c r="C32" s="2" t="s">
        <v>6</v>
      </c>
      <c r="D32" s="2" t="s">
        <v>5</v>
      </c>
      <c r="E32" s="58" t="s">
        <v>186</v>
      </c>
      <c r="F32" s="233" t="s">
        <v>25</v>
      </c>
      <c r="G32" s="108">
        <v>12558</v>
      </c>
      <c r="H32" s="102">
        <v>26.15</v>
      </c>
      <c r="I32" s="102">
        <v>30.58</v>
      </c>
      <c r="J32" s="102">
        <f t="shared" si="3"/>
        <v>328391.7</v>
      </c>
      <c r="K32" s="102">
        <f t="shared" si="4"/>
        <v>384023.64</v>
      </c>
    </row>
    <row r="33" spans="1:11" ht="45" x14ac:dyDescent="0.25">
      <c r="A33" s="233" t="s">
        <v>193</v>
      </c>
      <c r="B33" s="2">
        <v>79472</v>
      </c>
      <c r="C33" s="4" t="s">
        <v>6</v>
      </c>
      <c r="D33" s="2" t="s">
        <v>5</v>
      </c>
      <c r="E33" s="58" t="s">
        <v>190</v>
      </c>
      <c r="F33" s="233" t="s">
        <v>182</v>
      </c>
      <c r="G33" s="108">
        <v>615342</v>
      </c>
      <c r="H33" s="102">
        <v>0.92</v>
      </c>
      <c r="I33" s="102">
        <v>1.07</v>
      </c>
      <c r="J33" s="102">
        <f t="shared" si="3"/>
        <v>566114.64</v>
      </c>
      <c r="K33" s="102">
        <f t="shared" si="4"/>
        <v>658415.93999999994</v>
      </c>
    </row>
    <row r="34" spans="1:11" x14ac:dyDescent="0.25">
      <c r="A34" s="250" t="s">
        <v>2</v>
      </c>
      <c r="B34" s="251"/>
      <c r="C34" s="251"/>
      <c r="D34" s="251"/>
      <c r="E34" s="251"/>
      <c r="F34" s="251"/>
      <c r="G34" s="251"/>
      <c r="H34" s="251"/>
      <c r="I34" s="252"/>
      <c r="J34" s="104">
        <f>SUM(J30:J33)</f>
        <v>1154654.3799999999</v>
      </c>
      <c r="K34" s="104">
        <f>+K32+K30+K33</f>
        <v>1347359.58</v>
      </c>
    </row>
    <row r="35" spans="1:11" ht="15.75" customHeight="1" x14ac:dyDescent="0.25">
      <c r="A35" s="230">
        <v>4</v>
      </c>
      <c r="B35" s="8"/>
      <c r="C35" s="8"/>
      <c r="D35" s="8"/>
      <c r="E35" s="232" t="s">
        <v>175</v>
      </c>
      <c r="F35" s="6"/>
      <c r="G35" s="6"/>
      <c r="H35" s="22"/>
      <c r="I35" s="22"/>
      <c r="J35" s="50"/>
      <c r="K35" s="50"/>
    </row>
    <row r="36" spans="1:11" ht="60" hidden="1" x14ac:dyDescent="0.25">
      <c r="A36" s="5" t="s">
        <v>32</v>
      </c>
      <c r="B36" s="2">
        <v>94265</v>
      </c>
      <c r="C36" s="2" t="s">
        <v>6</v>
      </c>
      <c r="D36" s="4" t="s">
        <v>5</v>
      </c>
      <c r="E36" s="58" t="s">
        <v>33</v>
      </c>
      <c r="F36" s="23" t="s">
        <v>3</v>
      </c>
      <c r="G36" s="23">
        <v>0</v>
      </c>
      <c r="H36" s="23">
        <v>31.39</v>
      </c>
      <c r="I36" s="84" t="e">
        <f>IF(D36="S",(#REF!/100)*H36,(#REF!/100)*H36)+H36</f>
        <v>#REF!</v>
      </c>
      <c r="J36" s="23">
        <f t="shared" ref="J36:J54" si="5">G36*H36</f>
        <v>0</v>
      </c>
      <c r="K36" s="84" t="e">
        <f t="shared" ref="K36:K54" si="6">I36*G36</f>
        <v>#REF!</v>
      </c>
    </row>
    <row r="37" spans="1:11" ht="60" hidden="1" x14ac:dyDescent="0.25">
      <c r="A37" s="233" t="s">
        <v>30</v>
      </c>
      <c r="B37" s="2">
        <v>94281</v>
      </c>
      <c r="C37" s="2" t="s">
        <v>6</v>
      </c>
      <c r="D37" s="2" t="s">
        <v>5</v>
      </c>
      <c r="E37" s="58" t="s">
        <v>31</v>
      </c>
      <c r="F37" s="84" t="s">
        <v>3</v>
      </c>
      <c r="G37" s="84">
        <v>0</v>
      </c>
      <c r="H37" s="84">
        <v>37.49</v>
      </c>
      <c r="I37" s="84" t="e">
        <f>IF(D37="S",(#REF!/100)*H37,(#REF!/100)*H37)+H37</f>
        <v>#REF!</v>
      </c>
      <c r="J37" s="23">
        <f t="shared" si="5"/>
        <v>0</v>
      </c>
      <c r="K37" s="84" t="e">
        <f t="shared" si="6"/>
        <v>#REF!</v>
      </c>
    </row>
    <row r="38" spans="1:11" ht="165" hidden="1" x14ac:dyDescent="0.25">
      <c r="A38" s="5" t="s">
        <v>29</v>
      </c>
      <c r="B38" s="2">
        <v>90105</v>
      </c>
      <c r="C38" s="2" t="s">
        <v>6</v>
      </c>
      <c r="D38" s="2" t="s">
        <v>5</v>
      </c>
      <c r="E38" s="58" t="s">
        <v>150</v>
      </c>
      <c r="F38" s="84" t="s">
        <v>25</v>
      </c>
      <c r="G38" s="84">
        <v>0</v>
      </c>
      <c r="H38" s="84">
        <v>11.93</v>
      </c>
      <c r="I38" s="84" t="e">
        <f>IF(D38="S",(#REF!/100)*H38,(#REF!/100)*H38)+H38</f>
        <v>#REF!</v>
      </c>
      <c r="J38" s="23">
        <f t="shared" si="5"/>
        <v>0</v>
      </c>
      <c r="K38" s="84" t="e">
        <f t="shared" si="6"/>
        <v>#REF!</v>
      </c>
    </row>
    <row r="39" spans="1:11" ht="60" hidden="1" x14ac:dyDescent="0.25">
      <c r="A39" s="233" t="s">
        <v>26</v>
      </c>
      <c r="B39" s="2">
        <v>94097</v>
      </c>
      <c r="C39" s="2" t="s">
        <v>6</v>
      </c>
      <c r="D39" s="2" t="s">
        <v>5</v>
      </c>
      <c r="E39" s="58" t="s">
        <v>28</v>
      </c>
      <c r="F39" s="84" t="s">
        <v>27</v>
      </c>
      <c r="G39" s="84">
        <v>0</v>
      </c>
      <c r="H39" s="84">
        <v>4.5999999999999996</v>
      </c>
      <c r="I39" s="84" t="e">
        <f>IF(D39="S",(#REF!/100)*H39,(#REF!/100)*H39)+H39</f>
        <v>#REF!</v>
      </c>
      <c r="J39" s="23">
        <f t="shared" si="5"/>
        <v>0</v>
      </c>
      <c r="K39" s="84" t="e">
        <f t="shared" si="6"/>
        <v>#REF!</v>
      </c>
    </row>
    <row r="40" spans="1:11" ht="45" hidden="1" x14ac:dyDescent="0.25">
      <c r="A40" s="233" t="s">
        <v>26</v>
      </c>
      <c r="B40" s="2">
        <v>95290</v>
      </c>
      <c r="C40" s="2" t="s">
        <v>6</v>
      </c>
      <c r="D40" s="2" t="s">
        <v>5</v>
      </c>
      <c r="E40" s="87" t="s">
        <v>23</v>
      </c>
      <c r="F40" s="84" t="s">
        <v>135</v>
      </c>
      <c r="G40" s="84">
        <f>'[1]MEMORIAL QUANT. CBUQ'!K50</f>
        <v>950.40000000000009</v>
      </c>
      <c r="H40" s="84">
        <v>1.76</v>
      </c>
      <c r="I40" s="84" t="e">
        <f>IF(D40="S",(#REF!/100)*H40,(#REF!/100)*H40)+H40</f>
        <v>#REF!</v>
      </c>
      <c r="J40" s="23">
        <f t="shared" si="5"/>
        <v>1672.7040000000002</v>
      </c>
      <c r="K40" s="84" t="e">
        <f t="shared" ref="K40:K52" si="7">G40*I40</f>
        <v>#REF!</v>
      </c>
    </row>
    <row r="41" spans="1:11" ht="30" hidden="1" x14ac:dyDescent="0.25">
      <c r="A41" s="233" t="s">
        <v>24</v>
      </c>
      <c r="B41" s="2">
        <v>7781</v>
      </c>
      <c r="C41" s="2" t="s">
        <v>6</v>
      </c>
      <c r="D41" s="2" t="s">
        <v>10</v>
      </c>
      <c r="E41" s="58" t="s">
        <v>9</v>
      </c>
      <c r="F41" s="84" t="s">
        <v>3</v>
      </c>
      <c r="G41" s="84">
        <f>'[1]MEMORIAL QUANT. CBUQ'!K52</f>
        <v>0</v>
      </c>
      <c r="H41" s="84">
        <v>51.95</v>
      </c>
      <c r="I41" s="84" t="e">
        <f>IF(D41="S",(#REF!/100)*H41,(#REF!/100)*H41)+H41</f>
        <v>#REF!</v>
      </c>
      <c r="J41" s="23">
        <f t="shared" si="5"/>
        <v>0</v>
      </c>
      <c r="K41" s="84" t="e">
        <f t="shared" si="7"/>
        <v>#REF!</v>
      </c>
    </row>
    <row r="42" spans="1:11" ht="165" hidden="1" x14ac:dyDescent="0.25">
      <c r="A42" s="233" t="s">
        <v>21</v>
      </c>
      <c r="B42" s="2">
        <v>90106</v>
      </c>
      <c r="C42" s="2" t="s">
        <v>6</v>
      </c>
      <c r="D42" s="2" t="s">
        <v>5</v>
      </c>
      <c r="E42" s="58" t="s">
        <v>155</v>
      </c>
      <c r="F42" s="84" t="s">
        <v>25</v>
      </c>
      <c r="G42" s="84">
        <f>'[1]MEMORIAL QUANT. CBUQ'!K53</f>
        <v>0</v>
      </c>
      <c r="H42" s="84">
        <v>10.220000000000001</v>
      </c>
      <c r="I42" s="84" t="e">
        <f>IF(D42="S",(#REF!/100)*H42,(#REF!/100)*H42)+H42</f>
        <v>#REF!</v>
      </c>
      <c r="J42" s="23">
        <f t="shared" si="5"/>
        <v>0</v>
      </c>
      <c r="K42" s="84" t="e">
        <f t="shared" si="7"/>
        <v>#REF!</v>
      </c>
    </row>
    <row r="43" spans="1:11" ht="60" hidden="1" x14ac:dyDescent="0.25">
      <c r="A43" s="233" t="s">
        <v>18</v>
      </c>
      <c r="B43" s="2">
        <v>94097</v>
      </c>
      <c r="C43" s="2" t="s">
        <v>6</v>
      </c>
      <c r="D43" s="2" t="s">
        <v>5</v>
      </c>
      <c r="E43" s="58" t="s">
        <v>28</v>
      </c>
      <c r="F43" s="84" t="s">
        <v>25</v>
      </c>
      <c r="G43" s="84">
        <f>'[1]MEMORIAL QUANT. CBUQ'!K54</f>
        <v>0</v>
      </c>
      <c r="H43" s="84">
        <v>4.5999999999999996</v>
      </c>
      <c r="I43" s="84" t="e">
        <f>IF(D43="S",(#REF!/100)*H43,(#REF!/100)*H43)+H43</f>
        <v>#REF!</v>
      </c>
      <c r="J43" s="23">
        <f t="shared" si="5"/>
        <v>0</v>
      </c>
      <c r="K43" s="84" t="e">
        <f t="shared" si="7"/>
        <v>#REF!</v>
      </c>
    </row>
    <row r="44" spans="1:11" ht="90" hidden="1" x14ac:dyDescent="0.25">
      <c r="A44" s="233" t="s">
        <v>16</v>
      </c>
      <c r="B44" s="2">
        <v>93378</v>
      </c>
      <c r="C44" s="2" t="s">
        <v>6</v>
      </c>
      <c r="D44" s="2" t="s">
        <v>5</v>
      </c>
      <c r="E44" s="58" t="s">
        <v>147</v>
      </c>
      <c r="F44" s="84" t="s">
        <v>25</v>
      </c>
      <c r="G44" s="84">
        <f>'[1]MEMORIAL QUANT. CBUQ'!K55</f>
        <v>0</v>
      </c>
      <c r="H44" s="84">
        <v>19.600000000000001</v>
      </c>
      <c r="I44" s="84" t="e">
        <f>IF(D44="S",(#REF!/100)*H44,(#REF!/100)*H44)+H44</f>
        <v>#REF!</v>
      </c>
      <c r="J44" s="23">
        <f t="shared" si="5"/>
        <v>0</v>
      </c>
      <c r="K44" s="84" t="e">
        <f t="shared" si="7"/>
        <v>#REF!</v>
      </c>
    </row>
    <row r="45" spans="1:11" ht="90" hidden="1" x14ac:dyDescent="0.25">
      <c r="A45" s="233" t="s">
        <v>13</v>
      </c>
      <c r="B45" s="2">
        <v>92809</v>
      </c>
      <c r="C45" s="2" t="s">
        <v>6</v>
      </c>
      <c r="D45" s="2" t="s">
        <v>5</v>
      </c>
      <c r="E45" s="58" t="s">
        <v>148</v>
      </c>
      <c r="F45" s="84" t="s">
        <v>3</v>
      </c>
      <c r="G45" s="84">
        <f>'[1]MEMORIAL QUANT. CBUQ'!K56</f>
        <v>0</v>
      </c>
      <c r="H45" s="84">
        <v>37.54</v>
      </c>
      <c r="I45" s="84" t="e">
        <f>IF(D45="S",(#REF!/100)*H45,(#REF!/100)*H45)+H45</f>
        <v>#REF!</v>
      </c>
      <c r="J45" s="23">
        <f t="shared" si="5"/>
        <v>0</v>
      </c>
      <c r="K45" s="84" t="e">
        <f t="shared" si="7"/>
        <v>#REF!</v>
      </c>
    </row>
    <row r="46" spans="1:11" ht="45" hidden="1" x14ac:dyDescent="0.25">
      <c r="A46" s="233" t="s">
        <v>11</v>
      </c>
      <c r="B46" s="4">
        <v>95290</v>
      </c>
      <c r="C46" s="2" t="s">
        <v>6</v>
      </c>
      <c r="D46" s="2" t="s">
        <v>5</v>
      </c>
      <c r="E46" s="59" t="s">
        <v>23</v>
      </c>
      <c r="F46" s="23" t="s">
        <v>22</v>
      </c>
      <c r="G46" s="84">
        <f>'[1]MEMORIAL QUANT. CBUQ'!K57</f>
        <v>0</v>
      </c>
      <c r="H46" s="84">
        <v>1.76</v>
      </c>
      <c r="I46" s="84" t="e">
        <f>IF(D46="S",(#REF!/100)*H46,(#REF!/100)*H46)+H46</f>
        <v>#REF!</v>
      </c>
      <c r="J46" s="23">
        <f t="shared" si="5"/>
        <v>0</v>
      </c>
      <c r="K46" s="84" t="e">
        <f t="shared" si="7"/>
        <v>#REF!</v>
      </c>
    </row>
    <row r="47" spans="1:11" ht="30" hidden="1" x14ac:dyDescent="0.25">
      <c r="A47" s="233" t="s">
        <v>32</v>
      </c>
      <c r="B47" s="2">
        <v>7793</v>
      </c>
      <c r="C47" s="2" t="s">
        <v>6</v>
      </c>
      <c r="D47" s="2" t="s">
        <v>10</v>
      </c>
      <c r="E47" s="58" t="s">
        <v>12</v>
      </c>
      <c r="F47" s="84" t="s">
        <v>3</v>
      </c>
      <c r="G47" s="84">
        <v>0</v>
      </c>
      <c r="H47" s="84">
        <v>104.87</v>
      </c>
      <c r="I47" s="84" t="e">
        <f>IF(D47="S",(#REF!/100)*H47,(#REF!/100)*H47)+H47</f>
        <v>#REF!</v>
      </c>
      <c r="J47" s="23">
        <f t="shared" si="5"/>
        <v>0</v>
      </c>
      <c r="K47" s="84" t="e">
        <f t="shared" si="7"/>
        <v>#REF!</v>
      </c>
    </row>
    <row r="48" spans="1:11" ht="165" hidden="1" x14ac:dyDescent="0.25">
      <c r="A48" s="233" t="s">
        <v>30</v>
      </c>
      <c r="B48" s="2">
        <v>90106</v>
      </c>
      <c r="C48" s="2" t="s">
        <v>6</v>
      </c>
      <c r="D48" s="2" t="s">
        <v>5</v>
      </c>
      <c r="E48" s="59" t="s">
        <v>156</v>
      </c>
      <c r="F48" s="23" t="s">
        <v>25</v>
      </c>
      <c r="G48" s="84">
        <v>0</v>
      </c>
      <c r="H48" s="84">
        <v>10.220000000000001</v>
      </c>
      <c r="I48" s="84" t="e">
        <f>IF(D48="S",(#REF!/100)*H48,(#REF!/100)*H48)+H48</f>
        <v>#REF!</v>
      </c>
      <c r="J48" s="23">
        <f t="shared" si="5"/>
        <v>0</v>
      </c>
      <c r="K48" s="84" t="e">
        <f t="shared" si="7"/>
        <v>#REF!</v>
      </c>
    </row>
    <row r="49" spans="1:11" ht="60" hidden="1" x14ac:dyDescent="0.25">
      <c r="A49" s="233" t="s">
        <v>29</v>
      </c>
      <c r="B49" s="2">
        <v>94097</v>
      </c>
      <c r="C49" s="2" t="s">
        <v>6</v>
      </c>
      <c r="D49" s="2" t="s">
        <v>5</v>
      </c>
      <c r="E49" s="58" t="s">
        <v>28</v>
      </c>
      <c r="F49" s="84" t="s">
        <v>25</v>
      </c>
      <c r="G49" s="84">
        <v>0</v>
      </c>
      <c r="H49" s="84">
        <v>4.5999999999999996</v>
      </c>
      <c r="I49" s="84" t="e">
        <f>IF(D49="S",(#REF!/100)*H49,(#REF!/100)*H49)+H49</f>
        <v>#REF!</v>
      </c>
      <c r="J49" s="23">
        <f t="shared" si="5"/>
        <v>0</v>
      </c>
      <c r="K49" s="84" t="e">
        <f t="shared" si="7"/>
        <v>#REF!</v>
      </c>
    </row>
    <row r="50" spans="1:11" ht="90" hidden="1" x14ac:dyDescent="0.25">
      <c r="A50" s="233" t="s">
        <v>26</v>
      </c>
      <c r="B50" s="2">
        <v>93378</v>
      </c>
      <c r="C50" s="2" t="s">
        <v>6</v>
      </c>
      <c r="D50" s="2" t="s">
        <v>5</v>
      </c>
      <c r="E50" s="58" t="s">
        <v>147</v>
      </c>
      <c r="F50" s="84" t="s">
        <v>25</v>
      </c>
      <c r="G50" s="84">
        <v>0</v>
      </c>
      <c r="H50" s="84">
        <v>19.600000000000001</v>
      </c>
      <c r="I50" s="84" t="e">
        <f>IF(D50="S",(#REF!/100)*H50,(#REF!/100)*H50)+H50</f>
        <v>#REF!</v>
      </c>
      <c r="J50" s="23">
        <f t="shared" si="5"/>
        <v>0</v>
      </c>
      <c r="K50" s="84" t="e">
        <f t="shared" si="7"/>
        <v>#REF!</v>
      </c>
    </row>
    <row r="51" spans="1:11" ht="90" hidden="1" x14ac:dyDescent="0.25">
      <c r="A51" s="233" t="s">
        <v>139</v>
      </c>
      <c r="B51" s="2">
        <v>92811</v>
      </c>
      <c r="C51" s="2" t="s">
        <v>6</v>
      </c>
      <c r="D51" s="2" t="s">
        <v>5</v>
      </c>
      <c r="E51" s="58" t="s">
        <v>4</v>
      </c>
      <c r="F51" s="84" t="s">
        <v>3</v>
      </c>
      <c r="G51" s="84">
        <f>'[1]MEMORIAL QUANT. CBUQ'!K62</f>
        <v>0</v>
      </c>
      <c r="H51" s="84">
        <v>54.41</v>
      </c>
      <c r="I51" s="84" t="e">
        <f>IF(D51="S",(#REF!/100)*H51,(#REF!/100)*H51)+H51</f>
        <v>#REF!</v>
      </c>
      <c r="J51" s="23">
        <f t="shared" si="5"/>
        <v>0</v>
      </c>
      <c r="K51" s="84" t="e">
        <f t="shared" si="7"/>
        <v>#REF!</v>
      </c>
    </row>
    <row r="52" spans="1:11" ht="45" hidden="1" x14ac:dyDescent="0.25">
      <c r="A52" s="233" t="s">
        <v>140</v>
      </c>
      <c r="B52" s="4">
        <v>95290</v>
      </c>
      <c r="C52" s="2" t="s">
        <v>6</v>
      </c>
      <c r="D52" s="2" t="s">
        <v>5</v>
      </c>
      <c r="E52" s="59" t="s">
        <v>23</v>
      </c>
      <c r="F52" s="23" t="s">
        <v>22</v>
      </c>
      <c r="G52" s="84">
        <f>'[1]MEMORIAL QUANT. CBUQ'!K63</f>
        <v>0</v>
      </c>
      <c r="H52" s="84">
        <v>1.76</v>
      </c>
      <c r="I52" s="84" t="e">
        <f>IF(D52="S",(#REF!/100)*H52,(#REF!/100)*H52)+H52</f>
        <v>#REF!</v>
      </c>
      <c r="J52" s="23">
        <f t="shared" si="5"/>
        <v>0</v>
      </c>
      <c r="K52" s="84" t="e">
        <f t="shared" si="7"/>
        <v>#REF!</v>
      </c>
    </row>
    <row r="53" spans="1:11" ht="75" hidden="1" x14ac:dyDescent="0.25">
      <c r="A53" s="233" t="s">
        <v>141</v>
      </c>
      <c r="B53" s="2">
        <v>83659</v>
      </c>
      <c r="C53" s="2" t="s">
        <v>20</v>
      </c>
      <c r="D53" s="2" t="s">
        <v>5</v>
      </c>
      <c r="E53" s="58" t="s">
        <v>19</v>
      </c>
      <c r="F53" s="84" t="s">
        <v>14</v>
      </c>
      <c r="G53" s="84">
        <f>'[1]MEMORIAL QUANT. CBUQ'!K64</f>
        <v>0</v>
      </c>
      <c r="H53" s="84">
        <v>694.56</v>
      </c>
      <c r="I53" s="84" t="e">
        <f>IF(D53="S",(#REF!/100)*H53,(#REF!/100)*H53)+H53</f>
        <v>#REF!</v>
      </c>
      <c r="J53" s="23">
        <f t="shared" si="5"/>
        <v>0</v>
      </c>
      <c r="K53" s="84" t="e">
        <f t="shared" si="6"/>
        <v>#REF!</v>
      </c>
    </row>
    <row r="54" spans="1:11" ht="75" hidden="1" x14ac:dyDescent="0.25">
      <c r="A54" s="233" t="s">
        <v>142</v>
      </c>
      <c r="B54" s="2" t="s">
        <v>149</v>
      </c>
      <c r="C54" s="2" t="s">
        <v>6</v>
      </c>
      <c r="D54" s="2" t="s">
        <v>5</v>
      </c>
      <c r="E54" s="58" t="s">
        <v>17</v>
      </c>
      <c r="F54" s="84" t="s">
        <v>14</v>
      </c>
      <c r="G54" s="84">
        <f>'[1]MEMORIAL QUANT. CBUQ'!K65</f>
        <v>0</v>
      </c>
      <c r="H54" s="84">
        <v>332.61</v>
      </c>
      <c r="I54" s="84" t="e">
        <f>IF(D54="S",(#REF!/100)*H54,(#REF!/100)*H54)+H54</f>
        <v>#REF!</v>
      </c>
      <c r="J54" s="23">
        <f t="shared" si="5"/>
        <v>0</v>
      </c>
      <c r="K54" s="84" t="e">
        <f t="shared" si="6"/>
        <v>#REF!</v>
      </c>
    </row>
    <row r="55" spans="1:11" ht="45" x14ac:dyDescent="0.25">
      <c r="A55" s="233" t="s">
        <v>39</v>
      </c>
      <c r="B55" s="83">
        <v>83772</v>
      </c>
      <c r="C55" s="4" t="s">
        <v>6</v>
      </c>
      <c r="D55" s="2" t="s">
        <v>10</v>
      </c>
      <c r="E55" s="58" t="s">
        <v>177</v>
      </c>
      <c r="F55" s="84" t="s">
        <v>25</v>
      </c>
      <c r="G55" s="108">
        <v>39930</v>
      </c>
      <c r="H55" s="102">
        <v>10.18</v>
      </c>
      <c r="I55" s="84">
        <v>12.01</v>
      </c>
      <c r="J55" s="102">
        <f t="shared" ref="J55:J56" si="8">ROUND(G55*H55,2)</f>
        <v>406487.4</v>
      </c>
      <c r="K55" s="102">
        <f>ROUND(I55*G55,2)</f>
        <v>479559.3</v>
      </c>
    </row>
    <row r="56" spans="1:11" ht="45" x14ac:dyDescent="0.25">
      <c r="A56" s="233" t="s">
        <v>38</v>
      </c>
      <c r="B56" s="2">
        <f>B33</f>
        <v>79472</v>
      </c>
      <c r="C56" s="4" t="str">
        <f>C33</f>
        <v>SINAPI</v>
      </c>
      <c r="D56" s="2" t="s">
        <v>10</v>
      </c>
      <c r="E56" s="58" t="s">
        <v>191</v>
      </c>
      <c r="F56" s="84" t="s">
        <v>182</v>
      </c>
      <c r="G56" s="108">
        <v>2543541</v>
      </c>
      <c r="H56" s="102">
        <f>H33</f>
        <v>0.92</v>
      </c>
      <c r="I56" s="84">
        <f>I33</f>
        <v>1.07</v>
      </c>
      <c r="J56" s="102">
        <f t="shared" si="8"/>
        <v>2340057.7200000002</v>
      </c>
      <c r="K56" s="102">
        <f>ROUND(I56*G56,2)</f>
        <v>2721588.87</v>
      </c>
    </row>
    <row r="57" spans="1:11" ht="22.5" customHeight="1" x14ac:dyDescent="0.25">
      <c r="A57" s="250" t="s">
        <v>2</v>
      </c>
      <c r="B57" s="251"/>
      <c r="C57" s="251"/>
      <c r="D57" s="251"/>
      <c r="E57" s="251"/>
      <c r="F57" s="251"/>
      <c r="G57" s="251"/>
      <c r="H57" s="251"/>
      <c r="I57" s="252"/>
      <c r="J57" s="104">
        <f>SUM(J36:J56)</f>
        <v>2748217.824</v>
      </c>
      <c r="K57" s="104">
        <f>SUM(K55:K56)</f>
        <v>3201148.17</v>
      </c>
    </row>
    <row r="58" spans="1:11" ht="30" x14ac:dyDescent="0.25">
      <c r="A58" s="230">
        <v>5</v>
      </c>
      <c r="B58" s="8"/>
      <c r="C58" s="8"/>
      <c r="D58" s="8"/>
      <c r="E58" s="232" t="s">
        <v>176</v>
      </c>
      <c r="F58" s="6"/>
      <c r="G58" s="6"/>
      <c r="H58" s="22"/>
      <c r="I58" s="22"/>
      <c r="J58" s="50"/>
      <c r="K58" s="50"/>
    </row>
    <row r="59" spans="1:11" ht="30" x14ac:dyDescent="0.25">
      <c r="A59" s="233" t="s">
        <v>34</v>
      </c>
      <c r="B59" s="2" t="s">
        <v>96</v>
      </c>
      <c r="C59" s="4" t="s">
        <v>6</v>
      </c>
      <c r="D59" s="2" t="s">
        <v>5</v>
      </c>
      <c r="E59" s="58" t="s">
        <v>178</v>
      </c>
      <c r="F59" s="233" t="s">
        <v>25</v>
      </c>
      <c r="G59" s="84">
        <v>253.05</v>
      </c>
      <c r="H59" s="114">
        <v>5.8</v>
      </c>
      <c r="I59" s="113">
        <v>6.86</v>
      </c>
      <c r="J59" s="102">
        <f t="shared" ref="J59:J62" si="9">ROUND(G59*H59,2)</f>
        <v>1467.69</v>
      </c>
      <c r="K59" s="102">
        <f>ROUND(I59*G59,2)</f>
        <v>1735.92</v>
      </c>
    </row>
    <row r="60" spans="1:11" x14ac:dyDescent="0.25">
      <c r="A60" s="233" t="s">
        <v>32</v>
      </c>
      <c r="B60" s="2">
        <v>180723</v>
      </c>
      <c r="C60" s="4" t="s">
        <v>183</v>
      </c>
      <c r="D60" s="2" t="s">
        <v>10</v>
      </c>
      <c r="E60" s="58" t="s">
        <v>179</v>
      </c>
      <c r="F60" s="84" t="s">
        <v>3</v>
      </c>
      <c r="G60" s="84">
        <v>84</v>
      </c>
      <c r="H60" s="113">
        <v>502.88</v>
      </c>
      <c r="I60" s="113">
        <v>584.41999999999996</v>
      </c>
      <c r="J60" s="102">
        <f t="shared" si="9"/>
        <v>42241.919999999998</v>
      </c>
      <c r="K60" s="102">
        <f t="shared" ref="K60:K62" si="10">ROUND(I60*G60,2)</f>
        <v>49091.28</v>
      </c>
    </row>
    <row r="61" spans="1:11" x14ac:dyDescent="0.25">
      <c r="A61" s="233" t="s">
        <v>30</v>
      </c>
      <c r="B61" s="2">
        <v>93370</v>
      </c>
      <c r="C61" s="2" t="s">
        <v>6</v>
      </c>
      <c r="D61" s="2" t="s">
        <v>10</v>
      </c>
      <c r="E61" s="58" t="s">
        <v>180</v>
      </c>
      <c r="F61" s="84" t="s">
        <v>25</v>
      </c>
      <c r="G61" s="84">
        <v>191.09</v>
      </c>
      <c r="H61" s="113">
        <v>8.2200000000000006</v>
      </c>
      <c r="I61" s="113">
        <v>9.77</v>
      </c>
      <c r="J61" s="102">
        <f t="shared" si="9"/>
        <v>1570.76</v>
      </c>
      <c r="K61" s="102">
        <f t="shared" si="10"/>
        <v>1866.95</v>
      </c>
    </row>
    <row r="62" spans="1:11" x14ac:dyDescent="0.25">
      <c r="A62" s="233" t="s">
        <v>29</v>
      </c>
      <c r="B62" s="2" t="s">
        <v>200</v>
      </c>
      <c r="C62" s="2" t="s">
        <v>6</v>
      </c>
      <c r="D62" s="2" t="s">
        <v>10</v>
      </c>
      <c r="E62" s="58" t="s">
        <v>181</v>
      </c>
      <c r="F62" s="84" t="s">
        <v>14</v>
      </c>
      <c r="G62" s="84">
        <v>14</v>
      </c>
      <c r="H62" s="113">
        <v>1715.44</v>
      </c>
      <c r="I62" s="113">
        <v>2032.08</v>
      </c>
      <c r="J62" s="102">
        <f t="shared" si="9"/>
        <v>24016.16</v>
      </c>
      <c r="K62" s="102">
        <f t="shared" si="10"/>
        <v>28449.119999999999</v>
      </c>
    </row>
    <row r="63" spans="1:11" ht="20.25" customHeight="1" x14ac:dyDescent="0.25">
      <c r="A63" s="250" t="s">
        <v>2</v>
      </c>
      <c r="B63" s="251"/>
      <c r="C63" s="251"/>
      <c r="D63" s="251"/>
      <c r="E63" s="251"/>
      <c r="F63" s="251"/>
      <c r="G63" s="251"/>
      <c r="H63" s="251"/>
      <c r="I63" s="252"/>
      <c r="J63" s="104">
        <f>SUM(J59:J62)</f>
        <v>69296.53</v>
      </c>
      <c r="K63" s="102">
        <f>SUM(K59:K62)</f>
        <v>81143.26999999999</v>
      </c>
    </row>
    <row r="64" spans="1:11" ht="17.25" x14ac:dyDescent="0.25">
      <c r="A64" s="253" t="s">
        <v>1</v>
      </c>
      <c r="B64" s="253"/>
      <c r="C64" s="253"/>
      <c r="D64" s="253"/>
      <c r="E64" s="253"/>
      <c r="F64" s="253"/>
      <c r="G64" s="253"/>
      <c r="H64" s="253"/>
      <c r="I64" s="228"/>
      <c r="J64" s="258">
        <f>SUM(J63,J57,J34,J25,J21)</f>
        <v>4248317.2539999997</v>
      </c>
      <c r="K64" s="259"/>
    </row>
    <row r="65" spans="1:14" ht="17.25" x14ac:dyDescent="0.25">
      <c r="A65" s="253" t="s">
        <v>0</v>
      </c>
      <c r="B65" s="253"/>
      <c r="C65" s="253"/>
      <c r="D65" s="253"/>
      <c r="E65" s="253"/>
      <c r="F65" s="253"/>
      <c r="G65" s="253"/>
      <c r="H65" s="253"/>
      <c r="I65" s="228"/>
      <c r="J65" s="258">
        <f>SUM(K63,K57,K34,K25,K21)</f>
        <v>4957606.59</v>
      </c>
      <c r="K65" s="259"/>
      <c r="M65" s="242">
        <f>5010680.83-J65</f>
        <v>53074.240000000224</v>
      </c>
      <c r="N65" s="242"/>
    </row>
    <row r="66" spans="1:14" ht="15.75" customHeight="1" x14ac:dyDescent="0.25">
      <c r="A66" s="280" t="s">
        <v>222</v>
      </c>
      <c r="B66" s="281"/>
      <c r="C66" s="281"/>
      <c r="D66" s="281"/>
      <c r="E66" s="281"/>
      <c r="F66" s="281"/>
      <c r="G66" s="281"/>
      <c r="H66" s="281"/>
      <c r="I66" s="281"/>
      <c r="J66" s="281"/>
      <c r="K66" s="281"/>
    </row>
    <row r="67" spans="1:14" ht="15" customHeight="1" x14ac:dyDescent="0.25">
      <c r="A67" s="270" t="s">
        <v>201</v>
      </c>
      <c r="B67" s="270"/>
      <c r="C67" s="270"/>
      <c r="D67" s="270"/>
      <c r="E67" s="270"/>
      <c r="F67" s="270"/>
      <c r="G67" s="270"/>
    </row>
    <row r="69" spans="1:14" ht="103.5" customHeight="1" x14ac:dyDescent="0.25">
      <c r="E69" s="265" t="s">
        <v>220</v>
      </c>
      <c r="F69" s="265"/>
      <c r="G69" s="265"/>
    </row>
    <row r="70" spans="1:14" x14ac:dyDescent="0.25">
      <c r="E70" s="229"/>
      <c r="F70" s="229"/>
      <c r="G70" s="229"/>
    </row>
    <row r="71" spans="1:14" x14ac:dyDescent="0.25">
      <c r="E71" s="229"/>
      <c r="F71" s="229"/>
      <c r="G71" s="229"/>
    </row>
    <row r="72" spans="1:14" x14ac:dyDescent="0.25">
      <c r="E72" s="229"/>
      <c r="F72" s="229"/>
      <c r="G72" s="229"/>
    </row>
    <row r="73" spans="1:14" ht="78.75" customHeight="1" x14ac:dyDescent="0.25">
      <c r="A73" s="266" t="s">
        <v>218</v>
      </c>
      <c r="B73" s="266"/>
      <c r="C73" s="266"/>
      <c r="D73" s="266"/>
      <c r="E73" s="266"/>
      <c r="F73" s="266"/>
      <c r="G73" s="266"/>
      <c r="H73" s="266"/>
      <c r="I73" s="266"/>
      <c r="J73" s="266"/>
      <c r="K73" s="266"/>
      <c r="L73" s="234"/>
      <c r="M73" s="234"/>
    </row>
  </sheetData>
  <autoFilter ref="A16:K65"/>
  <mergeCells count="24">
    <mergeCell ref="A28:I28"/>
    <mergeCell ref="A3:K3"/>
    <mergeCell ref="A7:G7"/>
    <mergeCell ref="A8:F8"/>
    <mergeCell ref="A9:G9"/>
    <mergeCell ref="A11:K11"/>
    <mergeCell ref="A12:K12"/>
    <mergeCell ref="I13:J13"/>
    <mergeCell ref="I14:J14"/>
    <mergeCell ref="A15:K15"/>
    <mergeCell ref="A21:I21"/>
    <mergeCell ref="A25:I25"/>
    <mergeCell ref="A34:I34"/>
    <mergeCell ref="A57:I57"/>
    <mergeCell ref="A63:I63"/>
    <mergeCell ref="A64:H64"/>
    <mergeCell ref="J64:K64"/>
    <mergeCell ref="M65:N65"/>
    <mergeCell ref="A66:K66"/>
    <mergeCell ref="A67:G67"/>
    <mergeCell ref="E69:G69"/>
    <mergeCell ref="A73:K73"/>
    <mergeCell ref="A65:H65"/>
    <mergeCell ref="J65:K65"/>
  </mergeCells>
  <pageMargins left="0.11811023622047245" right="0.11811023622047245" top="0.59055118110236227" bottom="0.19685039370078741" header="0.31496062992125984" footer="0.31496062992125984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H114"/>
  <sheetViews>
    <sheetView showZeros="0" zoomScale="75" zoomScaleNormal="75" workbookViewId="0">
      <selection activeCell="U14" sqref="U14"/>
    </sheetView>
  </sheetViews>
  <sheetFormatPr defaultColWidth="10.28515625" defaultRowHeight="15" x14ac:dyDescent="0.2"/>
  <cols>
    <col min="1" max="1" width="3.28515625" style="119" customWidth="1"/>
    <col min="2" max="2" width="8.28515625" style="224" customWidth="1"/>
    <col min="3" max="3" width="63.5703125" style="128" customWidth="1"/>
    <col min="4" max="7" width="47.140625" style="128" hidden="1" customWidth="1"/>
    <col min="8" max="8" width="21.7109375" style="118" bestFit="1" customWidth="1"/>
    <col min="9" max="9" width="19.42578125" style="119" customWidth="1"/>
    <col min="10" max="10" width="19.42578125" style="119" hidden="1" customWidth="1"/>
    <col min="11" max="11" width="19.42578125" style="119" customWidth="1"/>
    <col min="12" max="12" width="19.42578125" style="119" hidden="1" customWidth="1"/>
    <col min="13" max="13" width="19.42578125" style="119" customWidth="1"/>
    <col min="14" max="18" width="19.42578125" style="119" hidden="1" customWidth="1"/>
    <col min="19" max="16384" width="10.28515625" style="119"/>
  </cols>
  <sheetData>
    <row r="1" spans="1:19" ht="15.75" x14ac:dyDescent="0.25">
      <c r="A1" s="115"/>
      <c r="B1" s="116"/>
      <c r="C1" s="117"/>
      <c r="D1" s="117"/>
      <c r="E1" s="117"/>
      <c r="F1" s="117"/>
      <c r="G1" s="117"/>
      <c r="J1" s="120"/>
      <c r="O1" s="121"/>
      <c r="P1" s="120"/>
      <c r="Q1" s="121"/>
    </row>
    <row r="2" spans="1:19" ht="51.75" customHeight="1" x14ac:dyDescent="0.2">
      <c r="A2" s="115"/>
      <c r="B2" s="276" t="s">
        <v>203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120"/>
      <c r="Q2" s="121"/>
    </row>
    <row r="3" spans="1:19" ht="15.75" x14ac:dyDescent="0.25">
      <c r="A3" s="115"/>
      <c r="B3" s="116"/>
      <c r="C3" s="117"/>
      <c r="D3" s="117"/>
      <c r="E3" s="117"/>
      <c r="F3" s="117"/>
      <c r="G3" s="117"/>
      <c r="J3" s="120"/>
      <c r="O3" s="121"/>
      <c r="P3" s="120"/>
      <c r="Q3" s="121"/>
    </row>
    <row r="4" spans="1:19" ht="15.75" x14ac:dyDescent="0.25">
      <c r="A4" s="115"/>
      <c r="B4" s="116"/>
      <c r="C4" s="117"/>
      <c r="D4" s="117"/>
      <c r="E4" s="117"/>
      <c r="F4" s="117"/>
      <c r="G4" s="117"/>
      <c r="J4" s="120"/>
      <c r="O4" s="121"/>
      <c r="P4" s="120"/>
      <c r="Q4" s="121"/>
    </row>
    <row r="5" spans="1:19" ht="15.75" x14ac:dyDescent="0.25">
      <c r="A5" s="115"/>
      <c r="B5" s="116"/>
      <c r="C5" s="117"/>
      <c r="D5" s="117"/>
      <c r="E5" s="117"/>
      <c r="F5" s="117"/>
      <c r="G5" s="117"/>
      <c r="J5" s="120"/>
      <c r="O5" s="121"/>
      <c r="P5" s="120"/>
      <c r="Q5" s="121"/>
    </row>
    <row r="6" spans="1:19" ht="32.25" customHeight="1" x14ac:dyDescent="0.35">
      <c r="A6" s="115"/>
      <c r="B6" s="277" t="s">
        <v>204</v>
      </c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120"/>
      <c r="Q6" s="121"/>
    </row>
    <row r="7" spans="1:19" ht="15.75" x14ac:dyDescent="0.25">
      <c r="A7" s="115"/>
      <c r="B7" s="116"/>
      <c r="C7" s="122"/>
      <c r="D7" s="122"/>
      <c r="E7" s="122"/>
      <c r="F7" s="122"/>
      <c r="G7" s="122"/>
      <c r="H7" s="123"/>
      <c r="I7" s="117"/>
      <c r="J7" s="235"/>
      <c r="K7" s="235"/>
      <c r="L7" s="236"/>
      <c r="M7" s="236"/>
      <c r="N7" s="236"/>
      <c r="O7" s="121"/>
      <c r="P7" s="121"/>
      <c r="Q7" s="121"/>
    </row>
    <row r="8" spans="1:19" ht="15.75" x14ac:dyDescent="0.25">
      <c r="A8" s="115"/>
      <c r="B8" s="244" t="s">
        <v>202</v>
      </c>
      <c r="C8" s="244"/>
      <c r="D8" s="244"/>
      <c r="E8" s="244"/>
      <c r="F8" s="244"/>
      <c r="G8" s="244"/>
      <c r="H8" s="244"/>
      <c r="I8" s="237"/>
      <c r="J8" s="237"/>
      <c r="K8" s="236"/>
      <c r="L8" s="236"/>
      <c r="M8" s="236"/>
      <c r="N8" s="236"/>
      <c r="O8" s="121"/>
      <c r="P8" s="121"/>
      <c r="Q8" s="121"/>
    </row>
    <row r="9" spans="1:19" ht="15.75" x14ac:dyDescent="0.25">
      <c r="A9" s="115"/>
      <c r="B9" s="245" t="s">
        <v>195</v>
      </c>
      <c r="C9" s="246"/>
      <c r="D9" s="246"/>
      <c r="E9" s="246"/>
      <c r="F9" s="246"/>
      <c r="G9" s="246"/>
      <c r="H9" s="237"/>
      <c r="I9" s="236"/>
      <c r="J9" s="112">
        <v>43341</v>
      </c>
      <c r="K9" s="124" t="s">
        <v>196</v>
      </c>
      <c r="L9" s="236"/>
      <c r="M9" s="238">
        <v>43341</v>
      </c>
      <c r="N9" s="236"/>
      <c r="O9" s="121"/>
      <c r="P9" s="121"/>
      <c r="Q9" s="121"/>
    </row>
    <row r="10" spans="1:19" ht="15.75" customHeight="1" x14ac:dyDescent="0.25">
      <c r="A10" s="115"/>
      <c r="B10" s="245" t="s">
        <v>205</v>
      </c>
      <c r="C10" s="246"/>
      <c r="D10" s="246"/>
      <c r="E10" s="246"/>
      <c r="F10" s="246"/>
      <c r="G10" s="246"/>
      <c r="H10" s="246"/>
      <c r="I10" s="246"/>
      <c r="J10" s="237"/>
      <c r="K10" s="236"/>
      <c r="L10" s="239"/>
      <c r="M10" s="127"/>
      <c r="N10" s="121"/>
      <c r="O10" s="121"/>
      <c r="P10" s="121"/>
      <c r="Q10" s="121"/>
    </row>
    <row r="11" spans="1:19" ht="15.75" x14ac:dyDescent="0.25">
      <c r="A11" s="115"/>
      <c r="B11" s="111" t="s">
        <v>197</v>
      </c>
      <c r="C11" s="127"/>
      <c r="D11" s="240"/>
      <c r="E11" s="240"/>
      <c r="F11" s="129"/>
      <c r="G11" s="239"/>
      <c r="H11" s="236"/>
      <c r="I11" s="236"/>
      <c r="J11" s="236"/>
      <c r="K11" s="236"/>
      <c r="L11" s="239"/>
      <c r="M11" s="127"/>
      <c r="N11" s="121"/>
      <c r="O11" s="121"/>
      <c r="P11" s="121"/>
      <c r="Q11" s="121"/>
    </row>
    <row r="12" spans="1:19" ht="15.75" x14ac:dyDescent="0.25">
      <c r="A12" s="115"/>
      <c r="B12" s="116"/>
      <c r="C12" s="240"/>
      <c r="D12" s="240"/>
      <c r="E12" s="240"/>
      <c r="F12" s="240"/>
      <c r="G12" s="240"/>
      <c r="H12" s="241"/>
      <c r="I12" s="236"/>
      <c r="J12" s="236"/>
      <c r="K12" s="236"/>
      <c r="L12" s="236"/>
      <c r="M12" s="236"/>
      <c r="N12" s="236"/>
      <c r="O12" s="236"/>
    </row>
    <row r="13" spans="1:19" ht="4.5" customHeight="1" thickBot="1" x14ac:dyDescent="0.25">
      <c r="A13" s="115"/>
      <c r="B13" s="116"/>
    </row>
    <row r="14" spans="1:19" ht="20.100000000000001" customHeight="1" thickBot="1" x14ac:dyDescent="0.25">
      <c r="A14" s="130"/>
      <c r="B14" s="131"/>
      <c r="C14" s="132"/>
      <c r="D14" s="132"/>
      <c r="E14" s="132"/>
      <c r="F14" s="132"/>
      <c r="G14" s="132"/>
      <c r="H14" s="133"/>
      <c r="I14" s="134" t="s">
        <v>206</v>
      </c>
      <c r="J14" s="134"/>
      <c r="K14" s="134" t="s">
        <v>207</v>
      </c>
      <c r="L14" s="134"/>
      <c r="M14" s="134" t="s">
        <v>208</v>
      </c>
      <c r="N14" s="134"/>
      <c r="O14" s="135"/>
      <c r="R14" s="136"/>
      <c r="S14" s="137"/>
    </row>
    <row r="15" spans="1:19" ht="16.5" hidden="1" thickBot="1" x14ac:dyDescent="0.25">
      <c r="A15" s="130"/>
      <c r="B15" s="131"/>
      <c r="C15" s="138"/>
      <c r="D15" s="139"/>
      <c r="E15" s="139"/>
      <c r="F15" s="139"/>
      <c r="G15" s="139"/>
      <c r="H15" s="140"/>
      <c r="I15" s="141" t="e">
        <f>WEEKDAY(#REF!)</f>
        <v>#REF!</v>
      </c>
      <c r="J15" s="142"/>
      <c r="K15" s="143" t="e">
        <f>WEEKDAY(#REF!)</f>
        <v>#REF!</v>
      </c>
      <c r="L15" s="144"/>
      <c r="M15" s="143" t="e">
        <f>WEEKDAY(#REF!)</f>
        <v>#REF!</v>
      </c>
      <c r="N15" s="142"/>
      <c r="O15" s="142"/>
      <c r="P15" s="142"/>
      <c r="Q15" s="144"/>
    </row>
    <row r="16" spans="1:19" ht="24" customHeight="1" thickBot="1" x14ac:dyDescent="0.25">
      <c r="A16" s="145"/>
      <c r="B16" s="146" t="s">
        <v>209</v>
      </c>
      <c r="C16" s="147" t="s">
        <v>210</v>
      </c>
      <c r="D16" s="148"/>
      <c r="E16" s="148"/>
      <c r="F16" s="148"/>
      <c r="G16" s="148"/>
      <c r="H16" s="149" t="s">
        <v>211</v>
      </c>
      <c r="I16" s="150">
        <v>30</v>
      </c>
      <c r="J16" s="151">
        <f>$I$16</f>
        <v>30</v>
      </c>
      <c r="K16" s="152">
        <f>I16+J16</f>
        <v>60</v>
      </c>
      <c r="L16" s="151">
        <f>$I$16</f>
        <v>30</v>
      </c>
      <c r="M16" s="152">
        <f>K16+L16</f>
        <v>90</v>
      </c>
      <c r="N16" s="151">
        <f>$I$16</f>
        <v>30</v>
      </c>
      <c r="O16" s="151">
        <f>$I$16</f>
        <v>30</v>
      </c>
      <c r="P16" s="153">
        <f>$I$16</f>
        <v>30</v>
      </c>
      <c r="Q16" s="151">
        <f>$I$16</f>
        <v>30</v>
      </c>
      <c r="R16" s="154">
        <f>$I$16</f>
        <v>30</v>
      </c>
    </row>
    <row r="17" spans="1:18" ht="24" customHeight="1" thickBot="1" x14ac:dyDescent="0.25">
      <c r="A17" s="145"/>
      <c r="B17" s="278" t="s">
        <v>205</v>
      </c>
      <c r="C17" s="279"/>
      <c r="D17" s="279"/>
      <c r="E17" s="279"/>
      <c r="F17" s="279"/>
      <c r="G17" s="279"/>
      <c r="H17" s="279"/>
      <c r="I17" s="155"/>
      <c r="J17" s="156"/>
      <c r="K17" s="157"/>
      <c r="L17" s="156"/>
      <c r="M17" s="157"/>
      <c r="N17" s="156"/>
      <c r="O17" s="156"/>
      <c r="P17" s="158"/>
      <c r="Q17" s="156"/>
      <c r="R17" s="159"/>
    </row>
    <row r="18" spans="1:18" ht="18" customHeight="1" x14ac:dyDescent="0.2">
      <c r="A18" s="145"/>
      <c r="B18" s="160"/>
      <c r="C18" s="161"/>
      <c r="D18" s="162"/>
      <c r="E18" s="162"/>
      <c r="F18" s="162"/>
      <c r="G18" s="162"/>
      <c r="H18" s="163"/>
      <c r="I18" s="164">
        <v>1</v>
      </c>
      <c r="J18" s="165"/>
      <c r="K18" s="165">
        <f>1-SUM(I18:J18)</f>
        <v>0</v>
      </c>
      <c r="L18" s="165"/>
      <c r="M18" s="165">
        <f>1-SUM(I18:L18)</f>
        <v>0</v>
      </c>
      <c r="N18" s="165"/>
      <c r="O18" s="165"/>
      <c r="P18" s="166"/>
      <c r="Q18" s="165"/>
      <c r="R18" s="167"/>
    </row>
    <row r="19" spans="1:18" ht="18" customHeight="1" x14ac:dyDescent="0.2">
      <c r="A19" s="145"/>
      <c r="B19" s="168">
        <v>1</v>
      </c>
      <c r="C19" s="169" t="str">
        <f>[1]PLANILHA!E17</f>
        <v>SERVIÇOS PRELIMINARES</v>
      </c>
      <c r="D19" s="170"/>
      <c r="E19" s="170"/>
      <c r="F19" s="170"/>
      <c r="G19" s="170"/>
      <c r="H19" s="169">
        <f>[1]PLANILHA!K21</f>
        <v>134355.57</v>
      </c>
      <c r="I19" s="171"/>
      <c r="J19" s="172"/>
      <c r="K19" s="172"/>
      <c r="L19" s="172"/>
      <c r="M19" s="172"/>
      <c r="N19" s="172"/>
      <c r="O19" s="172"/>
      <c r="P19" s="172"/>
      <c r="Q19" s="172"/>
      <c r="R19" s="173"/>
    </row>
    <row r="20" spans="1:18" ht="18" customHeight="1" thickBot="1" x14ac:dyDescent="0.25">
      <c r="A20" s="145"/>
      <c r="B20" s="174"/>
      <c r="C20" s="175"/>
      <c r="D20" s="176"/>
      <c r="E20" s="176"/>
      <c r="F20" s="176"/>
      <c r="G20" s="176"/>
      <c r="H20" s="177"/>
      <c r="I20" s="178">
        <f>(I18*H19)</f>
        <v>134355.57</v>
      </c>
      <c r="J20" s="179">
        <f>(I20)</f>
        <v>134355.57</v>
      </c>
      <c r="K20" s="179">
        <f>(K18*H19)</f>
        <v>0</v>
      </c>
      <c r="L20" s="179">
        <f>(K20)</f>
        <v>0</v>
      </c>
      <c r="M20" s="179">
        <f>(M18*H19)</f>
        <v>0</v>
      </c>
      <c r="N20" s="179">
        <f>(M20)</f>
        <v>0</v>
      </c>
      <c r="O20" s="179" t="e">
        <f>(#REF!)</f>
        <v>#REF!</v>
      </c>
      <c r="P20" s="180" t="e">
        <f>(#REF!)</f>
        <v>#REF!</v>
      </c>
      <c r="Q20" s="179" t="e">
        <f>(#REF!)</f>
        <v>#REF!</v>
      </c>
      <c r="R20" s="181" t="e">
        <f>(#REF!)</f>
        <v>#REF!</v>
      </c>
    </row>
    <row r="21" spans="1:18" ht="18" customHeight="1" x14ac:dyDescent="0.2">
      <c r="A21" s="145"/>
      <c r="B21" s="160"/>
      <c r="C21" s="161"/>
      <c r="D21" s="162"/>
      <c r="E21" s="162"/>
      <c r="F21" s="162"/>
      <c r="G21" s="162"/>
      <c r="H21" s="163"/>
      <c r="I21" s="164">
        <v>1</v>
      </c>
      <c r="J21" s="165"/>
      <c r="K21" s="165"/>
      <c r="L21" s="165"/>
      <c r="M21" s="165"/>
      <c r="N21" s="165"/>
      <c r="O21" s="165"/>
      <c r="P21" s="166"/>
      <c r="Q21" s="165"/>
      <c r="R21" s="167"/>
    </row>
    <row r="22" spans="1:18" ht="18" customHeight="1" x14ac:dyDescent="0.2">
      <c r="A22" s="145"/>
      <c r="B22" s="168">
        <v>2</v>
      </c>
      <c r="C22" s="169" t="str">
        <f>[1]PLANILHA!E22</f>
        <v>SERVIÇOS DE CONSERVAÇÃO</v>
      </c>
      <c r="D22" s="182"/>
      <c r="E22" s="182"/>
      <c r="F22" s="182"/>
      <c r="G22" s="182"/>
      <c r="H22" s="169">
        <f>[1]PLANILHA!K25</f>
        <v>193600</v>
      </c>
      <c r="I22" s="171"/>
      <c r="J22" s="172"/>
      <c r="K22" s="172"/>
      <c r="L22" s="172"/>
      <c r="M22" s="172"/>
      <c r="N22" s="172"/>
      <c r="O22" s="172"/>
      <c r="P22" s="172"/>
      <c r="Q22" s="172"/>
      <c r="R22" s="173"/>
    </row>
    <row r="23" spans="1:18" ht="18" customHeight="1" thickBot="1" x14ac:dyDescent="0.25">
      <c r="A23" s="145"/>
      <c r="B23" s="174"/>
      <c r="C23" s="175"/>
      <c r="D23" s="176"/>
      <c r="E23" s="176"/>
      <c r="F23" s="176"/>
      <c r="G23" s="176"/>
      <c r="H23" s="177"/>
      <c r="I23" s="178">
        <f>(I21*H22)</f>
        <v>193600</v>
      </c>
      <c r="J23" s="179">
        <f>(I23)</f>
        <v>193600</v>
      </c>
      <c r="K23" s="179">
        <f>(K21*H22)</f>
        <v>0</v>
      </c>
      <c r="L23" s="179">
        <f>(K23)</f>
        <v>0</v>
      </c>
      <c r="M23" s="179">
        <f>(M21*H22)</f>
        <v>0</v>
      </c>
      <c r="N23" s="179">
        <f>(M23)</f>
        <v>0</v>
      </c>
      <c r="O23" s="179" t="e">
        <f>(#REF!)</f>
        <v>#REF!</v>
      </c>
      <c r="P23" s="180" t="e">
        <f>(#REF!)</f>
        <v>#REF!</v>
      </c>
      <c r="Q23" s="179" t="e">
        <f>(#REF!)</f>
        <v>#REF!</v>
      </c>
      <c r="R23" s="181" t="e">
        <f>(#REF!)</f>
        <v>#REF!</v>
      </c>
    </row>
    <row r="24" spans="1:18" ht="18" customHeight="1" x14ac:dyDescent="0.2">
      <c r="A24" s="145"/>
      <c r="B24" s="160"/>
      <c r="C24" s="183"/>
      <c r="D24" s="184"/>
      <c r="E24" s="184"/>
      <c r="F24" s="184"/>
      <c r="G24" s="184"/>
      <c r="H24" s="185"/>
      <c r="I24" s="164">
        <v>0.5</v>
      </c>
      <c r="J24" s="165"/>
      <c r="K24" s="165">
        <v>0.5</v>
      </c>
      <c r="L24" s="165"/>
      <c r="M24" s="165"/>
      <c r="N24" s="165"/>
      <c r="O24" s="165"/>
      <c r="P24" s="166"/>
      <c r="Q24" s="165"/>
      <c r="R24" s="167"/>
    </row>
    <row r="25" spans="1:18" ht="18" customHeight="1" x14ac:dyDescent="0.2">
      <c r="A25" s="145"/>
      <c r="B25" s="186">
        <v>3</v>
      </c>
      <c r="C25" s="187" t="str">
        <f>[1]PLANILHA!E29</f>
        <v>SERVIÇOS DE TERRAPLENAGEM</v>
      </c>
      <c r="D25" s="170"/>
      <c r="E25" s="170"/>
      <c r="F25" s="170"/>
      <c r="G25" s="170"/>
      <c r="H25" s="187">
        <f>[1]PLANILHA!K34</f>
        <v>1347359.58</v>
      </c>
      <c r="I25" s="171"/>
      <c r="J25" s="172"/>
      <c r="K25" s="172"/>
      <c r="L25" s="172"/>
      <c r="M25" s="172"/>
      <c r="N25" s="172"/>
      <c r="O25" s="172"/>
      <c r="P25" s="172"/>
      <c r="Q25" s="172"/>
      <c r="R25" s="173"/>
    </row>
    <row r="26" spans="1:18" ht="18" customHeight="1" thickBot="1" x14ac:dyDescent="0.25">
      <c r="A26" s="145"/>
      <c r="B26" s="174"/>
      <c r="C26" s="188"/>
      <c r="D26" s="189"/>
      <c r="E26" s="189"/>
      <c r="F26" s="189"/>
      <c r="G26" s="189"/>
      <c r="H26" s="190"/>
      <c r="I26" s="178">
        <f>(I24*H25)</f>
        <v>673679.79</v>
      </c>
      <c r="J26" s="179">
        <f>(I26)</f>
        <v>673679.79</v>
      </c>
      <c r="K26" s="179">
        <f>(K24*H25)</f>
        <v>673679.79</v>
      </c>
      <c r="L26" s="179">
        <f>(K26)</f>
        <v>673679.79</v>
      </c>
      <c r="M26" s="179">
        <f>(M24*H25)</f>
        <v>0</v>
      </c>
      <c r="N26" s="179">
        <f>(M26)</f>
        <v>0</v>
      </c>
      <c r="O26" s="179" t="e">
        <f>(#REF!)</f>
        <v>#REF!</v>
      </c>
      <c r="P26" s="180" t="e">
        <f>(#REF!)</f>
        <v>#REF!</v>
      </c>
      <c r="Q26" s="179" t="e">
        <f>(#REF!)</f>
        <v>#REF!</v>
      </c>
      <c r="R26" s="181" t="e">
        <f>(#REF!)</f>
        <v>#REF!</v>
      </c>
    </row>
    <row r="27" spans="1:18" ht="18" customHeight="1" x14ac:dyDescent="0.2">
      <c r="A27" s="145"/>
      <c r="B27" s="160"/>
      <c r="C27" s="161"/>
      <c r="D27" s="162"/>
      <c r="E27" s="162"/>
      <c r="F27" s="162"/>
      <c r="G27" s="162"/>
      <c r="H27" s="163"/>
      <c r="I27" s="164"/>
      <c r="J27" s="165"/>
      <c r="K27" s="165">
        <v>0.5</v>
      </c>
      <c r="L27" s="165"/>
      <c r="M27" s="165">
        <v>0.5</v>
      </c>
      <c r="N27" s="165"/>
      <c r="O27" s="165"/>
      <c r="P27" s="191"/>
      <c r="Q27" s="191"/>
      <c r="R27" s="192"/>
    </row>
    <row r="28" spans="1:18" ht="18" customHeight="1" x14ac:dyDescent="0.2">
      <c r="A28" s="145"/>
      <c r="B28" s="168">
        <v>4</v>
      </c>
      <c r="C28" s="169" t="str">
        <f>[1]PLANILHA!E35</f>
        <v>SERVIÇOS DE PAVIMENTAÇÃO</v>
      </c>
      <c r="D28" s="170"/>
      <c r="E28" s="170"/>
      <c r="F28" s="170"/>
      <c r="G28" s="170"/>
      <c r="H28" s="169">
        <f>[1]PLANILHA!K57</f>
        <v>3201148.17</v>
      </c>
      <c r="I28" s="171"/>
      <c r="J28" s="172"/>
      <c r="K28" s="172"/>
      <c r="L28" s="172"/>
      <c r="M28" s="172"/>
      <c r="N28" s="172"/>
      <c r="O28" s="172"/>
      <c r="P28" s="191"/>
      <c r="Q28" s="191"/>
      <c r="R28" s="192"/>
    </row>
    <row r="29" spans="1:18" ht="18" customHeight="1" thickBot="1" x14ac:dyDescent="0.25">
      <c r="A29" s="145"/>
      <c r="B29" s="174"/>
      <c r="C29" s="175"/>
      <c r="D29" s="176"/>
      <c r="E29" s="176"/>
      <c r="F29" s="176"/>
      <c r="G29" s="176"/>
      <c r="H29" s="177"/>
      <c r="I29" s="178">
        <f>(I27*H28)</f>
        <v>0</v>
      </c>
      <c r="J29" s="179">
        <f>(I29)</f>
        <v>0</v>
      </c>
      <c r="K29" s="179">
        <f>(K27*H28)</f>
        <v>1600574.085</v>
      </c>
      <c r="L29" s="179">
        <f>(K29)</f>
        <v>1600574.085</v>
      </c>
      <c r="M29" s="179">
        <f>(M27*H28)</f>
        <v>1600574.085</v>
      </c>
      <c r="N29" s="179">
        <f>(M29)</f>
        <v>1600574.085</v>
      </c>
      <c r="O29" s="179" t="e">
        <f>(#REF!)</f>
        <v>#REF!</v>
      </c>
      <c r="P29" s="191"/>
      <c r="Q29" s="191"/>
      <c r="R29" s="192"/>
    </row>
    <row r="30" spans="1:18" ht="18" customHeight="1" x14ac:dyDescent="0.2">
      <c r="A30" s="145"/>
      <c r="B30" s="160"/>
      <c r="C30" s="161"/>
      <c r="D30" s="162"/>
      <c r="E30" s="162"/>
      <c r="F30" s="162"/>
      <c r="G30" s="162"/>
      <c r="H30" s="163"/>
      <c r="I30" s="164"/>
      <c r="J30" s="165"/>
      <c r="K30" s="165">
        <v>1</v>
      </c>
      <c r="L30" s="165"/>
      <c r="M30" s="165"/>
      <c r="N30" s="165"/>
      <c r="O30" s="165"/>
      <c r="P30" s="191"/>
      <c r="Q30" s="191"/>
      <c r="R30" s="192"/>
    </row>
    <row r="31" spans="1:18" ht="18" customHeight="1" x14ac:dyDescent="0.2">
      <c r="A31" s="145"/>
      <c r="B31" s="168">
        <v>5</v>
      </c>
      <c r="C31" s="169" t="str">
        <f>[1]PLANILHA!E58</f>
        <v>SERVIÇOS DE OBRA DE ARTE CORRENTE (OAC)</v>
      </c>
      <c r="D31" s="170"/>
      <c r="E31" s="170"/>
      <c r="F31" s="170"/>
      <c r="G31" s="170"/>
      <c r="H31" s="169">
        <f>[1]PLANILHA!K63</f>
        <v>81143.26999999999</v>
      </c>
      <c r="I31" s="171"/>
      <c r="J31" s="172"/>
      <c r="K31" s="172"/>
      <c r="L31" s="172"/>
      <c r="M31" s="172"/>
      <c r="N31" s="172"/>
      <c r="O31" s="172"/>
      <c r="P31" s="191"/>
      <c r="Q31" s="191"/>
      <c r="R31" s="192"/>
    </row>
    <row r="32" spans="1:18" ht="18" customHeight="1" thickBot="1" x14ac:dyDescent="0.25">
      <c r="A32" s="145"/>
      <c r="B32" s="174"/>
      <c r="C32" s="175"/>
      <c r="D32" s="176"/>
      <c r="E32" s="176"/>
      <c r="F32" s="176"/>
      <c r="G32" s="176"/>
      <c r="H32" s="177"/>
      <c r="I32" s="178">
        <f>(I30*H31)</f>
        <v>0</v>
      </c>
      <c r="J32" s="179">
        <f>(I32)</f>
        <v>0</v>
      </c>
      <c r="K32" s="179">
        <f>(K30*H31)</f>
        <v>81143.26999999999</v>
      </c>
      <c r="L32" s="179">
        <f>(K32)</f>
        <v>81143.26999999999</v>
      </c>
      <c r="M32" s="179">
        <f>(M30*H31)</f>
        <v>0</v>
      </c>
      <c r="N32" s="179">
        <f>(M32)</f>
        <v>0</v>
      </c>
      <c r="O32" s="179" t="e">
        <f>(#REF!)</f>
        <v>#REF!</v>
      </c>
      <c r="P32" s="191"/>
      <c r="Q32" s="191"/>
      <c r="R32" s="192"/>
    </row>
    <row r="33" spans="1:18" ht="18" customHeight="1" x14ac:dyDescent="0.2">
      <c r="A33" s="193"/>
      <c r="B33" s="194"/>
      <c r="C33" s="195"/>
      <c r="D33" s="195"/>
      <c r="E33" s="195"/>
      <c r="F33" s="195"/>
      <c r="G33" s="195"/>
      <c r="H33" s="196" t="s">
        <v>212</v>
      </c>
      <c r="I33" s="197">
        <f>(I34/$C$35)</f>
        <v>0.59787876925723493</v>
      </c>
      <c r="J33" s="198"/>
      <c r="K33" s="197">
        <f>(K34/$C$35)</f>
        <v>1.4059427236720206</v>
      </c>
      <c r="L33" s="198"/>
      <c r="M33" s="197">
        <f>(M34/$C$35)</f>
        <v>0.95538686258522754</v>
      </c>
      <c r="N33" s="198"/>
      <c r="O33" s="198"/>
      <c r="P33" s="198"/>
      <c r="Q33" s="198"/>
      <c r="R33" s="199"/>
    </row>
    <row r="34" spans="1:18" ht="18" customHeight="1" thickBot="1" x14ac:dyDescent="0.25">
      <c r="A34" s="193"/>
      <c r="B34" s="200"/>
      <c r="C34" s="201" t="s">
        <v>213</v>
      </c>
      <c r="D34" s="201"/>
      <c r="E34" s="201"/>
      <c r="F34" s="201"/>
      <c r="G34" s="201"/>
      <c r="H34" s="202" t="s">
        <v>214</v>
      </c>
      <c r="I34" s="203">
        <f>I26+I23+I20</f>
        <v>1001635.3600000001</v>
      </c>
      <c r="J34" s="203">
        <f>SUM(J18:J26)</f>
        <v>1001635.3600000001</v>
      </c>
      <c r="K34" s="203">
        <f>K32+K26+K23+K29</f>
        <v>2355397.145</v>
      </c>
      <c r="L34" s="203">
        <f>SUM(L18:L26)</f>
        <v>673679.79</v>
      </c>
      <c r="M34" s="203">
        <f>M32+M29+M23</f>
        <v>1600574.085</v>
      </c>
      <c r="N34" s="203">
        <f>SUM(N18:N26)</f>
        <v>0</v>
      </c>
      <c r="O34" s="203" t="e">
        <f>SUM(O18:O26)</f>
        <v>#REF!</v>
      </c>
      <c r="P34" s="203" t="e">
        <f>SUM(P18:P26)</f>
        <v>#REF!</v>
      </c>
      <c r="Q34" s="203" t="e">
        <f>SUM(Q18:Q26)</f>
        <v>#REF!</v>
      </c>
      <c r="R34" s="181" t="e">
        <f>SUM(R18:R26)</f>
        <v>#REF!</v>
      </c>
    </row>
    <row r="35" spans="1:18" ht="18" hidden="1" customHeight="1" x14ac:dyDescent="0.2">
      <c r="A35" s="193"/>
      <c r="B35" s="200"/>
      <c r="C35" s="204">
        <f>IF((SUM(H18:H26))&gt;0,(SUM(H18:H26)),0.001)</f>
        <v>1675315.1500000001</v>
      </c>
      <c r="D35" s="204"/>
      <c r="E35" s="204"/>
      <c r="F35" s="204"/>
      <c r="G35" s="204"/>
      <c r="H35" s="205"/>
      <c r="I35" s="206"/>
      <c r="J35" s="207"/>
      <c r="K35" s="206"/>
      <c r="L35" s="207"/>
      <c r="M35" s="206"/>
      <c r="N35" s="207"/>
      <c r="O35" s="207"/>
      <c r="P35" s="207"/>
      <c r="Q35" s="207"/>
      <c r="R35" s="208"/>
    </row>
    <row r="36" spans="1:18" ht="18" customHeight="1" x14ac:dyDescent="0.2">
      <c r="A36" s="193"/>
      <c r="B36" s="200"/>
      <c r="C36" s="201" t="s">
        <v>215</v>
      </c>
      <c r="D36" s="201"/>
      <c r="E36" s="201"/>
      <c r="F36" s="201"/>
      <c r="G36" s="201"/>
      <c r="H36" s="209" t="s">
        <v>212</v>
      </c>
      <c r="I36" s="210">
        <f>(I33)</f>
        <v>0.59787876925723493</v>
      </c>
      <c r="J36" s="211"/>
      <c r="K36" s="210">
        <f>(I36+K33)</f>
        <v>2.0038214929292555</v>
      </c>
      <c r="L36" s="211"/>
      <c r="M36" s="210">
        <f>(K36+M33)</f>
        <v>2.959208355514483</v>
      </c>
      <c r="N36" s="211"/>
      <c r="O36" s="211"/>
      <c r="P36" s="211"/>
      <c r="Q36" s="211"/>
      <c r="R36" s="167"/>
    </row>
    <row r="37" spans="1:18" ht="18" customHeight="1" thickBot="1" x14ac:dyDescent="0.25">
      <c r="A37" s="193"/>
      <c r="B37" s="212"/>
      <c r="C37" s="213"/>
      <c r="D37" s="213"/>
      <c r="E37" s="213"/>
      <c r="F37" s="213"/>
      <c r="G37" s="213"/>
      <c r="H37" s="202" t="s">
        <v>216</v>
      </c>
      <c r="I37" s="203">
        <f>(I34)</f>
        <v>1001635.3600000001</v>
      </c>
      <c r="J37" s="214"/>
      <c r="K37" s="203">
        <f>(I37+K34)</f>
        <v>3357032.5049999999</v>
      </c>
      <c r="L37" s="214"/>
      <c r="M37" s="203">
        <f>(K37+M34)</f>
        <v>4957606.59</v>
      </c>
      <c r="N37" s="214"/>
      <c r="O37" s="214"/>
      <c r="P37" s="214"/>
      <c r="Q37" s="214"/>
      <c r="R37" s="215"/>
    </row>
    <row r="38" spans="1:18" ht="5.25" customHeight="1" x14ac:dyDescent="0.2">
      <c r="A38" s="130" t="s">
        <v>217</v>
      </c>
      <c r="B38" s="216"/>
      <c r="C38" s="217"/>
      <c r="D38" s="217"/>
      <c r="E38" s="217"/>
      <c r="F38" s="217"/>
      <c r="G38" s="217"/>
      <c r="H38" s="218"/>
      <c r="I38" s="219"/>
      <c r="J38" s="219"/>
      <c r="K38" s="219"/>
      <c r="L38" s="219"/>
      <c r="M38" s="219"/>
      <c r="N38" s="219"/>
      <c r="O38" s="219"/>
      <c r="P38" s="219"/>
      <c r="Q38" s="219"/>
    </row>
    <row r="39" spans="1:18" ht="15.75" x14ac:dyDescent="0.2">
      <c r="A39" s="130"/>
      <c r="B39" s="216"/>
      <c r="C39" s="220"/>
      <c r="D39" s="220"/>
      <c r="E39" s="220"/>
      <c r="F39" s="220"/>
      <c r="G39" s="220"/>
      <c r="H39" s="221"/>
      <c r="I39" s="222"/>
      <c r="J39" s="222"/>
      <c r="K39" s="222"/>
      <c r="L39" s="222"/>
      <c r="M39" s="222"/>
      <c r="N39" s="222"/>
      <c r="O39" s="222"/>
      <c r="P39" s="219"/>
      <c r="Q39" s="219"/>
    </row>
    <row r="40" spans="1:18" ht="15.75" x14ac:dyDescent="0.2">
      <c r="A40" s="130"/>
      <c r="B40" s="216"/>
      <c r="C40" s="220"/>
      <c r="D40" s="220"/>
      <c r="E40" s="220"/>
      <c r="F40" s="220"/>
      <c r="G40" s="220"/>
      <c r="H40" s="221"/>
      <c r="I40" s="222"/>
      <c r="J40" s="222"/>
      <c r="K40" s="222"/>
      <c r="L40" s="222"/>
      <c r="M40" s="222"/>
      <c r="N40" s="222"/>
      <c r="O40" s="222"/>
      <c r="P40" s="219"/>
      <c r="Q40" s="219"/>
    </row>
    <row r="41" spans="1:18" ht="81.75" customHeight="1" x14ac:dyDescent="0.2">
      <c r="A41" s="130"/>
      <c r="B41" s="216"/>
      <c r="C41" s="265" t="s">
        <v>220</v>
      </c>
      <c r="D41" s="265"/>
      <c r="E41" s="265"/>
      <c r="F41" s="220"/>
      <c r="G41" s="220"/>
      <c r="H41" s="221"/>
      <c r="I41" s="222"/>
      <c r="J41" s="222"/>
      <c r="K41" s="222"/>
      <c r="L41" s="222"/>
      <c r="M41" s="222"/>
      <c r="N41" s="222"/>
      <c r="O41" s="222"/>
      <c r="P41" s="219"/>
      <c r="Q41" s="219"/>
    </row>
    <row r="42" spans="1:18" ht="15.75" x14ac:dyDescent="0.2">
      <c r="A42" s="130"/>
      <c r="B42" s="216"/>
      <c r="C42" s="220"/>
      <c r="D42" s="220"/>
      <c r="E42" s="220"/>
      <c r="F42" s="220"/>
      <c r="G42" s="220"/>
      <c r="H42" s="221"/>
      <c r="I42" s="222"/>
      <c r="J42" s="222"/>
      <c r="K42" s="222"/>
      <c r="L42" s="222"/>
      <c r="M42" s="222"/>
      <c r="N42" s="222"/>
      <c r="O42" s="222"/>
      <c r="P42" s="219"/>
      <c r="Q42" s="219"/>
    </row>
    <row r="43" spans="1:18" ht="15.75" x14ac:dyDescent="0.2">
      <c r="A43" s="130"/>
      <c r="B43" s="216"/>
      <c r="C43" s="220"/>
      <c r="D43" s="220"/>
      <c r="E43" s="220"/>
      <c r="F43" s="220"/>
      <c r="G43" s="220"/>
      <c r="H43" s="221"/>
      <c r="I43" s="222"/>
      <c r="J43" s="222"/>
      <c r="K43" s="222"/>
      <c r="L43" s="222"/>
      <c r="M43" s="222"/>
      <c r="N43" s="222"/>
      <c r="O43" s="222"/>
      <c r="P43" s="219"/>
      <c r="Q43" s="219"/>
    </row>
    <row r="44" spans="1:18" ht="15.75" x14ac:dyDescent="0.2">
      <c r="A44" s="130"/>
      <c r="B44" s="216"/>
      <c r="C44" s="220"/>
      <c r="D44" s="220"/>
      <c r="E44" s="220"/>
      <c r="F44" s="220"/>
      <c r="G44" s="220"/>
      <c r="H44" s="221"/>
      <c r="I44" s="222"/>
      <c r="J44" s="222"/>
      <c r="K44" s="222"/>
      <c r="L44" s="222"/>
      <c r="M44" s="222"/>
      <c r="N44" s="222"/>
      <c r="O44" s="222"/>
      <c r="P44" s="219"/>
      <c r="Q44" s="219"/>
    </row>
    <row r="45" spans="1:18" ht="78.75" customHeight="1" x14ac:dyDescent="0.25">
      <c r="B45" s="216"/>
      <c r="C45" s="275" t="s">
        <v>218</v>
      </c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</row>
    <row r="46" spans="1:18" ht="15.75" x14ac:dyDescent="0.2">
      <c r="B46" s="216"/>
    </row>
    <row r="47" spans="1:18" ht="15.75" x14ac:dyDescent="0.2">
      <c r="B47" s="216"/>
    </row>
    <row r="48" spans="1:18" ht="15.75" x14ac:dyDescent="0.2">
      <c r="B48" s="216"/>
    </row>
    <row r="49" spans="1:242" ht="15.75" x14ac:dyDescent="0.2">
      <c r="B49" s="216"/>
    </row>
    <row r="50" spans="1:242" ht="15.75" x14ac:dyDescent="0.2">
      <c r="B50" s="216"/>
    </row>
    <row r="51" spans="1:242" ht="15.75" x14ac:dyDescent="0.2">
      <c r="B51" s="216"/>
    </row>
    <row r="52" spans="1:242" s="128" customFormat="1" ht="15.75" x14ac:dyDescent="0.2">
      <c r="A52" s="119"/>
      <c r="B52" s="216"/>
      <c r="H52" s="118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19"/>
      <c r="DS52" s="119"/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  <c r="ER52" s="119"/>
      <c r="ES52" s="119"/>
      <c r="ET52" s="119"/>
      <c r="EU52" s="119"/>
      <c r="EV52" s="119"/>
      <c r="EW52" s="119"/>
      <c r="EX52" s="119"/>
      <c r="EY52" s="119"/>
      <c r="EZ52" s="119"/>
      <c r="FA52" s="119"/>
      <c r="FB52" s="119"/>
      <c r="FC52" s="119"/>
      <c r="FD52" s="119"/>
      <c r="FE52" s="119"/>
      <c r="FF52" s="119"/>
      <c r="FG52" s="119"/>
      <c r="FH52" s="119"/>
      <c r="FI52" s="119"/>
      <c r="FJ52" s="119"/>
      <c r="FK52" s="119"/>
      <c r="FL52" s="119"/>
      <c r="FM52" s="119"/>
      <c r="FN52" s="119"/>
      <c r="FO52" s="119"/>
      <c r="FP52" s="119"/>
      <c r="FQ52" s="119"/>
      <c r="FR52" s="119"/>
      <c r="FS52" s="119"/>
      <c r="FT52" s="119"/>
      <c r="FU52" s="119"/>
      <c r="FV52" s="119"/>
      <c r="FW52" s="119"/>
      <c r="FX52" s="119"/>
      <c r="FY52" s="119"/>
      <c r="FZ52" s="119"/>
      <c r="GA52" s="119"/>
      <c r="GB52" s="119"/>
      <c r="GC52" s="119"/>
      <c r="GD52" s="119"/>
      <c r="GE52" s="119"/>
      <c r="GF52" s="119"/>
      <c r="GG52" s="119"/>
      <c r="GH52" s="119"/>
      <c r="GI52" s="119"/>
      <c r="GJ52" s="119"/>
      <c r="GK52" s="119"/>
      <c r="GL52" s="119"/>
      <c r="GM52" s="119"/>
      <c r="GN52" s="119"/>
      <c r="GO52" s="119"/>
      <c r="GP52" s="119"/>
      <c r="GQ52" s="119"/>
      <c r="GR52" s="119"/>
      <c r="GS52" s="119"/>
      <c r="GT52" s="119"/>
      <c r="GU52" s="119"/>
      <c r="GV52" s="119"/>
      <c r="GW52" s="119"/>
      <c r="GX52" s="119"/>
      <c r="GY52" s="119"/>
      <c r="GZ52" s="119"/>
      <c r="HA52" s="119"/>
      <c r="HB52" s="119"/>
      <c r="HC52" s="119"/>
      <c r="HD52" s="119"/>
      <c r="HE52" s="119"/>
      <c r="HF52" s="119"/>
      <c r="HG52" s="119"/>
      <c r="HH52" s="119"/>
      <c r="HI52" s="119"/>
      <c r="HJ52" s="119"/>
      <c r="HK52" s="119"/>
      <c r="HL52" s="119"/>
      <c r="HM52" s="119"/>
      <c r="HN52" s="119"/>
      <c r="HO52" s="119"/>
      <c r="HP52" s="119"/>
      <c r="HQ52" s="119"/>
      <c r="HR52" s="119"/>
      <c r="HS52" s="119"/>
      <c r="HT52" s="119"/>
      <c r="HU52" s="119"/>
      <c r="HV52" s="119"/>
      <c r="HW52" s="119"/>
      <c r="HX52" s="119"/>
      <c r="HY52" s="119"/>
      <c r="HZ52" s="119"/>
      <c r="IA52" s="119"/>
      <c r="IB52" s="119"/>
      <c r="IC52" s="119"/>
      <c r="ID52" s="119"/>
      <c r="IE52" s="119"/>
      <c r="IF52" s="119"/>
      <c r="IG52" s="119"/>
      <c r="IH52" s="119"/>
    </row>
    <row r="53" spans="1:242" s="128" customFormat="1" ht="15.75" x14ac:dyDescent="0.2">
      <c r="A53" s="119"/>
      <c r="B53" s="216"/>
      <c r="H53" s="118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119"/>
      <c r="DM53" s="119"/>
      <c r="DN53" s="119"/>
      <c r="DO53" s="119"/>
      <c r="DP53" s="119"/>
      <c r="DQ53" s="119"/>
      <c r="DR53" s="119"/>
      <c r="DS53" s="119"/>
      <c r="DT53" s="119"/>
      <c r="DU53" s="119"/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19"/>
      <c r="EG53" s="119"/>
      <c r="EH53" s="119"/>
      <c r="EI53" s="119"/>
      <c r="EJ53" s="119"/>
      <c r="EK53" s="119"/>
      <c r="EL53" s="119"/>
      <c r="EM53" s="119"/>
      <c r="EN53" s="119"/>
      <c r="EO53" s="119"/>
      <c r="EP53" s="119"/>
      <c r="EQ53" s="119"/>
      <c r="ER53" s="119"/>
      <c r="ES53" s="119"/>
      <c r="ET53" s="119"/>
      <c r="EU53" s="119"/>
      <c r="EV53" s="119"/>
      <c r="EW53" s="119"/>
      <c r="EX53" s="119"/>
      <c r="EY53" s="119"/>
      <c r="EZ53" s="119"/>
      <c r="FA53" s="119"/>
      <c r="FB53" s="119"/>
      <c r="FC53" s="119"/>
      <c r="FD53" s="119"/>
      <c r="FE53" s="119"/>
      <c r="FF53" s="119"/>
      <c r="FG53" s="119"/>
      <c r="FH53" s="119"/>
      <c r="FI53" s="119"/>
      <c r="FJ53" s="119"/>
      <c r="FK53" s="119"/>
      <c r="FL53" s="119"/>
      <c r="FM53" s="119"/>
      <c r="FN53" s="119"/>
      <c r="FO53" s="119"/>
      <c r="FP53" s="119"/>
      <c r="FQ53" s="119"/>
      <c r="FR53" s="119"/>
      <c r="FS53" s="119"/>
      <c r="FT53" s="119"/>
      <c r="FU53" s="119"/>
      <c r="FV53" s="119"/>
      <c r="FW53" s="119"/>
      <c r="FX53" s="119"/>
      <c r="FY53" s="119"/>
      <c r="FZ53" s="119"/>
      <c r="GA53" s="119"/>
      <c r="GB53" s="119"/>
      <c r="GC53" s="119"/>
      <c r="GD53" s="119"/>
      <c r="GE53" s="119"/>
      <c r="GF53" s="119"/>
      <c r="GG53" s="119"/>
      <c r="GH53" s="119"/>
      <c r="GI53" s="119"/>
      <c r="GJ53" s="119"/>
      <c r="GK53" s="119"/>
      <c r="GL53" s="119"/>
      <c r="GM53" s="119"/>
      <c r="GN53" s="119"/>
      <c r="GO53" s="119"/>
      <c r="GP53" s="119"/>
      <c r="GQ53" s="119"/>
      <c r="GR53" s="119"/>
      <c r="GS53" s="119"/>
      <c r="GT53" s="119"/>
      <c r="GU53" s="119"/>
      <c r="GV53" s="119"/>
      <c r="GW53" s="119"/>
      <c r="GX53" s="119"/>
      <c r="GY53" s="119"/>
      <c r="GZ53" s="119"/>
      <c r="HA53" s="119"/>
      <c r="HB53" s="119"/>
      <c r="HC53" s="119"/>
      <c r="HD53" s="119"/>
      <c r="HE53" s="119"/>
      <c r="HF53" s="119"/>
      <c r="HG53" s="119"/>
      <c r="HH53" s="119"/>
      <c r="HI53" s="119"/>
      <c r="HJ53" s="119"/>
      <c r="HK53" s="119"/>
      <c r="HL53" s="119"/>
      <c r="HM53" s="119"/>
      <c r="HN53" s="119"/>
      <c r="HO53" s="119"/>
      <c r="HP53" s="119"/>
      <c r="HQ53" s="119"/>
      <c r="HR53" s="119"/>
      <c r="HS53" s="119"/>
      <c r="HT53" s="119"/>
      <c r="HU53" s="119"/>
      <c r="HV53" s="119"/>
      <c r="HW53" s="119"/>
      <c r="HX53" s="119"/>
      <c r="HY53" s="119"/>
      <c r="HZ53" s="119"/>
      <c r="IA53" s="119"/>
      <c r="IB53" s="119"/>
      <c r="IC53" s="119"/>
      <c r="ID53" s="119"/>
      <c r="IE53" s="119"/>
      <c r="IF53" s="119"/>
      <c r="IG53" s="119"/>
      <c r="IH53" s="119"/>
    </row>
    <row r="54" spans="1:242" s="128" customFormat="1" ht="15.75" x14ac:dyDescent="0.2">
      <c r="A54" s="119"/>
      <c r="B54" s="216"/>
      <c r="H54" s="118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19"/>
      <c r="EV54" s="119"/>
      <c r="EW54" s="119"/>
      <c r="EX54" s="119"/>
      <c r="EY54" s="119"/>
      <c r="EZ54" s="119"/>
      <c r="FA54" s="119"/>
      <c r="FB54" s="119"/>
      <c r="FC54" s="119"/>
      <c r="FD54" s="119"/>
      <c r="FE54" s="119"/>
      <c r="FF54" s="119"/>
      <c r="FG54" s="119"/>
      <c r="FH54" s="119"/>
      <c r="FI54" s="119"/>
      <c r="FJ54" s="119"/>
      <c r="FK54" s="119"/>
      <c r="FL54" s="119"/>
      <c r="FM54" s="119"/>
      <c r="FN54" s="119"/>
      <c r="FO54" s="119"/>
      <c r="FP54" s="119"/>
      <c r="FQ54" s="119"/>
      <c r="FR54" s="119"/>
      <c r="FS54" s="119"/>
      <c r="FT54" s="119"/>
      <c r="FU54" s="119"/>
      <c r="FV54" s="119"/>
      <c r="FW54" s="119"/>
      <c r="FX54" s="119"/>
      <c r="FY54" s="119"/>
      <c r="FZ54" s="119"/>
      <c r="GA54" s="119"/>
      <c r="GB54" s="119"/>
      <c r="GC54" s="119"/>
      <c r="GD54" s="119"/>
      <c r="GE54" s="119"/>
      <c r="GF54" s="119"/>
      <c r="GG54" s="119"/>
      <c r="GH54" s="119"/>
      <c r="GI54" s="119"/>
      <c r="GJ54" s="119"/>
      <c r="GK54" s="119"/>
      <c r="GL54" s="119"/>
      <c r="GM54" s="119"/>
      <c r="GN54" s="119"/>
      <c r="GO54" s="119"/>
      <c r="GP54" s="119"/>
      <c r="GQ54" s="119"/>
      <c r="GR54" s="119"/>
      <c r="GS54" s="119"/>
      <c r="GT54" s="119"/>
      <c r="GU54" s="119"/>
      <c r="GV54" s="119"/>
      <c r="GW54" s="119"/>
      <c r="GX54" s="119"/>
      <c r="GY54" s="119"/>
      <c r="GZ54" s="119"/>
      <c r="HA54" s="119"/>
      <c r="HB54" s="119"/>
      <c r="HC54" s="119"/>
      <c r="HD54" s="119"/>
      <c r="HE54" s="119"/>
      <c r="HF54" s="119"/>
      <c r="HG54" s="119"/>
      <c r="HH54" s="119"/>
      <c r="HI54" s="119"/>
      <c r="HJ54" s="119"/>
      <c r="HK54" s="119"/>
      <c r="HL54" s="119"/>
      <c r="HM54" s="119"/>
      <c r="HN54" s="119"/>
      <c r="HO54" s="119"/>
      <c r="HP54" s="119"/>
      <c r="HQ54" s="119"/>
      <c r="HR54" s="119"/>
      <c r="HS54" s="119"/>
      <c r="HT54" s="119"/>
      <c r="HU54" s="119"/>
      <c r="HV54" s="119"/>
      <c r="HW54" s="119"/>
      <c r="HX54" s="119"/>
      <c r="HY54" s="119"/>
      <c r="HZ54" s="119"/>
      <c r="IA54" s="119"/>
      <c r="IB54" s="119"/>
      <c r="IC54" s="119"/>
      <c r="ID54" s="119"/>
      <c r="IE54" s="119"/>
      <c r="IF54" s="119"/>
      <c r="IG54" s="119"/>
      <c r="IH54" s="119"/>
    </row>
    <row r="55" spans="1:242" s="128" customFormat="1" ht="15.75" x14ac:dyDescent="0.2">
      <c r="A55" s="119"/>
      <c r="B55" s="216"/>
      <c r="H55" s="118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119"/>
      <c r="DQ55" s="119"/>
      <c r="DR55" s="119"/>
      <c r="DS55" s="119"/>
      <c r="DT55" s="119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19"/>
      <c r="EH55" s="119"/>
      <c r="EI55" s="119"/>
      <c r="EJ55" s="119"/>
      <c r="EK55" s="119"/>
      <c r="EL55" s="119"/>
      <c r="EM55" s="119"/>
      <c r="EN55" s="119"/>
      <c r="EO55" s="119"/>
      <c r="EP55" s="119"/>
      <c r="EQ55" s="119"/>
      <c r="ER55" s="119"/>
      <c r="ES55" s="119"/>
      <c r="ET55" s="119"/>
      <c r="EU55" s="119"/>
      <c r="EV55" s="119"/>
      <c r="EW55" s="119"/>
      <c r="EX55" s="119"/>
      <c r="EY55" s="119"/>
      <c r="EZ55" s="119"/>
      <c r="FA55" s="119"/>
      <c r="FB55" s="119"/>
      <c r="FC55" s="119"/>
      <c r="FD55" s="119"/>
      <c r="FE55" s="119"/>
      <c r="FF55" s="119"/>
      <c r="FG55" s="119"/>
      <c r="FH55" s="119"/>
      <c r="FI55" s="119"/>
      <c r="FJ55" s="119"/>
      <c r="FK55" s="119"/>
      <c r="FL55" s="119"/>
      <c r="FM55" s="119"/>
      <c r="FN55" s="119"/>
      <c r="FO55" s="119"/>
      <c r="FP55" s="119"/>
      <c r="FQ55" s="119"/>
      <c r="FR55" s="119"/>
      <c r="FS55" s="119"/>
      <c r="FT55" s="119"/>
      <c r="FU55" s="119"/>
      <c r="FV55" s="119"/>
      <c r="FW55" s="119"/>
      <c r="FX55" s="119"/>
      <c r="FY55" s="119"/>
      <c r="FZ55" s="119"/>
      <c r="GA55" s="119"/>
      <c r="GB55" s="119"/>
      <c r="GC55" s="119"/>
      <c r="GD55" s="119"/>
      <c r="GE55" s="119"/>
      <c r="GF55" s="119"/>
      <c r="GG55" s="119"/>
      <c r="GH55" s="119"/>
      <c r="GI55" s="119"/>
      <c r="GJ55" s="119"/>
      <c r="GK55" s="119"/>
      <c r="GL55" s="119"/>
      <c r="GM55" s="119"/>
      <c r="GN55" s="119"/>
      <c r="GO55" s="119"/>
      <c r="GP55" s="119"/>
      <c r="GQ55" s="119"/>
      <c r="GR55" s="119"/>
      <c r="GS55" s="119"/>
      <c r="GT55" s="119"/>
      <c r="GU55" s="119"/>
      <c r="GV55" s="119"/>
      <c r="GW55" s="119"/>
      <c r="GX55" s="119"/>
      <c r="GY55" s="119"/>
      <c r="GZ55" s="119"/>
      <c r="HA55" s="119"/>
      <c r="HB55" s="119"/>
      <c r="HC55" s="119"/>
      <c r="HD55" s="119"/>
      <c r="HE55" s="119"/>
      <c r="HF55" s="119"/>
      <c r="HG55" s="119"/>
      <c r="HH55" s="119"/>
      <c r="HI55" s="119"/>
      <c r="HJ55" s="119"/>
      <c r="HK55" s="119"/>
      <c r="HL55" s="119"/>
      <c r="HM55" s="119"/>
      <c r="HN55" s="119"/>
      <c r="HO55" s="119"/>
      <c r="HP55" s="119"/>
      <c r="HQ55" s="119"/>
      <c r="HR55" s="119"/>
      <c r="HS55" s="119"/>
      <c r="HT55" s="119"/>
      <c r="HU55" s="119"/>
      <c r="HV55" s="119"/>
      <c r="HW55" s="119"/>
      <c r="HX55" s="119"/>
      <c r="HY55" s="119"/>
      <c r="HZ55" s="119"/>
      <c r="IA55" s="119"/>
      <c r="IB55" s="119"/>
      <c r="IC55" s="119"/>
      <c r="ID55" s="119"/>
      <c r="IE55" s="119"/>
      <c r="IF55" s="119"/>
      <c r="IG55" s="119"/>
      <c r="IH55" s="119"/>
    </row>
    <row r="56" spans="1:242" s="128" customFormat="1" ht="15.75" x14ac:dyDescent="0.2">
      <c r="A56" s="119"/>
      <c r="B56" s="216"/>
      <c r="H56" s="118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19"/>
      <c r="DE56" s="119"/>
      <c r="DF56" s="119"/>
      <c r="DG56" s="119"/>
      <c r="DH56" s="119"/>
      <c r="DI56" s="119"/>
      <c r="DJ56" s="119"/>
      <c r="DK56" s="119"/>
      <c r="DL56" s="119"/>
      <c r="DM56" s="119"/>
      <c r="DN56" s="119"/>
      <c r="DO56" s="119"/>
      <c r="DP56" s="119"/>
      <c r="DQ56" s="119"/>
      <c r="DR56" s="119"/>
      <c r="DS56" s="119"/>
      <c r="DT56" s="119"/>
      <c r="DU56" s="119"/>
      <c r="DV56" s="119"/>
      <c r="DW56" s="119"/>
      <c r="DX56" s="119"/>
      <c r="DY56" s="119"/>
      <c r="DZ56" s="119"/>
      <c r="EA56" s="119"/>
      <c r="EB56" s="119"/>
      <c r="EC56" s="119"/>
      <c r="ED56" s="119"/>
      <c r="EE56" s="119"/>
      <c r="EF56" s="119"/>
      <c r="EG56" s="119"/>
      <c r="EH56" s="119"/>
      <c r="EI56" s="119"/>
      <c r="EJ56" s="119"/>
      <c r="EK56" s="119"/>
      <c r="EL56" s="119"/>
      <c r="EM56" s="119"/>
      <c r="EN56" s="119"/>
      <c r="EO56" s="119"/>
      <c r="EP56" s="119"/>
      <c r="EQ56" s="119"/>
      <c r="ER56" s="119"/>
      <c r="ES56" s="119"/>
      <c r="ET56" s="119"/>
      <c r="EU56" s="119"/>
      <c r="EV56" s="119"/>
      <c r="EW56" s="119"/>
      <c r="EX56" s="119"/>
      <c r="EY56" s="119"/>
      <c r="EZ56" s="119"/>
      <c r="FA56" s="119"/>
      <c r="FB56" s="119"/>
      <c r="FC56" s="119"/>
      <c r="FD56" s="119"/>
      <c r="FE56" s="119"/>
      <c r="FF56" s="119"/>
      <c r="FG56" s="119"/>
      <c r="FH56" s="119"/>
      <c r="FI56" s="119"/>
      <c r="FJ56" s="119"/>
      <c r="FK56" s="119"/>
      <c r="FL56" s="119"/>
      <c r="FM56" s="119"/>
      <c r="FN56" s="119"/>
      <c r="FO56" s="119"/>
      <c r="FP56" s="119"/>
      <c r="FQ56" s="119"/>
      <c r="FR56" s="119"/>
      <c r="FS56" s="119"/>
      <c r="FT56" s="119"/>
      <c r="FU56" s="119"/>
      <c r="FV56" s="119"/>
      <c r="FW56" s="119"/>
      <c r="FX56" s="119"/>
      <c r="FY56" s="119"/>
      <c r="FZ56" s="119"/>
      <c r="GA56" s="119"/>
      <c r="GB56" s="119"/>
      <c r="GC56" s="119"/>
      <c r="GD56" s="119"/>
      <c r="GE56" s="119"/>
      <c r="GF56" s="119"/>
      <c r="GG56" s="119"/>
      <c r="GH56" s="119"/>
      <c r="GI56" s="119"/>
      <c r="GJ56" s="119"/>
      <c r="GK56" s="119"/>
      <c r="GL56" s="119"/>
      <c r="GM56" s="119"/>
      <c r="GN56" s="119"/>
      <c r="GO56" s="119"/>
      <c r="GP56" s="119"/>
      <c r="GQ56" s="119"/>
      <c r="GR56" s="119"/>
      <c r="GS56" s="119"/>
      <c r="GT56" s="119"/>
      <c r="GU56" s="119"/>
      <c r="GV56" s="119"/>
      <c r="GW56" s="119"/>
      <c r="GX56" s="119"/>
      <c r="GY56" s="119"/>
      <c r="GZ56" s="119"/>
      <c r="HA56" s="119"/>
      <c r="HB56" s="119"/>
      <c r="HC56" s="119"/>
      <c r="HD56" s="119"/>
      <c r="HE56" s="119"/>
      <c r="HF56" s="119"/>
      <c r="HG56" s="119"/>
      <c r="HH56" s="119"/>
      <c r="HI56" s="119"/>
      <c r="HJ56" s="119"/>
      <c r="HK56" s="119"/>
      <c r="HL56" s="119"/>
      <c r="HM56" s="119"/>
      <c r="HN56" s="119"/>
      <c r="HO56" s="119"/>
      <c r="HP56" s="119"/>
      <c r="HQ56" s="119"/>
      <c r="HR56" s="119"/>
      <c r="HS56" s="119"/>
      <c r="HT56" s="119"/>
      <c r="HU56" s="119"/>
      <c r="HV56" s="119"/>
      <c r="HW56" s="119"/>
      <c r="HX56" s="119"/>
      <c r="HY56" s="119"/>
      <c r="HZ56" s="119"/>
      <c r="IA56" s="119"/>
      <c r="IB56" s="119"/>
      <c r="IC56" s="119"/>
      <c r="ID56" s="119"/>
      <c r="IE56" s="119"/>
      <c r="IF56" s="119"/>
      <c r="IG56" s="119"/>
      <c r="IH56" s="119"/>
    </row>
    <row r="57" spans="1:242" s="128" customFormat="1" ht="15.75" x14ac:dyDescent="0.2">
      <c r="A57" s="119"/>
      <c r="B57" s="216"/>
      <c r="H57" s="118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19"/>
      <c r="EH57" s="119"/>
      <c r="EI57" s="119"/>
      <c r="EJ57" s="119"/>
      <c r="EK57" s="119"/>
      <c r="EL57" s="119"/>
      <c r="EM57" s="119"/>
      <c r="EN57" s="119"/>
      <c r="EO57" s="119"/>
      <c r="EP57" s="119"/>
      <c r="EQ57" s="119"/>
      <c r="ER57" s="119"/>
      <c r="ES57" s="119"/>
      <c r="ET57" s="119"/>
      <c r="EU57" s="119"/>
      <c r="EV57" s="119"/>
      <c r="EW57" s="119"/>
      <c r="EX57" s="119"/>
      <c r="EY57" s="119"/>
      <c r="EZ57" s="119"/>
      <c r="FA57" s="119"/>
      <c r="FB57" s="119"/>
      <c r="FC57" s="119"/>
      <c r="FD57" s="119"/>
      <c r="FE57" s="119"/>
      <c r="FF57" s="119"/>
      <c r="FG57" s="119"/>
      <c r="FH57" s="119"/>
      <c r="FI57" s="119"/>
      <c r="FJ57" s="119"/>
      <c r="FK57" s="119"/>
      <c r="FL57" s="119"/>
      <c r="FM57" s="119"/>
      <c r="FN57" s="119"/>
      <c r="FO57" s="119"/>
      <c r="FP57" s="119"/>
      <c r="FQ57" s="119"/>
      <c r="FR57" s="119"/>
      <c r="FS57" s="119"/>
      <c r="FT57" s="119"/>
      <c r="FU57" s="119"/>
      <c r="FV57" s="119"/>
      <c r="FW57" s="119"/>
      <c r="FX57" s="119"/>
      <c r="FY57" s="119"/>
      <c r="FZ57" s="119"/>
      <c r="GA57" s="119"/>
      <c r="GB57" s="119"/>
      <c r="GC57" s="119"/>
      <c r="GD57" s="119"/>
      <c r="GE57" s="119"/>
      <c r="GF57" s="119"/>
      <c r="GG57" s="119"/>
      <c r="GH57" s="119"/>
      <c r="GI57" s="119"/>
      <c r="GJ57" s="119"/>
      <c r="GK57" s="119"/>
      <c r="GL57" s="119"/>
      <c r="GM57" s="119"/>
      <c r="GN57" s="119"/>
      <c r="GO57" s="119"/>
      <c r="GP57" s="119"/>
      <c r="GQ57" s="119"/>
      <c r="GR57" s="119"/>
      <c r="GS57" s="119"/>
      <c r="GT57" s="119"/>
      <c r="GU57" s="119"/>
      <c r="GV57" s="119"/>
      <c r="GW57" s="119"/>
      <c r="GX57" s="119"/>
      <c r="GY57" s="119"/>
      <c r="GZ57" s="119"/>
      <c r="HA57" s="119"/>
      <c r="HB57" s="119"/>
      <c r="HC57" s="119"/>
      <c r="HD57" s="119"/>
      <c r="HE57" s="119"/>
      <c r="HF57" s="119"/>
      <c r="HG57" s="119"/>
      <c r="HH57" s="119"/>
      <c r="HI57" s="119"/>
      <c r="HJ57" s="119"/>
      <c r="HK57" s="119"/>
      <c r="HL57" s="119"/>
      <c r="HM57" s="119"/>
      <c r="HN57" s="119"/>
      <c r="HO57" s="119"/>
      <c r="HP57" s="119"/>
      <c r="HQ57" s="119"/>
      <c r="HR57" s="119"/>
      <c r="HS57" s="119"/>
      <c r="HT57" s="119"/>
      <c r="HU57" s="119"/>
      <c r="HV57" s="119"/>
      <c r="HW57" s="119"/>
      <c r="HX57" s="119"/>
      <c r="HY57" s="119"/>
      <c r="HZ57" s="119"/>
      <c r="IA57" s="119"/>
      <c r="IB57" s="119"/>
      <c r="IC57" s="119"/>
      <c r="ID57" s="119"/>
      <c r="IE57" s="119"/>
      <c r="IF57" s="119"/>
      <c r="IG57" s="119"/>
      <c r="IH57" s="119"/>
    </row>
    <row r="58" spans="1:242" s="128" customFormat="1" ht="15.75" x14ac:dyDescent="0.2">
      <c r="A58" s="119"/>
      <c r="B58" s="216"/>
      <c r="H58" s="118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  <c r="CB58" s="119"/>
      <c r="CC58" s="119"/>
      <c r="CD58" s="119"/>
      <c r="CE58" s="119"/>
      <c r="CF58" s="119"/>
      <c r="CG58" s="119"/>
      <c r="CH58" s="119"/>
      <c r="CI58" s="119"/>
      <c r="CJ58" s="119"/>
      <c r="CK58" s="119"/>
      <c r="CL58" s="119"/>
      <c r="CM58" s="119"/>
      <c r="CN58" s="119"/>
      <c r="CO58" s="119"/>
      <c r="CP58" s="119"/>
      <c r="CQ58" s="119"/>
      <c r="CR58" s="119"/>
      <c r="CS58" s="119"/>
      <c r="CT58" s="119"/>
      <c r="CU58" s="119"/>
      <c r="CV58" s="119"/>
      <c r="CW58" s="119"/>
      <c r="CX58" s="119"/>
      <c r="CY58" s="119"/>
      <c r="CZ58" s="119"/>
      <c r="DA58" s="119"/>
      <c r="DB58" s="119"/>
      <c r="DC58" s="119"/>
      <c r="DD58" s="119"/>
      <c r="DE58" s="119"/>
      <c r="DF58" s="119"/>
      <c r="DG58" s="119"/>
      <c r="DH58" s="119"/>
      <c r="DI58" s="119"/>
      <c r="DJ58" s="119"/>
      <c r="DK58" s="119"/>
      <c r="DL58" s="119"/>
      <c r="DM58" s="119"/>
      <c r="DN58" s="119"/>
      <c r="DO58" s="119"/>
      <c r="DP58" s="119"/>
      <c r="DQ58" s="119"/>
      <c r="DR58" s="119"/>
      <c r="DS58" s="119"/>
      <c r="DT58" s="119"/>
      <c r="DU58" s="119"/>
      <c r="DV58" s="119"/>
      <c r="DW58" s="119"/>
      <c r="DX58" s="119"/>
      <c r="DY58" s="119"/>
      <c r="DZ58" s="119"/>
      <c r="EA58" s="119"/>
      <c r="EB58" s="119"/>
      <c r="EC58" s="119"/>
      <c r="ED58" s="119"/>
      <c r="EE58" s="119"/>
      <c r="EF58" s="119"/>
      <c r="EG58" s="119"/>
      <c r="EH58" s="119"/>
      <c r="EI58" s="119"/>
      <c r="EJ58" s="119"/>
      <c r="EK58" s="119"/>
      <c r="EL58" s="119"/>
      <c r="EM58" s="119"/>
      <c r="EN58" s="119"/>
      <c r="EO58" s="119"/>
      <c r="EP58" s="119"/>
      <c r="EQ58" s="119"/>
      <c r="ER58" s="119"/>
      <c r="ES58" s="119"/>
      <c r="ET58" s="119"/>
      <c r="EU58" s="119"/>
      <c r="EV58" s="119"/>
      <c r="EW58" s="119"/>
      <c r="EX58" s="119"/>
      <c r="EY58" s="119"/>
      <c r="EZ58" s="119"/>
      <c r="FA58" s="119"/>
      <c r="FB58" s="119"/>
      <c r="FC58" s="119"/>
      <c r="FD58" s="119"/>
      <c r="FE58" s="119"/>
      <c r="FF58" s="119"/>
      <c r="FG58" s="119"/>
      <c r="FH58" s="119"/>
      <c r="FI58" s="119"/>
      <c r="FJ58" s="119"/>
      <c r="FK58" s="119"/>
      <c r="FL58" s="119"/>
      <c r="FM58" s="119"/>
      <c r="FN58" s="119"/>
      <c r="FO58" s="119"/>
      <c r="FP58" s="119"/>
      <c r="FQ58" s="119"/>
      <c r="FR58" s="119"/>
      <c r="FS58" s="119"/>
      <c r="FT58" s="119"/>
      <c r="FU58" s="119"/>
      <c r="FV58" s="119"/>
      <c r="FW58" s="119"/>
      <c r="FX58" s="119"/>
      <c r="FY58" s="119"/>
      <c r="FZ58" s="119"/>
      <c r="GA58" s="119"/>
      <c r="GB58" s="119"/>
      <c r="GC58" s="119"/>
      <c r="GD58" s="119"/>
      <c r="GE58" s="119"/>
      <c r="GF58" s="119"/>
      <c r="GG58" s="119"/>
      <c r="GH58" s="119"/>
      <c r="GI58" s="119"/>
      <c r="GJ58" s="119"/>
      <c r="GK58" s="119"/>
      <c r="GL58" s="119"/>
      <c r="GM58" s="119"/>
      <c r="GN58" s="119"/>
      <c r="GO58" s="119"/>
      <c r="GP58" s="119"/>
      <c r="GQ58" s="119"/>
      <c r="GR58" s="119"/>
      <c r="GS58" s="119"/>
      <c r="GT58" s="119"/>
      <c r="GU58" s="119"/>
      <c r="GV58" s="119"/>
      <c r="GW58" s="119"/>
      <c r="GX58" s="119"/>
      <c r="GY58" s="119"/>
      <c r="GZ58" s="119"/>
      <c r="HA58" s="119"/>
      <c r="HB58" s="119"/>
      <c r="HC58" s="119"/>
      <c r="HD58" s="119"/>
      <c r="HE58" s="119"/>
      <c r="HF58" s="119"/>
      <c r="HG58" s="119"/>
      <c r="HH58" s="119"/>
      <c r="HI58" s="119"/>
      <c r="HJ58" s="119"/>
      <c r="HK58" s="119"/>
      <c r="HL58" s="119"/>
      <c r="HM58" s="119"/>
      <c r="HN58" s="119"/>
      <c r="HO58" s="119"/>
      <c r="HP58" s="119"/>
      <c r="HQ58" s="119"/>
      <c r="HR58" s="119"/>
      <c r="HS58" s="119"/>
      <c r="HT58" s="119"/>
      <c r="HU58" s="119"/>
      <c r="HV58" s="119"/>
      <c r="HW58" s="119"/>
      <c r="HX58" s="119"/>
      <c r="HY58" s="119"/>
      <c r="HZ58" s="119"/>
      <c r="IA58" s="119"/>
      <c r="IB58" s="119"/>
      <c r="IC58" s="119"/>
      <c r="ID58" s="119"/>
      <c r="IE58" s="119"/>
      <c r="IF58" s="119"/>
      <c r="IG58" s="119"/>
      <c r="IH58" s="119"/>
    </row>
    <row r="59" spans="1:242" s="128" customFormat="1" ht="15.75" x14ac:dyDescent="0.2">
      <c r="A59" s="119"/>
      <c r="B59" s="216"/>
      <c r="H59" s="118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19"/>
      <c r="DA59" s="119"/>
      <c r="DB59" s="119"/>
      <c r="DC59" s="119"/>
      <c r="DD59" s="119"/>
      <c r="DE59" s="119"/>
      <c r="DF59" s="119"/>
      <c r="DG59" s="119"/>
      <c r="DH59" s="119"/>
      <c r="DI59" s="119"/>
      <c r="DJ59" s="119"/>
      <c r="DK59" s="119"/>
      <c r="DL59" s="119"/>
      <c r="DM59" s="119"/>
      <c r="DN59" s="119"/>
      <c r="DO59" s="119"/>
      <c r="DP59" s="119"/>
      <c r="DQ59" s="119"/>
      <c r="DR59" s="119"/>
      <c r="DS59" s="119"/>
      <c r="DT59" s="119"/>
      <c r="DU59" s="119"/>
      <c r="DV59" s="119"/>
      <c r="DW59" s="119"/>
      <c r="DX59" s="119"/>
      <c r="DY59" s="119"/>
      <c r="DZ59" s="119"/>
      <c r="EA59" s="119"/>
      <c r="EB59" s="119"/>
      <c r="EC59" s="119"/>
      <c r="ED59" s="119"/>
      <c r="EE59" s="119"/>
      <c r="EF59" s="119"/>
      <c r="EG59" s="119"/>
      <c r="EH59" s="119"/>
      <c r="EI59" s="119"/>
      <c r="EJ59" s="119"/>
      <c r="EK59" s="119"/>
      <c r="EL59" s="119"/>
      <c r="EM59" s="119"/>
      <c r="EN59" s="119"/>
      <c r="EO59" s="119"/>
      <c r="EP59" s="119"/>
      <c r="EQ59" s="119"/>
      <c r="ER59" s="119"/>
      <c r="ES59" s="119"/>
      <c r="ET59" s="119"/>
      <c r="EU59" s="119"/>
      <c r="EV59" s="119"/>
      <c r="EW59" s="119"/>
      <c r="EX59" s="119"/>
      <c r="EY59" s="119"/>
      <c r="EZ59" s="119"/>
      <c r="FA59" s="119"/>
      <c r="FB59" s="119"/>
      <c r="FC59" s="119"/>
      <c r="FD59" s="119"/>
      <c r="FE59" s="119"/>
      <c r="FF59" s="119"/>
      <c r="FG59" s="119"/>
      <c r="FH59" s="119"/>
      <c r="FI59" s="119"/>
      <c r="FJ59" s="119"/>
      <c r="FK59" s="119"/>
      <c r="FL59" s="119"/>
      <c r="FM59" s="119"/>
      <c r="FN59" s="119"/>
      <c r="FO59" s="119"/>
      <c r="FP59" s="119"/>
      <c r="FQ59" s="119"/>
      <c r="FR59" s="119"/>
      <c r="FS59" s="119"/>
      <c r="FT59" s="119"/>
      <c r="FU59" s="119"/>
      <c r="FV59" s="119"/>
      <c r="FW59" s="119"/>
      <c r="FX59" s="119"/>
      <c r="FY59" s="119"/>
      <c r="FZ59" s="119"/>
      <c r="GA59" s="119"/>
      <c r="GB59" s="119"/>
      <c r="GC59" s="119"/>
      <c r="GD59" s="119"/>
      <c r="GE59" s="119"/>
      <c r="GF59" s="119"/>
      <c r="GG59" s="119"/>
      <c r="GH59" s="119"/>
      <c r="GI59" s="119"/>
      <c r="GJ59" s="119"/>
      <c r="GK59" s="119"/>
      <c r="GL59" s="119"/>
      <c r="GM59" s="119"/>
      <c r="GN59" s="119"/>
      <c r="GO59" s="119"/>
      <c r="GP59" s="119"/>
      <c r="GQ59" s="119"/>
      <c r="GR59" s="119"/>
      <c r="GS59" s="119"/>
      <c r="GT59" s="119"/>
      <c r="GU59" s="119"/>
      <c r="GV59" s="119"/>
      <c r="GW59" s="119"/>
      <c r="GX59" s="119"/>
      <c r="GY59" s="119"/>
      <c r="GZ59" s="119"/>
      <c r="HA59" s="119"/>
      <c r="HB59" s="119"/>
      <c r="HC59" s="119"/>
      <c r="HD59" s="119"/>
      <c r="HE59" s="119"/>
      <c r="HF59" s="119"/>
      <c r="HG59" s="119"/>
      <c r="HH59" s="119"/>
      <c r="HI59" s="119"/>
      <c r="HJ59" s="119"/>
      <c r="HK59" s="119"/>
      <c r="HL59" s="119"/>
      <c r="HM59" s="119"/>
      <c r="HN59" s="119"/>
      <c r="HO59" s="119"/>
      <c r="HP59" s="119"/>
      <c r="HQ59" s="119"/>
      <c r="HR59" s="119"/>
      <c r="HS59" s="119"/>
      <c r="HT59" s="119"/>
      <c r="HU59" s="119"/>
      <c r="HV59" s="119"/>
      <c r="HW59" s="119"/>
      <c r="HX59" s="119"/>
      <c r="HY59" s="119"/>
      <c r="HZ59" s="119"/>
      <c r="IA59" s="119"/>
      <c r="IB59" s="119"/>
      <c r="IC59" s="119"/>
      <c r="ID59" s="119"/>
      <c r="IE59" s="119"/>
      <c r="IF59" s="119"/>
      <c r="IG59" s="119"/>
      <c r="IH59" s="119"/>
    </row>
    <row r="60" spans="1:242" s="128" customFormat="1" ht="15.75" x14ac:dyDescent="0.2">
      <c r="A60" s="119"/>
      <c r="B60" s="216"/>
      <c r="H60" s="118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  <c r="BR60" s="119"/>
      <c r="BS60" s="119"/>
      <c r="BT60" s="119"/>
      <c r="BU60" s="119"/>
      <c r="BV60" s="119"/>
      <c r="BW60" s="119"/>
      <c r="BX60" s="119"/>
      <c r="BY60" s="119"/>
      <c r="BZ60" s="119"/>
      <c r="CA60" s="119"/>
      <c r="CB60" s="119"/>
      <c r="CC60" s="119"/>
      <c r="CD60" s="119"/>
      <c r="CE60" s="119"/>
      <c r="CF60" s="119"/>
      <c r="CG60" s="119"/>
      <c r="CH60" s="119"/>
      <c r="CI60" s="119"/>
      <c r="CJ60" s="119"/>
      <c r="CK60" s="119"/>
      <c r="CL60" s="119"/>
      <c r="CM60" s="119"/>
      <c r="CN60" s="119"/>
      <c r="CO60" s="119"/>
      <c r="CP60" s="119"/>
      <c r="CQ60" s="119"/>
      <c r="CR60" s="119"/>
      <c r="CS60" s="119"/>
      <c r="CT60" s="119"/>
      <c r="CU60" s="119"/>
      <c r="CV60" s="119"/>
      <c r="CW60" s="119"/>
      <c r="CX60" s="119"/>
      <c r="CY60" s="119"/>
      <c r="CZ60" s="119"/>
      <c r="DA60" s="119"/>
      <c r="DB60" s="119"/>
      <c r="DC60" s="119"/>
      <c r="DD60" s="119"/>
      <c r="DE60" s="119"/>
      <c r="DF60" s="119"/>
      <c r="DG60" s="119"/>
      <c r="DH60" s="119"/>
      <c r="DI60" s="119"/>
      <c r="DJ60" s="119"/>
      <c r="DK60" s="119"/>
      <c r="DL60" s="119"/>
      <c r="DM60" s="119"/>
      <c r="DN60" s="119"/>
      <c r="DO60" s="119"/>
      <c r="DP60" s="119"/>
      <c r="DQ60" s="119"/>
      <c r="DR60" s="119"/>
      <c r="DS60" s="119"/>
      <c r="DT60" s="119"/>
      <c r="DU60" s="119"/>
      <c r="DV60" s="119"/>
      <c r="DW60" s="119"/>
      <c r="DX60" s="119"/>
      <c r="DY60" s="119"/>
      <c r="DZ60" s="119"/>
      <c r="EA60" s="119"/>
      <c r="EB60" s="119"/>
      <c r="EC60" s="119"/>
      <c r="ED60" s="119"/>
      <c r="EE60" s="119"/>
      <c r="EF60" s="119"/>
      <c r="EG60" s="119"/>
      <c r="EH60" s="119"/>
      <c r="EI60" s="119"/>
      <c r="EJ60" s="119"/>
      <c r="EK60" s="119"/>
      <c r="EL60" s="119"/>
      <c r="EM60" s="119"/>
      <c r="EN60" s="119"/>
      <c r="EO60" s="119"/>
      <c r="EP60" s="119"/>
      <c r="EQ60" s="119"/>
      <c r="ER60" s="119"/>
      <c r="ES60" s="119"/>
      <c r="ET60" s="119"/>
      <c r="EU60" s="119"/>
      <c r="EV60" s="119"/>
      <c r="EW60" s="119"/>
      <c r="EX60" s="119"/>
      <c r="EY60" s="119"/>
      <c r="EZ60" s="119"/>
      <c r="FA60" s="119"/>
      <c r="FB60" s="119"/>
      <c r="FC60" s="119"/>
      <c r="FD60" s="119"/>
      <c r="FE60" s="119"/>
      <c r="FF60" s="119"/>
      <c r="FG60" s="119"/>
      <c r="FH60" s="119"/>
      <c r="FI60" s="119"/>
      <c r="FJ60" s="119"/>
      <c r="FK60" s="119"/>
      <c r="FL60" s="119"/>
      <c r="FM60" s="119"/>
      <c r="FN60" s="119"/>
      <c r="FO60" s="119"/>
      <c r="FP60" s="119"/>
      <c r="FQ60" s="119"/>
      <c r="FR60" s="119"/>
      <c r="FS60" s="119"/>
      <c r="FT60" s="119"/>
      <c r="FU60" s="119"/>
      <c r="FV60" s="119"/>
      <c r="FW60" s="119"/>
      <c r="FX60" s="119"/>
      <c r="FY60" s="119"/>
      <c r="FZ60" s="119"/>
      <c r="GA60" s="119"/>
      <c r="GB60" s="119"/>
      <c r="GC60" s="119"/>
      <c r="GD60" s="119"/>
      <c r="GE60" s="119"/>
      <c r="GF60" s="119"/>
      <c r="GG60" s="119"/>
      <c r="GH60" s="119"/>
      <c r="GI60" s="119"/>
      <c r="GJ60" s="119"/>
      <c r="GK60" s="119"/>
      <c r="GL60" s="119"/>
      <c r="GM60" s="119"/>
      <c r="GN60" s="119"/>
      <c r="GO60" s="119"/>
      <c r="GP60" s="119"/>
      <c r="GQ60" s="119"/>
      <c r="GR60" s="119"/>
      <c r="GS60" s="119"/>
      <c r="GT60" s="119"/>
      <c r="GU60" s="119"/>
      <c r="GV60" s="119"/>
      <c r="GW60" s="119"/>
      <c r="GX60" s="119"/>
      <c r="GY60" s="119"/>
      <c r="GZ60" s="119"/>
      <c r="HA60" s="119"/>
      <c r="HB60" s="119"/>
      <c r="HC60" s="119"/>
      <c r="HD60" s="119"/>
      <c r="HE60" s="119"/>
      <c r="HF60" s="119"/>
      <c r="HG60" s="119"/>
      <c r="HH60" s="119"/>
      <c r="HI60" s="119"/>
      <c r="HJ60" s="119"/>
      <c r="HK60" s="119"/>
      <c r="HL60" s="119"/>
      <c r="HM60" s="119"/>
      <c r="HN60" s="119"/>
      <c r="HO60" s="119"/>
      <c r="HP60" s="119"/>
      <c r="HQ60" s="119"/>
      <c r="HR60" s="119"/>
      <c r="HS60" s="119"/>
      <c r="HT60" s="119"/>
      <c r="HU60" s="119"/>
      <c r="HV60" s="119"/>
      <c r="HW60" s="119"/>
      <c r="HX60" s="119"/>
      <c r="HY60" s="119"/>
      <c r="HZ60" s="119"/>
      <c r="IA60" s="119"/>
      <c r="IB60" s="119"/>
      <c r="IC60" s="119"/>
      <c r="ID60" s="119"/>
      <c r="IE60" s="119"/>
      <c r="IF60" s="119"/>
      <c r="IG60" s="119"/>
      <c r="IH60" s="119"/>
    </row>
    <row r="61" spans="1:242" s="128" customFormat="1" ht="15.75" x14ac:dyDescent="0.2">
      <c r="A61" s="119"/>
      <c r="B61" s="216"/>
      <c r="H61" s="118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9"/>
      <c r="CC61" s="119"/>
      <c r="CD61" s="119"/>
      <c r="CE61" s="119"/>
      <c r="CF61" s="119"/>
      <c r="CG61" s="119"/>
      <c r="CH61" s="119"/>
      <c r="CI61" s="119"/>
      <c r="CJ61" s="119"/>
      <c r="CK61" s="119"/>
      <c r="CL61" s="119"/>
      <c r="CM61" s="119"/>
      <c r="CN61" s="119"/>
      <c r="CO61" s="119"/>
      <c r="CP61" s="119"/>
      <c r="CQ61" s="119"/>
      <c r="CR61" s="119"/>
      <c r="CS61" s="119"/>
      <c r="CT61" s="119"/>
      <c r="CU61" s="119"/>
      <c r="CV61" s="119"/>
      <c r="CW61" s="119"/>
      <c r="CX61" s="119"/>
      <c r="CY61" s="119"/>
      <c r="CZ61" s="119"/>
      <c r="DA61" s="119"/>
      <c r="DB61" s="119"/>
      <c r="DC61" s="119"/>
      <c r="DD61" s="119"/>
      <c r="DE61" s="119"/>
      <c r="DF61" s="119"/>
      <c r="DG61" s="119"/>
      <c r="DH61" s="119"/>
      <c r="DI61" s="119"/>
      <c r="DJ61" s="119"/>
      <c r="DK61" s="119"/>
      <c r="DL61" s="119"/>
      <c r="DM61" s="119"/>
      <c r="DN61" s="119"/>
      <c r="DO61" s="119"/>
      <c r="DP61" s="119"/>
      <c r="DQ61" s="119"/>
      <c r="DR61" s="119"/>
      <c r="DS61" s="119"/>
      <c r="DT61" s="119"/>
      <c r="DU61" s="119"/>
      <c r="DV61" s="119"/>
      <c r="DW61" s="119"/>
      <c r="DX61" s="119"/>
      <c r="DY61" s="119"/>
      <c r="DZ61" s="119"/>
      <c r="EA61" s="119"/>
      <c r="EB61" s="119"/>
      <c r="EC61" s="119"/>
      <c r="ED61" s="119"/>
      <c r="EE61" s="119"/>
      <c r="EF61" s="119"/>
      <c r="EG61" s="119"/>
      <c r="EH61" s="119"/>
      <c r="EI61" s="119"/>
      <c r="EJ61" s="119"/>
      <c r="EK61" s="119"/>
      <c r="EL61" s="119"/>
      <c r="EM61" s="119"/>
      <c r="EN61" s="119"/>
      <c r="EO61" s="119"/>
      <c r="EP61" s="119"/>
      <c r="EQ61" s="119"/>
      <c r="ER61" s="119"/>
      <c r="ES61" s="119"/>
      <c r="ET61" s="119"/>
      <c r="EU61" s="119"/>
      <c r="EV61" s="119"/>
      <c r="EW61" s="119"/>
      <c r="EX61" s="119"/>
      <c r="EY61" s="119"/>
      <c r="EZ61" s="119"/>
      <c r="FA61" s="119"/>
      <c r="FB61" s="119"/>
      <c r="FC61" s="119"/>
      <c r="FD61" s="119"/>
      <c r="FE61" s="119"/>
      <c r="FF61" s="119"/>
      <c r="FG61" s="119"/>
      <c r="FH61" s="119"/>
      <c r="FI61" s="119"/>
      <c r="FJ61" s="119"/>
      <c r="FK61" s="119"/>
      <c r="FL61" s="119"/>
      <c r="FM61" s="119"/>
      <c r="FN61" s="119"/>
      <c r="FO61" s="119"/>
      <c r="FP61" s="119"/>
      <c r="FQ61" s="119"/>
      <c r="FR61" s="119"/>
      <c r="FS61" s="119"/>
      <c r="FT61" s="119"/>
      <c r="FU61" s="119"/>
      <c r="FV61" s="119"/>
      <c r="FW61" s="119"/>
      <c r="FX61" s="119"/>
      <c r="FY61" s="119"/>
      <c r="FZ61" s="119"/>
      <c r="GA61" s="119"/>
      <c r="GB61" s="119"/>
      <c r="GC61" s="119"/>
      <c r="GD61" s="119"/>
      <c r="GE61" s="119"/>
      <c r="GF61" s="119"/>
      <c r="GG61" s="119"/>
      <c r="GH61" s="119"/>
      <c r="GI61" s="119"/>
      <c r="GJ61" s="119"/>
      <c r="GK61" s="119"/>
      <c r="GL61" s="119"/>
      <c r="GM61" s="119"/>
      <c r="GN61" s="119"/>
      <c r="GO61" s="119"/>
      <c r="GP61" s="119"/>
      <c r="GQ61" s="119"/>
      <c r="GR61" s="119"/>
      <c r="GS61" s="119"/>
      <c r="GT61" s="119"/>
      <c r="GU61" s="119"/>
      <c r="GV61" s="119"/>
      <c r="GW61" s="119"/>
      <c r="GX61" s="119"/>
      <c r="GY61" s="119"/>
      <c r="GZ61" s="119"/>
      <c r="HA61" s="119"/>
      <c r="HB61" s="119"/>
      <c r="HC61" s="119"/>
      <c r="HD61" s="119"/>
      <c r="HE61" s="119"/>
      <c r="HF61" s="119"/>
      <c r="HG61" s="119"/>
      <c r="HH61" s="119"/>
      <c r="HI61" s="119"/>
      <c r="HJ61" s="119"/>
      <c r="HK61" s="119"/>
      <c r="HL61" s="119"/>
      <c r="HM61" s="119"/>
      <c r="HN61" s="119"/>
      <c r="HO61" s="119"/>
      <c r="HP61" s="119"/>
      <c r="HQ61" s="119"/>
      <c r="HR61" s="119"/>
      <c r="HS61" s="119"/>
      <c r="HT61" s="119"/>
      <c r="HU61" s="119"/>
      <c r="HV61" s="119"/>
      <c r="HW61" s="119"/>
      <c r="HX61" s="119"/>
      <c r="HY61" s="119"/>
      <c r="HZ61" s="119"/>
      <c r="IA61" s="119"/>
      <c r="IB61" s="119"/>
      <c r="IC61" s="119"/>
      <c r="ID61" s="119"/>
      <c r="IE61" s="119"/>
      <c r="IF61" s="119"/>
      <c r="IG61" s="119"/>
      <c r="IH61" s="119"/>
    </row>
    <row r="62" spans="1:242" s="128" customFormat="1" ht="15.75" x14ac:dyDescent="0.2">
      <c r="A62" s="119"/>
      <c r="B62" s="216"/>
      <c r="H62" s="118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19"/>
      <c r="CL62" s="119"/>
      <c r="CM62" s="119"/>
      <c r="CN62" s="119"/>
      <c r="CO62" s="119"/>
      <c r="CP62" s="119"/>
      <c r="CQ62" s="119"/>
      <c r="CR62" s="119"/>
      <c r="CS62" s="119"/>
      <c r="CT62" s="119"/>
      <c r="CU62" s="119"/>
      <c r="CV62" s="119"/>
      <c r="CW62" s="119"/>
      <c r="CX62" s="119"/>
      <c r="CY62" s="119"/>
      <c r="CZ62" s="119"/>
      <c r="DA62" s="119"/>
      <c r="DB62" s="119"/>
      <c r="DC62" s="119"/>
      <c r="DD62" s="119"/>
      <c r="DE62" s="119"/>
      <c r="DF62" s="119"/>
      <c r="DG62" s="119"/>
      <c r="DH62" s="119"/>
      <c r="DI62" s="119"/>
      <c r="DJ62" s="119"/>
      <c r="DK62" s="119"/>
      <c r="DL62" s="119"/>
      <c r="DM62" s="119"/>
      <c r="DN62" s="119"/>
      <c r="DO62" s="119"/>
      <c r="DP62" s="119"/>
      <c r="DQ62" s="119"/>
      <c r="DR62" s="119"/>
      <c r="DS62" s="119"/>
      <c r="DT62" s="119"/>
      <c r="DU62" s="119"/>
      <c r="DV62" s="119"/>
      <c r="DW62" s="119"/>
      <c r="DX62" s="119"/>
      <c r="DY62" s="119"/>
      <c r="DZ62" s="119"/>
      <c r="EA62" s="119"/>
      <c r="EB62" s="119"/>
      <c r="EC62" s="119"/>
      <c r="ED62" s="119"/>
      <c r="EE62" s="119"/>
      <c r="EF62" s="119"/>
      <c r="EG62" s="119"/>
      <c r="EH62" s="119"/>
      <c r="EI62" s="119"/>
      <c r="EJ62" s="119"/>
      <c r="EK62" s="119"/>
      <c r="EL62" s="119"/>
      <c r="EM62" s="119"/>
      <c r="EN62" s="119"/>
      <c r="EO62" s="119"/>
      <c r="EP62" s="119"/>
      <c r="EQ62" s="119"/>
      <c r="ER62" s="119"/>
      <c r="ES62" s="119"/>
      <c r="ET62" s="119"/>
      <c r="EU62" s="119"/>
      <c r="EV62" s="119"/>
      <c r="EW62" s="119"/>
      <c r="EX62" s="119"/>
      <c r="EY62" s="119"/>
      <c r="EZ62" s="119"/>
      <c r="FA62" s="119"/>
      <c r="FB62" s="119"/>
      <c r="FC62" s="119"/>
      <c r="FD62" s="119"/>
      <c r="FE62" s="119"/>
      <c r="FF62" s="119"/>
      <c r="FG62" s="119"/>
      <c r="FH62" s="119"/>
      <c r="FI62" s="119"/>
      <c r="FJ62" s="119"/>
      <c r="FK62" s="119"/>
      <c r="FL62" s="119"/>
      <c r="FM62" s="119"/>
      <c r="FN62" s="119"/>
      <c r="FO62" s="119"/>
      <c r="FP62" s="119"/>
      <c r="FQ62" s="119"/>
      <c r="FR62" s="119"/>
      <c r="FS62" s="119"/>
      <c r="FT62" s="119"/>
      <c r="FU62" s="119"/>
      <c r="FV62" s="119"/>
      <c r="FW62" s="119"/>
      <c r="FX62" s="119"/>
      <c r="FY62" s="119"/>
      <c r="FZ62" s="119"/>
      <c r="GA62" s="119"/>
      <c r="GB62" s="119"/>
      <c r="GC62" s="119"/>
      <c r="GD62" s="119"/>
      <c r="GE62" s="119"/>
      <c r="GF62" s="119"/>
      <c r="GG62" s="119"/>
      <c r="GH62" s="119"/>
      <c r="GI62" s="119"/>
      <c r="GJ62" s="119"/>
      <c r="GK62" s="119"/>
      <c r="GL62" s="119"/>
      <c r="GM62" s="119"/>
      <c r="GN62" s="119"/>
      <c r="GO62" s="119"/>
      <c r="GP62" s="119"/>
      <c r="GQ62" s="119"/>
      <c r="GR62" s="119"/>
      <c r="GS62" s="119"/>
      <c r="GT62" s="119"/>
      <c r="GU62" s="119"/>
      <c r="GV62" s="119"/>
      <c r="GW62" s="119"/>
      <c r="GX62" s="119"/>
      <c r="GY62" s="119"/>
      <c r="GZ62" s="119"/>
      <c r="HA62" s="119"/>
      <c r="HB62" s="119"/>
      <c r="HC62" s="119"/>
      <c r="HD62" s="119"/>
      <c r="HE62" s="119"/>
      <c r="HF62" s="119"/>
      <c r="HG62" s="119"/>
      <c r="HH62" s="119"/>
      <c r="HI62" s="119"/>
      <c r="HJ62" s="119"/>
      <c r="HK62" s="119"/>
      <c r="HL62" s="119"/>
      <c r="HM62" s="119"/>
      <c r="HN62" s="119"/>
      <c r="HO62" s="119"/>
      <c r="HP62" s="119"/>
      <c r="HQ62" s="119"/>
      <c r="HR62" s="119"/>
      <c r="HS62" s="119"/>
      <c r="HT62" s="119"/>
      <c r="HU62" s="119"/>
      <c r="HV62" s="119"/>
      <c r="HW62" s="119"/>
      <c r="HX62" s="119"/>
      <c r="HY62" s="119"/>
      <c r="HZ62" s="119"/>
      <c r="IA62" s="119"/>
      <c r="IB62" s="119"/>
      <c r="IC62" s="119"/>
      <c r="ID62" s="119"/>
      <c r="IE62" s="119"/>
      <c r="IF62" s="119"/>
      <c r="IG62" s="119"/>
      <c r="IH62" s="119"/>
    </row>
    <row r="63" spans="1:242" s="128" customFormat="1" ht="15.75" x14ac:dyDescent="0.2">
      <c r="A63" s="119"/>
      <c r="B63" s="216"/>
      <c r="H63" s="118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19"/>
      <c r="CC63" s="119"/>
      <c r="CD63" s="119"/>
      <c r="CE63" s="119"/>
      <c r="CF63" s="119"/>
      <c r="CG63" s="119"/>
      <c r="CH63" s="119"/>
      <c r="CI63" s="119"/>
      <c r="CJ63" s="119"/>
      <c r="CK63" s="119"/>
      <c r="CL63" s="119"/>
      <c r="CM63" s="119"/>
      <c r="CN63" s="119"/>
      <c r="CO63" s="119"/>
      <c r="CP63" s="119"/>
      <c r="CQ63" s="119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19"/>
      <c r="DQ63" s="119"/>
      <c r="DR63" s="119"/>
      <c r="DS63" s="119"/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  <c r="ET63" s="119"/>
      <c r="EU63" s="119"/>
      <c r="EV63" s="119"/>
      <c r="EW63" s="119"/>
      <c r="EX63" s="119"/>
      <c r="EY63" s="119"/>
      <c r="EZ63" s="119"/>
      <c r="FA63" s="119"/>
      <c r="FB63" s="119"/>
      <c r="FC63" s="119"/>
      <c r="FD63" s="119"/>
      <c r="FE63" s="119"/>
      <c r="FF63" s="119"/>
      <c r="FG63" s="119"/>
      <c r="FH63" s="119"/>
      <c r="FI63" s="119"/>
      <c r="FJ63" s="119"/>
      <c r="FK63" s="119"/>
      <c r="FL63" s="119"/>
      <c r="FM63" s="119"/>
      <c r="FN63" s="119"/>
      <c r="FO63" s="119"/>
      <c r="FP63" s="119"/>
      <c r="FQ63" s="119"/>
      <c r="FR63" s="119"/>
      <c r="FS63" s="119"/>
      <c r="FT63" s="119"/>
      <c r="FU63" s="119"/>
      <c r="FV63" s="119"/>
      <c r="FW63" s="119"/>
      <c r="FX63" s="119"/>
      <c r="FY63" s="119"/>
      <c r="FZ63" s="119"/>
      <c r="GA63" s="119"/>
      <c r="GB63" s="119"/>
      <c r="GC63" s="119"/>
      <c r="GD63" s="119"/>
      <c r="GE63" s="119"/>
      <c r="GF63" s="119"/>
      <c r="GG63" s="119"/>
      <c r="GH63" s="119"/>
      <c r="GI63" s="119"/>
      <c r="GJ63" s="119"/>
      <c r="GK63" s="119"/>
      <c r="GL63" s="119"/>
      <c r="GM63" s="119"/>
      <c r="GN63" s="119"/>
      <c r="GO63" s="119"/>
      <c r="GP63" s="119"/>
      <c r="GQ63" s="119"/>
      <c r="GR63" s="119"/>
      <c r="GS63" s="119"/>
      <c r="GT63" s="119"/>
      <c r="GU63" s="119"/>
      <c r="GV63" s="119"/>
      <c r="GW63" s="119"/>
      <c r="GX63" s="119"/>
      <c r="GY63" s="119"/>
      <c r="GZ63" s="119"/>
      <c r="HA63" s="119"/>
      <c r="HB63" s="119"/>
      <c r="HC63" s="119"/>
      <c r="HD63" s="119"/>
      <c r="HE63" s="119"/>
      <c r="HF63" s="119"/>
      <c r="HG63" s="119"/>
      <c r="HH63" s="119"/>
      <c r="HI63" s="119"/>
      <c r="HJ63" s="119"/>
      <c r="HK63" s="119"/>
      <c r="HL63" s="119"/>
      <c r="HM63" s="119"/>
      <c r="HN63" s="119"/>
      <c r="HO63" s="119"/>
      <c r="HP63" s="119"/>
      <c r="HQ63" s="119"/>
      <c r="HR63" s="119"/>
      <c r="HS63" s="119"/>
      <c r="HT63" s="119"/>
      <c r="HU63" s="119"/>
      <c r="HV63" s="119"/>
      <c r="HW63" s="119"/>
      <c r="HX63" s="119"/>
      <c r="HY63" s="119"/>
      <c r="HZ63" s="119"/>
      <c r="IA63" s="119"/>
      <c r="IB63" s="119"/>
      <c r="IC63" s="119"/>
      <c r="ID63" s="119"/>
      <c r="IE63" s="119"/>
      <c r="IF63" s="119"/>
      <c r="IG63" s="119"/>
      <c r="IH63" s="119"/>
    </row>
    <row r="64" spans="1:242" s="128" customFormat="1" ht="15.75" x14ac:dyDescent="0.2">
      <c r="A64" s="119"/>
      <c r="B64" s="216"/>
      <c r="H64" s="118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19"/>
      <c r="CI64" s="119"/>
      <c r="CJ64" s="119"/>
      <c r="CK64" s="119"/>
      <c r="CL64" s="119"/>
      <c r="CM64" s="119"/>
      <c r="CN64" s="119"/>
      <c r="CO64" s="119"/>
      <c r="CP64" s="119"/>
      <c r="CQ64" s="119"/>
      <c r="CR64" s="119"/>
      <c r="CS64" s="119"/>
      <c r="CT64" s="119"/>
      <c r="CU64" s="119"/>
      <c r="CV64" s="119"/>
      <c r="CW64" s="119"/>
      <c r="CX64" s="119"/>
      <c r="CY64" s="119"/>
      <c r="CZ64" s="119"/>
      <c r="DA64" s="119"/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19"/>
      <c r="DM64" s="119"/>
      <c r="DN64" s="119"/>
      <c r="DO64" s="119"/>
      <c r="DP64" s="119"/>
      <c r="DQ64" s="119"/>
      <c r="DR64" s="119"/>
      <c r="DS64" s="119"/>
      <c r="DT64" s="119"/>
      <c r="DU64" s="119"/>
      <c r="DV64" s="119"/>
      <c r="DW64" s="119"/>
      <c r="DX64" s="119"/>
      <c r="DY64" s="119"/>
      <c r="DZ64" s="119"/>
      <c r="EA64" s="119"/>
      <c r="EB64" s="119"/>
      <c r="EC64" s="119"/>
      <c r="ED64" s="119"/>
      <c r="EE64" s="119"/>
      <c r="EF64" s="119"/>
      <c r="EG64" s="119"/>
      <c r="EH64" s="119"/>
      <c r="EI64" s="119"/>
      <c r="EJ64" s="119"/>
      <c r="EK64" s="119"/>
      <c r="EL64" s="119"/>
      <c r="EM64" s="119"/>
      <c r="EN64" s="119"/>
      <c r="EO64" s="119"/>
      <c r="EP64" s="119"/>
      <c r="EQ64" s="119"/>
      <c r="ER64" s="119"/>
      <c r="ES64" s="119"/>
      <c r="ET64" s="119"/>
      <c r="EU64" s="119"/>
      <c r="EV64" s="119"/>
      <c r="EW64" s="119"/>
      <c r="EX64" s="119"/>
      <c r="EY64" s="119"/>
      <c r="EZ64" s="119"/>
      <c r="FA64" s="119"/>
      <c r="FB64" s="119"/>
      <c r="FC64" s="119"/>
      <c r="FD64" s="119"/>
      <c r="FE64" s="119"/>
      <c r="FF64" s="119"/>
      <c r="FG64" s="119"/>
      <c r="FH64" s="119"/>
      <c r="FI64" s="119"/>
      <c r="FJ64" s="119"/>
      <c r="FK64" s="119"/>
      <c r="FL64" s="119"/>
      <c r="FM64" s="119"/>
      <c r="FN64" s="119"/>
      <c r="FO64" s="119"/>
      <c r="FP64" s="119"/>
      <c r="FQ64" s="119"/>
      <c r="FR64" s="119"/>
      <c r="FS64" s="119"/>
      <c r="FT64" s="119"/>
      <c r="FU64" s="119"/>
      <c r="FV64" s="119"/>
      <c r="FW64" s="119"/>
      <c r="FX64" s="119"/>
      <c r="FY64" s="119"/>
      <c r="FZ64" s="119"/>
      <c r="GA64" s="119"/>
      <c r="GB64" s="119"/>
      <c r="GC64" s="119"/>
      <c r="GD64" s="119"/>
      <c r="GE64" s="119"/>
      <c r="GF64" s="119"/>
      <c r="GG64" s="119"/>
      <c r="GH64" s="119"/>
      <c r="GI64" s="119"/>
      <c r="GJ64" s="119"/>
      <c r="GK64" s="119"/>
      <c r="GL64" s="119"/>
      <c r="GM64" s="119"/>
      <c r="GN64" s="119"/>
      <c r="GO64" s="119"/>
      <c r="GP64" s="119"/>
      <c r="GQ64" s="119"/>
      <c r="GR64" s="119"/>
      <c r="GS64" s="119"/>
      <c r="GT64" s="119"/>
      <c r="GU64" s="119"/>
      <c r="GV64" s="119"/>
      <c r="GW64" s="119"/>
      <c r="GX64" s="119"/>
      <c r="GY64" s="119"/>
      <c r="GZ64" s="119"/>
      <c r="HA64" s="119"/>
      <c r="HB64" s="119"/>
      <c r="HC64" s="119"/>
      <c r="HD64" s="119"/>
      <c r="HE64" s="119"/>
      <c r="HF64" s="119"/>
      <c r="HG64" s="119"/>
      <c r="HH64" s="119"/>
      <c r="HI64" s="119"/>
      <c r="HJ64" s="119"/>
      <c r="HK64" s="119"/>
      <c r="HL64" s="119"/>
      <c r="HM64" s="119"/>
      <c r="HN64" s="119"/>
      <c r="HO64" s="119"/>
      <c r="HP64" s="119"/>
      <c r="HQ64" s="119"/>
      <c r="HR64" s="119"/>
      <c r="HS64" s="119"/>
      <c r="HT64" s="119"/>
      <c r="HU64" s="119"/>
      <c r="HV64" s="119"/>
      <c r="HW64" s="119"/>
      <c r="HX64" s="119"/>
      <c r="HY64" s="119"/>
      <c r="HZ64" s="119"/>
      <c r="IA64" s="119"/>
      <c r="IB64" s="119"/>
      <c r="IC64" s="119"/>
      <c r="ID64" s="119"/>
      <c r="IE64" s="119"/>
      <c r="IF64" s="119"/>
      <c r="IG64" s="119"/>
      <c r="IH64" s="119"/>
    </row>
    <row r="65" spans="1:242" s="128" customFormat="1" ht="15.75" x14ac:dyDescent="0.2">
      <c r="A65" s="119"/>
      <c r="B65" s="216"/>
      <c r="H65" s="118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119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  <c r="ER65" s="119"/>
      <c r="ES65" s="119"/>
      <c r="ET65" s="119"/>
      <c r="EU65" s="119"/>
      <c r="EV65" s="119"/>
      <c r="EW65" s="119"/>
      <c r="EX65" s="119"/>
      <c r="EY65" s="119"/>
      <c r="EZ65" s="119"/>
      <c r="FA65" s="119"/>
      <c r="FB65" s="119"/>
      <c r="FC65" s="119"/>
      <c r="FD65" s="119"/>
      <c r="FE65" s="119"/>
      <c r="FF65" s="119"/>
      <c r="FG65" s="119"/>
      <c r="FH65" s="119"/>
      <c r="FI65" s="119"/>
      <c r="FJ65" s="119"/>
      <c r="FK65" s="119"/>
      <c r="FL65" s="119"/>
      <c r="FM65" s="119"/>
      <c r="FN65" s="119"/>
      <c r="FO65" s="119"/>
      <c r="FP65" s="119"/>
      <c r="FQ65" s="119"/>
      <c r="FR65" s="119"/>
      <c r="FS65" s="119"/>
      <c r="FT65" s="119"/>
      <c r="FU65" s="119"/>
      <c r="FV65" s="119"/>
      <c r="FW65" s="119"/>
      <c r="FX65" s="119"/>
      <c r="FY65" s="119"/>
      <c r="FZ65" s="119"/>
      <c r="GA65" s="119"/>
      <c r="GB65" s="119"/>
      <c r="GC65" s="119"/>
      <c r="GD65" s="119"/>
      <c r="GE65" s="119"/>
      <c r="GF65" s="119"/>
      <c r="GG65" s="119"/>
      <c r="GH65" s="119"/>
      <c r="GI65" s="119"/>
      <c r="GJ65" s="119"/>
      <c r="GK65" s="119"/>
      <c r="GL65" s="119"/>
      <c r="GM65" s="119"/>
      <c r="GN65" s="119"/>
      <c r="GO65" s="119"/>
      <c r="GP65" s="119"/>
      <c r="GQ65" s="119"/>
      <c r="GR65" s="119"/>
      <c r="GS65" s="119"/>
      <c r="GT65" s="119"/>
      <c r="GU65" s="119"/>
      <c r="GV65" s="119"/>
      <c r="GW65" s="119"/>
      <c r="GX65" s="119"/>
      <c r="GY65" s="119"/>
      <c r="GZ65" s="119"/>
      <c r="HA65" s="119"/>
      <c r="HB65" s="119"/>
      <c r="HC65" s="119"/>
      <c r="HD65" s="119"/>
      <c r="HE65" s="119"/>
      <c r="HF65" s="119"/>
      <c r="HG65" s="119"/>
      <c r="HH65" s="119"/>
      <c r="HI65" s="119"/>
      <c r="HJ65" s="119"/>
      <c r="HK65" s="119"/>
      <c r="HL65" s="119"/>
      <c r="HM65" s="119"/>
      <c r="HN65" s="119"/>
      <c r="HO65" s="119"/>
      <c r="HP65" s="119"/>
      <c r="HQ65" s="119"/>
      <c r="HR65" s="119"/>
      <c r="HS65" s="119"/>
      <c r="HT65" s="119"/>
      <c r="HU65" s="119"/>
      <c r="HV65" s="119"/>
      <c r="HW65" s="119"/>
      <c r="HX65" s="119"/>
      <c r="HY65" s="119"/>
      <c r="HZ65" s="119"/>
      <c r="IA65" s="119"/>
      <c r="IB65" s="119"/>
      <c r="IC65" s="119"/>
      <c r="ID65" s="119"/>
      <c r="IE65" s="119"/>
      <c r="IF65" s="119"/>
      <c r="IG65" s="119"/>
      <c r="IH65" s="119"/>
    </row>
    <row r="66" spans="1:242" s="128" customFormat="1" ht="15.75" x14ac:dyDescent="0.2">
      <c r="A66" s="119"/>
      <c r="B66" s="216"/>
      <c r="H66" s="118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  <c r="DT66" s="119"/>
      <c r="DU66" s="119"/>
      <c r="DV66" s="119"/>
      <c r="DW66" s="119"/>
      <c r="DX66" s="119"/>
      <c r="DY66" s="119"/>
      <c r="DZ66" s="119"/>
      <c r="EA66" s="119"/>
      <c r="EB66" s="119"/>
      <c r="EC66" s="119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19"/>
      <c r="EP66" s="119"/>
      <c r="EQ66" s="119"/>
      <c r="ER66" s="119"/>
      <c r="ES66" s="119"/>
      <c r="ET66" s="119"/>
      <c r="EU66" s="119"/>
      <c r="EV66" s="119"/>
      <c r="EW66" s="119"/>
      <c r="EX66" s="119"/>
      <c r="EY66" s="119"/>
      <c r="EZ66" s="119"/>
      <c r="FA66" s="119"/>
      <c r="FB66" s="119"/>
      <c r="FC66" s="119"/>
      <c r="FD66" s="119"/>
      <c r="FE66" s="119"/>
      <c r="FF66" s="119"/>
      <c r="FG66" s="119"/>
      <c r="FH66" s="119"/>
      <c r="FI66" s="119"/>
      <c r="FJ66" s="119"/>
      <c r="FK66" s="119"/>
      <c r="FL66" s="119"/>
      <c r="FM66" s="119"/>
      <c r="FN66" s="119"/>
      <c r="FO66" s="119"/>
      <c r="FP66" s="119"/>
      <c r="FQ66" s="119"/>
      <c r="FR66" s="119"/>
      <c r="FS66" s="119"/>
      <c r="FT66" s="119"/>
      <c r="FU66" s="119"/>
      <c r="FV66" s="119"/>
      <c r="FW66" s="119"/>
      <c r="FX66" s="119"/>
      <c r="FY66" s="119"/>
      <c r="FZ66" s="119"/>
      <c r="GA66" s="119"/>
      <c r="GB66" s="119"/>
      <c r="GC66" s="119"/>
      <c r="GD66" s="119"/>
      <c r="GE66" s="119"/>
      <c r="GF66" s="119"/>
      <c r="GG66" s="119"/>
      <c r="GH66" s="119"/>
      <c r="GI66" s="119"/>
      <c r="GJ66" s="119"/>
      <c r="GK66" s="119"/>
      <c r="GL66" s="119"/>
      <c r="GM66" s="119"/>
      <c r="GN66" s="119"/>
      <c r="GO66" s="119"/>
      <c r="GP66" s="119"/>
      <c r="GQ66" s="119"/>
      <c r="GR66" s="119"/>
      <c r="GS66" s="119"/>
      <c r="GT66" s="119"/>
      <c r="GU66" s="119"/>
      <c r="GV66" s="119"/>
      <c r="GW66" s="119"/>
      <c r="GX66" s="119"/>
      <c r="GY66" s="119"/>
      <c r="GZ66" s="119"/>
      <c r="HA66" s="119"/>
      <c r="HB66" s="119"/>
      <c r="HC66" s="119"/>
      <c r="HD66" s="119"/>
      <c r="HE66" s="119"/>
      <c r="HF66" s="119"/>
      <c r="HG66" s="119"/>
      <c r="HH66" s="119"/>
      <c r="HI66" s="119"/>
      <c r="HJ66" s="119"/>
      <c r="HK66" s="119"/>
      <c r="HL66" s="119"/>
      <c r="HM66" s="119"/>
      <c r="HN66" s="119"/>
      <c r="HO66" s="119"/>
      <c r="HP66" s="119"/>
      <c r="HQ66" s="119"/>
      <c r="HR66" s="119"/>
      <c r="HS66" s="119"/>
      <c r="HT66" s="119"/>
      <c r="HU66" s="119"/>
      <c r="HV66" s="119"/>
      <c r="HW66" s="119"/>
      <c r="HX66" s="119"/>
      <c r="HY66" s="119"/>
      <c r="HZ66" s="119"/>
      <c r="IA66" s="119"/>
      <c r="IB66" s="119"/>
      <c r="IC66" s="119"/>
      <c r="ID66" s="119"/>
      <c r="IE66" s="119"/>
      <c r="IF66" s="119"/>
      <c r="IG66" s="119"/>
      <c r="IH66" s="119"/>
    </row>
    <row r="67" spans="1:242" s="128" customFormat="1" ht="15.75" x14ac:dyDescent="0.2">
      <c r="A67" s="119"/>
      <c r="B67" s="216"/>
      <c r="H67" s="118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19"/>
      <c r="CF67" s="119"/>
      <c r="CG67" s="119"/>
      <c r="CH67" s="119"/>
      <c r="CI67" s="119"/>
      <c r="CJ67" s="119"/>
      <c r="CK67" s="119"/>
      <c r="CL67" s="119"/>
      <c r="CM67" s="119"/>
      <c r="CN67" s="119"/>
      <c r="CO67" s="119"/>
      <c r="CP67" s="119"/>
      <c r="CQ67" s="119"/>
      <c r="CR67" s="119"/>
      <c r="CS67" s="119"/>
      <c r="CT67" s="119"/>
      <c r="CU67" s="119"/>
      <c r="CV67" s="119"/>
      <c r="CW67" s="119"/>
      <c r="CX67" s="119"/>
      <c r="CY67" s="119"/>
      <c r="CZ67" s="119"/>
      <c r="DA67" s="119"/>
      <c r="DB67" s="119"/>
      <c r="DC67" s="119"/>
      <c r="DD67" s="119"/>
      <c r="DE67" s="119"/>
      <c r="DF67" s="119"/>
      <c r="DG67" s="119"/>
      <c r="DH67" s="119"/>
      <c r="DI67" s="119"/>
      <c r="DJ67" s="119"/>
      <c r="DK67" s="119"/>
      <c r="DL67" s="119"/>
      <c r="DM67" s="119"/>
      <c r="DN67" s="119"/>
      <c r="DO67" s="119"/>
      <c r="DP67" s="119"/>
      <c r="DQ67" s="119"/>
      <c r="DR67" s="119"/>
      <c r="DS67" s="119"/>
      <c r="DT67" s="119"/>
      <c r="DU67" s="119"/>
      <c r="DV67" s="119"/>
      <c r="DW67" s="119"/>
      <c r="DX67" s="119"/>
      <c r="DY67" s="119"/>
      <c r="DZ67" s="119"/>
      <c r="EA67" s="119"/>
      <c r="EB67" s="119"/>
      <c r="EC67" s="119"/>
      <c r="ED67" s="119"/>
      <c r="EE67" s="119"/>
      <c r="EF67" s="119"/>
      <c r="EG67" s="119"/>
      <c r="EH67" s="119"/>
      <c r="EI67" s="119"/>
      <c r="EJ67" s="119"/>
      <c r="EK67" s="119"/>
      <c r="EL67" s="119"/>
      <c r="EM67" s="119"/>
      <c r="EN67" s="119"/>
      <c r="EO67" s="119"/>
      <c r="EP67" s="119"/>
      <c r="EQ67" s="119"/>
      <c r="ER67" s="119"/>
      <c r="ES67" s="119"/>
      <c r="ET67" s="119"/>
      <c r="EU67" s="119"/>
      <c r="EV67" s="119"/>
      <c r="EW67" s="119"/>
      <c r="EX67" s="119"/>
      <c r="EY67" s="119"/>
      <c r="EZ67" s="119"/>
      <c r="FA67" s="119"/>
      <c r="FB67" s="119"/>
      <c r="FC67" s="119"/>
      <c r="FD67" s="119"/>
      <c r="FE67" s="119"/>
      <c r="FF67" s="119"/>
      <c r="FG67" s="119"/>
      <c r="FH67" s="119"/>
      <c r="FI67" s="119"/>
      <c r="FJ67" s="119"/>
      <c r="FK67" s="119"/>
      <c r="FL67" s="119"/>
      <c r="FM67" s="119"/>
      <c r="FN67" s="119"/>
      <c r="FO67" s="119"/>
      <c r="FP67" s="119"/>
      <c r="FQ67" s="119"/>
      <c r="FR67" s="119"/>
      <c r="FS67" s="119"/>
      <c r="FT67" s="119"/>
      <c r="FU67" s="119"/>
      <c r="FV67" s="119"/>
      <c r="FW67" s="119"/>
      <c r="FX67" s="119"/>
      <c r="FY67" s="119"/>
      <c r="FZ67" s="119"/>
      <c r="GA67" s="119"/>
      <c r="GB67" s="119"/>
      <c r="GC67" s="119"/>
      <c r="GD67" s="119"/>
      <c r="GE67" s="119"/>
      <c r="GF67" s="119"/>
      <c r="GG67" s="119"/>
      <c r="GH67" s="119"/>
      <c r="GI67" s="119"/>
      <c r="GJ67" s="119"/>
      <c r="GK67" s="119"/>
      <c r="GL67" s="119"/>
      <c r="GM67" s="119"/>
      <c r="GN67" s="119"/>
      <c r="GO67" s="119"/>
      <c r="GP67" s="119"/>
      <c r="GQ67" s="119"/>
      <c r="GR67" s="119"/>
      <c r="GS67" s="119"/>
      <c r="GT67" s="119"/>
      <c r="GU67" s="119"/>
      <c r="GV67" s="119"/>
      <c r="GW67" s="119"/>
      <c r="GX67" s="119"/>
      <c r="GY67" s="119"/>
      <c r="GZ67" s="119"/>
      <c r="HA67" s="119"/>
      <c r="HB67" s="119"/>
      <c r="HC67" s="119"/>
      <c r="HD67" s="119"/>
      <c r="HE67" s="119"/>
      <c r="HF67" s="119"/>
      <c r="HG67" s="119"/>
      <c r="HH67" s="119"/>
      <c r="HI67" s="119"/>
      <c r="HJ67" s="119"/>
      <c r="HK67" s="119"/>
      <c r="HL67" s="119"/>
      <c r="HM67" s="119"/>
      <c r="HN67" s="119"/>
      <c r="HO67" s="119"/>
      <c r="HP67" s="119"/>
      <c r="HQ67" s="119"/>
      <c r="HR67" s="119"/>
      <c r="HS67" s="119"/>
      <c r="HT67" s="119"/>
      <c r="HU67" s="119"/>
      <c r="HV67" s="119"/>
      <c r="HW67" s="119"/>
      <c r="HX67" s="119"/>
      <c r="HY67" s="119"/>
      <c r="HZ67" s="119"/>
      <c r="IA67" s="119"/>
      <c r="IB67" s="119"/>
      <c r="IC67" s="119"/>
      <c r="ID67" s="119"/>
      <c r="IE67" s="119"/>
      <c r="IF67" s="119"/>
      <c r="IG67" s="119"/>
      <c r="IH67" s="119"/>
    </row>
    <row r="68" spans="1:242" s="128" customFormat="1" ht="15.75" x14ac:dyDescent="0.2">
      <c r="A68" s="119"/>
      <c r="B68" s="216"/>
      <c r="H68" s="118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19"/>
      <c r="CZ68" s="119"/>
      <c r="DA68" s="119"/>
      <c r="DB68" s="119"/>
      <c r="DC68" s="119"/>
      <c r="DD68" s="119"/>
      <c r="DE68" s="119"/>
      <c r="DF68" s="119"/>
      <c r="DG68" s="119"/>
      <c r="DH68" s="119"/>
      <c r="DI68" s="119"/>
      <c r="DJ68" s="119"/>
      <c r="DK68" s="119"/>
      <c r="DL68" s="119"/>
      <c r="DM68" s="119"/>
      <c r="DN68" s="119"/>
      <c r="DO68" s="119"/>
      <c r="DP68" s="119"/>
      <c r="DQ68" s="119"/>
      <c r="DR68" s="119"/>
      <c r="DS68" s="119"/>
      <c r="DT68" s="119"/>
      <c r="DU68" s="119"/>
      <c r="DV68" s="119"/>
      <c r="DW68" s="119"/>
      <c r="DX68" s="119"/>
      <c r="DY68" s="119"/>
      <c r="DZ68" s="119"/>
      <c r="EA68" s="119"/>
      <c r="EB68" s="119"/>
      <c r="EC68" s="119"/>
      <c r="ED68" s="119"/>
      <c r="EE68" s="119"/>
      <c r="EF68" s="119"/>
      <c r="EG68" s="119"/>
      <c r="EH68" s="119"/>
      <c r="EI68" s="119"/>
      <c r="EJ68" s="119"/>
      <c r="EK68" s="119"/>
      <c r="EL68" s="119"/>
      <c r="EM68" s="119"/>
      <c r="EN68" s="119"/>
      <c r="EO68" s="119"/>
      <c r="EP68" s="119"/>
      <c r="EQ68" s="119"/>
      <c r="ER68" s="119"/>
      <c r="ES68" s="119"/>
      <c r="ET68" s="119"/>
      <c r="EU68" s="119"/>
      <c r="EV68" s="119"/>
      <c r="EW68" s="119"/>
      <c r="EX68" s="119"/>
      <c r="EY68" s="119"/>
      <c r="EZ68" s="119"/>
      <c r="FA68" s="119"/>
      <c r="FB68" s="119"/>
      <c r="FC68" s="119"/>
      <c r="FD68" s="119"/>
      <c r="FE68" s="119"/>
      <c r="FF68" s="119"/>
      <c r="FG68" s="119"/>
      <c r="FH68" s="119"/>
      <c r="FI68" s="119"/>
      <c r="FJ68" s="119"/>
      <c r="FK68" s="119"/>
      <c r="FL68" s="119"/>
      <c r="FM68" s="119"/>
      <c r="FN68" s="119"/>
      <c r="FO68" s="119"/>
      <c r="FP68" s="119"/>
      <c r="FQ68" s="119"/>
      <c r="FR68" s="119"/>
      <c r="FS68" s="119"/>
      <c r="FT68" s="119"/>
      <c r="FU68" s="119"/>
      <c r="FV68" s="119"/>
      <c r="FW68" s="119"/>
      <c r="FX68" s="119"/>
      <c r="FY68" s="119"/>
      <c r="FZ68" s="119"/>
      <c r="GA68" s="119"/>
      <c r="GB68" s="119"/>
      <c r="GC68" s="119"/>
      <c r="GD68" s="119"/>
      <c r="GE68" s="119"/>
      <c r="GF68" s="119"/>
      <c r="GG68" s="119"/>
      <c r="GH68" s="119"/>
      <c r="GI68" s="119"/>
      <c r="GJ68" s="119"/>
      <c r="GK68" s="119"/>
      <c r="GL68" s="119"/>
      <c r="GM68" s="119"/>
      <c r="GN68" s="119"/>
      <c r="GO68" s="119"/>
      <c r="GP68" s="119"/>
      <c r="GQ68" s="119"/>
      <c r="GR68" s="119"/>
      <c r="GS68" s="119"/>
      <c r="GT68" s="119"/>
      <c r="GU68" s="119"/>
      <c r="GV68" s="119"/>
      <c r="GW68" s="119"/>
      <c r="GX68" s="119"/>
      <c r="GY68" s="119"/>
      <c r="GZ68" s="119"/>
      <c r="HA68" s="119"/>
      <c r="HB68" s="119"/>
      <c r="HC68" s="119"/>
      <c r="HD68" s="119"/>
      <c r="HE68" s="119"/>
      <c r="HF68" s="119"/>
      <c r="HG68" s="119"/>
      <c r="HH68" s="119"/>
      <c r="HI68" s="119"/>
      <c r="HJ68" s="119"/>
      <c r="HK68" s="119"/>
      <c r="HL68" s="119"/>
      <c r="HM68" s="119"/>
      <c r="HN68" s="119"/>
      <c r="HO68" s="119"/>
      <c r="HP68" s="119"/>
      <c r="HQ68" s="119"/>
      <c r="HR68" s="119"/>
      <c r="HS68" s="119"/>
      <c r="HT68" s="119"/>
      <c r="HU68" s="119"/>
      <c r="HV68" s="119"/>
      <c r="HW68" s="119"/>
      <c r="HX68" s="119"/>
      <c r="HY68" s="119"/>
      <c r="HZ68" s="119"/>
      <c r="IA68" s="119"/>
      <c r="IB68" s="119"/>
      <c r="IC68" s="119"/>
      <c r="ID68" s="119"/>
      <c r="IE68" s="119"/>
      <c r="IF68" s="119"/>
      <c r="IG68" s="119"/>
      <c r="IH68" s="119"/>
    </row>
    <row r="69" spans="1:242" s="128" customFormat="1" ht="15.75" x14ac:dyDescent="0.2">
      <c r="A69" s="119"/>
      <c r="B69" s="216"/>
      <c r="H69" s="118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119"/>
      <c r="CE69" s="119"/>
      <c r="CF69" s="119"/>
      <c r="CG69" s="119"/>
      <c r="CH69" s="119"/>
      <c r="CI69" s="119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19"/>
      <c r="CW69" s="119"/>
      <c r="CX69" s="119"/>
      <c r="CY69" s="119"/>
      <c r="CZ69" s="119"/>
      <c r="DA69" s="119"/>
      <c r="DB69" s="119"/>
      <c r="DC69" s="119"/>
      <c r="DD69" s="119"/>
      <c r="DE69" s="119"/>
      <c r="DF69" s="119"/>
      <c r="DG69" s="119"/>
      <c r="DH69" s="119"/>
      <c r="DI69" s="119"/>
      <c r="DJ69" s="119"/>
      <c r="DK69" s="119"/>
      <c r="DL69" s="119"/>
      <c r="DM69" s="119"/>
      <c r="DN69" s="119"/>
      <c r="DO69" s="119"/>
      <c r="DP69" s="119"/>
      <c r="DQ69" s="119"/>
      <c r="DR69" s="119"/>
      <c r="DS69" s="119"/>
      <c r="DT69" s="119"/>
      <c r="DU69" s="119"/>
      <c r="DV69" s="119"/>
      <c r="DW69" s="119"/>
      <c r="DX69" s="119"/>
      <c r="DY69" s="119"/>
      <c r="DZ69" s="119"/>
      <c r="EA69" s="119"/>
      <c r="EB69" s="119"/>
      <c r="EC69" s="119"/>
      <c r="ED69" s="119"/>
      <c r="EE69" s="119"/>
      <c r="EF69" s="119"/>
      <c r="EG69" s="119"/>
      <c r="EH69" s="119"/>
      <c r="EI69" s="119"/>
      <c r="EJ69" s="119"/>
      <c r="EK69" s="119"/>
      <c r="EL69" s="119"/>
      <c r="EM69" s="119"/>
      <c r="EN69" s="119"/>
      <c r="EO69" s="119"/>
      <c r="EP69" s="119"/>
      <c r="EQ69" s="119"/>
      <c r="ER69" s="119"/>
      <c r="ES69" s="119"/>
      <c r="ET69" s="119"/>
      <c r="EU69" s="119"/>
      <c r="EV69" s="119"/>
      <c r="EW69" s="119"/>
      <c r="EX69" s="119"/>
      <c r="EY69" s="119"/>
      <c r="EZ69" s="119"/>
      <c r="FA69" s="119"/>
      <c r="FB69" s="119"/>
      <c r="FC69" s="119"/>
      <c r="FD69" s="119"/>
      <c r="FE69" s="119"/>
      <c r="FF69" s="119"/>
      <c r="FG69" s="119"/>
      <c r="FH69" s="119"/>
      <c r="FI69" s="119"/>
      <c r="FJ69" s="119"/>
      <c r="FK69" s="119"/>
      <c r="FL69" s="119"/>
      <c r="FM69" s="119"/>
      <c r="FN69" s="119"/>
      <c r="FO69" s="119"/>
      <c r="FP69" s="119"/>
      <c r="FQ69" s="119"/>
      <c r="FR69" s="119"/>
      <c r="FS69" s="119"/>
      <c r="FT69" s="119"/>
      <c r="FU69" s="119"/>
      <c r="FV69" s="119"/>
      <c r="FW69" s="119"/>
      <c r="FX69" s="119"/>
      <c r="FY69" s="119"/>
      <c r="FZ69" s="119"/>
      <c r="GA69" s="119"/>
      <c r="GB69" s="119"/>
      <c r="GC69" s="119"/>
      <c r="GD69" s="119"/>
      <c r="GE69" s="119"/>
      <c r="GF69" s="119"/>
      <c r="GG69" s="119"/>
      <c r="GH69" s="119"/>
      <c r="GI69" s="119"/>
      <c r="GJ69" s="119"/>
      <c r="GK69" s="119"/>
      <c r="GL69" s="119"/>
      <c r="GM69" s="119"/>
      <c r="GN69" s="119"/>
      <c r="GO69" s="119"/>
      <c r="GP69" s="119"/>
      <c r="GQ69" s="119"/>
      <c r="GR69" s="119"/>
      <c r="GS69" s="119"/>
      <c r="GT69" s="119"/>
      <c r="GU69" s="119"/>
      <c r="GV69" s="119"/>
      <c r="GW69" s="119"/>
      <c r="GX69" s="119"/>
      <c r="GY69" s="119"/>
      <c r="GZ69" s="119"/>
      <c r="HA69" s="119"/>
      <c r="HB69" s="119"/>
      <c r="HC69" s="119"/>
      <c r="HD69" s="119"/>
      <c r="HE69" s="119"/>
      <c r="HF69" s="119"/>
      <c r="HG69" s="119"/>
      <c r="HH69" s="119"/>
      <c r="HI69" s="119"/>
      <c r="HJ69" s="119"/>
      <c r="HK69" s="119"/>
      <c r="HL69" s="119"/>
      <c r="HM69" s="119"/>
      <c r="HN69" s="119"/>
      <c r="HO69" s="119"/>
      <c r="HP69" s="119"/>
      <c r="HQ69" s="119"/>
      <c r="HR69" s="119"/>
      <c r="HS69" s="119"/>
      <c r="HT69" s="119"/>
      <c r="HU69" s="119"/>
      <c r="HV69" s="119"/>
      <c r="HW69" s="119"/>
      <c r="HX69" s="119"/>
      <c r="HY69" s="119"/>
      <c r="HZ69" s="119"/>
      <c r="IA69" s="119"/>
      <c r="IB69" s="119"/>
      <c r="IC69" s="119"/>
      <c r="ID69" s="119"/>
      <c r="IE69" s="119"/>
      <c r="IF69" s="119"/>
      <c r="IG69" s="119"/>
      <c r="IH69" s="119"/>
    </row>
    <row r="70" spans="1:242" s="128" customFormat="1" ht="15.75" x14ac:dyDescent="0.2">
      <c r="A70" s="119"/>
      <c r="B70" s="216"/>
      <c r="H70" s="118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19"/>
      <c r="DD70" s="119"/>
      <c r="DE70" s="119"/>
      <c r="DF70" s="119"/>
      <c r="DG70" s="119"/>
      <c r="DH70" s="119"/>
      <c r="DI70" s="119"/>
      <c r="DJ70" s="119"/>
      <c r="DK70" s="119"/>
      <c r="DL70" s="119"/>
      <c r="DM70" s="119"/>
      <c r="DN70" s="119"/>
      <c r="DO70" s="119"/>
      <c r="DP70" s="119"/>
      <c r="DQ70" s="119"/>
      <c r="DR70" s="119"/>
      <c r="DS70" s="119"/>
      <c r="DT70" s="119"/>
      <c r="DU70" s="119"/>
      <c r="DV70" s="119"/>
      <c r="DW70" s="119"/>
      <c r="DX70" s="119"/>
      <c r="DY70" s="119"/>
      <c r="DZ70" s="119"/>
      <c r="EA70" s="119"/>
      <c r="EB70" s="119"/>
      <c r="EC70" s="119"/>
      <c r="ED70" s="119"/>
      <c r="EE70" s="119"/>
      <c r="EF70" s="119"/>
      <c r="EG70" s="119"/>
      <c r="EH70" s="119"/>
      <c r="EI70" s="119"/>
      <c r="EJ70" s="119"/>
      <c r="EK70" s="119"/>
      <c r="EL70" s="119"/>
      <c r="EM70" s="119"/>
      <c r="EN70" s="119"/>
      <c r="EO70" s="119"/>
      <c r="EP70" s="119"/>
      <c r="EQ70" s="119"/>
      <c r="ER70" s="119"/>
      <c r="ES70" s="119"/>
      <c r="ET70" s="119"/>
      <c r="EU70" s="119"/>
      <c r="EV70" s="119"/>
      <c r="EW70" s="119"/>
      <c r="EX70" s="119"/>
      <c r="EY70" s="119"/>
      <c r="EZ70" s="119"/>
      <c r="FA70" s="119"/>
      <c r="FB70" s="119"/>
      <c r="FC70" s="119"/>
      <c r="FD70" s="119"/>
      <c r="FE70" s="119"/>
      <c r="FF70" s="119"/>
      <c r="FG70" s="119"/>
      <c r="FH70" s="119"/>
      <c r="FI70" s="119"/>
      <c r="FJ70" s="119"/>
      <c r="FK70" s="119"/>
      <c r="FL70" s="119"/>
      <c r="FM70" s="119"/>
      <c r="FN70" s="119"/>
      <c r="FO70" s="119"/>
      <c r="FP70" s="119"/>
      <c r="FQ70" s="119"/>
      <c r="FR70" s="119"/>
      <c r="FS70" s="119"/>
      <c r="FT70" s="119"/>
      <c r="FU70" s="119"/>
      <c r="FV70" s="119"/>
      <c r="FW70" s="119"/>
      <c r="FX70" s="119"/>
      <c r="FY70" s="119"/>
      <c r="FZ70" s="119"/>
      <c r="GA70" s="119"/>
      <c r="GB70" s="119"/>
      <c r="GC70" s="119"/>
      <c r="GD70" s="119"/>
      <c r="GE70" s="119"/>
      <c r="GF70" s="119"/>
      <c r="GG70" s="119"/>
      <c r="GH70" s="119"/>
      <c r="GI70" s="119"/>
      <c r="GJ70" s="119"/>
      <c r="GK70" s="119"/>
      <c r="GL70" s="119"/>
      <c r="GM70" s="119"/>
      <c r="GN70" s="119"/>
      <c r="GO70" s="119"/>
      <c r="GP70" s="119"/>
      <c r="GQ70" s="119"/>
      <c r="GR70" s="119"/>
      <c r="GS70" s="119"/>
      <c r="GT70" s="119"/>
      <c r="GU70" s="119"/>
      <c r="GV70" s="119"/>
      <c r="GW70" s="119"/>
      <c r="GX70" s="119"/>
      <c r="GY70" s="119"/>
      <c r="GZ70" s="119"/>
      <c r="HA70" s="119"/>
      <c r="HB70" s="119"/>
      <c r="HC70" s="119"/>
      <c r="HD70" s="119"/>
      <c r="HE70" s="119"/>
      <c r="HF70" s="119"/>
      <c r="HG70" s="119"/>
      <c r="HH70" s="119"/>
      <c r="HI70" s="119"/>
      <c r="HJ70" s="119"/>
      <c r="HK70" s="119"/>
      <c r="HL70" s="119"/>
      <c r="HM70" s="119"/>
      <c r="HN70" s="119"/>
      <c r="HO70" s="119"/>
      <c r="HP70" s="119"/>
      <c r="HQ70" s="119"/>
      <c r="HR70" s="119"/>
      <c r="HS70" s="119"/>
      <c r="HT70" s="119"/>
      <c r="HU70" s="119"/>
      <c r="HV70" s="119"/>
      <c r="HW70" s="119"/>
      <c r="HX70" s="119"/>
      <c r="HY70" s="119"/>
      <c r="HZ70" s="119"/>
      <c r="IA70" s="119"/>
      <c r="IB70" s="119"/>
      <c r="IC70" s="119"/>
      <c r="ID70" s="119"/>
      <c r="IE70" s="119"/>
      <c r="IF70" s="119"/>
      <c r="IG70" s="119"/>
      <c r="IH70" s="119"/>
    </row>
    <row r="71" spans="1:242" s="128" customFormat="1" ht="15.75" x14ac:dyDescent="0.2">
      <c r="A71" s="119"/>
      <c r="B71" s="216"/>
      <c r="H71" s="118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9"/>
      <c r="CW71" s="119"/>
      <c r="CX71" s="119"/>
      <c r="CY71" s="119"/>
      <c r="CZ71" s="119"/>
      <c r="DA71" s="119"/>
      <c r="DB71" s="119"/>
      <c r="DC71" s="119"/>
      <c r="DD71" s="119"/>
      <c r="DE71" s="119"/>
      <c r="DF71" s="119"/>
      <c r="DG71" s="119"/>
      <c r="DH71" s="119"/>
      <c r="DI71" s="119"/>
      <c r="DJ71" s="119"/>
      <c r="DK71" s="119"/>
      <c r="DL71" s="119"/>
      <c r="DM71" s="119"/>
      <c r="DN71" s="119"/>
      <c r="DO71" s="119"/>
      <c r="DP71" s="119"/>
      <c r="DQ71" s="119"/>
      <c r="DR71" s="119"/>
      <c r="DS71" s="119"/>
      <c r="DT71" s="119"/>
      <c r="DU71" s="119"/>
      <c r="DV71" s="119"/>
      <c r="DW71" s="119"/>
      <c r="DX71" s="119"/>
      <c r="DY71" s="119"/>
      <c r="DZ71" s="119"/>
      <c r="EA71" s="119"/>
      <c r="EB71" s="119"/>
      <c r="EC71" s="119"/>
      <c r="ED71" s="119"/>
      <c r="EE71" s="119"/>
      <c r="EF71" s="119"/>
      <c r="EG71" s="119"/>
      <c r="EH71" s="119"/>
      <c r="EI71" s="119"/>
      <c r="EJ71" s="119"/>
      <c r="EK71" s="119"/>
      <c r="EL71" s="119"/>
      <c r="EM71" s="119"/>
      <c r="EN71" s="119"/>
      <c r="EO71" s="119"/>
      <c r="EP71" s="119"/>
      <c r="EQ71" s="119"/>
      <c r="ER71" s="119"/>
      <c r="ES71" s="119"/>
      <c r="ET71" s="119"/>
      <c r="EU71" s="119"/>
      <c r="EV71" s="119"/>
      <c r="EW71" s="119"/>
      <c r="EX71" s="119"/>
      <c r="EY71" s="119"/>
      <c r="EZ71" s="119"/>
      <c r="FA71" s="119"/>
      <c r="FB71" s="119"/>
      <c r="FC71" s="119"/>
      <c r="FD71" s="119"/>
      <c r="FE71" s="119"/>
      <c r="FF71" s="119"/>
      <c r="FG71" s="119"/>
      <c r="FH71" s="119"/>
      <c r="FI71" s="119"/>
      <c r="FJ71" s="119"/>
      <c r="FK71" s="119"/>
      <c r="FL71" s="119"/>
      <c r="FM71" s="119"/>
      <c r="FN71" s="119"/>
      <c r="FO71" s="119"/>
      <c r="FP71" s="119"/>
      <c r="FQ71" s="119"/>
      <c r="FR71" s="119"/>
      <c r="FS71" s="119"/>
      <c r="FT71" s="119"/>
      <c r="FU71" s="119"/>
      <c r="FV71" s="119"/>
      <c r="FW71" s="119"/>
      <c r="FX71" s="119"/>
      <c r="FY71" s="119"/>
      <c r="FZ71" s="119"/>
      <c r="GA71" s="119"/>
      <c r="GB71" s="119"/>
      <c r="GC71" s="119"/>
      <c r="GD71" s="119"/>
      <c r="GE71" s="119"/>
      <c r="GF71" s="119"/>
      <c r="GG71" s="119"/>
      <c r="GH71" s="119"/>
      <c r="GI71" s="119"/>
      <c r="GJ71" s="119"/>
      <c r="GK71" s="119"/>
      <c r="GL71" s="119"/>
      <c r="GM71" s="119"/>
      <c r="GN71" s="119"/>
      <c r="GO71" s="119"/>
      <c r="GP71" s="119"/>
      <c r="GQ71" s="119"/>
      <c r="GR71" s="119"/>
      <c r="GS71" s="119"/>
      <c r="GT71" s="119"/>
      <c r="GU71" s="119"/>
      <c r="GV71" s="119"/>
      <c r="GW71" s="119"/>
      <c r="GX71" s="119"/>
      <c r="GY71" s="119"/>
      <c r="GZ71" s="119"/>
      <c r="HA71" s="119"/>
      <c r="HB71" s="119"/>
      <c r="HC71" s="119"/>
      <c r="HD71" s="119"/>
      <c r="HE71" s="119"/>
      <c r="HF71" s="119"/>
      <c r="HG71" s="119"/>
      <c r="HH71" s="119"/>
      <c r="HI71" s="119"/>
      <c r="HJ71" s="119"/>
      <c r="HK71" s="119"/>
      <c r="HL71" s="119"/>
      <c r="HM71" s="119"/>
      <c r="HN71" s="119"/>
      <c r="HO71" s="119"/>
      <c r="HP71" s="119"/>
      <c r="HQ71" s="119"/>
      <c r="HR71" s="119"/>
      <c r="HS71" s="119"/>
      <c r="HT71" s="119"/>
      <c r="HU71" s="119"/>
      <c r="HV71" s="119"/>
      <c r="HW71" s="119"/>
      <c r="HX71" s="119"/>
      <c r="HY71" s="119"/>
      <c r="HZ71" s="119"/>
      <c r="IA71" s="119"/>
      <c r="IB71" s="119"/>
      <c r="IC71" s="119"/>
      <c r="ID71" s="119"/>
      <c r="IE71" s="119"/>
      <c r="IF71" s="119"/>
      <c r="IG71" s="119"/>
      <c r="IH71" s="119"/>
    </row>
    <row r="72" spans="1:242" s="128" customFormat="1" ht="15.75" x14ac:dyDescent="0.2">
      <c r="A72" s="119"/>
      <c r="B72" s="216"/>
      <c r="H72" s="118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  <c r="BW72" s="119"/>
      <c r="BX72" s="119"/>
      <c r="BY72" s="119"/>
      <c r="BZ72" s="119"/>
      <c r="CA72" s="119"/>
      <c r="CB72" s="119"/>
      <c r="CC72" s="119"/>
      <c r="CD72" s="119"/>
      <c r="CE72" s="119"/>
      <c r="CF72" s="119"/>
      <c r="CG72" s="119"/>
      <c r="CH72" s="119"/>
      <c r="CI72" s="119"/>
      <c r="CJ72" s="119"/>
      <c r="CK72" s="119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19"/>
      <c r="CW72" s="119"/>
      <c r="CX72" s="119"/>
      <c r="CY72" s="119"/>
      <c r="CZ72" s="119"/>
      <c r="DA72" s="119"/>
      <c r="DB72" s="119"/>
      <c r="DC72" s="119"/>
      <c r="DD72" s="119"/>
      <c r="DE72" s="119"/>
      <c r="DF72" s="119"/>
      <c r="DG72" s="119"/>
      <c r="DH72" s="119"/>
      <c r="DI72" s="119"/>
      <c r="DJ72" s="119"/>
      <c r="DK72" s="119"/>
      <c r="DL72" s="119"/>
      <c r="DM72" s="119"/>
      <c r="DN72" s="119"/>
      <c r="DO72" s="119"/>
      <c r="DP72" s="119"/>
      <c r="DQ72" s="119"/>
      <c r="DR72" s="119"/>
      <c r="DS72" s="119"/>
      <c r="DT72" s="119"/>
      <c r="DU72" s="119"/>
      <c r="DV72" s="119"/>
      <c r="DW72" s="119"/>
      <c r="DX72" s="119"/>
      <c r="DY72" s="119"/>
      <c r="DZ72" s="119"/>
      <c r="EA72" s="119"/>
      <c r="EB72" s="119"/>
      <c r="EC72" s="119"/>
      <c r="ED72" s="119"/>
      <c r="EE72" s="119"/>
      <c r="EF72" s="119"/>
      <c r="EG72" s="119"/>
      <c r="EH72" s="119"/>
      <c r="EI72" s="119"/>
      <c r="EJ72" s="119"/>
      <c r="EK72" s="119"/>
      <c r="EL72" s="119"/>
      <c r="EM72" s="119"/>
      <c r="EN72" s="119"/>
      <c r="EO72" s="119"/>
      <c r="EP72" s="119"/>
      <c r="EQ72" s="119"/>
      <c r="ER72" s="119"/>
      <c r="ES72" s="119"/>
      <c r="ET72" s="119"/>
      <c r="EU72" s="119"/>
      <c r="EV72" s="119"/>
      <c r="EW72" s="119"/>
      <c r="EX72" s="119"/>
      <c r="EY72" s="119"/>
      <c r="EZ72" s="119"/>
      <c r="FA72" s="119"/>
      <c r="FB72" s="119"/>
      <c r="FC72" s="119"/>
      <c r="FD72" s="119"/>
      <c r="FE72" s="119"/>
      <c r="FF72" s="119"/>
      <c r="FG72" s="119"/>
      <c r="FH72" s="119"/>
      <c r="FI72" s="119"/>
      <c r="FJ72" s="119"/>
      <c r="FK72" s="119"/>
      <c r="FL72" s="119"/>
      <c r="FM72" s="119"/>
      <c r="FN72" s="119"/>
      <c r="FO72" s="119"/>
      <c r="FP72" s="119"/>
      <c r="FQ72" s="119"/>
      <c r="FR72" s="119"/>
      <c r="FS72" s="119"/>
      <c r="FT72" s="119"/>
      <c r="FU72" s="119"/>
      <c r="FV72" s="119"/>
      <c r="FW72" s="119"/>
      <c r="FX72" s="119"/>
      <c r="FY72" s="119"/>
      <c r="FZ72" s="119"/>
      <c r="GA72" s="119"/>
      <c r="GB72" s="119"/>
      <c r="GC72" s="119"/>
      <c r="GD72" s="119"/>
      <c r="GE72" s="119"/>
      <c r="GF72" s="119"/>
      <c r="GG72" s="119"/>
      <c r="GH72" s="119"/>
      <c r="GI72" s="119"/>
      <c r="GJ72" s="119"/>
      <c r="GK72" s="119"/>
      <c r="GL72" s="119"/>
      <c r="GM72" s="119"/>
      <c r="GN72" s="119"/>
      <c r="GO72" s="119"/>
      <c r="GP72" s="119"/>
      <c r="GQ72" s="119"/>
      <c r="GR72" s="119"/>
      <c r="GS72" s="119"/>
      <c r="GT72" s="119"/>
      <c r="GU72" s="119"/>
      <c r="GV72" s="119"/>
      <c r="GW72" s="119"/>
      <c r="GX72" s="119"/>
      <c r="GY72" s="119"/>
      <c r="GZ72" s="119"/>
      <c r="HA72" s="119"/>
      <c r="HB72" s="119"/>
      <c r="HC72" s="119"/>
      <c r="HD72" s="119"/>
      <c r="HE72" s="119"/>
      <c r="HF72" s="119"/>
      <c r="HG72" s="119"/>
      <c r="HH72" s="119"/>
      <c r="HI72" s="119"/>
      <c r="HJ72" s="119"/>
      <c r="HK72" s="119"/>
      <c r="HL72" s="119"/>
      <c r="HM72" s="119"/>
      <c r="HN72" s="119"/>
      <c r="HO72" s="119"/>
      <c r="HP72" s="119"/>
      <c r="HQ72" s="119"/>
      <c r="HR72" s="119"/>
      <c r="HS72" s="119"/>
      <c r="HT72" s="119"/>
      <c r="HU72" s="119"/>
      <c r="HV72" s="119"/>
      <c r="HW72" s="119"/>
      <c r="HX72" s="119"/>
      <c r="HY72" s="119"/>
      <c r="HZ72" s="119"/>
      <c r="IA72" s="119"/>
      <c r="IB72" s="119"/>
      <c r="IC72" s="119"/>
      <c r="ID72" s="119"/>
      <c r="IE72" s="119"/>
      <c r="IF72" s="119"/>
      <c r="IG72" s="119"/>
      <c r="IH72" s="119"/>
    </row>
    <row r="73" spans="1:242" s="128" customFormat="1" ht="15.75" x14ac:dyDescent="0.2">
      <c r="A73" s="119"/>
      <c r="B73" s="216"/>
      <c r="H73" s="118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  <c r="BQ73" s="119"/>
      <c r="BR73" s="119"/>
      <c r="BS73" s="119"/>
      <c r="BT73" s="119"/>
      <c r="BU73" s="119"/>
      <c r="BV73" s="119"/>
      <c r="BW73" s="119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9"/>
      <c r="CW73" s="119"/>
      <c r="CX73" s="119"/>
      <c r="CY73" s="119"/>
      <c r="CZ73" s="119"/>
      <c r="DA73" s="119"/>
      <c r="DB73" s="119"/>
      <c r="DC73" s="119"/>
      <c r="DD73" s="119"/>
      <c r="DE73" s="119"/>
      <c r="DF73" s="119"/>
      <c r="DG73" s="119"/>
      <c r="DH73" s="119"/>
      <c r="DI73" s="119"/>
      <c r="DJ73" s="119"/>
      <c r="DK73" s="119"/>
      <c r="DL73" s="119"/>
      <c r="DM73" s="119"/>
      <c r="DN73" s="119"/>
      <c r="DO73" s="119"/>
      <c r="DP73" s="119"/>
      <c r="DQ73" s="119"/>
      <c r="DR73" s="119"/>
      <c r="DS73" s="119"/>
      <c r="DT73" s="119"/>
      <c r="DU73" s="119"/>
      <c r="DV73" s="119"/>
      <c r="DW73" s="119"/>
      <c r="DX73" s="119"/>
      <c r="DY73" s="119"/>
      <c r="DZ73" s="119"/>
      <c r="EA73" s="119"/>
      <c r="EB73" s="119"/>
      <c r="EC73" s="119"/>
      <c r="ED73" s="119"/>
      <c r="EE73" s="119"/>
      <c r="EF73" s="119"/>
      <c r="EG73" s="119"/>
      <c r="EH73" s="119"/>
      <c r="EI73" s="119"/>
      <c r="EJ73" s="119"/>
      <c r="EK73" s="119"/>
      <c r="EL73" s="119"/>
      <c r="EM73" s="119"/>
      <c r="EN73" s="119"/>
      <c r="EO73" s="119"/>
      <c r="EP73" s="119"/>
      <c r="EQ73" s="119"/>
      <c r="ER73" s="119"/>
      <c r="ES73" s="119"/>
      <c r="ET73" s="119"/>
      <c r="EU73" s="119"/>
      <c r="EV73" s="119"/>
      <c r="EW73" s="119"/>
      <c r="EX73" s="119"/>
      <c r="EY73" s="119"/>
      <c r="EZ73" s="119"/>
      <c r="FA73" s="119"/>
      <c r="FB73" s="119"/>
      <c r="FC73" s="119"/>
      <c r="FD73" s="119"/>
      <c r="FE73" s="119"/>
      <c r="FF73" s="119"/>
      <c r="FG73" s="119"/>
      <c r="FH73" s="119"/>
      <c r="FI73" s="119"/>
      <c r="FJ73" s="119"/>
      <c r="FK73" s="119"/>
      <c r="FL73" s="119"/>
      <c r="FM73" s="119"/>
      <c r="FN73" s="119"/>
      <c r="FO73" s="119"/>
      <c r="FP73" s="119"/>
      <c r="FQ73" s="119"/>
      <c r="FR73" s="119"/>
      <c r="FS73" s="119"/>
      <c r="FT73" s="119"/>
      <c r="FU73" s="119"/>
      <c r="FV73" s="119"/>
      <c r="FW73" s="119"/>
      <c r="FX73" s="119"/>
      <c r="FY73" s="119"/>
      <c r="FZ73" s="119"/>
      <c r="GA73" s="119"/>
      <c r="GB73" s="119"/>
      <c r="GC73" s="119"/>
      <c r="GD73" s="119"/>
      <c r="GE73" s="119"/>
      <c r="GF73" s="119"/>
      <c r="GG73" s="119"/>
      <c r="GH73" s="119"/>
      <c r="GI73" s="119"/>
      <c r="GJ73" s="119"/>
      <c r="GK73" s="119"/>
      <c r="GL73" s="119"/>
      <c r="GM73" s="119"/>
      <c r="GN73" s="119"/>
      <c r="GO73" s="119"/>
      <c r="GP73" s="119"/>
      <c r="GQ73" s="119"/>
      <c r="GR73" s="119"/>
      <c r="GS73" s="119"/>
      <c r="GT73" s="119"/>
      <c r="GU73" s="119"/>
      <c r="GV73" s="119"/>
      <c r="GW73" s="119"/>
      <c r="GX73" s="119"/>
      <c r="GY73" s="119"/>
      <c r="GZ73" s="119"/>
      <c r="HA73" s="119"/>
      <c r="HB73" s="119"/>
      <c r="HC73" s="119"/>
      <c r="HD73" s="119"/>
      <c r="HE73" s="119"/>
      <c r="HF73" s="119"/>
      <c r="HG73" s="119"/>
      <c r="HH73" s="119"/>
      <c r="HI73" s="119"/>
      <c r="HJ73" s="119"/>
      <c r="HK73" s="119"/>
      <c r="HL73" s="119"/>
      <c r="HM73" s="119"/>
      <c r="HN73" s="119"/>
      <c r="HO73" s="119"/>
      <c r="HP73" s="119"/>
      <c r="HQ73" s="119"/>
      <c r="HR73" s="119"/>
      <c r="HS73" s="119"/>
      <c r="HT73" s="119"/>
      <c r="HU73" s="119"/>
      <c r="HV73" s="119"/>
      <c r="HW73" s="119"/>
      <c r="HX73" s="119"/>
      <c r="HY73" s="119"/>
      <c r="HZ73" s="119"/>
      <c r="IA73" s="119"/>
      <c r="IB73" s="119"/>
      <c r="IC73" s="119"/>
      <c r="ID73" s="119"/>
      <c r="IE73" s="119"/>
      <c r="IF73" s="119"/>
      <c r="IG73" s="119"/>
      <c r="IH73" s="119"/>
    </row>
    <row r="74" spans="1:242" s="128" customFormat="1" ht="15.75" x14ac:dyDescent="0.2">
      <c r="A74" s="119"/>
      <c r="B74" s="216"/>
      <c r="H74" s="118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BZ74" s="119"/>
      <c r="CA74" s="119"/>
      <c r="CB74" s="119"/>
      <c r="CC74" s="119"/>
      <c r="CD74" s="119"/>
      <c r="CE74" s="119"/>
      <c r="CF74" s="119"/>
      <c r="CG74" s="119"/>
      <c r="CH74" s="119"/>
      <c r="CI74" s="119"/>
      <c r="CJ74" s="119"/>
      <c r="CK74" s="119"/>
      <c r="CL74" s="119"/>
      <c r="CM74" s="119"/>
      <c r="CN74" s="119"/>
      <c r="CO74" s="119"/>
      <c r="CP74" s="119"/>
      <c r="CQ74" s="119"/>
      <c r="CR74" s="119"/>
      <c r="CS74" s="119"/>
      <c r="CT74" s="119"/>
      <c r="CU74" s="119"/>
      <c r="CV74" s="119"/>
      <c r="CW74" s="119"/>
      <c r="CX74" s="119"/>
      <c r="CY74" s="119"/>
      <c r="CZ74" s="119"/>
      <c r="DA74" s="119"/>
      <c r="DB74" s="119"/>
      <c r="DC74" s="119"/>
      <c r="DD74" s="119"/>
      <c r="DE74" s="119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  <c r="EB74" s="119"/>
      <c r="EC74" s="119"/>
      <c r="ED74" s="119"/>
      <c r="EE74" s="119"/>
      <c r="EF74" s="119"/>
      <c r="EG74" s="119"/>
      <c r="EH74" s="119"/>
      <c r="EI74" s="119"/>
      <c r="EJ74" s="119"/>
      <c r="EK74" s="119"/>
      <c r="EL74" s="119"/>
      <c r="EM74" s="119"/>
      <c r="EN74" s="119"/>
      <c r="EO74" s="119"/>
      <c r="EP74" s="119"/>
      <c r="EQ74" s="119"/>
      <c r="ER74" s="119"/>
      <c r="ES74" s="119"/>
      <c r="ET74" s="119"/>
      <c r="EU74" s="119"/>
      <c r="EV74" s="119"/>
      <c r="EW74" s="119"/>
      <c r="EX74" s="119"/>
      <c r="EY74" s="119"/>
      <c r="EZ74" s="119"/>
      <c r="FA74" s="119"/>
      <c r="FB74" s="119"/>
      <c r="FC74" s="119"/>
      <c r="FD74" s="119"/>
      <c r="FE74" s="119"/>
      <c r="FF74" s="119"/>
      <c r="FG74" s="119"/>
      <c r="FH74" s="119"/>
      <c r="FI74" s="119"/>
      <c r="FJ74" s="119"/>
      <c r="FK74" s="119"/>
      <c r="FL74" s="119"/>
      <c r="FM74" s="119"/>
      <c r="FN74" s="119"/>
      <c r="FO74" s="119"/>
      <c r="FP74" s="119"/>
      <c r="FQ74" s="119"/>
      <c r="FR74" s="119"/>
      <c r="FS74" s="119"/>
      <c r="FT74" s="119"/>
      <c r="FU74" s="119"/>
      <c r="FV74" s="119"/>
      <c r="FW74" s="119"/>
      <c r="FX74" s="119"/>
      <c r="FY74" s="119"/>
      <c r="FZ74" s="119"/>
      <c r="GA74" s="119"/>
      <c r="GB74" s="119"/>
      <c r="GC74" s="119"/>
      <c r="GD74" s="119"/>
      <c r="GE74" s="119"/>
      <c r="GF74" s="119"/>
      <c r="GG74" s="119"/>
      <c r="GH74" s="119"/>
      <c r="GI74" s="119"/>
      <c r="GJ74" s="119"/>
      <c r="GK74" s="119"/>
      <c r="GL74" s="119"/>
      <c r="GM74" s="119"/>
      <c r="GN74" s="119"/>
      <c r="GO74" s="119"/>
      <c r="GP74" s="119"/>
      <c r="GQ74" s="119"/>
      <c r="GR74" s="119"/>
      <c r="GS74" s="119"/>
      <c r="GT74" s="119"/>
      <c r="GU74" s="119"/>
      <c r="GV74" s="119"/>
      <c r="GW74" s="119"/>
      <c r="GX74" s="119"/>
      <c r="GY74" s="119"/>
      <c r="GZ74" s="119"/>
      <c r="HA74" s="119"/>
      <c r="HB74" s="119"/>
      <c r="HC74" s="119"/>
      <c r="HD74" s="119"/>
      <c r="HE74" s="119"/>
      <c r="HF74" s="119"/>
      <c r="HG74" s="119"/>
      <c r="HH74" s="119"/>
      <c r="HI74" s="119"/>
      <c r="HJ74" s="119"/>
      <c r="HK74" s="119"/>
      <c r="HL74" s="119"/>
      <c r="HM74" s="119"/>
      <c r="HN74" s="119"/>
      <c r="HO74" s="119"/>
      <c r="HP74" s="119"/>
      <c r="HQ74" s="119"/>
      <c r="HR74" s="119"/>
      <c r="HS74" s="119"/>
      <c r="HT74" s="119"/>
      <c r="HU74" s="119"/>
      <c r="HV74" s="119"/>
      <c r="HW74" s="119"/>
      <c r="HX74" s="119"/>
      <c r="HY74" s="119"/>
      <c r="HZ74" s="119"/>
      <c r="IA74" s="119"/>
      <c r="IB74" s="119"/>
      <c r="IC74" s="119"/>
      <c r="ID74" s="119"/>
      <c r="IE74" s="119"/>
      <c r="IF74" s="119"/>
      <c r="IG74" s="119"/>
      <c r="IH74" s="119"/>
    </row>
    <row r="75" spans="1:242" s="128" customFormat="1" ht="15.75" x14ac:dyDescent="0.2">
      <c r="A75" s="119"/>
      <c r="B75" s="216"/>
      <c r="H75" s="118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9"/>
      <c r="CW75" s="119"/>
      <c r="CX75" s="119"/>
      <c r="CY75" s="119"/>
      <c r="CZ75" s="119"/>
      <c r="DA75" s="119"/>
      <c r="DB75" s="119"/>
      <c r="DC75" s="119"/>
      <c r="DD75" s="119"/>
      <c r="DE75" s="119"/>
      <c r="DF75" s="119"/>
      <c r="DG75" s="119"/>
      <c r="DH75" s="119"/>
      <c r="DI75" s="119"/>
      <c r="DJ75" s="119"/>
      <c r="DK75" s="119"/>
      <c r="DL75" s="119"/>
      <c r="DM75" s="119"/>
      <c r="DN75" s="119"/>
      <c r="DO75" s="119"/>
      <c r="DP75" s="119"/>
      <c r="DQ75" s="119"/>
      <c r="DR75" s="119"/>
      <c r="DS75" s="119"/>
      <c r="DT75" s="119"/>
      <c r="DU75" s="119"/>
      <c r="DV75" s="119"/>
      <c r="DW75" s="119"/>
      <c r="DX75" s="119"/>
      <c r="DY75" s="119"/>
      <c r="DZ75" s="119"/>
      <c r="EA75" s="119"/>
      <c r="EB75" s="119"/>
      <c r="EC75" s="119"/>
      <c r="ED75" s="119"/>
      <c r="EE75" s="119"/>
      <c r="EF75" s="119"/>
      <c r="EG75" s="119"/>
      <c r="EH75" s="119"/>
      <c r="EI75" s="119"/>
      <c r="EJ75" s="119"/>
      <c r="EK75" s="119"/>
      <c r="EL75" s="119"/>
      <c r="EM75" s="119"/>
      <c r="EN75" s="119"/>
      <c r="EO75" s="119"/>
      <c r="EP75" s="119"/>
      <c r="EQ75" s="119"/>
      <c r="ER75" s="119"/>
      <c r="ES75" s="119"/>
      <c r="ET75" s="119"/>
      <c r="EU75" s="119"/>
      <c r="EV75" s="119"/>
      <c r="EW75" s="119"/>
      <c r="EX75" s="119"/>
      <c r="EY75" s="119"/>
      <c r="EZ75" s="119"/>
      <c r="FA75" s="119"/>
      <c r="FB75" s="119"/>
      <c r="FC75" s="119"/>
      <c r="FD75" s="119"/>
      <c r="FE75" s="119"/>
      <c r="FF75" s="119"/>
      <c r="FG75" s="119"/>
      <c r="FH75" s="119"/>
      <c r="FI75" s="119"/>
      <c r="FJ75" s="119"/>
      <c r="FK75" s="119"/>
      <c r="FL75" s="119"/>
      <c r="FM75" s="119"/>
      <c r="FN75" s="119"/>
      <c r="FO75" s="119"/>
      <c r="FP75" s="119"/>
      <c r="FQ75" s="119"/>
      <c r="FR75" s="119"/>
      <c r="FS75" s="119"/>
      <c r="FT75" s="119"/>
      <c r="FU75" s="119"/>
      <c r="FV75" s="119"/>
      <c r="FW75" s="119"/>
      <c r="FX75" s="119"/>
      <c r="FY75" s="119"/>
      <c r="FZ75" s="119"/>
      <c r="GA75" s="119"/>
      <c r="GB75" s="119"/>
      <c r="GC75" s="119"/>
      <c r="GD75" s="119"/>
      <c r="GE75" s="119"/>
      <c r="GF75" s="119"/>
      <c r="GG75" s="119"/>
      <c r="GH75" s="119"/>
      <c r="GI75" s="119"/>
      <c r="GJ75" s="119"/>
      <c r="GK75" s="119"/>
      <c r="GL75" s="119"/>
      <c r="GM75" s="119"/>
      <c r="GN75" s="119"/>
      <c r="GO75" s="119"/>
      <c r="GP75" s="119"/>
      <c r="GQ75" s="119"/>
      <c r="GR75" s="119"/>
      <c r="GS75" s="119"/>
      <c r="GT75" s="119"/>
      <c r="GU75" s="119"/>
      <c r="GV75" s="119"/>
      <c r="GW75" s="119"/>
      <c r="GX75" s="119"/>
      <c r="GY75" s="119"/>
      <c r="GZ75" s="119"/>
      <c r="HA75" s="119"/>
      <c r="HB75" s="119"/>
      <c r="HC75" s="119"/>
      <c r="HD75" s="119"/>
      <c r="HE75" s="119"/>
      <c r="HF75" s="119"/>
      <c r="HG75" s="119"/>
      <c r="HH75" s="119"/>
      <c r="HI75" s="119"/>
      <c r="HJ75" s="119"/>
      <c r="HK75" s="119"/>
      <c r="HL75" s="119"/>
      <c r="HM75" s="119"/>
      <c r="HN75" s="119"/>
      <c r="HO75" s="119"/>
      <c r="HP75" s="119"/>
      <c r="HQ75" s="119"/>
      <c r="HR75" s="119"/>
      <c r="HS75" s="119"/>
      <c r="HT75" s="119"/>
      <c r="HU75" s="119"/>
      <c r="HV75" s="119"/>
      <c r="HW75" s="119"/>
      <c r="HX75" s="119"/>
      <c r="HY75" s="119"/>
      <c r="HZ75" s="119"/>
      <c r="IA75" s="119"/>
      <c r="IB75" s="119"/>
      <c r="IC75" s="119"/>
      <c r="ID75" s="119"/>
      <c r="IE75" s="119"/>
      <c r="IF75" s="119"/>
      <c r="IG75" s="119"/>
      <c r="IH75" s="119"/>
    </row>
    <row r="76" spans="1:242" s="128" customFormat="1" ht="15.75" x14ac:dyDescent="0.2">
      <c r="A76" s="119"/>
      <c r="B76" s="216"/>
      <c r="H76" s="118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19"/>
      <c r="DF76" s="119"/>
      <c r="DG76" s="119"/>
      <c r="DH76" s="119"/>
      <c r="DI76" s="119"/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  <c r="EF76" s="119"/>
      <c r="EG76" s="119"/>
      <c r="EH76" s="119"/>
      <c r="EI76" s="119"/>
      <c r="EJ76" s="119"/>
      <c r="EK76" s="119"/>
      <c r="EL76" s="119"/>
      <c r="EM76" s="119"/>
      <c r="EN76" s="119"/>
      <c r="EO76" s="119"/>
      <c r="EP76" s="119"/>
      <c r="EQ76" s="119"/>
      <c r="ER76" s="119"/>
      <c r="ES76" s="119"/>
      <c r="ET76" s="119"/>
      <c r="EU76" s="119"/>
      <c r="EV76" s="119"/>
      <c r="EW76" s="119"/>
      <c r="EX76" s="119"/>
      <c r="EY76" s="119"/>
      <c r="EZ76" s="119"/>
      <c r="FA76" s="119"/>
      <c r="FB76" s="119"/>
      <c r="FC76" s="119"/>
      <c r="FD76" s="119"/>
      <c r="FE76" s="119"/>
      <c r="FF76" s="119"/>
      <c r="FG76" s="119"/>
      <c r="FH76" s="119"/>
      <c r="FI76" s="119"/>
      <c r="FJ76" s="119"/>
      <c r="FK76" s="119"/>
      <c r="FL76" s="119"/>
      <c r="FM76" s="119"/>
      <c r="FN76" s="119"/>
      <c r="FO76" s="119"/>
      <c r="FP76" s="119"/>
      <c r="FQ76" s="119"/>
      <c r="FR76" s="119"/>
      <c r="FS76" s="119"/>
      <c r="FT76" s="119"/>
      <c r="FU76" s="119"/>
      <c r="FV76" s="119"/>
      <c r="FW76" s="119"/>
      <c r="FX76" s="119"/>
      <c r="FY76" s="119"/>
      <c r="FZ76" s="119"/>
      <c r="GA76" s="119"/>
      <c r="GB76" s="119"/>
      <c r="GC76" s="119"/>
      <c r="GD76" s="119"/>
      <c r="GE76" s="119"/>
      <c r="GF76" s="119"/>
      <c r="GG76" s="119"/>
      <c r="GH76" s="119"/>
      <c r="GI76" s="119"/>
      <c r="GJ76" s="119"/>
      <c r="GK76" s="119"/>
      <c r="GL76" s="119"/>
      <c r="GM76" s="119"/>
      <c r="GN76" s="119"/>
      <c r="GO76" s="119"/>
      <c r="GP76" s="119"/>
      <c r="GQ76" s="119"/>
      <c r="GR76" s="119"/>
      <c r="GS76" s="119"/>
      <c r="GT76" s="119"/>
      <c r="GU76" s="119"/>
      <c r="GV76" s="119"/>
      <c r="GW76" s="119"/>
      <c r="GX76" s="119"/>
      <c r="GY76" s="119"/>
      <c r="GZ76" s="119"/>
      <c r="HA76" s="119"/>
      <c r="HB76" s="119"/>
      <c r="HC76" s="119"/>
      <c r="HD76" s="119"/>
      <c r="HE76" s="119"/>
      <c r="HF76" s="119"/>
      <c r="HG76" s="119"/>
      <c r="HH76" s="119"/>
      <c r="HI76" s="119"/>
      <c r="HJ76" s="119"/>
      <c r="HK76" s="119"/>
      <c r="HL76" s="119"/>
      <c r="HM76" s="119"/>
      <c r="HN76" s="119"/>
      <c r="HO76" s="119"/>
      <c r="HP76" s="119"/>
      <c r="HQ76" s="119"/>
      <c r="HR76" s="119"/>
      <c r="HS76" s="119"/>
      <c r="HT76" s="119"/>
      <c r="HU76" s="119"/>
      <c r="HV76" s="119"/>
      <c r="HW76" s="119"/>
      <c r="HX76" s="119"/>
      <c r="HY76" s="119"/>
      <c r="HZ76" s="119"/>
      <c r="IA76" s="119"/>
      <c r="IB76" s="119"/>
      <c r="IC76" s="119"/>
      <c r="ID76" s="119"/>
      <c r="IE76" s="119"/>
      <c r="IF76" s="119"/>
      <c r="IG76" s="119"/>
      <c r="IH76" s="119"/>
    </row>
    <row r="77" spans="1:242" s="128" customFormat="1" ht="15.75" x14ac:dyDescent="0.2">
      <c r="A77" s="119"/>
      <c r="B77" s="216"/>
      <c r="H77" s="118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19"/>
      <c r="BZ77" s="119"/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19"/>
      <c r="CO77" s="119"/>
      <c r="CP77" s="119"/>
      <c r="CQ77" s="119"/>
      <c r="CR77" s="119"/>
      <c r="CS77" s="119"/>
      <c r="CT77" s="119"/>
      <c r="CU77" s="119"/>
      <c r="CV77" s="119"/>
      <c r="CW77" s="119"/>
      <c r="CX77" s="119"/>
      <c r="CY77" s="119"/>
      <c r="CZ77" s="119"/>
      <c r="DA77" s="119"/>
      <c r="DB77" s="119"/>
      <c r="DC77" s="119"/>
      <c r="DD77" s="119"/>
      <c r="DE77" s="119"/>
      <c r="DF77" s="119"/>
      <c r="DG77" s="119"/>
      <c r="DH77" s="119"/>
      <c r="DI77" s="119"/>
      <c r="DJ77" s="119"/>
      <c r="DK77" s="119"/>
      <c r="DL77" s="119"/>
      <c r="DM77" s="119"/>
      <c r="DN77" s="119"/>
      <c r="DO77" s="119"/>
      <c r="DP77" s="119"/>
      <c r="DQ77" s="119"/>
      <c r="DR77" s="119"/>
      <c r="DS77" s="119"/>
      <c r="DT77" s="119"/>
      <c r="DU77" s="119"/>
      <c r="DV77" s="119"/>
      <c r="DW77" s="119"/>
      <c r="DX77" s="119"/>
      <c r="DY77" s="119"/>
      <c r="DZ77" s="119"/>
      <c r="EA77" s="119"/>
      <c r="EB77" s="119"/>
      <c r="EC77" s="119"/>
      <c r="ED77" s="119"/>
      <c r="EE77" s="119"/>
      <c r="EF77" s="119"/>
      <c r="EG77" s="119"/>
      <c r="EH77" s="119"/>
      <c r="EI77" s="119"/>
      <c r="EJ77" s="119"/>
      <c r="EK77" s="119"/>
      <c r="EL77" s="119"/>
      <c r="EM77" s="119"/>
      <c r="EN77" s="119"/>
      <c r="EO77" s="119"/>
      <c r="EP77" s="119"/>
      <c r="EQ77" s="119"/>
      <c r="ER77" s="119"/>
      <c r="ES77" s="119"/>
      <c r="ET77" s="119"/>
      <c r="EU77" s="119"/>
      <c r="EV77" s="119"/>
      <c r="EW77" s="119"/>
      <c r="EX77" s="119"/>
      <c r="EY77" s="119"/>
      <c r="EZ77" s="119"/>
      <c r="FA77" s="119"/>
      <c r="FB77" s="119"/>
      <c r="FC77" s="119"/>
      <c r="FD77" s="119"/>
      <c r="FE77" s="119"/>
      <c r="FF77" s="119"/>
      <c r="FG77" s="119"/>
      <c r="FH77" s="119"/>
      <c r="FI77" s="119"/>
      <c r="FJ77" s="119"/>
      <c r="FK77" s="119"/>
      <c r="FL77" s="119"/>
      <c r="FM77" s="119"/>
      <c r="FN77" s="119"/>
      <c r="FO77" s="119"/>
      <c r="FP77" s="119"/>
      <c r="FQ77" s="119"/>
      <c r="FR77" s="119"/>
      <c r="FS77" s="119"/>
      <c r="FT77" s="119"/>
      <c r="FU77" s="119"/>
      <c r="FV77" s="119"/>
      <c r="FW77" s="119"/>
      <c r="FX77" s="119"/>
      <c r="FY77" s="119"/>
      <c r="FZ77" s="119"/>
      <c r="GA77" s="119"/>
      <c r="GB77" s="119"/>
      <c r="GC77" s="119"/>
      <c r="GD77" s="119"/>
      <c r="GE77" s="119"/>
      <c r="GF77" s="119"/>
      <c r="GG77" s="119"/>
      <c r="GH77" s="119"/>
      <c r="GI77" s="119"/>
      <c r="GJ77" s="119"/>
      <c r="GK77" s="119"/>
      <c r="GL77" s="119"/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19"/>
      <c r="HA77" s="119"/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19"/>
      <c r="HP77" s="119"/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19"/>
      <c r="IE77" s="119"/>
      <c r="IF77" s="119"/>
      <c r="IG77" s="119"/>
      <c r="IH77" s="119"/>
    </row>
    <row r="78" spans="1:242" s="128" customFormat="1" ht="15.75" x14ac:dyDescent="0.2">
      <c r="A78" s="119"/>
      <c r="B78" s="216"/>
      <c r="H78" s="118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/>
      <c r="DM78" s="119"/>
      <c r="DN78" s="119"/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/>
      <c r="ED78" s="119"/>
      <c r="EE78" s="119"/>
      <c r="EF78" s="119"/>
      <c r="EG78" s="119"/>
      <c r="EH78" s="119"/>
      <c r="EI78" s="119"/>
      <c r="EJ78" s="119"/>
      <c r="EK78" s="119"/>
      <c r="EL78" s="119"/>
      <c r="EM78" s="119"/>
      <c r="EN78" s="119"/>
      <c r="EO78" s="119"/>
      <c r="EP78" s="119"/>
      <c r="EQ78" s="119"/>
      <c r="ER78" s="119"/>
      <c r="ES78" s="119"/>
      <c r="ET78" s="119"/>
      <c r="EU78" s="119"/>
      <c r="EV78" s="119"/>
      <c r="EW78" s="119"/>
      <c r="EX78" s="119"/>
      <c r="EY78" s="119"/>
      <c r="EZ78" s="119"/>
      <c r="FA78" s="119"/>
      <c r="FB78" s="119"/>
      <c r="FC78" s="119"/>
      <c r="FD78" s="119"/>
      <c r="FE78" s="119"/>
      <c r="FF78" s="119"/>
      <c r="FG78" s="119"/>
      <c r="FH78" s="119"/>
      <c r="FI78" s="119"/>
      <c r="FJ78" s="119"/>
      <c r="FK78" s="119"/>
      <c r="FL78" s="119"/>
      <c r="FM78" s="119"/>
      <c r="FN78" s="119"/>
      <c r="FO78" s="119"/>
      <c r="FP78" s="119"/>
      <c r="FQ78" s="119"/>
      <c r="FR78" s="119"/>
      <c r="FS78" s="119"/>
      <c r="FT78" s="119"/>
      <c r="FU78" s="119"/>
      <c r="FV78" s="119"/>
      <c r="FW78" s="119"/>
      <c r="FX78" s="119"/>
      <c r="FY78" s="119"/>
      <c r="FZ78" s="119"/>
      <c r="GA78" s="119"/>
      <c r="GB78" s="119"/>
      <c r="GC78" s="119"/>
      <c r="GD78" s="119"/>
      <c r="GE78" s="119"/>
      <c r="GF78" s="119"/>
      <c r="GG78" s="119"/>
      <c r="GH78" s="119"/>
      <c r="GI78" s="119"/>
      <c r="GJ78" s="119"/>
      <c r="GK78" s="119"/>
      <c r="GL78" s="119"/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19"/>
      <c r="HA78" s="119"/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19"/>
      <c r="HP78" s="119"/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19"/>
      <c r="IE78" s="119"/>
      <c r="IF78" s="119"/>
      <c r="IG78" s="119"/>
      <c r="IH78" s="119"/>
    </row>
    <row r="79" spans="1:242" s="128" customFormat="1" ht="15.75" x14ac:dyDescent="0.2">
      <c r="A79" s="119"/>
      <c r="B79" s="216"/>
      <c r="H79" s="118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W79" s="119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9"/>
      <c r="CW79" s="119"/>
      <c r="CX79" s="119"/>
      <c r="CY79" s="119"/>
      <c r="CZ79" s="119"/>
      <c r="DA79" s="119"/>
      <c r="DB79" s="119"/>
      <c r="DC79" s="119"/>
      <c r="DD79" s="119"/>
      <c r="DE79" s="119"/>
      <c r="DF79" s="119"/>
      <c r="DG79" s="119"/>
      <c r="DH79" s="119"/>
      <c r="DI79" s="119"/>
      <c r="DJ79" s="119"/>
      <c r="DK79" s="119"/>
      <c r="DL79" s="119"/>
      <c r="DM79" s="119"/>
      <c r="DN79" s="119"/>
      <c r="DO79" s="119"/>
      <c r="DP79" s="119"/>
      <c r="DQ79" s="119"/>
      <c r="DR79" s="119"/>
      <c r="DS79" s="119"/>
      <c r="DT79" s="119"/>
      <c r="DU79" s="119"/>
      <c r="DV79" s="119"/>
      <c r="DW79" s="119"/>
      <c r="DX79" s="119"/>
      <c r="DY79" s="119"/>
      <c r="DZ79" s="119"/>
      <c r="EA79" s="119"/>
      <c r="EB79" s="119"/>
      <c r="EC79" s="119"/>
      <c r="ED79" s="119"/>
      <c r="EE79" s="119"/>
      <c r="EF79" s="119"/>
      <c r="EG79" s="119"/>
      <c r="EH79" s="119"/>
      <c r="EI79" s="119"/>
      <c r="EJ79" s="119"/>
      <c r="EK79" s="119"/>
      <c r="EL79" s="119"/>
      <c r="EM79" s="119"/>
      <c r="EN79" s="119"/>
      <c r="EO79" s="119"/>
      <c r="EP79" s="119"/>
      <c r="EQ79" s="119"/>
      <c r="ER79" s="119"/>
      <c r="ES79" s="119"/>
      <c r="ET79" s="119"/>
      <c r="EU79" s="119"/>
      <c r="EV79" s="119"/>
      <c r="EW79" s="119"/>
      <c r="EX79" s="119"/>
      <c r="EY79" s="119"/>
      <c r="EZ79" s="119"/>
      <c r="FA79" s="119"/>
      <c r="FB79" s="119"/>
      <c r="FC79" s="119"/>
      <c r="FD79" s="119"/>
      <c r="FE79" s="119"/>
      <c r="FF79" s="119"/>
      <c r="FG79" s="119"/>
      <c r="FH79" s="119"/>
      <c r="FI79" s="119"/>
      <c r="FJ79" s="119"/>
      <c r="FK79" s="119"/>
      <c r="FL79" s="119"/>
      <c r="FM79" s="119"/>
      <c r="FN79" s="119"/>
      <c r="FO79" s="119"/>
      <c r="FP79" s="119"/>
      <c r="FQ79" s="119"/>
      <c r="FR79" s="119"/>
      <c r="FS79" s="119"/>
      <c r="FT79" s="119"/>
      <c r="FU79" s="119"/>
      <c r="FV79" s="119"/>
      <c r="FW79" s="119"/>
      <c r="FX79" s="119"/>
      <c r="FY79" s="119"/>
      <c r="FZ79" s="119"/>
      <c r="GA79" s="119"/>
      <c r="GB79" s="119"/>
      <c r="GC79" s="119"/>
      <c r="GD79" s="119"/>
      <c r="GE79" s="119"/>
      <c r="GF79" s="119"/>
      <c r="GG79" s="119"/>
      <c r="GH79" s="119"/>
      <c r="GI79" s="119"/>
      <c r="GJ79" s="119"/>
      <c r="GK79" s="119"/>
      <c r="GL79" s="119"/>
      <c r="GM79" s="119"/>
      <c r="GN79" s="119"/>
      <c r="GO79" s="119"/>
      <c r="GP79" s="119"/>
      <c r="GQ79" s="119"/>
      <c r="GR79" s="119"/>
      <c r="GS79" s="119"/>
      <c r="GT79" s="119"/>
      <c r="GU79" s="119"/>
      <c r="GV79" s="119"/>
      <c r="GW79" s="119"/>
      <c r="GX79" s="119"/>
      <c r="GY79" s="119"/>
      <c r="GZ79" s="119"/>
      <c r="HA79" s="119"/>
      <c r="HB79" s="119"/>
      <c r="HC79" s="119"/>
      <c r="HD79" s="119"/>
      <c r="HE79" s="119"/>
      <c r="HF79" s="119"/>
      <c r="HG79" s="119"/>
      <c r="HH79" s="119"/>
      <c r="HI79" s="119"/>
      <c r="HJ79" s="119"/>
      <c r="HK79" s="119"/>
      <c r="HL79" s="119"/>
      <c r="HM79" s="119"/>
      <c r="HN79" s="119"/>
      <c r="HO79" s="119"/>
      <c r="HP79" s="119"/>
      <c r="HQ79" s="119"/>
      <c r="HR79" s="119"/>
      <c r="HS79" s="119"/>
      <c r="HT79" s="119"/>
      <c r="HU79" s="119"/>
      <c r="HV79" s="119"/>
      <c r="HW79" s="119"/>
      <c r="HX79" s="119"/>
      <c r="HY79" s="119"/>
      <c r="HZ79" s="119"/>
      <c r="IA79" s="119"/>
      <c r="IB79" s="119"/>
      <c r="IC79" s="119"/>
      <c r="ID79" s="119"/>
      <c r="IE79" s="119"/>
      <c r="IF79" s="119"/>
      <c r="IG79" s="119"/>
      <c r="IH79" s="119"/>
    </row>
    <row r="80" spans="1:242" s="128" customFormat="1" ht="15.75" x14ac:dyDescent="0.2">
      <c r="A80" s="119"/>
      <c r="B80" s="216"/>
      <c r="H80" s="118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19"/>
      <c r="BU80" s="119"/>
      <c r="BV80" s="119"/>
      <c r="BW80" s="119"/>
      <c r="BX80" s="119"/>
      <c r="BY80" s="119"/>
      <c r="BZ80" s="119"/>
      <c r="CA80" s="119"/>
      <c r="CB80" s="119"/>
      <c r="CC80" s="119"/>
      <c r="CD80" s="119"/>
      <c r="CE80" s="119"/>
      <c r="CF80" s="119"/>
      <c r="CG80" s="119"/>
      <c r="CH80" s="119"/>
      <c r="CI80" s="119"/>
      <c r="CJ80" s="119"/>
      <c r="CK80" s="119"/>
      <c r="CL80" s="119"/>
      <c r="CM80" s="119"/>
      <c r="CN80" s="119"/>
      <c r="CO80" s="119"/>
      <c r="CP80" s="119"/>
      <c r="CQ80" s="119"/>
      <c r="CR80" s="119"/>
      <c r="CS80" s="119"/>
      <c r="CT80" s="119"/>
      <c r="CU80" s="119"/>
      <c r="CV80" s="119"/>
      <c r="CW80" s="119"/>
      <c r="CX80" s="119"/>
      <c r="CY80" s="119"/>
      <c r="CZ80" s="119"/>
      <c r="DA80" s="119"/>
      <c r="DB80" s="119"/>
      <c r="DC80" s="119"/>
      <c r="DD80" s="119"/>
      <c r="DE80" s="119"/>
      <c r="DF80" s="119"/>
      <c r="DG80" s="119"/>
      <c r="DH80" s="119"/>
      <c r="DI80" s="119"/>
      <c r="DJ80" s="119"/>
      <c r="DK80" s="119"/>
      <c r="DL80" s="119"/>
      <c r="DM80" s="119"/>
      <c r="DN80" s="119"/>
      <c r="DO80" s="119"/>
      <c r="DP80" s="119"/>
      <c r="DQ80" s="119"/>
      <c r="DR80" s="119"/>
      <c r="DS80" s="119"/>
      <c r="DT80" s="119"/>
      <c r="DU80" s="119"/>
      <c r="DV80" s="119"/>
      <c r="DW80" s="119"/>
      <c r="DX80" s="119"/>
      <c r="DY80" s="119"/>
      <c r="DZ80" s="119"/>
      <c r="EA80" s="119"/>
      <c r="EB80" s="119"/>
      <c r="EC80" s="119"/>
      <c r="ED80" s="119"/>
      <c r="EE80" s="119"/>
      <c r="EF80" s="119"/>
      <c r="EG80" s="119"/>
      <c r="EH80" s="119"/>
      <c r="EI80" s="119"/>
      <c r="EJ80" s="119"/>
      <c r="EK80" s="119"/>
      <c r="EL80" s="119"/>
      <c r="EM80" s="119"/>
      <c r="EN80" s="119"/>
      <c r="EO80" s="119"/>
      <c r="EP80" s="119"/>
      <c r="EQ80" s="119"/>
      <c r="ER80" s="119"/>
      <c r="ES80" s="119"/>
      <c r="ET80" s="119"/>
      <c r="EU80" s="119"/>
      <c r="EV80" s="119"/>
      <c r="EW80" s="119"/>
      <c r="EX80" s="119"/>
      <c r="EY80" s="119"/>
      <c r="EZ80" s="119"/>
      <c r="FA80" s="119"/>
      <c r="FB80" s="119"/>
      <c r="FC80" s="119"/>
      <c r="FD80" s="119"/>
      <c r="FE80" s="119"/>
      <c r="FF80" s="119"/>
      <c r="FG80" s="119"/>
      <c r="FH80" s="119"/>
      <c r="FI80" s="119"/>
      <c r="FJ80" s="119"/>
      <c r="FK80" s="119"/>
      <c r="FL80" s="119"/>
      <c r="FM80" s="119"/>
      <c r="FN80" s="119"/>
      <c r="FO80" s="119"/>
      <c r="FP80" s="119"/>
      <c r="FQ80" s="119"/>
      <c r="FR80" s="119"/>
      <c r="FS80" s="119"/>
      <c r="FT80" s="119"/>
      <c r="FU80" s="119"/>
      <c r="FV80" s="119"/>
      <c r="FW80" s="119"/>
      <c r="FX80" s="119"/>
      <c r="FY80" s="119"/>
      <c r="FZ80" s="119"/>
      <c r="GA80" s="119"/>
      <c r="GB80" s="119"/>
      <c r="GC80" s="119"/>
      <c r="GD80" s="119"/>
      <c r="GE80" s="119"/>
      <c r="GF80" s="119"/>
      <c r="GG80" s="119"/>
      <c r="GH80" s="119"/>
      <c r="GI80" s="119"/>
      <c r="GJ80" s="119"/>
      <c r="GK80" s="119"/>
      <c r="GL80" s="119"/>
      <c r="GM80" s="119"/>
      <c r="GN80" s="119"/>
      <c r="GO80" s="119"/>
      <c r="GP80" s="119"/>
      <c r="GQ80" s="119"/>
      <c r="GR80" s="119"/>
      <c r="GS80" s="119"/>
      <c r="GT80" s="119"/>
      <c r="GU80" s="119"/>
      <c r="GV80" s="119"/>
      <c r="GW80" s="119"/>
      <c r="GX80" s="119"/>
      <c r="GY80" s="119"/>
      <c r="GZ80" s="119"/>
      <c r="HA80" s="119"/>
      <c r="HB80" s="119"/>
      <c r="HC80" s="119"/>
      <c r="HD80" s="119"/>
      <c r="HE80" s="119"/>
      <c r="HF80" s="119"/>
      <c r="HG80" s="119"/>
      <c r="HH80" s="119"/>
      <c r="HI80" s="119"/>
      <c r="HJ80" s="119"/>
      <c r="HK80" s="119"/>
      <c r="HL80" s="119"/>
      <c r="HM80" s="119"/>
      <c r="HN80" s="119"/>
      <c r="HO80" s="119"/>
      <c r="HP80" s="119"/>
      <c r="HQ80" s="119"/>
      <c r="HR80" s="119"/>
      <c r="HS80" s="119"/>
      <c r="HT80" s="119"/>
      <c r="HU80" s="119"/>
      <c r="HV80" s="119"/>
      <c r="HW80" s="119"/>
      <c r="HX80" s="119"/>
      <c r="HY80" s="119"/>
      <c r="HZ80" s="119"/>
      <c r="IA80" s="119"/>
      <c r="IB80" s="119"/>
      <c r="IC80" s="119"/>
      <c r="ID80" s="119"/>
      <c r="IE80" s="119"/>
      <c r="IF80" s="119"/>
      <c r="IG80" s="119"/>
      <c r="IH80" s="119"/>
    </row>
    <row r="81" spans="1:242" s="128" customFormat="1" ht="15.75" x14ac:dyDescent="0.2">
      <c r="A81" s="119"/>
      <c r="B81" s="216"/>
      <c r="H81" s="118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C81" s="119"/>
      <c r="DD81" s="119"/>
      <c r="DE81" s="119"/>
      <c r="DF81" s="119"/>
      <c r="DG81" s="119"/>
      <c r="DH81" s="119"/>
      <c r="DI81" s="119"/>
      <c r="DJ81" s="119"/>
      <c r="DK81" s="119"/>
      <c r="DL81" s="119"/>
      <c r="DM81" s="119"/>
      <c r="DN81" s="119"/>
      <c r="DO81" s="119"/>
      <c r="DP81" s="119"/>
      <c r="DQ81" s="119"/>
      <c r="DR81" s="119"/>
      <c r="DS81" s="119"/>
      <c r="DT81" s="119"/>
      <c r="DU81" s="119"/>
      <c r="DV81" s="119"/>
      <c r="DW81" s="119"/>
      <c r="DX81" s="119"/>
      <c r="DY81" s="119"/>
      <c r="DZ81" s="119"/>
      <c r="EA81" s="119"/>
      <c r="EB81" s="119"/>
      <c r="EC81" s="119"/>
      <c r="ED81" s="119"/>
      <c r="EE81" s="119"/>
      <c r="EF81" s="119"/>
      <c r="EG81" s="119"/>
      <c r="EH81" s="119"/>
      <c r="EI81" s="119"/>
      <c r="EJ81" s="119"/>
      <c r="EK81" s="119"/>
      <c r="EL81" s="119"/>
      <c r="EM81" s="119"/>
      <c r="EN81" s="119"/>
      <c r="EO81" s="119"/>
      <c r="EP81" s="119"/>
      <c r="EQ81" s="119"/>
      <c r="ER81" s="119"/>
      <c r="ES81" s="119"/>
      <c r="ET81" s="119"/>
      <c r="EU81" s="119"/>
      <c r="EV81" s="119"/>
      <c r="EW81" s="119"/>
      <c r="EX81" s="119"/>
      <c r="EY81" s="119"/>
      <c r="EZ81" s="119"/>
      <c r="FA81" s="119"/>
      <c r="FB81" s="119"/>
      <c r="FC81" s="119"/>
      <c r="FD81" s="119"/>
      <c r="FE81" s="119"/>
      <c r="FF81" s="119"/>
      <c r="FG81" s="119"/>
      <c r="FH81" s="119"/>
      <c r="FI81" s="119"/>
      <c r="FJ81" s="119"/>
      <c r="FK81" s="119"/>
      <c r="FL81" s="119"/>
      <c r="FM81" s="119"/>
      <c r="FN81" s="119"/>
      <c r="FO81" s="119"/>
      <c r="FP81" s="119"/>
      <c r="FQ81" s="119"/>
      <c r="FR81" s="119"/>
      <c r="FS81" s="119"/>
      <c r="FT81" s="119"/>
      <c r="FU81" s="119"/>
      <c r="FV81" s="119"/>
      <c r="FW81" s="119"/>
      <c r="FX81" s="119"/>
      <c r="FY81" s="119"/>
      <c r="FZ81" s="119"/>
      <c r="GA81" s="119"/>
      <c r="GB81" s="119"/>
      <c r="GC81" s="119"/>
      <c r="GD81" s="119"/>
      <c r="GE81" s="119"/>
      <c r="GF81" s="119"/>
      <c r="GG81" s="119"/>
      <c r="GH81" s="119"/>
      <c r="GI81" s="119"/>
      <c r="GJ81" s="119"/>
      <c r="GK81" s="119"/>
      <c r="GL81" s="119"/>
      <c r="GM81" s="119"/>
      <c r="GN81" s="119"/>
      <c r="GO81" s="119"/>
      <c r="GP81" s="119"/>
      <c r="GQ81" s="119"/>
      <c r="GR81" s="119"/>
      <c r="GS81" s="119"/>
      <c r="GT81" s="119"/>
      <c r="GU81" s="119"/>
      <c r="GV81" s="119"/>
      <c r="GW81" s="119"/>
      <c r="GX81" s="119"/>
      <c r="GY81" s="119"/>
      <c r="GZ81" s="119"/>
      <c r="HA81" s="119"/>
      <c r="HB81" s="119"/>
      <c r="HC81" s="119"/>
      <c r="HD81" s="119"/>
      <c r="HE81" s="119"/>
      <c r="HF81" s="119"/>
      <c r="HG81" s="119"/>
      <c r="HH81" s="119"/>
      <c r="HI81" s="119"/>
      <c r="HJ81" s="119"/>
      <c r="HK81" s="119"/>
      <c r="HL81" s="119"/>
      <c r="HM81" s="119"/>
      <c r="HN81" s="119"/>
      <c r="HO81" s="119"/>
      <c r="HP81" s="119"/>
      <c r="HQ81" s="119"/>
      <c r="HR81" s="119"/>
      <c r="HS81" s="119"/>
      <c r="HT81" s="119"/>
      <c r="HU81" s="119"/>
      <c r="HV81" s="119"/>
      <c r="HW81" s="119"/>
      <c r="HX81" s="119"/>
      <c r="HY81" s="119"/>
      <c r="HZ81" s="119"/>
      <c r="IA81" s="119"/>
      <c r="IB81" s="119"/>
      <c r="IC81" s="119"/>
      <c r="ID81" s="119"/>
      <c r="IE81" s="119"/>
      <c r="IF81" s="119"/>
      <c r="IG81" s="119"/>
      <c r="IH81" s="119"/>
    </row>
    <row r="82" spans="1:242" s="128" customFormat="1" ht="15.75" x14ac:dyDescent="0.2">
      <c r="A82" s="119"/>
      <c r="B82" s="216"/>
      <c r="H82" s="118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D82" s="119"/>
      <c r="DE82" s="119"/>
      <c r="DF82" s="119"/>
      <c r="DG82" s="119"/>
      <c r="DH82" s="119"/>
      <c r="DI82" s="119"/>
      <c r="DJ82" s="119"/>
      <c r="DK82" s="119"/>
      <c r="DL82" s="119"/>
      <c r="DM82" s="119"/>
      <c r="DN82" s="119"/>
      <c r="DO82" s="119"/>
      <c r="DP82" s="119"/>
      <c r="DQ82" s="119"/>
      <c r="DR82" s="119"/>
      <c r="DS82" s="119"/>
      <c r="DT82" s="119"/>
      <c r="DU82" s="119"/>
      <c r="DV82" s="119"/>
      <c r="DW82" s="119"/>
      <c r="DX82" s="119"/>
      <c r="DY82" s="119"/>
      <c r="DZ82" s="119"/>
      <c r="EA82" s="119"/>
      <c r="EB82" s="119"/>
      <c r="EC82" s="119"/>
      <c r="ED82" s="119"/>
      <c r="EE82" s="119"/>
      <c r="EF82" s="119"/>
      <c r="EG82" s="119"/>
      <c r="EH82" s="119"/>
      <c r="EI82" s="119"/>
      <c r="EJ82" s="119"/>
      <c r="EK82" s="119"/>
      <c r="EL82" s="119"/>
      <c r="EM82" s="119"/>
      <c r="EN82" s="119"/>
      <c r="EO82" s="119"/>
      <c r="EP82" s="119"/>
      <c r="EQ82" s="119"/>
      <c r="ER82" s="119"/>
      <c r="ES82" s="119"/>
      <c r="ET82" s="119"/>
      <c r="EU82" s="119"/>
      <c r="EV82" s="119"/>
      <c r="EW82" s="119"/>
      <c r="EX82" s="119"/>
      <c r="EY82" s="119"/>
      <c r="EZ82" s="119"/>
      <c r="FA82" s="119"/>
      <c r="FB82" s="119"/>
      <c r="FC82" s="119"/>
      <c r="FD82" s="119"/>
      <c r="FE82" s="119"/>
      <c r="FF82" s="119"/>
      <c r="FG82" s="119"/>
      <c r="FH82" s="119"/>
      <c r="FI82" s="119"/>
      <c r="FJ82" s="119"/>
      <c r="FK82" s="119"/>
      <c r="FL82" s="119"/>
      <c r="FM82" s="119"/>
      <c r="FN82" s="119"/>
      <c r="FO82" s="119"/>
      <c r="FP82" s="119"/>
      <c r="FQ82" s="119"/>
      <c r="FR82" s="119"/>
      <c r="FS82" s="119"/>
      <c r="FT82" s="119"/>
      <c r="FU82" s="119"/>
      <c r="FV82" s="119"/>
      <c r="FW82" s="119"/>
      <c r="FX82" s="119"/>
      <c r="FY82" s="119"/>
      <c r="FZ82" s="119"/>
      <c r="GA82" s="119"/>
      <c r="GB82" s="119"/>
      <c r="GC82" s="119"/>
      <c r="GD82" s="119"/>
      <c r="GE82" s="119"/>
      <c r="GF82" s="119"/>
      <c r="GG82" s="119"/>
      <c r="GH82" s="119"/>
      <c r="GI82" s="119"/>
      <c r="GJ82" s="119"/>
      <c r="GK82" s="119"/>
      <c r="GL82" s="119"/>
      <c r="GM82" s="119"/>
      <c r="GN82" s="119"/>
      <c r="GO82" s="119"/>
      <c r="GP82" s="119"/>
      <c r="GQ82" s="119"/>
      <c r="GR82" s="119"/>
      <c r="GS82" s="119"/>
      <c r="GT82" s="119"/>
      <c r="GU82" s="119"/>
      <c r="GV82" s="119"/>
      <c r="GW82" s="119"/>
      <c r="GX82" s="119"/>
      <c r="GY82" s="119"/>
      <c r="GZ82" s="119"/>
      <c r="HA82" s="119"/>
      <c r="HB82" s="119"/>
      <c r="HC82" s="119"/>
      <c r="HD82" s="119"/>
      <c r="HE82" s="119"/>
      <c r="HF82" s="119"/>
      <c r="HG82" s="119"/>
      <c r="HH82" s="119"/>
      <c r="HI82" s="119"/>
      <c r="HJ82" s="119"/>
      <c r="HK82" s="119"/>
      <c r="HL82" s="119"/>
      <c r="HM82" s="119"/>
      <c r="HN82" s="119"/>
      <c r="HO82" s="119"/>
      <c r="HP82" s="119"/>
      <c r="HQ82" s="119"/>
      <c r="HR82" s="119"/>
      <c r="HS82" s="119"/>
      <c r="HT82" s="119"/>
      <c r="HU82" s="119"/>
      <c r="HV82" s="119"/>
      <c r="HW82" s="119"/>
      <c r="HX82" s="119"/>
      <c r="HY82" s="119"/>
      <c r="HZ82" s="119"/>
      <c r="IA82" s="119"/>
      <c r="IB82" s="119"/>
      <c r="IC82" s="119"/>
      <c r="ID82" s="119"/>
      <c r="IE82" s="119"/>
      <c r="IF82" s="119"/>
      <c r="IG82" s="119"/>
      <c r="IH82" s="119"/>
    </row>
    <row r="83" spans="1:242" s="128" customFormat="1" ht="15.75" x14ac:dyDescent="0.2">
      <c r="A83" s="119"/>
      <c r="B83" s="216"/>
      <c r="H83" s="118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  <c r="BI83" s="119"/>
      <c r="BJ83" s="119"/>
      <c r="BK83" s="119"/>
      <c r="BL83" s="119"/>
      <c r="BM83" s="119"/>
      <c r="BN83" s="119"/>
      <c r="BO83" s="119"/>
      <c r="BP83" s="119"/>
      <c r="BQ83" s="119"/>
      <c r="BR83" s="119"/>
      <c r="BS83" s="119"/>
      <c r="BT83" s="119"/>
      <c r="BU83" s="119"/>
      <c r="BV83" s="119"/>
      <c r="BW83" s="119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9"/>
      <c r="CW83" s="119"/>
      <c r="CX83" s="119"/>
      <c r="CY83" s="119"/>
      <c r="CZ83" s="119"/>
      <c r="DA83" s="119"/>
      <c r="DB83" s="119"/>
      <c r="DC83" s="119"/>
      <c r="DD83" s="119"/>
      <c r="DE83" s="119"/>
      <c r="DF83" s="119"/>
      <c r="DG83" s="119"/>
      <c r="DH83" s="119"/>
      <c r="DI83" s="119"/>
      <c r="DJ83" s="119"/>
      <c r="DK83" s="119"/>
      <c r="DL83" s="119"/>
      <c r="DM83" s="119"/>
      <c r="DN83" s="119"/>
      <c r="DO83" s="119"/>
      <c r="DP83" s="119"/>
      <c r="DQ83" s="119"/>
      <c r="DR83" s="119"/>
      <c r="DS83" s="119"/>
      <c r="DT83" s="119"/>
      <c r="DU83" s="119"/>
      <c r="DV83" s="119"/>
      <c r="DW83" s="119"/>
      <c r="DX83" s="119"/>
      <c r="DY83" s="119"/>
      <c r="DZ83" s="119"/>
      <c r="EA83" s="119"/>
      <c r="EB83" s="119"/>
      <c r="EC83" s="119"/>
      <c r="ED83" s="119"/>
      <c r="EE83" s="119"/>
      <c r="EF83" s="119"/>
      <c r="EG83" s="119"/>
      <c r="EH83" s="119"/>
      <c r="EI83" s="119"/>
      <c r="EJ83" s="119"/>
      <c r="EK83" s="119"/>
      <c r="EL83" s="119"/>
      <c r="EM83" s="119"/>
      <c r="EN83" s="119"/>
      <c r="EO83" s="119"/>
      <c r="EP83" s="119"/>
      <c r="EQ83" s="119"/>
      <c r="ER83" s="119"/>
      <c r="ES83" s="119"/>
      <c r="ET83" s="119"/>
      <c r="EU83" s="119"/>
      <c r="EV83" s="119"/>
      <c r="EW83" s="119"/>
      <c r="EX83" s="119"/>
      <c r="EY83" s="119"/>
      <c r="EZ83" s="119"/>
      <c r="FA83" s="119"/>
      <c r="FB83" s="119"/>
      <c r="FC83" s="119"/>
      <c r="FD83" s="119"/>
      <c r="FE83" s="119"/>
      <c r="FF83" s="119"/>
      <c r="FG83" s="119"/>
      <c r="FH83" s="119"/>
      <c r="FI83" s="119"/>
      <c r="FJ83" s="119"/>
      <c r="FK83" s="119"/>
      <c r="FL83" s="119"/>
      <c r="FM83" s="119"/>
      <c r="FN83" s="119"/>
      <c r="FO83" s="119"/>
      <c r="FP83" s="119"/>
      <c r="FQ83" s="119"/>
      <c r="FR83" s="119"/>
      <c r="FS83" s="119"/>
      <c r="FT83" s="119"/>
      <c r="FU83" s="119"/>
      <c r="FV83" s="119"/>
      <c r="FW83" s="119"/>
      <c r="FX83" s="119"/>
      <c r="FY83" s="119"/>
      <c r="FZ83" s="119"/>
      <c r="GA83" s="119"/>
      <c r="GB83" s="119"/>
      <c r="GC83" s="119"/>
      <c r="GD83" s="119"/>
      <c r="GE83" s="119"/>
      <c r="GF83" s="119"/>
      <c r="GG83" s="119"/>
      <c r="GH83" s="119"/>
      <c r="GI83" s="119"/>
      <c r="GJ83" s="119"/>
      <c r="GK83" s="119"/>
      <c r="GL83" s="119"/>
      <c r="GM83" s="119"/>
      <c r="GN83" s="119"/>
      <c r="GO83" s="119"/>
      <c r="GP83" s="119"/>
      <c r="GQ83" s="119"/>
      <c r="GR83" s="119"/>
      <c r="GS83" s="119"/>
      <c r="GT83" s="119"/>
      <c r="GU83" s="119"/>
      <c r="GV83" s="119"/>
      <c r="GW83" s="119"/>
      <c r="GX83" s="119"/>
      <c r="GY83" s="119"/>
      <c r="GZ83" s="119"/>
      <c r="HA83" s="119"/>
      <c r="HB83" s="119"/>
      <c r="HC83" s="119"/>
      <c r="HD83" s="119"/>
      <c r="HE83" s="119"/>
      <c r="HF83" s="119"/>
      <c r="HG83" s="119"/>
      <c r="HH83" s="119"/>
      <c r="HI83" s="119"/>
      <c r="HJ83" s="119"/>
      <c r="HK83" s="119"/>
      <c r="HL83" s="119"/>
      <c r="HM83" s="119"/>
      <c r="HN83" s="119"/>
      <c r="HO83" s="119"/>
      <c r="HP83" s="119"/>
      <c r="HQ83" s="119"/>
      <c r="HR83" s="119"/>
      <c r="HS83" s="119"/>
      <c r="HT83" s="119"/>
      <c r="HU83" s="119"/>
      <c r="HV83" s="119"/>
      <c r="HW83" s="119"/>
      <c r="HX83" s="119"/>
      <c r="HY83" s="119"/>
      <c r="HZ83" s="119"/>
      <c r="IA83" s="119"/>
      <c r="IB83" s="119"/>
      <c r="IC83" s="119"/>
      <c r="ID83" s="119"/>
      <c r="IE83" s="119"/>
      <c r="IF83" s="119"/>
      <c r="IG83" s="119"/>
      <c r="IH83" s="119"/>
    </row>
    <row r="84" spans="1:242" s="128" customFormat="1" ht="15.75" x14ac:dyDescent="0.2">
      <c r="A84" s="119"/>
      <c r="B84" s="216"/>
      <c r="H84" s="118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119"/>
      <c r="BT84" s="119"/>
      <c r="BU84" s="119"/>
      <c r="BV84" s="119"/>
      <c r="BW84" s="119"/>
      <c r="BX84" s="119"/>
      <c r="BY84" s="119"/>
      <c r="BZ84" s="119"/>
      <c r="CA84" s="119"/>
      <c r="CB84" s="119"/>
      <c r="CC84" s="119"/>
      <c r="CD84" s="119"/>
      <c r="CE84" s="119"/>
      <c r="CF84" s="119"/>
      <c r="CG84" s="119"/>
      <c r="CH84" s="119"/>
      <c r="CI84" s="119"/>
      <c r="CJ84" s="119"/>
      <c r="CK84" s="119"/>
      <c r="CL84" s="119"/>
      <c r="CM84" s="119"/>
      <c r="CN84" s="119"/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19"/>
      <c r="CZ84" s="119"/>
      <c r="DA84" s="119"/>
      <c r="DB84" s="119"/>
      <c r="DC84" s="119"/>
      <c r="DD84" s="119"/>
      <c r="DE84" s="119"/>
      <c r="DF84" s="119"/>
      <c r="DG84" s="119"/>
      <c r="DH84" s="119"/>
      <c r="DI84" s="119"/>
      <c r="DJ84" s="119"/>
      <c r="DK84" s="119"/>
      <c r="DL84" s="119"/>
      <c r="DM84" s="119"/>
      <c r="DN84" s="119"/>
      <c r="DO84" s="119"/>
      <c r="DP84" s="119"/>
      <c r="DQ84" s="119"/>
      <c r="DR84" s="119"/>
      <c r="DS84" s="119"/>
      <c r="DT84" s="119"/>
      <c r="DU84" s="119"/>
      <c r="DV84" s="119"/>
      <c r="DW84" s="119"/>
      <c r="DX84" s="119"/>
      <c r="DY84" s="119"/>
      <c r="DZ84" s="119"/>
      <c r="EA84" s="119"/>
      <c r="EB84" s="119"/>
      <c r="EC84" s="119"/>
      <c r="ED84" s="119"/>
      <c r="EE84" s="119"/>
      <c r="EF84" s="119"/>
      <c r="EG84" s="119"/>
      <c r="EH84" s="119"/>
      <c r="EI84" s="119"/>
      <c r="EJ84" s="119"/>
      <c r="EK84" s="119"/>
      <c r="EL84" s="119"/>
      <c r="EM84" s="119"/>
      <c r="EN84" s="119"/>
      <c r="EO84" s="119"/>
      <c r="EP84" s="119"/>
      <c r="EQ84" s="119"/>
      <c r="ER84" s="119"/>
      <c r="ES84" s="119"/>
      <c r="ET84" s="119"/>
      <c r="EU84" s="119"/>
      <c r="EV84" s="119"/>
      <c r="EW84" s="119"/>
      <c r="EX84" s="119"/>
      <c r="EY84" s="119"/>
      <c r="EZ84" s="119"/>
      <c r="FA84" s="119"/>
      <c r="FB84" s="119"/>
      <c r="FC84" s="119"/>
      <c r="FD84" s="119"/>
      <c r="FE84" s="119"/>
      <c r="FF84" s="119"/>
      <c r="FG84" s="119"/>
      <c r="FH84" s="119"/>
      <c r="FI84" s="119"/>
      <c r="FJ84" s="119"/>
      <c r="FK84" s="119"/>
      <c r="FL84" s="119"/>
      <c r="FM84" s="119"/>
      <c r="FN84" s="119"/>
      <c r="FO84" s="119"/>
      <c r="FP84" s="119"/>
      <c r="FQ84" s="119"/>
      <c r="FR84" s="119"/>
      <c r="FS84" s="119"/>
      <c r="FT84" s="119"/>
      <c r="FU84" s="119"/>
      <c r="FV84" s="119"/>
      <c r="FW84" s="119"/>
      <c r="FX84" s="119"/>
      <c r="FY84" s="119"/>
      <c r="FZ84" s="119"/>
      <c r="GA84" s="119"/>
      <c r="GB84" s="119"/>
      <c r="GC84" s="119"/>
      <c r="GD84" s="119"/>
      <c r="GE84" s="119"/>
      <c r="GF84" s="119"/>
      <c r="GG84" s="119"/>
      <c r="GH84" s="119"/>
      <c r="GI84" s="119"/>
      <c r="GJ84" s="119"/>
      <c r="GK84" s="119"/>
      <c r="GL84" s="119"/>
      <c r="GM84" s="119"/>
      <c r="GN84" s="119"/>
      <c r="GO84" s="119"/>
      <c r="GP84" s="119"/>
      <c r="GQ84" s="119"/>
      <c r="GR84" s="119"/>
      <c r="GS84" s="119"/>
      <c r="GT84" s="119"/>
      <c r="GU84" s="119"/>
      <c r="GV84" s="119"/>
      <c r="GW84" s="119"/>
      <c r="GX84" s="119"/>
      <c r="GY84" s="119"/>
      <c r="GZ84" s="119"/>
      <c r="HA84" s="119"/>
      <c r="HB84" s="119"/>
      <c r="HC84" s="119"/>
      <c r="HD84" s="119"/>
      <c r="HE84" s="119"/>
      <c r="HF84" s="119"/>
      <c r="HG84" s="119"/>
      <c r="HH84" s="119"/>
      <c r="HI84" s="119"/>
      <c r="HJ84" s="119"/>
      <c r="HK84" s="119"/>
      <c r="HL84" s="119"/>
      <c r="HM84" s="119"/>
      <c r="HN84" s="119"/>
      <c r="HO84" s="119"/>
      <c r="HP84" s="119"/>
      <c r="HQ84" s="119"/>
      <c r="HR84" s="119"/>
      <c r="HS84" s="119"/>
      <c r="HT84" s="119"/>
      <c r="HU84" s="119"/>
      <c r="HV84" s="119"/>
      <c r="HW84" s="119"/>
      <c r="HX84" s="119"/>
      <c r="HY84" s="119"/>
      <c r="HZ84" s="119"/>
      <c r="IA84" s="119"/>
      <c r="IB84" s="119"/>
      <c r="IC84" s="119"/>
      <c r="ID84" s="119"/>
      <c r="IE84" s="119"/>
      <c r="IF84" s="119"/>
      <c r="IG84" s="119"/>
      <c r="IH84" s="119"/>
    </row>
    <row r="85" spans="1:242" s="128" customFormat="1" ht="15.75" x14ac:dyDescent="0.2">
      <c r="A85" s="119"/>
      <c r="B85" s="216"/>
      <c r="H85" s="118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O85" s="119"/>
      <c r="BP85" s="119"/>
      <c r="BQ85" s="119"/>
      <c r="BR85" s="119"/>
      <c r="BS85" s="119"/>
      <c r="BT85" s="119"/>
      <c r="BU85" s="119"/>
      <c r="BV85" s="119"/>
      <c r="BW85" s="119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  <c r="DB85" s="119"/>
      <c r="DC85" s="119"/>
      <c r="DD85" s="119"/>
      <c r="DE85" s="119"/>
      <c r="DF85" s="119"/>
      <c r="DG85" s="119"/>
      <c r="DH85" s="119"/>
      <c r="DI85" s="119"/>
      <c r="DJ85" s="119"/>
      <c r="DK85" s="119"/>
      <c r="DL85" s="119"/>
      <c r="DM85" s="119"/>
      <c r="DN85" s="119"/>
      <c r="DO85" s="119"/>
      <c r="DP85" s="119"/>
      <c r="DQ85" s="119"/>
      <c r="DR85" s="119"/>
      <c r="DS85" s="119"/>
      <c r="DT85" s="119"/>
      <c r="DU85" s="119"/>
      <c r="DV85" s="119"/>
      <c r="DW85" s="119"/>
      <c r="DX85" s="119"/>
      <c r="DY85" s="119"/>
      <c r="DZ85" s="119"/>
      <c r="EA85" s="119"/>
      <c r="EB85" s="119"/>
      <c r="EC85" s="119"/>
      <c r="ED85" s="119"/>
      <c r="EE85" s="119"/>
      <c r="EF85" s="119"/>
      <c r="EG85" s="119"/>
      <c r="EH85" s="119"/>
      <c r="EI85" s="119"/>
      <c r="EJ85" s="119"/>
      <c r="EK85" s="119"/>
      <c r="EL85" s="119"/>
      <c r="EM85" s="119"/>
      <c r="EN85" s="119"/>
      <c r="EO85" s="119"/>
      <c r="EP85" s="119"/>
      <c r="EQ85" s="119"/>
      <c r="ER85" s="119"/>
      <c r="ES85" s="119"/>
      <c r="ET85" s="119"/>
      <c r="EU85" s="119"/>
      <c r="EV85" s="119"/>
      <c r="EW85" s="119"/>
      <c r="EX85" s="119"/>
      <c r="EY85" s="119"/>
      <c r="EZ85" s="119"/>
      <c r="FA85" s="119"/>
      <c r="FB85" s="119"/>
      <c r="FC85" s="119"/>
      <c r="FD85" s="119"/>
      <c r="FE85" s="119"/>
      <c r="FF85" s="119"/>
      <c r="FG85" s="119"/>
      <c r="FH85" s="119"/>
      <c r="FI85" s="119"/>
      <c r="FJ85" s="119"/>
      <c r="FK85" s="119"/>
      <c r="FL85" s="119"/>
      <c r="FM85" s="119"/>
      <c r="FN85" s="119"/>
      <c r="FO85" s="119"/>
      <c r="FP85" s="119"/>
      <c r="FQ85" s="119"/>
      <c r="FR85" s="119"/>
      <c r="FS85" s="119"/>
      <c r="FT85" s="119"/>
      <c r="FU85" s="119"/>
      <c r="FV85" s="119"/>
      <c r="FW85" s="119"/>
      <c r="FX85" s="119"/>
      <c r="FY85" s="119"/>
      <c r="FZ85" s="119"/>
      <c r="GA85" s="119"/>
      <c r="GB85" s="119"/>
      <c r="GC85" s="119"/>
      <c r="GD85" s="119"/>
      <c r="GE85" s="119"/>
      <c r="GF85" s="119"/>
      <c r="GG85" s="119"/>
      <c r="GH85" s="119"/>
      <c r="GI85" s="119"/>
      <c r="GJ85" s="119"/>
      <c r="GK85" s="119"/>
      <c r="GL85" s="119"/>
      <c r="GM85" s="119"/>
      <c r="GN85" s="119"/>
      <c r="GO85" s="119"/>
      <c r="GP85" s="119"/>
      <c r="GQ85" s="119"/>
      <c r="GR85" s="119"/>
      <c r="GS85" s="119"/>
      <c r="GT85" s="119"/>
      <c r="GU85" s="119"/>
      <c r="GV85" s="119"/>
      <c r="GW85" s="119"/>
      <c r="GX85" s="119"/>
      <c r="GY85" s="119"/>
      <c r="GZ85" s="119"/>
      <c r="HA85" s="119"/>
      <c r="HB85" s="119"/>
      <c r="HC85" s="119"/>
      <c r="HD85" s="119"/>
      <c r="HE85" s="119"/>
      <c r="HF85" s="119"/>
      <c r="HG85" s="119"/>
      <c r="HH85" s="119"/>
      <c r="HI85" s="119"/>
      <c r="HJ85" s="119"/>
      <c r="HK85" s="119"/>
      <c r="HL85" s="119"/>
      <c r="HM85" s="119"/>
      <c r="HN85" s="119"/>
      <c r="HO85" s="119"/>
      <c r="HP85" s="119"/>
      <c r="HQ85" s="119"/>
      <c r="HR85" s="119"/>
      <c r="HS85" s="119"/>
      <c r="HT85" s="119"/>
      <c r="HU85" s="119"/>
      <c r="HV85" s="119"/>
      <c r="HW85" s="119"/>
      <c r="HX85" s="119"/>
      <c r="HY85" s="119"/>
      <c r="HZ85" s="119"/>
      <c r="IA85" s="119"/>
      <c r="IB85" s="119"/>
      <c r="IC85" s="119"/>
      <c r="ID85" s="119"/>
      <c r="IE85" s="119"/>
      <c r="IF85" s="119"/>
      <c r="IG85" s="119"/>
      <c r="IH85" s="119"/>
    </row>
    <row r="86" spans="1:242" s="128" customFormat="1" ht="15.75" x14ac:dyDescent="0.2">
      <c r="A86" s="119"/>
      <c r="B86" s="216"/>
      <c r="H86" s="118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19"/>
      <c r="BW86" s="119"/>
      <c r="BX86" s="119"/>
      <c r="BY86" s="119"/>
      <c r="BZ86" s="119"/>
      <c r="CA86" s="119"/>
      <c r="CB86" s="119"/>
      <c r="CC86" s="119"/>
      <c r="CD86" s="119"/>
      <c r="CE86" s="119"/>
      <c r="CF86" s="119"/>
      <c r="CG86" s="119"/>
      <c r="CH86" s="119"/>
      <c r="CI86" s="119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19"/>
      <c r="CV86" s="119"/>
      <c r="CW86" s="119"/>
      <c r="CX86" s="119"/>
      <c r="CY86" s="119"/>
      <c r="CZ86" s="119"/>
      <c r="DA86" s="119"/>
      <c r="DB86" s="119"/>
      <c r="DC86" s="119"/>
      <c r="DD86" s="119"/>
      <c r="DE86" s="119"/>
      <c r="DF86" s="119"/>
      <c r="DG86" s="119"/>
      <c r="DH86" s="119"/>
      <c r="DI86" s="119"/>
      <c r="DJ86" s="119"/>
      <c r="DK86" s="119"/>
      <c r="DL86" s="119"/>
      <c r="DM86" s="119"/>
      <c r="DN86" s="119"/>
      <c r="DO86" s="119"/>
      <c r="DP86" s="119"/>
      <c r="DQ86" s="119"/>
      <c r="DR86" s="119"/>
      <c r="DS86" s="119"/>
      <c r="DT86" s="119"/>
      <c r="DU86" s="119"/>
      <c r="DV86" s="119"/>
      <c r="DW86" s="119"/>
      <c r="DX86" s="119"/>
      <c r="DY86" s="119"/>
      <c r="DZ86" s="119"/>
      <c r="EA86" s="119"/>
      <c r="EB86" s="119"/>
      <c r="EC86" s="119"/>
      <c r="ED86" s="119"/>
      <c r="EE86" s="119"/>
      <c r="EF86" s="119"/>
      <c r="EG86" s="119"/>
      <c r="EH86" s="119"/>
      <c r="EI86" s="119"/>
      <c r="EJ86" s="119"/>
      <c r="EK86" s="119"/>
      <c r="EL86" s="119"/>
      <c r="EM86" s="119"/>
      <c r="EN86" s="119"/>
      <c r="EO86" s="119"/>
      <c r="EP86" s="119"/>
      <c r="EQ86" s="119"/>
      <c r="ER86" s="119"/>
      <c r="ES86" s="119"/>
      <c r="ET86" s="119"/>
      <c r="EU86" s="119"/>
      <c r="EV86" s="119"/>
      <c r="EW86" s="119"/>
      <c r="EX86" s="119"/>
      <c r="EY86" s="119"/>
      <c r="EZ86" s="119"/>
      <c r="FA86" s="119"/>
      <c r="FB86" s="119"/>
      <c r="FC86" s="119"/>
      <c r="FD86" s="119"/>
      <c r="FE86" s="119"/>
      <c r="FF86" s="119"/>
      <c r="FG86" s="119"/>
      <c r="FH86" s="119"/>
      <c r="FI86" s="119"/>
      <c r="FJ86" s="119"/>
      <c r="FK86" s="119"/>
      <c r="FL86" s="119"/>
      <c r="FM86" s="119"/>
      <c r="FN86" s="119"/>
      <c r="FO86" s="119"/>
      <c r="FP86" s="119"/>
      <c r="FQ86" s="119"/>
      <c r="FR86" s="119"/>
      <c r="FS86" s="119"/>
      <c r="FT86" s="119"/>
      <c r="FU86" s="119"/>
      <c r="FV86" s="119"/>
      <c r="FW86" s="119"/>
      <c r="FX86" s="119"/>
      <c r="FY86" s="119"/>
      <c r="FZ86" s="119"/>
      <c r="GA86" s="119"/>
      <c r="GB86" s="119"/>
      <c r="GC86" s="119"/>
      <c r="GD86" s="119"/>
      <c r="GE86" s="119"/>
      <c r="GF86" s="119"/>
      <c r="GG86" s="119"/>
      <c r="GH86" s="119"/>
      <c r="GI86" s="119"/>
      <c r="GJ86" s="119"/>
      <c r="GK86" s="119"/>
      <c r="GL86" s="119"/>
      <c r="GM86" s="119"/>
      <c r="GN86" s="119"/>
      <c r="GO86" s="119"/>
      <c r="GP86" s="119"/>
      <c r="GQ86" s="119"/>
      <c r="GR86" s="119"/>
      <c r="GS86" s="119"/>
      <c r="GT86" s="119"/>
      <c r="GU86" s="119"/>
      <c r="GV86" s="119"/>
      <c r="GW86" s="119"/>
      <c r="GX86" s="119"/>
      <c r="GY86" s="119"/>
      <c r="GZ86" s="119"/>
      <c r="HA86" s="119"/>
      <c r="HB86" s="119"/>
      <c r="HC86" s="119"/>
      <c r="HD86" s="119"/>
      <c r="HE86" s="119"/>
      <c r="HF86" s="119"/>
      <c r="HG86" s="119"/>
      <c r="HH86" s="119"/>
      <c r="HI86" s="119"/>
      <c r="HJ86" s="119"/>
      <c r="HK86" s="119"/>
      <c r="HL86" s="119"/>
      <c r="HM86" s="119"/>
      <c r="HN86" s="119"/>
      <c r="HO86" s="119"/>
      <c r="HP86" s="119"/>
      <c r="HQ86" s="119"/>
      <c r="HR86" s="119"/>
      <c r="HS86" s="119"/>
      <c r="HT86" s="119"/>
      <c r="HU86" s="119"/>
      <c r="HV86" s="119"/>
      <c r="HW86" s="119"/>
      <c r="HX86" s="119"/>
      <c r="HY86" s="119"/>
      <c r="HZ86" s="119"/>
      <c r="IA86" s="119"/>
      <c r="IB86" s="119"/>
      <c r="IC86" s="119"/>
      <c r="ID86" s="119"/>
      <c r="IE86" s="119"/>
      <c r="IF86" s="119"/>
      <c r="IG86" s="119"/>
      <c r="IH86" s="119"/>
    </row>
    <row r="87" spans="1:242" s="128" customFormat="1" ht="15.75" x14ac:dyDescent="0.2">
      <c r="A87" s="119"/>
      <c r="B87" s="216"/>
      <c r="H87" s="118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119"/>
      <c r="BO87" s="119"/>
      <c r="BP87" s="119"/>
      <c r="BQ87" s="119"/>
      <c r="BR87" s="119"/>
      <c r="BS87" s="119"/>
      <c r="BT87" s="119"/>
      <c r="BU87" s="119"/>
      <c r="BV87" s="119"/>
      <c r="BW87" s="119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9"/>
      <c r="CW87" s="119"/>
      <c r="CX87" s="119"/>
      <c r="CY87" s="119"/>
      <c r="CZ87" s="119"/>
      <c r="DA87" s="119"/>
      <c r="DB87" s="119"/>
      <c r="DC87" s="119"/>
      <c r="DD87" s="119"/>
      <c r="DE87" s="119"/>
      <c r="DF87" s="119"/>
      <c r="DG87" s="119"/>
      <c r="DH87" s="119"/>
      <c r="DI87" s="119"/>
      <c r="DJ87" s="119"/>
      <c r="DK87" s="119"/>
      <c r="DL87" s="119"/>
      <c r="DM87" s="119"/>
      <c r="DN87" s="119"/>
      <c r="DO87" s="119"/>
      <c r="DP87" s="119"/>
      <c r="DQ87" s="119"/>
      <c r="DR87" s="119"/>
      <c r="DS87" s="119"/>
      <c r="DT87" s="119"/>
      <c r="DU87" s="119"/>
      <c r="DV87" s="119"/>
      <c r="DW87" s="119"/>
      <c r="DX87" s="119"/>
      <c r="DY87" s="119"/>
      <c r="DZ87" s="119"/>
      <c r="EA87" s="119"/>
      <c r="EB87" s="119"/>
      <c r="EC87" s="119"/>
      <c r="ED87" s="119"/>
      <c r="EE87" s="119"/>
      <c r="EF87" s="119"/>
      <c r="EG87" s="119"/>
      <c r="EH87" s="119"/>
      <c r="EI87" s="119"/>
      <c r="EJ87" s="119"/>
      <c r="EK87" s="119"/>
      <c r="EL87" s="119"/>
      <c r="EM87" s="119"/>
      <c r="EN87" s="119"/>
      <c r="EO87" s="119"/>
      <c r="EP87" s="119"/>
      <c r="EQ87" s="119"/>
      <c r="ER87" s="119"/>
      <c r="ES87" s="119"/>
      <c r="ET87" s="119"/>
      <c r="EU87" s="119"/>
      <c r="EV87" s="119"/>
      <c r="EW87" s="119"/>
      <c r="EX87" s="119"/>
      <c r="EY87" s="119"/>
      <c r="EZ87" s="119"/>
      <c r="FA87" s="119"/>
      <c r="FB87" s="119"/>
      <c r="FC87" s="119"/>
      <c r="FD87" s="119"/>
      <c r="FE87" s="119"/>
      <c r="FF87" s="119"/>
      <c r="FG87" s="119"/>
      <c r="FH87" s="119"/>
      <c r="FI87" s="119"/>
      <c r="FJ87" s="119"/>
      <c r="FK87" s="119"/>
      <c r="FL87" s="119"/>
      <c r="FM87" s="119"/>
      <c r="FN87" s="119"/>
      <c r="FO87" s="119"/>
      <c r="FP87" s="119"/>
      <c r="FQ87" s="119"/>
      <c r="FR87" s="119"/>
      <c r="FS87" s="119"/>
      <c r="FT87" s="119"/>
      <c r="FU87" s="119"/>
      <c r="FV87" s="119"/>
      <c r="FW87" s="119"/>
      <c r="FX87" s="119"/>
      <c r="FY87" s="119"/>
      <c r="FZ87" s="119"/>
      <c r="GA87" s="119"/>
      <c r="GB87" s="119"/>
      <c r="GC87" s="119"/>
      <c r="GD87" s="119"/>
      <c r="GE87" s="119"/>
      <c r="GF87" s="119"/>
      <c r="GG87" s="119"/>
      <c r="GH87" s="119"/>
      <c r="GI87" s="119"/>
      <c r="GJ87" s="119"/>
      <c r="GK87" s="119"/>
      <c r="GL87" s="119"/>
      <c r="GM87" s="119"/>
      <c r="GN87" s="119"/>
      <c r="GO87" s="119"/>
      <c r="GP87" s="119"/>
      <c r="GQ87" s="119"/>
      <c r="GR87" s="119"/>
      <c r="GS87" s="119"/>
      <c r="GT87" s="119"/>
      <c r="GU87" s="119"/>
      <c r="GV87" s="119"/>
      <c r="GW87" s="119"/>
      <c r="GX87" s="119"/>
      <c r="GY87" s="119"/>
      <c r="GZ87" s="119"/>
      <c r="HA87" s="119"/>
      <c r="HB87" s="119"/>
      <c r="HC87" s="119"/>
      <c r="HD87" s="119"/>
      <c r="HE87" s="119"/>
      <c r="HF87" s="119"/>
      <c r="HG87" s="119"/>
      <c r="HH87" s="119"/>
      <c r="HI87" s="119"/>
      <c r="HJ87" s="119"/>
      <c r="HK87" s="119"/>
      <c r="HL87" s="119"/>
      <c r="HM87" s="119"/>
      <c r="HN87" s="119"/>
      <c r="HO87" s="119"/>
      <c r="HP87" s="119"/>
      <c r="HQ87" s="119"/>
      <c r="HR87" s="119"/>
      <c r="HS87" s="119"/>
      <c r="HT87" s="119"/>
      <c r="HU87" s="119"/>
      <c r="HV87" s="119"/>
      <c r="HW87" s="119"/>
      <c r="HX87" s="119"/>
      <c r="HY87" s="119"/>
      <c r="HZ87" s="119"/>
      <c r="IA87" s="119"/>
      <c r="IB87" s="119"/>
      <c r="IC87" s="119"/>
      <c r="ID87" s="119"/>
      <c r="IE87" s="119"/>
      <c r="IF87" s="119"/>
      <c r="IG87" s="119"/>
      <c r="IH87" s="119"/>
    </row>
    <row r="88" spans="1:242" s="128" customFormat="1" ht="15.75" x14ac:dyDescent="0.2">
      <c r="A88" s="119"/>
      <c r="B88" s="216"/>
      <c r="H88" s="118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119"/>
      <c r="BT88" s="119"/>
      <c r="BU88" s="119"/>
      <c r="BV88" s="119"/>
      <c r="BW88" s="119"/>
      <c r="BX88" s="119"/>
      <c r="BY88" s="119"/>
      <c r="BZ88" s="119"/>
      <c r="CA88" s="119"/>
      <c r="CB88" s="119"/>
      <c r="CC88" s="119"/>
      <c r="CD88" s="119"/>
      <c r="CE88" s="119"/>
      <c r="CF88" s="119"/>
      <c r="CG88" s="119"/>
      <c r="CH88" s="119"/>
      <c r="CI88" s="119"/>
      <c r="CJ88" s="119"/>
      <c r="CK88" s="119"/>
      <c r="CL88" s="119"/>
      <c r="CM88" s="119"/>
      <c r="CN88" s="119"/>
      <c r="CO88" s="119"/>
      <c r="CP88" s="119"/>
      <c r="CQ88" s="119"/>
      <c r="CR88" s="119"/>
      <c r="CS88" s="119"/>
      <c r="CT88" s="119"/>
      <c r="CU88" s="119"/>
      <c r="CV88" s="119"/>
      <c r="CW88" s="119"/>
      <c r="CX88" s="119"/>
      <c r="CY88" s="119"/>
      <c r="CZ88" s="119"/>
      <c r="DA88" s="119"/>
      <c r="DB88" s="119"/>
      <c r="DC88" s="119"/>
      <c r="DD88" s="119"/>
      <c r="DE88" s="119"/>
      <c r="DF88" s="119"/>
      <c r="DG88" s="119"/>
      <c r="DH88" s="119"/>
      <c r="DI88" s="119"/>
      <c r="DJ88" s="119"/>
      <c r="DK88" s="119"/>
      <c r="DL88" s="119"/>
      <c r="DM88" s="119"/>
      <c r="DN88" s="119"/>
      <c r="DO88" s="119"/>
      <c r="DP88" s="119"/>
      <c r="DQ88" s="119"/>
      <c r="DR88" s="119"/>
      <c r="DS88" s="119"/>
      <c r="DT88" s="119"/>
      <c r="DU88" s="119"/>
      <c r="DV88" s="119"/>
      <c r="DW88" s="119"/>
      <c r="DX88" s="119"/>
      <c r="DY88" s="119"/>
      <c r="DZ88" s="119"/>
      <c r="EA88" s="119"/>
      <c r="EB88" s="119"/>
      <c r="EC88" s="119"/>
      <c r="ED88" s="119"/>
      <c r="EE88" s="119"/>
      <c r="EF88" s="119"/>
      <c r="EG88" s="119"/>
      <c r="EH88" s="119"/>
      <c r="EI88" s="119"/>
      <c r="EJ88" s="119"/>
      <c r="EK88" s="119"/>
      <c r="EL88" s="119"/>
      <c r="EM88" s="119"/>
      <c r="EN88" s="119"/>
      <c r="EO88" s="119"/>
      <c r="EP88" s="119"/>
      <c r="EQ88" s="119"/>
      <c r="ER88" s="119"/>
      <c r="ES88" s="119"/>
      <c r="ET88" s="119"/>
      <c r="EU88" s="119"/>
      <c r="EV88" s="119"/>
      <c r="EW88" s="119"/>
      <c r="EX88" s="119"/>
      <c r="EY88" s="119"/>
      <c r="EZ88" s="119"/>
      <c r="FA88" s="119"/>
      <c r="FB88" s="119"/>
      <c r="FC88" s="119"/>
      <c r="FD88" s="119"/>
      <c r="FE88" s="119"/>
      <c r="FF88" s="119"/>
      <c r="FG88" s="119"/>
      <c r="FH88" s="119"/>
      <c r="FI88" s="119"/>
      <c r="FJ88" s="119"/>
      <c r="FK88" s="119"/>
      <c r="FL88" s="119"/>
      <c r="FM88" s="119"/>
      <c r="FN88" s="119"/>
      <c r="FO88" s="119"/>
      <c r="FP88" s="119"/>
      <c r="FQ88" s="119"/>
      <c r="FR88" s="119"/>
      <c r="FS88" s="119"/>
      <c r="FT88" s="119"/>
      <c r="FU88" s="119"/>
      <c r="FV88" s="119"/>
      <c r="FW88" s="119"/>
      <c r="FX88" s="119"/>
      <c r="FY88" s="119"/>
      <c r="FZ88" s="119"/>
      <c r="GA88" s="119"/>
      <c r="GB88" s="119"/>
      <c r="GC88" s="119"/>
      <c r="GD88" s="119"/>
      <c r="GE88" s="119"/>
      <c r="GF88" s="119"/>
      <c r="GG88" s="119"/>
      <c r="GH88" s="119"/>
      <c r="GI88" s="119"/>
      <c r="GJ88" s="119"/>
      <c r="GK88" s="119"/>
      <c r="GL88" s="119"/>
      <c r="GM88" s="119"/>
      <c r="GN88" s="119"/>
      <c r="GO88" s="119"/>
      <c r="GP88" s="119"/>
      <c r="GQ88" s="119"/>
      <c r="GR88" s="119"/>
      <c r="GS88" s="119"/>
      <c r="GT88" s="119"/>
      <c r="GU88" s="119"/>
      <c r="GV88" s="119"/>
      <c r="GW88" s="119"/>
      <c r="GX88" s="119"/>
      <c r="GY88" s="119"/>
      <c r="GZ88" s="119"/>
      <c r="HA88" s="119"/>
      <c r="HB88" s="119"/>
      <c r="HC88" s="119"/>
      <c r="HD88" s="119"/>
      <c r="HE88" s="119"/>
      <c r="HF88" s="119"/>
      <c r="HG88" s="119"/>
      <c r="HH88" s="119"/>
      <c r="HI88" s="119"/>
      <c r="HJ88" s="119"/>
      <c r="HK88" s="119"/>
      <c r="HL88" s="119"/>
      <c r="HM88" s="119"/>
      <c r="HN88" s="119"/>
      <c r="HO88" s="119"/>
      <c r="HP88" s="119"/>
      <c r="HQ88" s="119"/>
      <c r="HR88" s="119"/>
      <c r="HS88" s="119"/>
      <c r="HT88" s="119"/>
      <c r="HU88" s="119"/>
      <c r="HV88" s="119"/>
      <c r="HW88" s="119"/>
      <c r="HX88" s="119"/>
      <c r="HY88" s="119"/>
      <c r="HZ88" s="119"/>
      <c r="IA88" s="119"/>
      <c r="IB88" s="119"/>
      <c r="IC88" s="119"/>
      <c r="ID88" s="119"/>
      <c r="IE88" s="119"/>
      <c r="IF88" s="119"/>
      <c r="IG88" s="119"/>
      <c r="IH88" s="119"/>
    </row>
    <row r="89" spans="1:242" s="128" customFormat="1" ht="15.75" x14ac:dyDescent="0.2">
      <c r="A89" s="119"/>
      <c r="B89" s="216"/>
      <c r="H89" s="118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  <c r="BS89" s="119"/>
      <c r="BT89" s="119"/>
      <c r="BU89" s="119"/>
      <c r="BV89" s="119"/>
      <c r="BW89" s="119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9"/>
      <c r="CW89" s="119"/>
      <c r="CX89" s="119"/>
      <c r="CY89" s="119"/>
      <c r="CZ89" s="119"/>
      <c r="DA89" s="119"/>
      <c r="DB89" s="119"/>
      <c r="DC89" s="119"/>
      <c r="DD89" s="119"/>
      <c r="DE89" s="119"/>
      <c r="DF89" s="119"/>
      <c r="DG89" s="119"/>
      <c r="DH89" s="119"/>
      <c r="DI89" s="119"/>
      <c r="DJ89" s="119"/>
      <c r="DK89" s="119"/>
      <c r="DL89" s="119"/>
      <c r="DM89" s="119"/>
      <c r="DN89" s="119"/>
      <c r="DO89" s="119"/>
      <c r="DP89" s="119"/>
      <c r="DQ89" s="119"/>
      <c r="DR89" s="119"/>
      <c r="DS89" s="119"/>
      <c r="DT89" s="119"/>
      <c r="DU89" s="119"/>
      <c r="DV89" s="119"/>
      <c r="DW89" s="119"/>
      <c r="DX89" s="119"/>
      <c r="DY89" s="119"/>
      <c r="DZ89" s="119"/>
      <c r="EA89" s="119"/>
      <c r="EB89" s="119"/>
      <c r="EC89" s="119"/>
      <c r="ED89" s="119"/>
      <c r="EE89" s="119"/>
      <c r="EF89" s="119"/>
      <c r="EG89" s="119"/>
      <c r="EH89" s="119"/>
      <c r="EI89" s="119"/>
      <c r="EJ89" s="119"/>
      <c r="EK89" s="119"/>
      <c r="EL89" s="119"/>
      <c r="EM89" s="119"/>
      <c r="EN89" s="119"/>
      <c r="EO89" s="119"/>
      <c r="EP89" s="119"/>
      <c r="EQ89" s="119"/>
      <c r="ER89" s="119"/>
      <c r="ES89" s="119"/>
      <c r="ET89" s="119"/>
      <c r="EU89" s="119"/>
      <c r="EV89" s="119"/>
      <c r="EW89" s="119"/>
      <c r="EX89" s="119"/>
      <c r="EY89" s="119"/>
      <c r="EZ89" s="119"/>
      <c r="FA89" s="119"/>
      <c r="FB89" s="119"/>
      <c r="FC89" s="119"/>
      <c r="FD89" s="119"/>
      <c r="FE89" s="119"/>
      <c r="FF89" s="119"/>
      <c r="FG89" s="119"/>
      <c r="FH89" s="119"/>
      <c r="FI89" s="119"/>
      <c r="FJ89" s="119"/>
      <c r="FK89" s="119"/>
      <c r="FL89" s="119"/>
      <c r="FM89" s="119"/>
      <c r="FN89" s="119"/>
      <c r="FO89" s="119"/>
      <c r="FP89" s="119"/>
      <c r="FQ89" s="119"/>
      <c r="FR89" s="119"/>
      <c r="FS89" s="119"/>
      <c r="FT89" s="119"/>
      <c r="FU89" s="119"/>
      <c r="FV89" s="119"/>
      <c r="FW89" s="119"/>
      <c r="FX89" s="119"/>
      <c r="FY89" s="119"/>
      <c r="FZ89" s="119"/>
      <c r="GA89" s="119"/>
      <c r="GB89" s="119"/>
      <c r="GC89" s="119"/>
      <c r="GD89" s="119"/>
      <c r="GE89" s="119"/>
      <c r="GF89" s="119"/>
      <c r="GG89" s="119"/>
      <c r="GH89" s="119"/>
      <c r="GI89" s="119"/>
      <c r="GJ89" s="119"/>
      <c r="GK89" s="119"/>
      <c r="GL89" s="119"/>
      <c r="GM89" s="119"/>
      <c r="GN89" s="119"/>
      <c r="GO89" s="119"/>
      <c r="GP89" s="119"/>
      <c r="GQ89" s="119"/>
      <c r="GR89" s="119"/>
      <c r="GS89" s="119"/>
      <c r="GT89" s="119"/>
      <c r="GU89" s="119"/>
      <c r="GV89" s="119"/>
      <c r="GW89" s="119"/>
      <c r="GX89" s="119"/>
      <c r="GY89" s="119"/>
      <c r="GZ89" s="119"/>
      <c r="HA89" s="119"/>
      <c r="HB89" s="119"/>
      <c r="HC89" s="119"/>
      <c r="HD89" s="119"/>
      <c r="HE89" s="119"/>
      <c r="HF89" s="119"/>
      <c r="HG89" s="119"/>
      <c r="HH89" s="119"/>
      <c r="HI89" s="119"/>
      <c r="HJ89" s="119"/>
      <c r="HK89" s="119"/>
      <c r="HL89" s="119"/>
      <c r="HM89" s="119"/>
      <c r="HN89" s="119"/>
      <c r="HO89" s="119"/>
      <c r="HP89" s="119"/>
      <c r="HQ89" s="119"/>
      <c r="HR89" s="119"/>
      <c r="HS89" s="119"/>
      <c r="HT89" s="119"/>
      <c r="HU89" s="119"/>
      <c r="HV89" s="119"/>
      <c r="HW89" s="119"/>
      <c r="HX89" s="119"/>
      <c r="HY89" s="119"/>
      <c r="HZ89" s="119"/>
      <c r="IA89" s="119"/>
      <c r="IB89" s="119"/>
      <c r="IC89" s="119"/>
      <c r="ID89" s="119"/>
      <c r="IE89" s="119"/>
      <c r="IF89" s="119"/>
      <c r="IG89" s="119"/>
      <c r="IH89" s="119"/>
    </row>
    <row r="90" spans="1:242" s="128" customFormat="1" ht="15.75" x14ac:dyDescent="0.2">
      <c r="A90" s="119"/>
      <c r="B90" s="216"/>
      <c r="H90" s="118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9"/>
      <c r="BX90" s="119"/>
      <c r="BY90" s="119"/>
      <c r="BZ90" s="119"/>
      <c r="CA90" s="119"/>
      <c r="CB90" s="119"/>
      <c r="CC90" s="119"/>
      <c r="CD90" s="119"/>
      <c r="CE90" s="119"/>
      <c r="CF90" s="119"/>
      <c r="CG90" s="119"/>
      <c r="CH90" s="119"/>
      <c r="CI90" s="119"/>
      <c r="CJ90" s="119"/>
      <c r="CK90" s="119"/>
      <c r="CL90" s="119"/>
      <c r="CM90" s="119"/>
      <c r="CN90" s="119"/>
      <c r="CO90" s="119"/>
      <c r="CP90" s="119"/>
      <c r="CQ90" s="119"/>
      <c r="CR90" s="119"/>
      <c r="CS90" s="119"/>
      <c r="CT90" s="119"/>
      <c r="CU90" s="119"/>
      <c r="CV90" s="119"/>
      <c r="CW90" s="119"/>
      <c r="CX90" s="119"/>
      <c r="CY90" s="119"/>
      <c r="CZ90" s="119"/>
      <c r="DA90" s="119"/>
      <c r="DB90" s="119"/>
      <c r="DC90" s="119"/>
      <c r="DD90" s="119"/>
      <c r="DE90" s="119"/>
      <c r="DF90" s="119"/>
      <c r="DG90" s="119"/>
      <c r="DH90" s="119"/>
      <c r="DI90" s="119"/>
      <c r="DJ90" s="119"/>
      <c r="DK90" s="119"/>
      <c r="DL90" s="119"/>
      <c r="DM90" s="119"/>
      <c r="DN90" s="119"/>
      <c r="DO90" s="119"/>
      <c r="DP90" s="119"/>
      <c r="DQ90" s="119"/>
      <c r="DR90" s="119"/>
      <c r="DS90" s="119"/>
      <c r="DT90" s="119"/>
      <c r="DU90" s="119"/>
      <c r="DV90" s="119"/>
      <c r="DW90" s="119"/>
      <c r="DX90" s="119"/>
      <c r="DY90" s="119"/>
      <c r="DZ90" s="119"/>
      <c r="EA90" s="119"/>
      <c r="EB90" s="119"/>
      <c r="EC90" s="119"/>
      <c r="ED90" s="119"/>
      <c r="EE90" s="119"/>
      <c r="EF90" s="119"/>
      <c r="EG90" s="119"/>
      <c r="EH90" s="119"/>
      <c r="EI90" s="119"/>
      <c r="EJ90" s="119"/>
      <c r="EK90" s="119"/>
      <c r="EL90" s="119"/>
      <c r="EM90" s="119"/>
      <c r="EN90" s="119"/>
      <c r="EO90" s="119"/>
      <c r="EP90" s="119"/>
      <c r="EQ90" s="119"/>
      <c r="ER90" s="119"/>
      <c r="ES90" s="119"/>
      <c r="ET90" s="119"/>
      <c r="EU90" s="119"/>
      <c r="EV90" s="119"/>
      <c r="EW90" s="119"/>
      <c r="EX90" s="119"/>
      <c r="EY90" s="119"/>
      <c r="EZ90" s="119"/>
      <c r="FA90" s="119"/>
      <c r="FB90" s="119"/>
      <c r="FC90" s="119"/>
      <c r="FD90" s="119"/>
      <c r="FE90" s="119"/>
      <c r="FF90" s="119"/>
      <c r="FG90" s="119"/>
      <c r="FH90" s="119"/>
      <c r="FI90" s="119"/>
      <c r="FJ90" s="119"/>
      <c r="FK90" s="119"/>
      <c r="FL90" s="119"/>
      <c r="FM90" s="119"/>
      <c r="FN90" s="119"/>
      <c r="FO90" s="119"/>
      <c r="FP90" s="119"/>
      <c r="FQ90" s="119"/>
      <c r="FR90" s="119"/>
      <c r="FS90" s="119"/>
      <c r="FT90" s="119"/>
      <c r="FU90" s="119"/>
      <c r="FV90" s="119"/>
      <c r="FW90" s="119"/>
      <c r="FX90" s="119"/>
      <c r="FY90" s="119"/>
      <c r="FZ90" s="119"/>
      <c r="GA90" s="119"/>
      <c r="GB90" s="119"/>
      <c r="GC90" s="119"/>
      <c r="GD90" s="119"/>
      <c r="GE90" s="119"/>
      <c r="GF90" s="119"/>
      <c r="GG90" s="119"/>
      <c r="GH90" s="119"/>
      <c r="GI90" s="119"/>
      <c r="GJ90" s="119"/>
      <c r="GK90" s="119"/>
      <c r="GL90" s="119"/>
      <c r="GM90" s="119"/>
      <c r="GN90" s="119"/>
      <c r="GO90" s="119"/>
      <c r="GP90" s="119"/>
      <c r="GQ90" s="119"/>
      <c r="GR90" s="119"/>
      <c r="GS90" s="119"/>
      <c r="GT90" s="119"/>
      <c r="GU90" s="119"/>
      <c r="GV90" s="119"/>
      <c r="GW90" s="119"/>
      <c r="GX90" s="119"/>
      <c r="GY90" s="119"/>
      <c r="GZ90" s="119"/>
      <c r="HA90" s="119"/>
      <c r="HB90" s="119"/>
      <c r="HC90" s="119"/>
      <c r="HD90" s="119"/>
      <c r="HE90" s="119"/>
      <c r="HF90" s="119"/>
      <c r="HG90" s="119"/>
      <c r="HH90" s="119"/>
      <c r="HI90" s="119"/>
      <c r="HJ90" s="119"/>
      <c r="HK90" s="119"/>
      <c r="HL90" s="119"/>
      <c r="HM90" s="119"/>
      <c r="HN90" s="119"/>
      <c r="HO90" s="119"/>
      <c r="HP90" s="119"/>
      <c r="HQ90" s="119"/>
      <c r="HR90" s="119"/>
      <c r="HS90" s="119"/>
      <c r="HT90" s="119"/>
      <c r="HU90" s="119"/>
      <c r="HV90" s="119"/>
      <c r="HW90" s="119"/>
      <c r="HX90" s="119"/>
      <c r="HY90" s="119"/>
      <c r="HZ90" s="119"/>
      <c r="IA90" s="119"/>
      <c r="IB90" s="119"/>
      <c r="IC90" s="119"/>
      <c r="ID90" s="119"/>
      <c r="IE90" s="119"/>
      <c r="IF90" s="119"/>
      <c r="IG90" s="119"/>
      <c r="IH90" s="119"/>
    </row>
    <row r="91" spans="1:242" s="128" customFormat="1" ht="15.75" x14ac:dyDescent="0.2">
      <c r="A91" s="119"/>
      <c r="B91" s="216"/>
      <c r="H91" s="118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9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9"/>
      <c r="CW91" s="119"/>
      <c r="CX91" s="119"/>
      <c r="CY91" s="119"/>
      <c r="CZ91" s="119"/>
      <c r="DA91" s="119"/>
      <c r="DB91" s="119"/>
      <c r="DC91" s="119"/>
      <c r="DD91" s="119"/>
      <c r="DE91" s="119"/>
      <c r="DF91" s="119"/>
      <c r="DG91" s="119"/>
      <c r="DH91" s="119"/>
      <c r="DI91" s="119"/>
      <c r="DJ91" s="119"/>
      <c r="DK91" s="119"/>
      <c r="DL91" s="119"/>
      <c r="DM91" s="119"/>
      <c r="DN91" s="119"/>
      <c r="DO91" s="119"/>
      <c r="DP91" s="119"/>
      <c r="DQ91" s="119"/>
      <c r="DR91" s="119"/>
      <c r="DS91" s="119"/>
      <c r="DT91" s="119"/>
      <c r="DU91" s="119"/>
      <c r="DV91" s="119"/>
      <c r="DW91" s="119"/>
      <c r="DX91" s="119"/>
      <c r="DY91" s="119"/>
      <c r="DZ91" s="119"/>
      <c r="EA91" s="119"/>
      <c r="EB91" s="119"/>
      <c r="EC91" s="119"/>
      <c r="ED91" s="119"/>
      <c r="EE91" s="119"/>
      <c r="EF91" s="119"/>
      <c r="EG91" s="119"/>
      <c r="EH91" s="119"/>
      <c r="EI91" s="119"/>
      <c r="EJ91" s="119"/>
      <c r="EK91" s="119"/>
      <c r="EL91" s="119"/>
      <c r="EM91" s="119"/>
      <c r="EN91" s="119"/>
      <c r="EO91" s="119"/>
      <c r="EP91" s="119"/>
      <c r="EQ91" s="119"/>
      <c r="ER91" s="119"/>
      <c r="ES91" s="119"/>
      <c r="ET91" s="119"/>
      <c r="EU91" s="119"/>
      <c r="EV91" s="119"/>
      <c r="EW91" s="119"/>
      <c r="EX91" s="119"/>
      <c r="EY91" s="119"/>
      <c r="EZ91" s="119"/>
      <c r="FA91" s="119"/>
      <c r="FB91" s="119"/>
      <c r="FC91" s="119"/>
      <c r="FD91" s="119"/>
      <c r="FE91" s="119"/>
      <c r="FF91" s="119"/>
      <c r="FG91" s="119"/>
      <c r="FH91" s="119"/>
      <c r="FI91" s="119"/>
      <c r="FJ91" s="119"/>
      <c r="FK91" s="119"/>
      <c r="FL91" s="119"/>
      <c r="FM91" s="119"/>
      <c r="FN91" s="119"/>
      <c r="FO91" s="119"/>
      <c r="FP91" s="119"/>
      <c r="FQ91" s="119"/>
      <c r="FR91" s="119"/>
      <c r="FS91" s="119"/>
      <c r="FT91" s="119"/>
      <c r="FU91" s="119"/>
      <c r="FV91" s="119"/>
      <c r="FW91" s="119"/>
      <c r="FX91" s="119"/>
      <c r="FY91" s="119"/>
      <c r="FZ91" s="119"/>
      <c r="GA91" s="119"/>
      <c r="GB91" s="119"/>
      <c r="GC91" s="119"/>
      <c r="GD91" s="119"/>
      <c r="GE91" s="119"/>
      <c r="GF91" s="119"/>
      <c r="GG91" s="119"/>
      <c r="GH91" s="119"/>
      <c r="GI91" s="119"/>
      <c r="GJ91" s="119"/>
      <c r="GK91" s="119"/>
      <c r="GL91" s="119"/>
      <c r="GM91" s="119"/>
      <c r="GN91" s="119"/>
      <c r="GO91" s="119"/>
      <c r="GP91" s="119"/>
      <c r="GQ91" s="119"/>
      <c r="GR91" s="119"/>
      <c r="GS91" s="119"/>
      <c r="GT91" s="119"/>
      <c r="GU91" s="119"/>
      <c r="GV91" s="119"/>
      <c r="GW91" s="119"/>
      <c r="GX91" s="119"/>
      <c r="GY91" s="119"/>
      <c r="GZ91" s="119"/>
      <c r="HA91" s="119"/>
      <c r="HB91" s="119"/>
      <c r="HC91" s="119"/>
      <c r="HD91" s="119"/>
      <c r="HE91" s="119"/>
      <c r="HF91" s="119"/>
      <c r="HG91" s="119"/>
      <c r="HH91" s="119"/>
      <c r="HI91" s="119"/>
      <c r="HJ91" s="119"/>
      <c r="HK91" s="119"/>
      <c r="HL91" s="119"/>
      <c r="HM91" s="119"/>
      <c r="HN91" s="119"/>
      <c r="HO91" s="119"/>
      <c r="HP91" s="119"/>
      <c r="HQ91" s="119"/>
      <c r="HR91" s="119"/>
      <c r="HS91" s="119"/>
      <c r="HT91" s="119"/>
      <c r="HU91" s="119"/>
      <c r="HV91" s="119"/>
      <c r="HW91" s="119"/>
      <c r="HX91" s="119"/>
      <c r="HY91" s="119"/>
      <c r="HZ91" s="119"/>
      <c r="IA91" s="119"/>
      <c r="IB91" s="119"/>
      <c r="IC91" s="119"/>
      <c r="ID91" s="119"/>
      <c r="IE91" s="119"/>
      <c r="IF91" s="119"/>
      <c r="IG91" s="119"/>
      <c r="IH91" s="119"/>
    </row>
    <row r="92" spans="1:242" s="128" customFormat="1" ht="15.75" x14ac:dyDescent="0.2">
      <c r="A92" s="119"/>
      <c r="B92" s="216"/>
      <c r="H92" s="118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119"/>
      <c r="BO92" s="119"/>
      <c r="BP92" s="119"/>
      <c r="BQ92" s="119"/>
      <c r="BR92" s="119"/>
      <c r="BS92" s="119"/>
      <c r="BT92" s="119"/>
      <c r="BU92" s="119"/>
      <c r="BV92" s="119"/>
      <c r="BW92" s="119"/>
      <c r="BX92" s="119"/>
      <c r="BY92" s="119"/>
      <c r="BZ92" s="119"/>
      <c r="CA92" s="119"/>
      <c r="CB92" s="119"/>
      <c r="CC92" s="119"/>
      <c r="CD92" s="119"/>
      <c r="CE92" s="119"/>
      <c r="CF92" s="119"/>
      <c r="CG92" s="119"/>
      <c r="CH92" s="119"/>
      <c r="CI92" s="119"/>
      <c r="CJ92" s="119"/>
      <c r="CK92" s="119"/>
      <c r="CL92" s="119"/>
      <c r="CM92" s="119"/>
      <c r="CN92" s="119"/>
      <c r="CO92" s="119"/>
      <c r="CP92" s="119"/>
      <c r="CQ92" s="119"/>
      <c r="CR92" s="119"/>
      <c r="CS92" s="119"/>
      <c r="CT92" s="119"/>
      <c r="CU92" s="119"/>
      <c r="CV92" s="119"/>
      <c r="CW92" s="119"/>
      <c r="CX92" s="119"/>
      <c r="CY92" s="119"/>
      <c r="CZ92" s="119"/>
      <c r="DA92" s="119"/>
      <c r="DB92" s="119"/>
      <c r="DC92" s="119"/>
      <c r="DD92" s="119"/>
      <c r="DE92" s="119"/>
      <c r="DF92" s="119"/>
      <c r="DG92" s="119"/>
      <c r="DH92" s="119"/>
      <c r="DI92" s="119"/>
      <c r="DJ92" s="119"/>
      <c r="DK92" s="119"/>
      <c r="DL92" s="119"/>
      <c r="DM92" s="119"/>
      <c r="DN92" s="119"/>
      <c r="DO92" s="119"/>
      <c r="DP92" s="119"/>
      <c r="DQ92" s="119"/>
      <c r="DR92" s="119"/>
      <c r="DS92" s="119"/>
      <c r="DT92" s="119"/>
      <c r="DU92" s="119"/>
      <c r="DV92" s="119"/>
      <c r="DW92" s="119"/>
      <c r="DX92" s="119"/>
      <c r="DY92" s="119"/>
      <c r="DZ92" s="119"/>
      <c r="EA92" s="119"/>
      <c r="EB92" s="119"/>
      <c r="EC92" s="119"/>
      <c r="ED92" s="119"/>
      <c r="EE92" s="119"/>
      <c r="EF92" s="119"/>
      <c r="EG92" s="119"/>
      <c r="EH92" s="119"/>
      <c r="EI92" s="119"/>
      <c r="EJ92" s="119"/>
      <c r="EK92" s="119"/>
      <c r="EL92" s="119"/>
      <c r="EM92" s="119"/>
      <c r="EN92" s="119"/>
      <c r="EO92" s="119"/>
      <c r="EP92" s="119"/>
      <c r="EQ92" s="119"/>
      <c r="ER92" s="119"/>
      <c r="ES92" s="119"/>
      <c r="ET92" s="119"/>
      <c r="EU92" s="119"/>
      <c r="EV92" s="119"/>
      <c r="EW92" s="119"/>
      <c r="EX92" s="119"/>
      <c r="EY92" s="119"/>
      <c r="EZ92" s="119"/>
      <c r="FA92" s="119"/>
      <c r="FB92" s="119"/>
      <c r="FC92" s="119"/>
      <c r="FD92" s="119"/>
      <c r="FE92" s="119"/>
      <c r="FF92" s="119"/>
      <c r="FG92" s="119"/>
      <c r="FH92" s="119"/>
      <c r="FI92" s="119"/>
      <c r="FJ92" s="119"/>
      <c r="FK92" s="119"/>
      <c r="FL92" s="119"/>
      <c r="FM92" s="119"/>
      <c r="FN92" s="119"/>
      <c r="FO92" s="119"/>
      <c r="FP92" s="119"/>
      <c r="FQ92" s="119"/>
      <c r="FR92" s="119"/>
      <c r="FS92" s="119"/>
      <c r="FT92" s="119"/>
      <c r="FU92" s="119"/>
      <c r="FV92" s="119"/>
      <c r="FW92" s="119"/>
      <c r="FX92" s="119"/>
      <c r="FY92" s="119"/>
      <c r="FZ92" s="119"/>
      <c r="GA92" s="119"/>
      <c r="GB92" s="119"/>
      <c r="GC92" s="119"/>
      <c r="GD92" s="119"/>
      <c r="GE92" s="119"/>
      <c r="GF92" s="119"/>
      <c r="GG92" s="119"/>
      <c r="GH92" s="119"/>
      <c r="GI92" s="119"/>
      <c r="GJ92" s="119"/>
      <c r="GK92" s="119"/>
      <c r="GL92" s="119"/>
      <c r="GM92" s="119"/>
      <c r="GN92" s="119"/>
      <c r="GO92" s="119"/>
      <c r="GP92" s="119"/>
      <c r="GQ92" s="119"/>
      <c r="GR92" s="119"/>
      <c r="GS92" s="119"/>
      <c r="GT92" s="119"/>
      <c r="GU92" s="119"/>
      <c r="GV92" s="119"/>
      <c r="GW92" s="119"/>
      <c r="GX92" s="119"/>
      <c r="GY92" s="119"/>
      <c r="GZ92" s="119"/>
      <c r="HA92" s="119"/>
      <c r="HB92" s="119"/>
      <c r="HC92" s="119"/>
      <c r="HD92" s="119"/>
      <c r="HE92" s="119"/>
      <c r="HF92" s="119"/>
      <c r="HG92" s="119"/>
      <c r="HH92" s="119"/>
      <c r="HI92" s="119"/>
      <c r="HJ92" s="119"/>
      <c r="HK92" s="119"/>
      <c r="HL92" s="119"/>
      <c r="HM92" s="119"/>
      <c r="HN92" s="119"/>
      <c r="HO92" s="119"/>
      <c r="HP92" s="119"/>
      <c r="HQ92" s="119"/>
      <c r="HR92" s="119"/>
      <c r="HS92" s="119"/>
      <c r="HT92" s="119"/>
      <c r="HU92" s="119"/>
      <c r="HV92" s="119"/>
      <c r="HW92" s="119"/>
      <c r="HX92" s="119"/>
      <c r="HY92" s="119"/>
      <c r="HZ92" s="119"/>
      <c r="IA92" s="119"/>
      <c r="IB92" s="119"/>
      <c r="IC92" s="119"/>
      <c r="ID92" s="119"/>
      <c r="IE92" s="119"/>
      <c r="IF92" s="119"/>
      <c r="IG92" s="119"/>
      <c r="IH92" s="119"/>
    </row>
    <row r="93" spans="1:242" s="128" customFormat="1" ht="15.75" x14ac:dyDescent="0.2">
      <c r="A93" s="119"/>
      <c r="B93" s="216"/>
      <c r="H93" s="118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119"/>
      <c r="BO93" s="119"/>
      <c r="BP93" s="119"/>
      <c r="BQ93" s="119"/>
      <c r="BR93" s="119"/>
      <c r="BS93" s="119"/>
      <c r="BT93" s="119"/>
      <c r="BU93" s="119"/>
      <c r="BV93" s="119"/>
      <c r="BW93" s="119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9"/>
      <c r="CW93" s="119"/>
      <c r="CX93" s="119"/>
      <c r="CY93" s="119"/>
      <c r="CZ93" s="119"/>
      <c r="DA93" s="119"/>
      <c r="DB93" s="119"/>
      <c r="DC93" s="119"/>
      <c r="DD93" s="119"/>
      <c r="DE93" s="119"/>
      <c r="DF93" s="119"/>
      <c r="DG93" s="119"/>
      <c r="DH93" s="119"/>
      <c r="DI93" s="119"/>
      <c r="DJ93" s="119"/>
      <c r="DK93" s="119"/>
      <c r="DL93" s="119"/>
      <c r="DM93" s="119"/>
      <c r="DN93" s="119"/>
      <c r="DO93" s="119"/>
      <c r="DP93" s="119"/>
      <c r="DQ93" s="119"/>
      <c r="DR93" s="119"/>
      <c r="DS93" s="119"/>
      <c r="DT93" s="119"/>
      <c r="DU93" s="119"/>
      <c r="DV93" s="119"/>
      <c r="DW93" s="119"/>
      <c r="DX93" s="119"/>
      <c r="DY93" s="119"/>
      <c r="DZ93" s="119"/>
      <c r="EA93" s="119"/>
      <c r="EB93" s="119"/>
      <c r="EC93" s="119"/>
      <c r="ED93" s="119"/>
      <c r="EE93" s="119"/>
      <c r="EF93" s="119"/>
      <c r="EG93" s="119"/>
      <c r="EH93" s="119"/>
      <c r="EI93" s="119"/>
      <c r="EJ93" s="119"/>
      <c r="EK93" s="119"/>
      <c r="EL93" s="119"/>
      <c r="EM93" s="119"/>
      <c r="EN93" s="119"/>
      <c r="EO93" s="119"/>
      <c r="EP93" s="119"/>
      <c r="EQ93" s="119"/>
      <c r="ER93" s="119"/>
      <c r="ES93" s="119"/>
      <c r="ET93" s="119"/>
      <c r="EU93" s="119"/>
      <c r="EV93" s="119"/>
      <c r="EW93" s="119"/>
      <c r="EX93" s="119"/>
      <c r="EY93" s="119"/>
      <c r="EZ93" s="119"/>
      <c r="FA93" s="119"/>
      <c r="FB93" s="119"/>
      <c r="FC93" s="119"/>
      <c r="FD93" s="119"/>
      <c r="FE93" s="119"/>
      <c r="FF93" s="119"/>
      <c r="FG93" s="119"/>
      <c r="FH93" s="119"/>
      <c r="FI93" s="119"/>
      <c r="FJ93" s="119"/>
      <c r="FK93" s="119"/>
      <c r="FL93" s="119"/>
      <c r="FM93" s="119"/>
      <c r="FN93" s="119"/>
      <c r="FO93" s="119"/>
      <c r="FP93" s="119"/>
      <c r="FQ93" s="119"/>
      <c r="FR93" s="119"/>
      <c r="FS93" s="119"/>
      <c r="FT93" s="119"/>
      <c r="FU93" s="119"/>
      <c r="FV93" s="119"/>
      <c r="FW93" s="119"/>
      <c r="FX93" s="119"/>
      <c r="FY93" s="119"/>
      <c r="FZ93" s="119"/>
      <c r="GA93" s="119"/>
      <c r="GB93" s="119"/>
      <c r="GC93" s="119"/>
      <c r="GD93" s="119"/>
      <c r="GE93" s="119"/>
      <c r="GF93" s="119"/>
      <c r="GG93" s="119"/>
      <c r="GH93" s="119"/>
      <c r="GI93" s="119"/>
      <c r="GJ93" s="119"/>
      <c r="GK93" s="119"/>
      <c r="GL93" s="119"/>
      <c r="GM93" s="119"/>
      <c r="GN93" s="119"/>
      <c r="GO93" s="119"/>
      <c r="GP93" s="119"/>
      <c r="GQ93" s="119"/>
      <c r="GR93" s="119"/>
      <c r="GS93" s="119"/>
      <c r="GT93" s="119"/>
      <c r="GU93" s="119"/>
      <c r="GV93" s="119"/>
      <c r="GW93" s="119"/>
      <c r="GX93" s="119"/>
      <c r="GY93" s="119"/>
      <c r="GZ93" s="119"/>
      <c r="HA93" s="119"/>
      <c r="HB93" s="119"/>
      <c r="HC93" s="119"/>
      <c r="HD93" s="119"/>
      <c r="HE93" s="119"/>
      <c r="HF93" s="119"/>
      <c r="HG93" s="119"/>
      <c r="HH93" s="119"/>
      <c r="HI93" s="119"/>
      <c r="HJ93" s="119"/>
      <c r="HK93" s="119"/>
      <c r="HL93" s="119"/>
      <c r="HM93" s="119"/>
      <c r="HN93" s="119"/>
      <c r="HO93" s="119"/>
      <c r="HP93" s="119"/>
      <c r="HQ93" s="119"/>
      <c r="HR93" s="119"/>
      <c r="HS93" s="119"/>
      <c r="HT93" s="119"/>
      <c r="HU93" s="119"/>
      <c r="HV93" s="119"/>
      <c r="HW93" s="119"/>
      <c r="HX93" s="119"/>
      <c r="HY93" s="119"/>
      <c r="HZ93" s="119"/>
      <c r="IA93" s="119"/>
      <c r="IB93" s="119"/>
      <c r="IC93" s="119"/>
      <c r="ID93" s="119"/>
      <c r="IE93" s="119"/>
      <c r="IF93" s="119"/>
      <c r="IG93" s="119"/>
      <c r="IH93" s="119"/>
    </row>
    <row r="94" spans="1:242" s="128" customFormat="1" ht="15.75" x14ac:dyDescent="0.2">
      <c r="A94" s="119"/>
      <c r="B94" s="216"/>
      <c r="H94" s="118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  <c r="BW94" s="119"/>
      <c r="BX94" s="119"/>
      <c r="BY94" s="119"/>
      <c r="BZ94" s="119"/>
      <c r="CA94" s="119"/>
      <c r="CB94" s="119"/>
      <c r="CC94" s="119"/>
      <c r="CD94" s="119"/>
      <c r="CE94" s="119"/>
      <c r="CF94" s="119"/>
      <c r="CG94" s="119"/>
      <c r="CH94" s="119"/>
      <c r="CI94" s="119"/>
      <c r="CJ94" s="119"/>
      <c r="CK94" s="119"/>
      <c r="CL94" s="119"/>
      <c r="CM94" s="119"/>
      <c r="CN94" s="119"/>
      <c r="CO94" s="119"/>
      <c r="CP94" s="119"/>
      <c r="CQ94" s="119"/>
      <c r="CR94" s="119"/>
      <c r="CS94" s="119"/>
      <c r="CT94" s="119"/>
      <c r="CU94" s="119"/>
      <c r="CV94" s="119"/>
      <c r="CW94" s="119"/>
      <c r="CX94" s="119"/>
      <c r="CY94" s="119"/>
      <c r="CZ94" s="119"/>
      <c r="DA94" s="119"/>
      <c r="DB94" s="119"/>
      <c r="DC94" s="119"/>
      <c r="DD94" s="119"/>
      <c r="DE94" s="119"/>
      <c r="DF94" s="119"/>
      <c r="DG94" s="119"/>
      <c r="DH94" s="119"/>
      <c r="DI94" s="119"/>
      <c r="DJ94" s="119"/>
      <c r="DK94" s="119"/>
      <c r="DL94" s="119"/>
      <c r="DM94" s="119"/>
      <c r="DN94" s="119"/>
      <c r="DO94" s="119"/>
      <c r="DP94" s="119"/>
      <c r="DQ94" s="119"/>
      <c r="DR94" s="119"/>
      <c r="DS94" s="119"/>
      <c r="DT94" s="119"/>
      <c r="DU94" s="119"/>
      <c r="DV94" s="119"/>
      <c r="DW94" s="119"/>
      <c r="DX94" s="119"/>
      <c r="DY94" s="119"/>
      <c r="DZ94" s="119"/>
      <c r="EA94" s="119"/>
      <c r="EB94" s="119"/>
      <c r="EC94" s="119"/>
      <c r="ED94" s="119"/>
      <c r="EE94" s="119"/>
      <c r="EF94" s="119"/>
      <c r="EG94" s="119"/>
      <c r="EH94" s="119"/>
      <c r="EI94" s="119"/>
      <c r="EJ94" s="119"/>
      <c r="EK94" s="119"/>
      <c r="EL94" s="119"/>
      <c r="EM94" s="119"/>
      <c r="EN94" s="119"/>
      <c r="EO94" s="119"/>
      <c r="EP94" s="119"/>
      <c r="EQ94" s="119"/>
      <c r="ER94" s="119"/>
      <c r="ES94" s="119"/>
      <c r="ET94" s="119"/>
      <c r="EU94" s="119"/>
      <c r="EV94" s="119"/>
      <c r="EW94" s="119"/>
      <c r="EX94" s="119"/>
      <c r="EY94" s="119"/>
      <c r="EZ94" s="119"/>
      <c r="FA94" s="119"/>
      <c r="FB94" s="119"/>
      <c r="FC94" s="119"/>
      <c r="FD94" s="119"/>
      <c r="FE94" s="119"/>
      <c r="FF94" s="119"/>
      <c r="FG94" s="119"/>
      <c r="FH94" s="119"/>
      <c r="FI94" s="119"/>
      <c r="FJ94" s="119"/>
      <c r="FK94" s="119"/>
      <c r="FL94" s="119"/>
      <c r="FM94" s="119"/>
      <c r="FN94" s="119"/>
      <c r="FO94" s="119"/>
      <c r="FP94" s="119"/>
      <c r="FQ94" s="119"/>
      <c r="FR94" s="119"/>
      <c r="FS94" s="119"/>
      <c r="FT94" s="119"/>
      <c r="FU94" s="119"/>
      <c r="FV94" s="119"/>
      <c r="FW94" s="119"/>
      <c r="FX94" s="119"/>
      <c r="FY94" s="119"/>
      <c r="FZ94" s="119"/>
      <c r="GA94" s="119"/>
      <c r="GB94" s="119"/>
      <c r="GC94" s="119"/>
      <c r="GD94" s="119"/>
      <c r="GE94" s="119"/>
      <c r="GF94" s="119"/>
      <c r="GG94" s="119"/>
      <c r="GH94" s="119"/>
      <c r="GI94" s="119"/>
      <c r="GJ94" s="119"/>
      <c r="GK94" s="119"/>
      <c r="GL94" s="119"/>
      <c r="GM94" s="119"/>
      <c r="GN94" s="119"/>
      <c r="GO94" s="119"/>
      <c r="GP94" s="119"/>
      <c r="GQ94" s="119"/>
      <c r="GR94" s="119"/>
      <c r="GS94" s="119"/>
      <c r="GT94" s="119"/>
      <c r="GU94" s="119"/>
      <c r="GV94" s="119"/>
      <c r="GW94" s="119"/>
      <c r="GX94" s="119"/>
      <c r="GY94" s="119"/>
      <c r="GZ94" s="119"/>
      <c r="HA94" s="119"/>
      <c r="HB94" s="119"/>
      <c r="HC94" s="119"/>
      <c r="HD94" s="119"/>
      <c r="HE94" s="119"/>
      <c r="HF94" s="119"/>
      <c r="HG94" s="119"/>
      <c r="HH94" s="119"/>
      <c r="HI94" s="119"/>
      <c r="HJ94" s="119"/>
      <c r="HK94" s="119"/>
      <c r="HL94" s="119"/>
      <c r="HM94" s="119"/>
      <c r="HN94" s="119"/>
      <c r="HO94" s="119"/>
      <c r="HP94" s="119"/>
      <c r="HQ94" s="119"/>
      <c r="HR94" s="119"/>
      <c r="HS94" s="119"/>
      <c r="HT94" s="119"/>
      <c r="HU94" s="119"/>
      <c r="HV94" s="119"/>
      <c r="HW94" s="119"/>
      <c r="HX94" s="119"/>
      <c r="HY94" s="119"/>
      <c r="HZ94" s="119"/>
      <c r="IA94" s="119"/>
      <c r="IB94" s="119"/>
      <c r="IC94" s="119"/>
      <c r="ID94" s="119"/>
      <c r="IE94" s="119"/>
      <c r="IF94" s="119"/>
      <c r="IG94" s="119"/>
      <c r="IH94" s="119"/>
    </row>
    <row r="95" spans="1:242" s="128" customFormat="1" ht="15.75" x14ac:dyDescent="0.2">
      <c r="A95" s="119"/>
      <c r="B95" s="216"/>
      <c r="H95" s="118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9"/>
      <c r="CW95" s="119"/>
      <c r="CX95" s="119"/>
      <c r="CY95" s="119"/>
      <c r="CZ95" s="119"/>
      <c r="DA95" s="119"/>
      <c r="DB95" s="119"/>
      <c r="DC95" s="119"/>
      <c r="DD95" s="119"/>
      <c r="DE95" s="119"/>
      <c r="DF95" s="119"/>
      <c r="DG95" s="119"/>
      <c r="DH95" s="119"/>
      <c r="DI95" s="119"/>
      <c r="DJ95" s="119"/>
      <c r="DK95" s="119"/>
      <c r="DL95" s="119"/>
      <c r="DM95" s="119"/>
      <c r="DN95" s="119"/>
      <c r="DO95" s="119"/>
      <c r="DP95" s="119"/>
      <c r="DQ95" s="119"/>
      <c r="DR95" s="119"/>
      <c r="DS95" s="119"/>
      <c r="DT95" s="119"/>
      <c r="DU95" s="119"/>
      <c r="DV95" s="119"/>
      <c r="DW95" s="119"/>
      <c r="DX95" s="119"/>
      <c r="DY95" s="119"/>
      <c r="DZ95" s="119"/>
      <c r="EA95" s="119"/>
      <c r="EB95" s="119"/>
      <c r="EC95" s="119"/>
      <c r="ED95" s="119"/>
      <c r="EE95" s="119"/>
      <c r="EF95" s="119"/>
      <c r="EG95" s="119"/>
      <c r="EH95" s="119"/>
      <c r="EI95" s="119"/>
      <c r="EJ95" s="119"/>
      <c r="EK95" s="119"/>
      <c r="EL95" s="119"/>
      <c r="EM95" s="119"/>
      <c r="EN95" s="119"/>
      <c r="EO95" s="119"/>
      <c r="EP95" s="119"/>
      <c r="EQ95" s="119"/>
      <c r="ER95" s="119"/>
      <c r="ES95" s="119"/>
      <c r="ET95" s="119"/>
      <c r="EU95" s="119"/>
      <c r="EV95" s="119"/>
      <c r="EW95" s="119"/>
      <c r="EX95" s="119"/>
      <c r="EY95" s="119"/>
      <c r="EZ95" s="119"/>
      <c r="FA95" s="119"/>
      <c r="FB95" s="119"/>
      <c r="FC95" s="119"/>
      <c r="FD95" s="119"/>
      <c r="FE95" s="119"/>
      <c r="FF95" s="119"/>
      <c r="FG95" s="119"/>
      <c r="FH95" s="119"/>
      <c r="FI95" s="119"/>
      <c r="FJ95" s="119"/>
      <c r="FK95" s="119"/>
      <c r="FL95" s="119"/>
      <c r="FM95" s="119"/>
      <c r="FN95" s="119"/>
      <c r="FO95" s="119"/>
      <c r="FP95" s="119"/>
      <c r="FQ95" s="119"/>
      <c r="FR95" s="119"/>
      <c r="FS95" s="119"/>
      <c r="FT95" s="119"/>
      <c r="FU95" s="119"/>
      <c r="FV95" s="119"/>
      <c r="FW95" s="119"/>
      <c r="FX95" s="119"/>
      <c r="FY95" s="119"/>
      <c r="FZ95" s="119"/>
      <c r="GA95" s="119"/>
      <c r="GB95" s="119"/>
      <c r="GC95" s="119"/>
      <c r="GD95" s="119"/>
      <c r="GE95" s="119"/>
      <c r="GF95" s="119"/>
      <c r="GG95" s="119"/>
      <c r="GH95" s="119"/>
      <c r="GI95" s="119"/>
      <c r="GJ95" s="119"/>
      <c r="GK95" s="119"/>
      <c r="GL95" s="119"/>
      <c r="GM95" s="119"/>
      <c r="GN95" s="119"/>
      <c r="GO95" s="119"/>
      <c r="GP95" s="119"/>
      <c r="GQ95" s="119"/>
      <c r="GR95" s="119"/>
      <c r="GS95" s="119"/>
      <c r="GT95" s="119"/>
      <c r="GU95" s="119"/>
      <c r="GV95" s="119"/>
      <c r="GW95" s="119"/>
      <c r="GX95" s="119"/>
      <c r="GY95" s="119"/>
      <c r="GZ95" s="119"/>
      <c r="HA95" s="119"/>
      <c r="HB95" s="119"/>
      <c r="HC95" s="119"/>
      <c r="HD95" s="119"/>
      <c r="HE95" s="119"/>
      <c r="HF95" s="119"/>
      <c r="HG95" s="119"/>
      <c r="HH95" s="119"/>
      <c r="HI95" s="119"/>
      <c r="HJ95" s="119"/>
      <c r="HK95" s="119"/>
      <c r="HL95" s="119"/>
      <c r="HM95" s="119"/>
      <c r="HN95" s="119"/>
      <c r="HO95" s="119"/>
      <c r="HP95" s="119"/>
      <c r="HQ95" s="119"/>
      <c r="HR95" s="119"/>
      <c r="HS95" s="119"/>
      <c r="HT95" s="119"/>
      <c r="HU95" s="119"/>
      <c r="HV95" s="119"/>
      <c r="HW95" s="119"/>
      <c r="HX95" s="119"/>
      <c r="HY95" s="119"/>
      <c r="HZ95" s="119"/>
      <c r="IA95" s="119"/>
      <c r="IB95" s="119"/>
      <c r="IC95" s="119"/>
      <c r="ID95" s="119"/>
      <c r="IE95" s="119"/>
      <c r="IF95" s="119"/>
      <c r="IG95" s="119"/>
      <c r="IH95" s="119"/>
    </row>
    <row r="96" spans="1:242" s="128" customFormat="1" x14ac:dyDescent="0.2">
      <c r="A96" s="119"/>
      <c r="B96" s="223"/>
      <c r="H96" s="118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  <c r="BI96" s="119"/>
      <c r="BJ96" s="119"/>
      <c r="BK96" s="119"/>
      <c r="BL96" s="119"/>
      <c r="BM96" s="119"/>
      <c r="BN96" s="119"/>
      <c r="BO96" s="119"/>
      <c r="BP96" s="119"/>
      <c r="BQ96" s="119"/>
      <c r="BR96" s="119"/>
      <c r="BS96" s="119"/>
      <c r="BT96" s="119"/>
      <c r="BU96" s="119"/>
      <c r="BV96" s="119"/>
      <c r="BW96" s="119"/>
      <c r="BX96" s="119"/>
      <c r="BY96" s="119"/>
      <c r="BZ96" s="119"/>
      <c r="CA96" s="119"/>
      <c r="CB96" s="119"/>
      <c r="CC96" s="119"/>
      <c r="CD96" s="119"/>
      <c r="CE96" s="119"/>
      <c r="CF96" s="119"/>
      <c r="CG96" s="119"/>
      <c r="CH96" s="119"/>
      <c r="CI96" s="119"/>
      <c r="CJ96" s="119"/>
      <c r="CK96" s="119"/>
      <c r="CL96" s="119"/>
      <c r="CM96" s="119"/>
      <c r="CN96" s="119"/>
      <c r="CO96" s="119"/>
      <c r="CP96" s="119"/>
      <c r="CQ96" s="119"/>
      <c r="CR96" s="119"/>
      <c r="CS96" s="119"/>
      <c r="CT96" s="119"/>
      <c r="CU96" s="119"/>
      <c r="CV96" s="119"/>
      <c r="CW96" s="119"/>
      <c r="CX96" s="119"/>
      <c r="CY96" s="119"/>
      <c r="CZ96" s="119"/>
      <c r="DA96" s="119"/>
      <c r="DB96" s="119"/>
      <c r="DC96" s="119"/>
      <c r="DD96" s="119"/>
      <c r="DE96" s="119"/>
      <c r="DF96" s="119"/>
      <c r="DG96" s="119"/>
      <c r="DH96" s="119"/>
      <c r="DI96" s="119"/>
      <c r="DJ96" s="119"/>
      <c r="DK96" s="119"/>
      <c r="DL96" s="119"/>
      <c r="DM96" s="119"/>
      <c r="DN96" s="119"/>
      <c r="DO96" s="119"/>
      <c r="DP96" s="119"/>
      <c r="DQ96" s="119"/>
      <c r="DR96" s="119"/>
      <c r="DS96" s="119"/>
      <c r="DT96" s="119"/>
      <c r="DU96" s="119"/>
      <c r="DV96" s="119"/>
      <c r="DW96" s="119"/>
      <c r="DX96" s="119"/>
      <c r="DY96" s="119"/>
      <c r="DZ96" s="119"/>
      <c r="EA96" s="119"/>
      <c r="EB96" s="119"/>
      <c r="EC96" s="119"/>
      <c r="ED96" s="119"/>
      <c r="EE96" s="119"/>
      <c r="EF96" s="119"/>
      <c r="EG96" s="119"/>
      <c r="EH96" s="119"/>
      <c r="EI96" s="119"/>
      <c r="EJ96" s="119"/>
      <c r="EK96" s="119"/>
      <c r="EL96" s="119"/>
      <c r="EM96" s="119"/>
      <c r="EN96" s="119"/>
      <c r="EO96" s="119"/>
      <c r="EP96" s="119"/>
      <c r="EQ96" s="119"/>
      <c r="ER96" s="119"/>
      <c r="ES96" s="119"/>
      <c r="ET96" s="119"/>
      <c r="EU96" s="119"/>
      <c r="EV96" s="119"/>
      <c r="EW96" s="119"/>
      <c r="EX96" s="119"/>
      <c r="EY96" s="119"/>
      <c r="EZ96" s="119"/>
      <c r="FA96" s="119"/>
      <c r="FB96" s="119"/>
      <c r="FC96" s="119"/>
      <c r="FD96" s="119"/>
      <c r="FE96" s="119"/>
      <c r="FF96" s="119"/>
      <c r="FG96" s="119"/>
      <c r="FH96" s="119"/>
      <c r="FI96" s="119"/>
      <c r="FJ96" s="119"/>
      <c r="FK96" s="119"/>
      <c r="FL96" s="119"/>
      <c r="FM96" s="119"/>
      <c r="FN96" s="119"/>
      <c r="FO96" s="119"/>
      <c r="FP96" s="119"/>
      <c r="FQ96" s="119"/>
      <c r="FR96" s="119"/>
      <c r="FS96" s="119"/>
      <c r="FT96" s="119"/>
      <c r="FU96" s="119"/>
      <c r="FV96" s="119"/>
      <c r="FW96" s="119"/>
      <c r="FX96" s="119"/>
      <c r="FY96" s="119"/>
      <c r="FZ96" s="119"/>
      <c r="GA96" s="119"/>
      <c r="GB96" s="119"/>
      <c r="GC96" s="119"/>
      <c r="GD96" s="119"/>
      <c r="GE96" s="119"/>
      <c r="GF96" s="119"/>
      <c r="GG96" s="119"/>
      <c r="GH96" s="119"/>
      <c r="GI96" s="119"/>
      <c r="GJ96" s="119"/>
      <c r="GK96" s="119"/>
      <c r="GL96" s="119"/>
      <c r="GM96" s="119"/>
      <c r="GN96" s="119"/>
      <c r="GO96" s="119"/>
      <c r="GP96" s="119"/>
      <c r="GQ96" s="119"/>
      <c r="GR96" s="119"/>
      <c r="GS96" s="119"/>
      <c r="GT96" s="119"/>
      <c r="GU96" s="119"/>
      <c r="GV96" s="119"/>
      <c r="GW96" s="119"/>
      <c r="GX96" s="119"/>
      <c r="GY96" s="119"/>
      <c r="GZ96" s="119"/>
      <c r="HA96" s="119"/>
      <c r="HB96" s="119"/>
      <c r="HC96" s="119"/>
      <c r="HD96" s="119"/>
      <c r="HE96" s="119"/>
      <c r="HF96" s="119"/>
      <c r="HG96" s="119"/>
      <c r="HH96" s="119"/>
      <c r="HI96" s="119"/>
      <c r="HJ96" s="119"/>
      <c r="HK96" s="119"/>
      <c r="HL96" s="119"/>
      <c r="HM96" s="119"/>
      <c r="HN96" s="119"/>
      <c r="HO96" s="119"/>
      <c r="HP96" s="119"/>
      <c r="HQ96" s="119"/>
      <c r="HR96" s="119"/>
      <c r="HS96" s="119"/>
      <c r="HT96" s="119"/>
      <c r="HU96" s="119"/>
      <c r="HV96" s="119"/>
      <c r="HW96" s="119"/>
      <c r="HX96" s="119"/>
      <c r="HY96" s="119"/>
      <c r="HZ96" s="119"/>
      <c r="IA96" s="119"/>
      <c r="IB96" s="119"/>
      <c r="IC96" s="119"/>
      <c r="ID96" s="119"/>
      <c r="IE96" s="119"/>
      <c r="IF96" s="119"/>
      <c r="IG96" s="119"/>
      <c r="IH96" s="119"/>
    </row>
    <row r="97" spans="1:242" s="128" customFormat="1" x14ac:dyDescent="0.2">
      <c r="A97" s="119"/>
      <c r="B97" s="223"/>
      <c r="H97" s="118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19"/>
      <c r="BU97" s="119"/>
      <c r="BV97" s="119"/>
      <c r="BW97" s="119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9"/>
      <c r="CW97" s="119"/>
      <c r="CX97" s="119"/>
      <c r="CY97" s="119"/>
      <c r="CZ97" s="119"/>
      <c r="DA97" s="119"/>
      <c r="DB97" s="119"/>
      <c r="DC97" s="119"/>
      <c r="DD97" s="119"/>
      <c r="DE97" s="119"/>
      <c r="DF97" s="119"/>
      <c r="DG97" s="119"/>
      <c r="DH97" s="119"/>
      <c r="DI97" s="119"/>
      <c r="DJ97" s="119"/>
      <c r="DK97" s="119"/>
      <c r="DL97" s="119"/>
      <c r="DM97" s="119"/>
      <c r="DN97" s="119"/>
      <c r="DO97" s="119"/>
      <c r="DP97" s="119"/>
      <c r="DQ97" s="119"/>
      <c r="DR97" s="119"/>
      <c r="DS97" s="119"/>
      <c r="DT97" s="119"/>
      <c r="DU97" s="119"/>
      <c r="DV97" s="119"/>
      <c r="DW97" s="119"/>
      <c r="DX97" s="119"/>
      <c r="DY97" s="119"/>
      <c r="DZ97" s="119"/>
      <c r="EA97" s="119"/>
      <c r="EB97" s="119"/>
      <c r="EC97" s="119"/>
      <c r="ED97" s="119"/>
      <c r="EE97" s="119"/>
      <c r="EF97" s="119"/>
      <c r="EG97" s="119"/>
      <c r="EH97" s="119"/>
      <c r="EI97" s="119"/>
      <c r="EJ97" s="119"/>
      <c r="EK97" s="119"/>
      <c r="EL97" s="119"/>
      <c r="EM97" s="119"/>
      <c r="EN97" s="119"/>
      <c r="EO97" s="119"/>
      <c r="EP97" s="119"/>
      <c r="EQ97" s="119"/>
      <c r="ER97" s="119"/>
      <c r="ES97" s="119"/>
      <c r="ET97" s="119"/>
      <c r="EU97" s="119"/>
      <c r="EV97" s="119"/>
      <c r="EW97" s="119"/>
      <c r="EX97" s="119"/>
      <c r="EY97" s="119"/>
      <c r="EZ97" s="119"/>
      <c r="FA97" s="119"/>
      <c r="FB97" s="119"/>
      <c r="FC97" s="119"/>
      <c r="FD97" s="119"/>
      <c r="FE97" s="119"/>
      <c r="FF97" s="119"/>
      <c r="FG97" s="119"/>
      <c r="FH97" s="119"/>
      <c r="FI97" s="119"/>
      <c r="FJ97" s="119"/>
      <c r="FK97" s="119"/>
      <c r="FL97" s="119"/>
      <c r="FM97" s="119"/>
      <c r="FN97" s="119"/>
      <c r="FO97" s="119"/>
      <c r="FP97" s="119"/>
      <c r="FQ97" s="119"/>
      <c r="FR97" s="119"/>
      <c r="FS97" s="119"/>
      <c r="FT97" s="119"/>
      <c r="FU97" s="119"/>
      <c r="FV97" s="119"/>
      <c r="FW97" s="119"/>
      <c r="FX97" s="119"/>
      <c r="FY97" s="119"/>
      <c r="FZ97" s="119"/>
      <c r="GA97" s="119"/>
      <c r="GB97" s="119"/>
      <c r="GC97" s="119"/>
      <c r="GD97" s="119"/>
      <c r="GE97" s="119"/>
      <c r="GF97" s="119"/>
      <c r="GG97" s="119"/>
      <c r="GH97" s="119"/>
      <c r="GI97" s="119"/>
      <c r="GJ97" s="119"/>
      <c r="GK97" s="119"/>
      <c r="GL97" s="119"/>
      <c r="GM97" s="119"/>
      <c r="GN97" s="119"/>
      <c r="GO97" s="119"/>
      <c r="GP97" s="119"/>
      <c r="GQ97" s="119"/>
      <c r="GR97" s="119"/>
      <c r="GS97" s="119"/>
      <c r="GT97" s="119"/>
      <c r="GU97" s="119"/>
      <c r="GV97" s="119"/>
      <c r="GW97" s="119"/>
      <c r="GX97" s="119"/>
      <c r="GY97" s="119"/>
      <c r="GZ97" s="119"/>
      <c r="HA97" s="119"/>
      <c r="HB97" s="119"/>
      <c r="HC97" s="119"/>
      <c r="HD97" s="119"/>
      <c r="HE97" s="119"/>
      <c r="HF97" s="119"/>
      <c r="HG97" s="119"/>
      <c r="HH97" s="119"/>
      <c r="HI97" s="119"/>
      <c r="HJ97" s="119"/>
      <c r="HK97" s="119"/>
      <c r="HL97" s="119"/>
      <c r="HM97" s="119"/>
      <c r="HN97" s="119"/>
      <c r="HO97" s="119"/>
      <c r="HP97" s="119"/>
      <c r="HQ97" s="119"/>
      <c r="HR97" s="119"/>
      <c r="HS97" s="119"/>
      <c r="HT97" s="119"/>
      <c r="HU97" s="119"/>
      <c r="HV97" s="119"/>
      <c r="HW97" s="119"/>
      <c r="HX97" s="119"/>
      <c r="HY97" s="119"/>
      <c r="HZ97" s="119"/>
      <c r="IA97" s="119"/>
      <c r="IB97" s="119"/>
      <c r="IC97" s="119"/>
      <c r="ID97" s="119"/>
      <c r="IE97" s="119"/>
      <c r="IF97" s="119"/>
      <c r="IG97" s="119"/>
      <c r="IH97" s="119"/>
    </row>
    <row r="98" spans="1:242" s="128" customFormat="1" x14ac:dyDescent="0.2">
      <c r="A98" s="119"/>
      <c r="B98" s="223"/>
      <c r="H98" s="118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  <c r="BI98" s="119"/>
      <c r="BJ98" s="119"/>
      <c r="BK98" s="119"/>
      <c r="BL98" s="119"/>
      <c r="BM98" s="119"/>
      <c r="BN98" s="119"/>
      <c r="BO98" s="119"/>
      <c r="BP98" s="119"/>
      <c r="BQ98" s="119"/>
      <c r="BR98" s="119"/>
      <c r="BS98" s="119"/>
      <c r="BT98" s="119"/>
      <c r="BU98" s="119"/>
      <c r="BV98" s="119"/>
      <c r="BW98" s="119"/>
      <c r="BX98" s="119"/>
      <c r="BY98" s="119"/>
      <c r="BZ98" s="119"/>
      <c r="CA98" s="119"/>
      <c r="CB98" s="119"/>
      <c r="CC98" s="119"/>
      <c r="CD98" s="119"/>
      <c r="CE98" s="119"/>
      <c r="CF98" s="119"/>
      <c r="CG98" s="119"/>
      <c r="CH98" s="119"/>
      <c r="CI98" s="119"/>
      <c r="CJ98" s="119"/>
      <c r="CK98" s="119"/>
      <c r="CL98" s="119"/>
      <c r="CM98" s="119"/>
      <c r="CN98" s="119"/>
      <c r="CO98" s="119"/>
      <c r="CP98" s="119"/>
      <c r="CQ98" s="119"/>
      <c r="CR98" s="119"/>
      <c r="CS98" s="119"/>
      <c r="CT98" s="119"/>
      <c r="CU98" s="119"/>
      <c r="CV98" s="119"/>
      <c r="CW98" s="119"/>
      <c r="CX98" s="119"/>
      <c r="CY98" s="119"/>
      <c r="CZ98" s="119"/>
      <c r="DA98" s="119"/>
      <c r="DB98" s="119"/>
      <c r="DC98" s="119"/>
      <c r="DD98" s="119"/>
      <c r="DE98" s="119"/>
      <c r="DF98" s="119"/>
      <c r="DG98" s="119"/>
      <c r="DH98" s="119"/>
      <c r="DI98" s="119"/>
      <c r="DJ98" s="119"/>
      <c r="DK98" s="119"/>
      <c r="DL98" s="119"/>
      <c r="DM98" s="119"/>
      <c r="DN98" s="119"/>
      <c r="DO98" s="119"/>
      <c r="DP98" s="119"/>
      <c r="DQ98" s="119"/>
      <c r="DR98" s="119"/>
      <c r="DS98" s="119"/>
      <c r="DT98" s="119"/>
      <c r="DU98" s="119"/>
      <c r="DV98" s="119"/>
      <c r="DW98" s="119"/>
      <c r="DX98" s="119"/>
      <c r="DY98" s="119"/>
      <c r="DZ98" s="119"/>
      <c r="EA98" s="119"/>
      <c r="EB98" s="119"/>
      <c r="EC98" s="119"/>
      <c r="ED98" s="119"/>
      <c r="EE98" s="119"/>
      <c r="EF98" s="119"/>
      <c r="EG98" s="119"/>
      <c r="EH98" s="119"/>
      <c r="EI98" s="119"/>
      <c r="EJ98" s="119"/>
      <c r="EK98" s="119"/>
      <c r="EL98" s="119"/>
      <c r="EM98" s="119"/>
      <c r="EN98" s="119"/>
      <c r="EO98" s="119"/>
      <c r="EP98" s="119"/>
      <c r="EQ98" s="119"/>
      <c r="ER98" s="119"/>
      <c r="ES98" s="119"/>
      <c r="ET98" s="119"/>
      <c r="EU98" s="119"/>
      <c r="EV98" s="119"/>
      <c r="EW98" s="119"/>
      <c r="EX98" s="119"/>
      <c r="EY98" s="119"/>
      <c r="EZ98" s="119"/>
      <c r="FA98" s="119"/>
      <c r="FB98" s="119"/>
      <c r="FC98" s="119"/>
      <c r="FD98" s="119"/>
      <c r="FE98" s="119"/>
      <c r="FF98" s="119"/>
      <c r="FG98" s="119"/>
      <c r="FH98" s="119"/>
      <c r="FI98" s="119"/>
      <c r="FJ98" s="119"/>
      <c r="FK98" s="119"/>
      <c r="FL98" s="119"/>
      <c r="FM98" s="119"/>
      <c r="FN98" s="119"/>
      <c r="FO98" s="119"/>
      <c r="FP98" s="119"/>
      <c r="FQ98" s="119"/>
      <c r="FR98" s="119"/>
      <c r="FS98" s="119"/>
      <c r="FT98" s="119"/>
      <c r="FU98" s="119"/>
      <c r="FV98" s="119"/>
      <c r="FW98" s="119"/>
      <c r="FX98" s="119"/>
      <c r="FY98" s="119"/>
      <c r="FZ98" s="119"/>
      <c r="GA98" s="119"/>
      <c r="GB98" s="119"/>
      <c r="GC98" s="119"/>
      <c r="GD98" s="119"/>
      <c r="GE98" s="119"/>
      <c r="GF98" s="119"/>
      <c r="GG98" s="119"/>
      <c r="GH98" s="119"/>
      <c r="GI98" s="119"/>
      <c r="GJ98" s="119"/>
      <c r="GK98" s="119"/>
      <c r="GL98" s="119"/>
      <c r="GM98" s="119"/>
      <c r="GN98" s="119"/>
      <c r="GO98" s="119"/>
      <c r="GP98" s="119"/>
      <c r="GQ98" s="119"/>
      <c r="GR98" s="119"/>
      <c r="GS98" s="119"/>
      <c r="GT98" s="119"/>
      <c r="GU98" s="119"/>
      <c r="GV98" s="119"/>
      <c r="GW98" s="119"/>
      <c r="GX98" s="119"/>
      <c r="GY98" s="119"/>
      <c r="GZ98" s="119"/>
      <c r="HA98" s="119"/>
      <c r="HB98" s="119"/>
      <c r="HC98" s="119"/>
      <c r="HD98" s="119"/>
      <c r="HE98" s="119"/>
      <c r="HF98" s="119"/>
      <c r="HG98" s="119"/>
      <c r="HH98" s="119"/>
      <c r="HI98" s="119"/>
      <c r="HJ98" s="119"/>
      <c r="HK98" s="119"/>
      <c r="HL98" s="119"/>
      <c r="HM98" s="119"/>
      <c r="HN98" s="119"/>
      <c r="HO98" s="119"/>
      <c r="HP98" s="119"/>
      <c r="HQ98" s="119"/>
      <c r="HR98" s="119"/>
      <c r="HS98" s="119"/>
      <c r="HT98" s="119"/>
      <c r="HU98" s="119"/>
      <c r="HV98" s="119"/>
      <c r="HW98" s="119"/>
      <c r="HX98" s="119"/>
      <c r="HY98" s="119"/>
      <c r="HZ98" s="119"/>
      <c r="IA98" s="119"/>
      <c r="IB98" s="119"/>
      <c r="IC98" s="119"/>
      <c r="ID98" s="119"/>
      <c r="IE98" s="119"/>
      <c r="IF98" s="119"/>
      <c r="IG98" s="119"/>
      <c r="IH98" s="119"/>
    </row>
    <row r="99" spans="1:242" s="128" customFormat="1" x14ac:dyDescent="0.2">
      <c r="A99" s="119"/>
      <c r="B99" s="223"/>
      <c r="H99" s="118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  <c r="BH99" s="119"/>
      <c r="BI99" s="119"/>
      <c r="BJ99" s="119"/>
      <c r="BK99" s="119"/>
      <c r="BL99" s="119"/>
      <c r="BM99" s="119"/>
      <c r="BN99" s="119"/>
      <c r="BO99" s="119"/>
      <c r="BP99" s="119"/>
      <c r="BQ99" s="119"/>
      <c r="BR99" s="119"/>
      <c r="BS99" s="119"/>
      <c r="BT99" s="119"/>
      <c r="BU99" s="119"/>
      <c r="BV99" s="119"/>
      <c r="BW99" s="119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9"/>
      <c r="CW99" s="119"/>
      <c r="CX99" s="119"/>
      <c r="CY99" s="119"/>
      <c r="CZ99" s="119"/>
      <c r="DA99" s="119"/>
      <c r="DB99" s="119"/>
      <c r="DC99" s="119"/>
      <c r="DD99" s="119"/>
      <c r="DE99" s="119"/>
      <c r="DF99" s="119"/>
      <c r="DG99" s="119"/>
      <c r="DH99" s="119"/>
      <c r="DI99" s="119"/>
      <c r="DJ99" s="119"/>
      <c r="DK99" s="119"/>
      <c r="DL99" s="119"/>
      <c r="DM99" s="119"/>
      <c r="DN99" s="119"/>
      <c r="DO99" s="119"/>
      <c r="DP99" s="119"/>
      <c r="DQ99" s="119"/>
      <c r="DR99" s="119"/>
      <c r="DS99" s="119"/>
      <c r="DT99" s="119"/>
      <c r="DU99" s="119"/>
      <c r="DV99" s="119"/>
      <c r="DW99" s="119"/>
      <c r="DX99" s="119"/>
      <c r="DY99" s="119"/>
      <c r="DZ99" s="119"/>
      <c r="EA99" s="119"/>
      <c r="EB99" s="119"/>
      <c r="EC99" s="119"/>
      <c r="ED99" s="119"/>
      <c r="EE99" s="119"/>
      <c r="EF99" s="119"/>
      <c r="EG99" s="119"/>
      <c r="EH99" s="119"/>
      <c r="EI99" s="119"/>
      <c r="EJ99" s="119"/>
      <c r="EK99" s="119"/>
      <c r="EL99" s="119"/>
      <c r="EM99" s="119"/>
      <c r="EN99" s="119"/>
      <c r="EO99" s="119"/>
      <c r="EP99" s="119"/>
      <c r="EQ99" s="119"/>
      <c r="ER99" s="119"/>
      <c r="ES99" s="119"/>
      <c r="ET99" s="119"/>
      <c r="EU99" s="119"/>
      <c r="EV99" s="119"/>
      <c r="EW99" s="119"/>
      <c r="EX99" s="119"/>
      <c r="EY99" s="119"/>
      <c r="EZ99" s="119"/>
      <c r="FA99" s="119"/>
      <c r="FB99" s="119"/>
      <c r="FC99" s="119"/>
      <c r="FD99" s="119"/>
      <c r="FE99" s="119"/>
      <c r="FF99" s="119"/>
      <c r="FG99" s="119"/>
      <c r="FH99" s="119"/>
      <c r="FI99" s="119"/>
      <c r="FJ99" s="119"/>
      <c r="FK99" s="119"/>
      <c r="FL99" s="119"/>
      <c r="FM99" s="119"/>
      <c r="FN99" s="119"/>
      <c r="FO99" s="119"/>
      <c r="FP99" s="119"/>
      <c r="FQ99" s="119"/>
      <c r="FR99" s="119"/>
      <c r="FS99" s="119"/>
      <c r="FT99" s="119"/>
      <c r="FU99" s="119"/>
      <c r="FV99" s="119"/>
      <c r="FW99" s="119"/>
      <c r="FX99" s="119"/>
      <c r="FY99" s="119"/>
      <c r="FZ99" s="119"/>
      <c r="GA99" s="119"/>
      <c r="GB99" s="119"/>
      <c r="GC99" s="119"/>
      <c r="GD99" s="119"/>
      <c r="GE99" s="119"/>
      <c r="GF99" s="119"/>
      <c r="GG99" s="119"/>
      <c r="GH99" s="119"/>
      <c r="GI99" s="119"/>
      <c r="GJ99" s="119"/>
      <c r="GK99" s="119"/>
      <c r="GL99" s="119"/>
      <c r="GM99" s="119"/>
      <c r="GN99" s="119"/>
      <c r="GO99" s="119"/>
      <c r="GP99" s="119"/>
      <c r="GQ99" s="119"/>
      <c r="GR99" s="119"/>
      <c r="GS99" s="119"/>
      <c r="GT99" s="119"/>
      <c r="GU99" s="119"/>
      <c r="GV99" s="119"/>
      <c r="GW99" s="119"/>
      <c r="GX99" s="119"/>
      <c r="GY99" s="119"/>
      <c r="GZ99" s="119"/>
      <c r="HA99" s="119"/>
      <c r="HB99" s="119"/>
      <c r="HC99" s="119"/>
      <c r="HD99" s="119"/>
      <c r="HE99" s="119"/>
      <c r="HF99" s="119"/>
      <c r="HG99" s="119"/>
      <c r="HH99" s="119"/>
      <c r="HI99" s="119"/>
      <c r="HJ99" s="119"/>
      <c r="HK99" s="119"/>
      <c r="HL99" s="119"/>
      <c r="HM99" s="119"/>
      <c r="HN99" s="119"/>
      <c r="HO99" s="119"/>
      <c r="HP99" s="119"/>
      <c r="HQ99" s="119"/>
      <c r="HR99" s="119"/>
      <c r="HS99" s="119"/>
      <c r="HT99" s="119"/>
      <c r="HU99" s="119"/>
      <c r="HV99" s="119"/>
      <c r="HW99" s="119"/>
      <c r="HX99" s="119"/>
      <c r="HY99" s="119"/>
      <c r="HZ99" s="119"/>
      <c r="IA99" s="119"/>
      <c r="IB99" s="119"/>
      <c r="IC99" s="119"/>
      <c r="ID99" s="119"/>
      <c r="IE99" s="119"/>
      <c r="IF99" s="119"/>
      <c r="IG99" s="119"/>
      <c r="IH99" s="119"/>
    </row>
    <row r="100" spans="1:242" s="128" customFormat="1" x14ac:dyDescent="0.2">
      <c r="A100" s="119"/>
      <c r="B100" s="223"/>
      <c r="H100" s="118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  <c r="BI100" s="119"/>
      <c r="BJ100" s="119"/>
      <c r="BK100" s="119"/>
      <c r="BL100" s="119"/>
      <c r="BM100" s="119"/>
      <c r="BN100" s="119"/>
      <c r="BO100" s="119"/>
      <c r="BP100" s="119"/>
      <c r="BQ100" s="119"/>
      <c r="BR100" s="119"/>
      <c r="BS100" s="119"/>
      <c r="BT100" s="119"/>
      <c r="BU100" s="119"/>
      <c r="BV100" s="119"/>
      <c r="BW100" s="119"/>
      <c r="BX100" s="119"/>
      <c r="BY100" s="119"/>
      <c r="BZ100" s="119"/>
      <c r="CA100" s="119"/>
      <c r="CB100" s="119"/>
      <c r="CC100" s="119"/>
      <c r="CD100" s="119"/>
      <c r="CE100" s="119"/>
      <c r="CF100" s="119"/>
      <c r="CG100" s="119"/>
      <c r="CH100" s="119"/>
      <c r="CI100" s="119"/>
      <c r="CJ100" s="119"/>
      <c r="CK100" s="119"/>
      <c r="CL100" s="119"/>
      <c r="CM100" s="119"/>
      <c r="CN100" s="119"/>
      <c r="CO100" s="119"/>
      <c r="CP100" s="119"/>
      <c r="CQ100" s="119"/>
      <c r="CR100" s="119"/>
      <c r="CS100" s="119"/>
      <c r="CT100" s="119"/>
      <c r="CU100" s="119"/>
      <c r="CV100" s="119"/>
      <c r="CW100" s="119"/>
      <c r="CX100" s="119"/>
      <c r="CY100" s="119"/>
      <c r="CZ100" s="119"/>
      <c r="DA100" s="119"/>
      <c r="DB100" s="119"/>
      <c r="DC100" s="119"/>
      <c r="DD100" s="119"/>
      <c r="DE100" s="119"/>
      <c r="DF100" s="119"/>
      <c r="DG100" s="119"/>
      <c r="DH100" s="119"/>
      <c r="DI100" s="119"/>
      <c r="DJ100" s="119"/>
      <c r="DK100" s="119"/>
      <c r="DL100" s="119"/>
      <c r="DM100" s="119"/>
      <c r="DN100" s="119"/>
      <c r="DO100" s="119"/>
      <c r="DP100" s="119"/>
      <c r="DQ100" s="119"/>
      <c r="DR100" s="119"/>
      <c r="DS100" s="119"/>
      <c r="DT100" s="119"/>
      <c r="DU100" s="119"/>
      <c r="DV100" s="119"/>
      <c r="DW100" s="119"/>
      <c r="DX100" s="119"/>
      <c r="DY100" s="119"/>
      <c r="DZ100" s="119"/>
      <c r="EA100" s="119"/>
      <c r="EB100" s="119"/>
      <c r="EC100" s="119"/>
      <c r="ED100" s="119"/>
      <c r="EE100" s="119"/>
      <c r="EF100" s="119"/>
      <c r="EG100" s="119"/>
      <c r="EH100" s="119"/>
      <c r="EI100" s="119"/>
      <c r="EJ100" s="119"/>
      <c r="EK100" s="119"/>
      <c r="EL100" s="119"/>
      <c r="EM100" s="119"/>
      <c r="EN100" s="119"/>
      <c r="EO100" s="119"/>
      <c r="EP100" s="119"/>
      <c r="EQ100" s="119"/>
      <c r="ER100" s="119"/>
      <c r="ES100" s="119"/>
      <c r="ET100" s="119"/>
      <c r="EU100" s="119"/>
      <c r="EV100" s="119"/>
      <c r="EW100" s="119"/>
      <c r="EX100" s="119"/>
      <c r="EY100" s="119"/>
      <c r="EZ100" s="119"/>
      <c r="FA100" s="119"/>
      <c r="FB100" s="119"/>
      <c r="FC100" s="119"/>
      <c r="FD100" s="119"/>
      <c r="FE100" s="119"/>
      <c r="FF100" s="119"/>
      <c r="FG100" s="119"/>
      <c r="FH100" s="119"/>
      <c r="FI100" s="119"/>
      <c r="FJ100" s="119"/>
      <c r="FK100" s="119"/>
      <c r="FL100" s="119"/>
      <c r="FM100" s="119"/>
      <c r="FN100" s="119"/>
      <c r="FO100" s="119"/>
      <c r="FP100" s="119"/>
      <c r="FQ100" s="119"/>
      <c r="FR100" s="119"/>
      <c r="FS100" s="119"/>
      <c r="FT100" s="119"/>
      <c r="FU100" s="119"/>
      <c r="FV100" s="119"/>
      <c r="FW100" s="119"/>
      <c r="FX100" s="119"/>
      <c r="FY100" s="119"/>
      <c r="FZ100" s="119"/>
      <c r="GA100" s="119"/>
      <c r="GB100" s="119"/>
      <c r="GC100" s="119"/>
      <c r="GD100" s="119"/>
      <c r="GE100" s="119"/>
      <c r="GF100" s="119"/>
      <c r="GG100" s="119"/>
      <c r="GH100" s="119"/>
      <c r="GI100" s="119"/>
      <c r="GJ100" s="119"/>
      <c r="GK100" s="119"/>
      <c r="GL100" s="119"/>
      <c r="GM100" s="119"/>
      <c r="GN100" s="119"/>
      <c r="GO100" s="119"/>
      <c r="GP100" s="119"/>
      <c r="GQ100" s="119"/>
      <c r="GR100" s="119"/>
      <c r="GS100" s="119"/>
      <c r="GT100" s="119"/>
      <c r="GU100" s="119"/>
      <c r="GV100" s="119"/>
      <c r="GW100" s="119"/>
      <c r="GX100" s="119"/>
      <c r="GY100" s="119"/>
      <c r="GZ100" s="119"/>
      <c r="HA100" s="119"/>
      <c r="HB100" s="119"/>
      <c r="HC100" s="119"/>
      <c r="HD100" s="119"/>
      <c r="HE100" s="119"/>
      <c r="HF100" s="119"/>
      <c r="HG100" s="119"/>
      <c r="HH100" s="119"/>
      <c r="HI100" s="119"/>
      <c r="HJ100" s="119"/>
      <c r="HK100" s="119"/>
      <c r="HL100" s="119"/>
      <c r="HM100" s="119"/>
      <c r="HN100" s="119"/>
      <c r="HO100" s="119"/>
      <c r="HP100" s="119"/>
      <c r="HQ100" s="119"/>
      <c r="HR100" s="119"/>
      <c r="HS100" s="119"/>
      <c r="HT100" s="119"/>
      <c r="HU100" s="119"/>
      <c r="HV100" s="119"/>
      <c r="HW100" s="119"/>
      <c r="HX100" s="119"/>
      <c r="HY100" s="119"/>
      <c r="HZ100" s="119"/>
      <c r="IA100" s="119"/>
      <c r="IB100" s="119"/>
      <c r="IC100" s="119"/>
      <c r="ID100" s="119"/>
      <c r="IE100" s="119"/>
      <c r="IF100" s="119"/>
      <c r="IG100" s="119"/>
      <c r="IH100" s="119"/>
    </row>
    <row r="101" spans="1:242" s="128" customFormat="1" x14ac:dyDescent="0.2">
      <c r="A101" s="119"/>
      <c r="B101" s="223"/>
      <c r="H101" s="118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19"/>
      <c r="BR101" s="119"/>
      <c r="BS101" s="119"/>
      <c r="BT101" s="119"/>
      <c r="BU101" s="119"/>
      <c r="BV101" s="119"/>
      <c r="BW101" s="119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9"/>
      <c r="CW101" s="119"/>
      <c r="CX101" s="119"/>
      <c r="CY101" s="119"/>
      <c r="CZ101" s="119"/>
      <c r="DA101" s="119"/>
      <c r="DB101" s="119"/>
      <c r="DC101" s="119"/>
      <c r="DD101" s="119"/>
      <c r="DE101" s="119"/>
      <c r="DF101" s="119"/>
      <c r="DG101" s="119"/>
      <c r="DH101" s="119"/>
      <c r="DI101" s="119"/>
      <c r="DJ101" s="119"/>
      <c r="DK101" s="119"/>
      <c r="DL101" s="119"/>
      <c r="DM101" s="119"/>
      <c r="DN101" s="119"/>
      <c r="DO101" s="119"/>
      <c r="DP101" s="119"/>
      <c r="DQ101" s="119"/>
      <c r="DR101" s="119"/>
      <c r="DS101" s="119"/>
      <c r="DT101" s="119"/>
      <c r="DU101" s="119"/>
      <c r="DV101" s="119"/>
      <c r="DW101" s="119"/>
      <c r="DX101" s="119"/>
      <c r="DY101" s="119"/>
      <c r="DZ101" s="119"/>
      <c r="EA101" s="119"/>
      <c r="EB101" s="119"/>
      <c r="EC101" s="119"/>
      <c r="ED101" s="119"/>
      <c r="EE101" s="119"/>
      <c r="EF101" s="119"/>
      <c r="EG101" s="119"/>
      <c r="EH101" s="119"/>
      <c r="EI101" s="119"/>
      <c r="EJ101" s="119"/>
      <c r="EK101" s="119"/>
      <c r="EL101" s="119"/>
      <c r="EM101" s="119"/>
      <c r="EN101" s="119"/>
      <c r="EO101" s="119"/>
      <c r="EP101" s="119"/>
      <c r="EQ101" s="119"/>
      <c r="ER101" s="119"/>
      <c r="ES101" s="119"/>
      <c r="ET101" s="119"/>
      <c r="EU101" s="119"/>
      <c r="EV101" s="119"/>
      <c r="EW101" s="119"/>
      <c r="EX101" s="119"/>
      <c r="EY101" s="119"/>
      <c r="EZ101" s="119"/>
      <c r="FA101" s="119"/>
      <c r="FB101" s="119"/>
      <c r="FC101" s="119"/>
      <c r="FD101" s="119"/>
      <c r="FE101" s="119"/>
      <c r="FF101" s="119"/>
      <c r="FG101" s="119"/>
      <c r="FH101" s="119"/>
      <c r="FI101" s="119"/>
      <c r="FJ101" s="119"/>
      <c r="FK101" s="119"/>
      <c r="FL101" s="119"/>
      <c r="FM101" s="119"/>
      <c r="FN101" s="119"/>
      <c r="FO101" s="119"/>
      <c r="FP101" s="119"/>
      <c r="FQ101" s="119"/>
      <c r="FR101" s="119"/>
      <c r="FS101" s="119"/>
      <c r="FT101" s="119"/>
      <c r="FU101" s="119"/>
      <c r="FV101" s="119"/>
      <c r="FW101" s="119"/>
      <c r="FX101" s="119"/>
      <c r="FY101" s="119"/>
      <c r="FZ101" s="119"/>
      <c r="GA101" s="119"/>
      <c r="GB101" s="119"/>
      <c r="GC101" s="119"/>
      <c r="GD101" s="119"/>
      <c r="GE101" s="119"/>
      <c r="GF101" s="119"/>
      <c r="GG101" s="119"/>
      <c r="GH101" s="119"/>
      <c r="GI101" s="119"/>
      <c r="GJ101" s="119"/>
      <c r="GK101" s="119"/>
      <c r="GL101" s="119"/>
      <c r="GM101" s="119"/>
      <c r="GN101" s="119"/>
      <c r="GO101" s="119"/>
      <c r="GP101" s="119"/>
      <c r="GQ101" s="119"/>
      <c r="GR101" s="119"/>
      <c r="GS101" s="119"/>
      <c r="GT101" s="119"/>
      <c r="GU101" s="119"/>
      <c r="GV101" s="119"/>
      <c r="GW101" s="119"/>
      <c r="GX101" s="119"/>
      <c r="GY101" s="119"/>
      <c r="GZ101" s="119"/>
      <c r="HA101" s="119"/>
      <c r="HB101" s="119"/>
      <c r="HC101" s="119"/>
      <c r="HD101" s="119"/>
      <c r="HE101" s="119"/>
      <c r="HF101" s="119"/>
      <c r="HG101" s="119"/>
      <c r="HH101" s="119"/>
      <c r="HI101" s="119"/>
      <c r="HJ101" s="119"/>
      <c r="HK101" s="119"/>
      <c r="HL101" s="119"/>
      <c r="HM101" s="119"/>
      <c r="HN101" s="119"/>
      <c r="HO101" s="119"/>
      <c r="HP101" s="119"/>
      <c r="HQ101" s="119"/>
      <c r="HR101" s="119"/>
      <c r="HS101" s="119"/>
      <c r="HT101" s="119"/>
      <c r="HU101" s="119"/>
      <c r="HV101" s="119"/>
      <c r="HW101" s="119"/>
      <c r="HX101" s="119"/>
      <c r="HY101" s="119"/>
      <c r="HZ101" s="119"/>
      <c r="IA101" s="119"/>
      <c r="IB101" s="119"/>
      <c r="IC101" s="119"/>
      <c r="ID101" s="119"/>
      <c r="IE101" s="119"/>
      <c r="IF101" s="119"/>
      <c r="IG101" s="119"/>
      <c r="IH101" s="119"/>
    </row>
    <row r="102" spans="1:242" s="128" customFormat="1" x14ac:dyDescent="0.2">
      <c r="A102" s="119"/>
      <c r="B102" s="223"/>
      <c r="H102" s="118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19"/>
      <c r="BQ102" s="119"/>
      <c r="BR102" s="119"/>
      <c r="BS102" s="119"/>
      <c r="BT102" s="119"/>
      <c r="BU102" s="119"/>
      <c r="BV102" s="119"/>
      <c r="BW102" s="119"/>
      <c r="BX102" s="119"/>
      <c r="BY102" s="119"/>
      <c r="BZ102" s="119"/>
      <c r="CA102" s="119"/>
      <c r="CB102" s="119"/>
      <c r="CC102" s="119"/>
      <c r="CD102" s="119"/>
      <c r="CE102" s="119"/>
      <c r="CF102" s="119"/>
      <c r="CG102" s="119"/>
      <c r="CH102" s="119"/>
      <c r="CI102" s="119"/>
      <c r="CJ102" s="119"/>
      <c r="CK102" s="119"/>
      <c r="CL102" s="119"/>
      <c r="CM102" s="119"/>
      <c r="CN102" s="119"/>
      <c r="CO102" s="119"/>
      <c r="CP102" s="119"/>
      <c r="CQ102" s="119"/>
      <c r="CR102" s="119"/>
      <c r="CS102" s="119"/>
      <c r="CT102" s="119"/>
      <c r="CU102" s="119"/>
      <c r="CV102" s="119"/>
      <c r="CW102" s="119"/>
      <c r="CX102" s="119"/>
      <c r="CY102" s="119"/>
      <c r="CZ102" s="119"/>
      <c r="DA102" s="119"/>
      <c r="DB102" s="119"/>
      <c r="DC102" s="119"/>
      <c r="DD102" s="119"/>
      <c r="DE102" s="119"/>
      <c r="DF102" s="119"/>
      <c r="DG102" s="119"/>
      <c r="DH102" s="119"/>
      <c r="DI102" s="119"/>
      <c r="DJ102" s="119"/>
      <c r="DK102" s="119"/>
      <c r="DL102" s="119"/>
      <c r="DM102" s="119"/>
      <c r="DN102" s="119"/>
      <c r="DO102" s="119"/>
      <c r="DP102" s="119"/>
      <c r="DQ102" s="119"/>
      <c r="DR102" s="119"/>
      <c r="DS102" s="119"/>
      <c r="DT102" s="119"/>
      <c r="DU102" s="119"/>
      <c r="DV102" s="119"/>
      <c r="DW102" s="119"/>
      <c r="DX102" s="119"/>
      <c r="DY102" s="119"/>
      <c r="DZ102" s="119"/>
      <c r="EA102" s="119"/>
      <c r="EB102" s="119"/>
      <c r="EC102" s="119"/>
      <c r="ED102" s="119"/>
      <c r="EE102" s="119"/>
      <c r="EF102" s="119"/>
      <c r="EG102" s="119"/>
      <c r="EH102" s="119"/>
      <c r="EI102" s="119"/>
      <c r="EJ102" s="119"/>
      <c r="EK102" s="119"/>
      <c r="EL102" s="119"/>
      <c r="EM102" s="119"/>
      <c r="EN102" s="119"/>
      <c r="EO102" s="119"/>
      <c r="EP102" s="119"/>
      <c r="EQ102" s="119"/>
      <c r="ER102" s="119"/>
      <c r="ES102" s="119"/>
      <c r="ET102" s="119"/>
      <c r="EU102" s="119"/>
      <c r="EV102" s="119"/>
      <c r="EW102" s="119"/>
      <c r="EX102" s="119"/>
      <c r="EY102" s="119"/>
      <c r="EZ102" s="119"/>
      <c r="FA102" s="119"/>
      <c r="FB102" s="119"/>
      <c r="FC102" s="119"/>
      <c r="FD102" s="119"/>
      <c r="FE102" s="119"/>
      <c r="FF102" s="119"/>
      <c r="FG102" s="119"/>
      <c r="FH102" s="119"/>
      <c r="FI102" s="119"/>
      <c r="FJ102" s="119"/>
      <c r="FK102" s="119"/>
      <c r="FL102" s="119"/>
      <c r="FM102" s="119"/>
      <c r="FN102" s="119"/>
      <c r="FO102" s="119"/>
      <c r="FP102" s="119"/>
      <c r="FQ102" s="119"/>
      <c r="FR102" s="119"/>
      <c r="FS102" s="119"/>
      <c r="FT102" s="119"/>
      <c r="FU102" s="119"/>
      <c r="FV102" s="119"/>
      <c r="FW102" s="119"/>
      <c r="FX102" s="119"/>
      <c r="FY102" s="119"/>
      <c r="FZ102" s="119"/>
      <c r="GA102" s="119"/>
      <c r="GB102" s="119"/>
      <c r="GC102" s="119"/>
      <c r="GD102" s="119"/>
      <c r="GE102" s="119"/>
      <c r="GF102" s="119"/>
      <c r="GG102" s="119"/>
      <c r="GH102" s="119"/>
      <c r="GI102" s="119"/>
      <c r="GJ102" s="119"/>
      <c r="GK102" s="119"/>
      <c r="GL102" s="119"/>
      <c r="GM102" s="119"/>
      <c r="GN102" s="119"/>
      <c r="GO102" s="119"/>
      <c r="GP102" s="119"/>
      <c r="GQ102" s="119"/>
      <c r="GR102" s="119"/>
      <c r="GS102" s="119"/>
      <c r="GT102" s="119"/>
      <c r="GU102" s="119"/>
      <c r="GV102" s="119"/>
      <c r="GW102" s="119"/>
      <c r="GX102" s="119"/>
      <c r="GY102" s="119"/>
      <c r="GZ102" s="119"/>
      <c r="HA102" s="119"/>
      <c r="HB102" s="119"/>
      <c r="HC102" s="119"/>
      <c r="HD102" s="119"/>
      <c r="HE102" s="119"/>
      <c r="HF102" s="119"/>
      <c r="HG102" s="119"/>
      <c r="HH102" s="119"/>
      <c r="HI102" s="119"/>
      <c r="HJ102" s="119"/>
      <c r="HK102" s="119"/>
      <c r="HL102" s="119"/>
      <c r="HM102" s="119"/>
      <c r="HN102" s="119"/>
      <c r="HO102" s="119"/>
      <c r="HP102" s="119"/>
      <c r="HQ102" s="119"/>
      <c r="HR102" s="119"/>
      <c r="HS102" s="119"/>
      <c r="HT102" s="119"/>
      <c r="HU102" s="119"/>
      <c r="HV102" s="119"/>
      <c r="HW102" s="119"/>
      <c r="HX102" s="119"/>
      <c r="HY102" s="119"/>
      <c r="HZ102" s="119"/>
      <c r="IA102" s="119"/>
      <c r="IB102" s="119"/>
      <c r="IC102" s="119"/>
      <c r="ID102" s="119"/>
      <c r="IE102" s="119"/>
      <c r="IF102" s="119"/>
      <c r="IG102" s="119"/>
      <c r="IH102" s="119"/>
    </row>
    <row r="103" spans="1:242" s="128" customFormat="1" x14ac:dyDescent="0.2">
      <c r="A103" s="119"/>
      <c r="B103" s="223"/>
      <c r="H103" s="118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9"/>
      <c r="CW103" s="119"/>
      <c r="CX103" s="119"/>
      <c r="CY103" s="119"/>
      <c r="CZ103" s="119"/>
      <c r="DA103" s="119"/>
      <c r="DB103" s="119"/>
      <c r="DC103" s="119"/>
      <c r="DD103" s="119"/>
      <c r="DE103" s="119"/>
      <c r="DF103" s="119"/>
      <c r="DG103" s="119"/>
      <c r="DH103" s="119"/>
      <c r="DI103" s="119"/>
      <c r="DJ103" s="119"/>
      <c r="DK103" s="119"/>
      <c r="DL103" s="119"/>
      <c r="DM103" s="119"/>
      <c r="DN103" s="119"/>
      <c r="DO103" s="119"/>
      <c r="DP103" s="119"/>
      <c r="DQ103" s="119"/>
      <c r="DR103" s="119"/>
      <c r="DS103" s="119"/>
      <c r="DT103" s="119"/>
      <c r="DU103" s="119"/>
      <c r="DV103" s="119"/>
      <c r="DW103" s="119"/>
      <c r="DX103" s="119"/>
      <c r="DY103" s="119"/>
      <c r="DZ103" s="119"/>
      <c r="EA103" s="119"/>
      <c r="EB103" s="119"/>
      <c r="EC103" s="119"/>
      <c r="ED103" s="119"/>
      <c r="EE103" s="119"/>
      <c r="EF103" s="119"/>
      <c r="EG103" s="119"/>
      <c r="EH103" s="119"/>
      <c r="EI103" s="119"/>
      <c r="EJ103" s="119"/>
      <c r="EK103" s="119"/>
      <c r="EL103" s="119"/>
      <c r="EM103" s="119"/>
      <c r="EN103" s="119"/>
      <c r="EO103" s="119"/>
      <c r="EP103" s="119"/>
      <c r="EQ103" s="119"/>
      <c r="ER103" s="119"/>
      <c r="ES103" s="119"/>
      <c r="ET103" s="119"/>
      <c r="EU103" s="119"/>
      <c r="EV103" s="119"/>
      <c r="EW103" s="119"/>
      <c r="EX103" s="119"/>
      <c r="EY103" s="119"/>
      <c r="EZ103" s="119"/>
      <c r="FA103" s="119"/>
      <c r="FB103" s="119"/>
      <c r="FC103" s="119"/>
      <c r="FD103" s="119"/>
      <c r="FE103" s="119"/>
      <c r="FF103" s="119"/>
      <c r="FG103" s="119"/>
      <c r="FH103" s="119"/>
      <c r="FI103" s="119"/>
      <c r="FJ103" s="119"/>
      <c r="FK103" s="119"/>
      <c r="FL103" s="119"/>
      <c r="FM103" s="119"/>
      <c r="FN103" s="119"/>
      <c r="FO103" s="119"/>
      <c r="FP103" s="119"/>
      <c r="FQ103" s="119"/>
      <c r="FR103" s="119"/>
      <c r="FS103" s="119"/>
      <c r="FT103" s="119"/>
      <c r="FU103" s="119"/>
      <c r="FV103" s="119"/>
      <c r="FW103" s="119"/>
      <c r="FX103" s="119"/>
      <c r="FY103" s="119"/>
      <c r="FZ103" s="119"/>
      <c r="GA103" s="119"/>
      <c r="GB103" s="119"/>
      <c r="GC103" s="119"/>
      <c r="GD103" s="119"/>
      <c r="GE103" s="119"/>
      <c r="GF103" s="119"/>
      <c r="GG103" s="119"/>
      <c r="GH103" s="119"/>
      <c r="GI103" s="119"/>
      <c r="GJ103" s="119"/>
      <c r="GK103" s="119"/>
      <c r="GL103" s="119"/>
      <c r="GM103" s="119"/>
      <c r="GN103" s="119"/>
      <c r="GO103" s="119"/>
      <c r="GP103" s="119"/>
      <c r="GQ103" s="119"/>
      <c r="GR103" s="119"/>
      <c r="GS103" s="119"/>
      <c r="GT103" s="119"/>
      <c r="GU103" s="119"/>
      <c r="GV103" s="119"/>
      <c r="GW103" s="119"/>
      <c r="GX103" s="119"/>
      <c r="GY103" s="119"/>
      <c r="GZ103" s="119"/>
      <c r="HA103" s="119"/>
      <c r="HB103" s="119"/>
      <c r="HC103" s="119"/>
      <c r="HD103" s="119"/>
      <c r="HE103" s="119"/>
      <c r="HF103" s="119"/>
      <c r="HG103" s="119"/>
      <c r="HH103" s="119"/>
      <c r="HI103" s="119"/>
      <c r="HJ103" s="119"/>
      <c r="HK103" s="119"/>
      <c r="HL103" s="119"/>
      <c r="HM103" s="119"/>
      <c r="HN103" s="119"/>
      <c r="HO103" s="119"/>
      <c r="HP103" s="119"/>
      <c r="HQ103" s="119"/>
      <c r="HR103" s="119"/>
      <c r="HS103" s="119"/>
      <c r="HT103" s="119"/>
      <c r="HU103" s="119"/>
      <c r="HV103" s="119"/>
      <c r="HW103" s="119"/>
      <c r="HX103" s="119"/>
      <c r="HY103" s="119"/>
      <c r="HZ103" s="119"/>
      <c r="IA103" s="119"/>
      <c r="IB103" s="119"/>
      <c r="IC103" s="119"/>
      <c r="ID103" s="119"/>
      <c r="IE103" s="119"/>
      <c r="IF103" s="119"/>
      <c r="IG103" s="119"/>
      <c r="IH103" s="119"/>
    </row>
    <row r="104" spans="1:242" s="128" customFormat="1" x14ac:dyDescent="0.2">
      <c r="A104" s="119"/>
      <c r="B104" s="223"/>
      <c r="H104" s="118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  <c r="BI104" s="119"/>
      <c r="BJ104" s="119"/>
      <c r="BK104" s="119"/>
      <c r="BL104" s="119"/>
      <c r="BM104" s="119"/>
      <c r="BN104" s="119"/>
      <c r="BO104" s="119"/>
      <c r="BP104" s="119"/>
      <c r="BQ104" s="119"/>
      <c r="BR104" s="119"/>
      <c r="BS104" s="119"/>
      <c r="BT104" s="119"/>
      <c r="BU104" s="119"/>
      <c r="BV104" s="119"/>
      <c r="BW104" s="119"/>
      <c r="BX104" s="119"/>
      <c r="BY104" s="119"/>
      <c r="BZ104" s="119"/>
      <c r="CA104" s="119"/>
      <c r="CB104" s="119"/>
      <c r="CC104" s="119"/>
      <c r="CD104" s="119"/>
      <c r="CE104" s="119"/>
      <c r="CF104" s="119"/>
      <c r="CG104" s="119"/>
      <c r="CH104" s="119"/>
      <c r="CI104" s="119"/>
      <c r="CJ104" s="119"/>
      <c r="CK104" s="119"/>
      <c r="CL104" s="119"/>
      <c r="CM104" s="119"/>
      <c r="CN104" s="119"/>
      <c r="CO104" s="119"/>
      <c r="CP104" s="119"/>
      <c r="CQ104" s="119"/>
      <c r="CR104" s="119"/>
      <c r="CS104" s="119"/>
      <c r="CT104" s="119"/>
      <c r="CU104" s="119"/>
      <c r="CV104" s="119"/>
      <c r="CW104" s="119"/>
      <c r="CX104" s="119"/>
      <c r="CY104" s="119"/>
      <c r="CZ104" s="119"/>
      <c r="DA104" s="119"/>
      <c r="DB104" s="119"/>
      <c r="DC104" s="119"/>
      <c r="DD104" s="119"/>
      <c r="DE104" s="119"/>
      <c r="DF104" s="119"/>
      <c r="DG104" s="119"/>
      <c r="DH104" s="119"/>
      <c r="DI104" s="119"/>
      <c r="DJ104" s="119"/>
      <c r="DK104" s="119"/>
      <c r="DL104" s="119"/>
      <c r="DM104" s="119"/>
      <c r="DN104" s="119"/>
      <c r="DO104" s="119"/>
      <c r="DP104" s="119"/>
      <c r="DQ104" s="119"/>
      <c r="DR104" s="119"/>
      <c r="DS104" s="119"/>
      <c r="DT104" s="119"/>
      <c r="DU104" s="119"/>
      <c r="DV104" s="119"/>
      <c r="DW104" s="119"/>
      <c r="DX104" s="119"/>
      <c r="DY104" s="119"/>
      <c r="DZ104" s="119"/>
      <c r="EA104" s="119"/>
      <c r="EB104" s="119"/>
      <c r="EC104" s="119"/>
      <c r="ED104" s="119"/>
      <c r="EE104" s="119"/>
      <c r="EF104" s="119"/>
      <c r="EG104" s="119"/>
      <c r="EH104" s="119"/>
      <c r="EI104" s="119"/>
      <c r="EJ104" s="119"/>
      <c r="EK104" s="119"/>
      <c r="EL104" s="119"/>
      <c r="EM104" s="119"/>
      <c r="EN104" s="119"/>
      <c r="EO104" s="119"/>
      <c r="EP104" s="119"/>
      <c r="EQ104" s="119"/>
      <c r="ER104" s="119"/>
      <c r="ES104" s="119"/>
      <c r="ET104" s="119"/>
      <c r="EU104" s="119"/>
      <c r="EV104" s="119"/>
      <c r="EW104" s="119"/>
      <c r="EX104" s="119"/>
      <c r="EY104" s="119"/>
      <c r="EZ104" s="119"/>
      <c r="FA104" s="119"/>
      <c r="FB104" s="119"/>
      <c r="FC104" s="119"/>
      <c r="FD104" s="119"/>
      <c r="FE104" s="119"/>
      <c r="FF104" s="119"/>
      <c r="FG104" s="119"/>
      <c r="FH104" s="119"/>
      <c r="FI104" s="119"/>
      <c r="FJ104" s="119"/>
      <c r="FK104" s="119"/>
      <c r="FL104" s="119"/>
      <c r="FM104" s="119"/>
      <c r="FN104" s="119"/>
      <c r="FO104" s="119"/>
      <c r="FP104" s="119"/>
      <c r="FQ104" s="119"/>
      <c r="FR104" s="119"/>
      <c r="FS104" s="119"/>
      <c r="FT104" s="119"/>
      <c r="FU104" s="119"/>
      <c r="FV104" s="119"/>
      <c r="FW104" s="119"/>
      <c r="FX104" s="119"/>
      <c r="FY104" s="119"/>
      <c r="FZ104" s="119"/>
      <c r="GA104" s="119"/>
      <c r="GB104" s="119"/>
      <c r="GC104" s="119"/>
      <c r="GD104" s="119"/>
      <c r="GE104" s="119"/>
      <c r="GF104" s="119"/>
      <c r="GG104" s="119"/>
      <c r="GH104" s="119"/>
      <c r="GI104" s="119"/>
      <c r="GJ104" s="119"/>
      <c r="GK104" s="119"/>
      <c r="GL104" s="119"/>
      <c r="GM104" s="119"/>
      <c r="GN104" s="119"/>
      <c r="GO104" s="119"/>
      <c r="GP104" s="119"/>
      <c r="GQ104" s="119"/>
      <c r="GR104" s="119"/>
      <c r="GS104" s="119"/>
      <c r="GT104" s="119"/>
      <c r="GU104" s="119"/>
      <c r="GV104" s="119"/>
      <c r="GW104" s="119"/>
      <c r="GX104" s="119"/>
      <c r="GY104" s="119"/>
      <c r="GZ104" s="119"/>
      <c r="HA104" s="119"/>
      <c r="HB104" s="119"/>
      <c r="HC104" s="119"/>
      <c r="HD104" s="119"/>
      <c r="HE104" s="119"/>
      <c r="HF104" s="119"/>
      <c r="HG104" s="119"/>
      <c r="HH104" s="119"/>
      <c r="HI104" s="119"/>
      <c r="HJ104" s="119"/>
      <c r="HK104" s="119"/>
      <c r="HL104" s="119"/>
      <c r="HM104" s="119"/>
      <c r="HN104" s="119"/>
      <c r="HO104" s="119"/>
      <c r="HP104" s="119"/>
      <c r="HQ104" s="119"/>
      <c r="HR104" s="119"/>
      <c r="HS104" s="119"/>
      <c r="HT104" s="119"/>
      <c r="HU104" s="119"/>
      <c r="HV104" s="119"/>
      <c r="HW104" s="119"/>
      <c r="HX104" s="119"/>
      <c r="HY104" s="119"/>
      <c r="HZ104" s="119"/>
      <c r="IA104" s="119"/>
      <c r="IB104" s="119"/>
      <c r="IC104" s="119"/>
      <c r="ID104" s="119"/>
      <c r="IE104" s="119"/>
      <c r="IF104" s="119"/>
      <c r="IG104" s="119"/>
      <c r="IH104" s="119"/>
    </row>
    <row r="105" spans="1:242" s="128" customFormat="1" x14ac:dyDescent="0.2">
      <c r="A105" s="119"/>
      <c r="B105" s="223"/>
      <c r="H105" s="118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  <c r="BH105" s="119"/>
      <c r="BI105" s="119"/>
      <c r="BJ105" s="119"/>
      <c r="BK105" s="119"/>
      <c r="BL105" s="119"/>
      <c r="BM105" s="119"/>
      <c r="BN105" s="119"/>
      <c r="BO105" s="119"/>
      <c r="BP105" s="119"/>
      <c r="BQ105" s="119"/>
      <c r="BR105" s="119"/>
      <c r="BS105" s="119"/>
      <c r="BT105" s="119"/>
      <c r="BU105" s="119"/>
      <c r="BV105" s="119"/>
      <c r="BW105" s="119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9"/>
      <c r="CW105" s="119"/>
      <c r="CX105" s="119"/>
      <c r="CY105" s="119"/>
      <c r="CZ105" s="119"/>
      <c r="DA105" s="119"/>
      <c r="DB105" s="119"/>
      <c r="DC105" s="119"/>
      <c r="DD105" s="119"/>
      <c r="DE105" s="119"/>
      <c r="DF105" s="119"/>
      <c r="DG105" s="119"/>
      <c r="DH105" s="119"/>
      <c r="DI105" s="119"/>
      <c r="DJ105" s="119"/>
      <c r="DK105" s="119"/>
      <c r="DL105" s="119"/>
      <c r="DM105" s="119"/>
      <c r="DN105" s="119"/>
      <c r="DO105" s="119"/>
      <c r="DP105" s="119"/>
      <c r="DQ105" s="119"/>
      <c r="DR105" s="119"/>
      <c r="DS105" s="119"/>
      <c r="DT105" s="119"/>
      <c r="DU105" s="119"/>
      <c r="DV105" s="119"/>
      <c r="DW105" s="119"/>
      <c r="DX105" s="119"/>
      <c r="DY105" s="119"/>
      <c r="DZ105" s="119"/>
      <c r="EA105" s="119"/>
      <c r="EB105" s="119"/>
      <c r="EC105" s="119"/>
      <c r="ED105" s="119"/>
      <c r="EE105" s="119"/>
      <c r="EF105" s="119"/>
      <c r="EG105" s="119"/>
      <c r="EH105" s="119"/>
      <c r="EI105" s="119"/>
      <c r="EJ105" s="119"/>
      <c r="EK105" s="119"/>
      <c r="EL105" s="119"/>
      <c r="EM105" s="119"/>
      <c r="EN105" s="119"/>
      <c r="EO105" s="119"/>
      <c r="EP105" s="119"/>
      <c r="EQ105" s="119"/>
      <c r="ER105" s="119"/>
      <c r="ES105" s="119"/>
      <c r="ET105" s="119"/>
      <c r="EU105" s="119"/>
      <c r="EV105" s="119"/>
      <c r="EW105" s="119"/>
      <c r="EX105" s="119"/>
      <c r="EY105" s="119"/>
      <c r="EZ105" s="119"/>
      <c r="FA105" s="119"/>
      <c r="FB105" s="119"/>
      <c r="FC105" s="119"/>
      <c r="FD105" s="119"/>
      <c r="FE105" s="119"/>
      <c r="FF105" s="119"/>
      <c r="FG105" s="119"/>
      <c r="FH105" s="119"/>
      <c r="FI105" s="119"/>
      <c r="FJ105" s="119"/>
      <c r="FK105" s="119"/>
      <c r="FL105" s="119"/>
      <c r="FM105" s="119"/>
      <c r="FN105" s="119"/>
      <c r="FO105" s="119"/>
      <c r="FP105" s="119"/>
      <c r="FQ105" s="119"/>
      <c r="FR105" s="119"/>
      <c r="FS105" s="119"/>
      <c r="FT105" s="119"/>
      <c r="FU105" s="119"/>
      <c r="FV105" s="119"/>
      <c r="FW105" s="119"/>
      <c r="FX105" s="119"/>
      <c r="FY105" s="119"/>
      <c r="FZ105" s="119"/>
      <c r="GA105" s="119"/>
      <c r="GB105" s="119"/>
      <c r="GC105" s="119"/>
      <c r="GD105" s="119"/>
      <c r="GE105" s="119"/>
      <c r="GF105" s="119"/>
      <c r="GG105" s="119"/>
      <c r="GH105" s="119"/>
      <c r="GI105" s="119"/>
      <c r="GJ105" s="119"/>
      <c r="GK105" s="119"/>
      <c r="GL105" s="119"/>
      <c r="GM105" s="119"/>
      <c r="GN105" s="119"/>
      <c r="GO105" s="119"/>
      <c r="GP105" s="119"/>
      <c r="GQ105" s="119"/>
      <c r="GR105" s="119"/>
      <c r="GS105" s="119"/>
      <c r="GT105" s="119"/>
      <c r="GU105" s="119"/>
      <c r="GV105" s="119"/>
      <c r="GW105" s="119"/>
      <c r="GX105" s="119"/>
      <c r="GY105" s="119"/>
      <c r="GZ105" s="119"/>
      <c r="HA105" s="119"/>
      <c r="HB105" s="119"/>
      <c r="HC105" s="119"/>
      <c r="HD105" s="119"/>
      <c r="HE105" s="119"/>
      <c r="HF105" s="119"/>
      <c r="HG105" s="119"/>
      <c r="HH105" s="119"/>
      <c r="HI105" s="119"/>
      <c r="HJ105" s="119"/>
      <c r="HK105" s="119"/>
      <c r="HL105" s="119"/>
      <c r="HM105" s="119"/>
      <c r="HN105" s="119"/>
      <c r="HO105" s="119"/>
      <c r="HP105" s="119"/>
      <c r="HQ105" s="119"/>
      <c r="HR105" s="119"/>
      <c r="HS105" s="119"/>
      <c r="HT105" s="119"/>
      <c r="HU105" s="119"/>
      <c r="HV105" s="119"/>
      <c r="HW105" s="119"/>
      <c r="HX105" s="119"/>
      <c r="HY105" s="119"/>
      <c r="HZ105" s="119"/>
      <c r="IA105" s="119"/>
      <c r="IB105" s="119"/>
      <c r="IC105" s="119"/>
      <c r="ID105" s="119"/>
      <c r="IE105" s="119"/>
      <c r="IF105" s="119"/>
      <c r="IG105" s="119"/>
      <c r="IH105" s="119"/>
    </row>
    <row r="106" spans="1:242" s="128" customFormat="1" x14ac:dyDescent="0.2">
      <c r="A106" s="119"/>
      <c r="B106" s="223"/>
      <c r="H106" s="118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  <c r="BH106" s="119"/>
      <c r="BI106" s="119"/>
      <c r="BJ106" s="119"/>
      <c r="BK106" s="119"/>
      <c r="BL106" s="119"/>
      <c r="BM106" s="119"/>
      <c r="BN106" s="119"/>
      <c r="BO106" s="119"/>
      <c r="BP106" s="119"/>
      <c r="BQ106" s="119"/>
      <c r="BR106" s="119"/>
      <c r="BS106" s="119"/>
      <c r="BT106" s="119"/>
      <c r="BU106" s="119"/>
      <c r="BV106" s="119"/>
      <c r="BW106" s="119"/>
      <c r="BX106" s="119"/>
      <c r="BY106" s="119"/>
      <c r="BZ106" s="119"/>
      <c r="CA106" s="119"/>
      <c r="CB106" s="119"/>
      <c r="CC106" s="119"/>
      <c r="CD106" s="119"/>
      <c r="CE106" s="119"/>
      <c r="CF106" s="119"/>
      <c r="CG106" s="119"/>
      <c r="CH106" s="119"/>
      <c r="CI106" s="119"/>
      <c r="CJ106" s="119"/>
      <c r="CK106" s="119"/>
      <c r="CL106" s="119"/>
      <c r="CM106" s="119"/>
      <c r="CN106" s="119"/>
      <c r="CO106" s="119"/>
      <c r="CP106" s="119"/>
      <c r="CQ106" s="119"/>
      <c r="CR106" s="119"/>
      <c r="CS106" s="119"/>
      <c r="CT106" s="119"/>
      <c r="CU106" s="119"/>
      <c r="CV106" s="119"/>
      <c r="CW106" s="119"/>
      <c r="CX106" s="119"/>
      <c r="CY106" s="119"/>
      <c r="CZ106" s="119"/>
      <c r="DA106" s="119"/>
      <c r="DB106" s="119"/>
      <c r="DC106" s="119"/>
      <c r="DD106" s="119"/>
      <c r="DE106" s="119"/>
      <c r="DF106" s="119"/>
      <c r="DG106" s="119"/>
      <c r="DH106" s="119"/>
      <c r="DI106" s="119"/>
      <c r="DJ106" s="119"/>
      <c r="DK106" s="119"/>
      <c r="DL106" s="119"/>
      <c r="DM106" s="119"/>
      <c r="DN106" s="119"/>
      <c r="DO106" s="119"/>
      <c r="DP106" s="119"/>
      <c r="DQ106" s="119"/>
      <c r="DR106" s="119"/>
      <c r="DS106" s="119"/>
      <c r="DT106" s="119"/>
      <c r="DU106" s="119"/>
      <c r="DV106" s="119"/>
      <c r="DW106" s="119"/>
      <c r="DX106" s="119"/>
      <c r="DY106" s="119"/>
      <c r="DZ106" s="119"/>
      <c r="EA106" s="119"/>
      <c r="EB106" s="119"/>
      <c r="EC106" s="119"/>
      <c r="ED106" s="119"/>
      <c r="EE106" s="119"/>
      <c r="EF106" s="119"/>
      <c r="EG106" s="119"/>
      <c r="EH106" s="119"/>
      <c r="EI106" s="119"/>
      <c r="EJ106" s="119"/>
      <c r="EK106" s="119"/>
      <c r="EL106" s="119"/>
      <c r="EM106" s="119"/>
      <c r="EN106" s="119"/>
      <c r="EO106" s="119"/>
      <c r="EP106" s="119"/>
      <c r="EQ106" s="119"/>
      <c r="ER106" s="119"/>
      <c r="ES106" s="119"/>
      <c r="ET106" s="119"/>
      <c r="EU106" s="119"/>
      <c r="EV106" s="119"/>
      <c r="EW106" s="119"/>
      <c r="EX106" s="119"/>
      <c r="EY106" s="119"/>
      <c r="EZ106" s="119"/>
      <c r="FA106" s="119"/>
      <c r="FB106" s="119"/>
      <c r="FC106" s="119"/>
      <c r="FD106" s="119"/>
      <c r="FE106" s="119"/>
      <c r="FF106" s="119"/>
      <c r="FG106" s="119"/>
      <c r="FH106" s="119"/>
      <c r="FI106" s="119"/>
      <c r="FJ106" s="119"/>
      <c r="FK106" s="119"/>
      <c r="FL106" s="119"/>
      <c r="FM106" s="119"/>
      <c r="FN106" s="119"/>
      <c r="FO106" s="119"/>
      <c r="FP106" s="119"/>
      <c r="FQ106" s="119"/>
      <c r="FR106" s="119"/>
      <c r="FS106" s="119"/>
      <c r="FT106" s="119"/>
      <c r="FU106" s="119"/>
      <c r="FV106" s="119"/>
      <c r="FW106" s="119"/>
      <c r="FX106" s="119"/>
      <c r="FY106" s="119"/>
      <c r="FZ106" s="119"/>
      <c r="GA106" s="119"/>
      <c r="GB106" s="119"/>
      <c r="GC106" s="119"/>
      <c r="GD106" s="119"/>
      <c r="GE106" s="119"/>
      <c r="GF106" s="119"/>
      <c r="GG106" s="119"/>
      <c r="GH106" s="119"/>
      <c r="GI106" s="119"/>
      <c r="GJ106" s="119"/>
      <c r="GK106" s="119"/>
      <c r="GL106" s="119"/>
      <c r="GM106" s="119"/>
      <c r="GN106" s="119"/>
      <c r="GO106" s="119"/>
      <c r="GP106" s="119"/>
      <c r="GQ106" s="119"/>
      <c r="GR106" s="119"/>
      <c r="GS106" s="119"/>
      <c r="GT106" s="119"/>
      <c r="GU106" s="119"/>
      <c r="GV106" s="119"/>
      <c r="GW106" s="119"/>
      <c r="GX106" s="119"/>
      <c r="GY106" s="119"/>
      <c r="GZ106" s="119"/>
      <c r="HA106" s="119"/>
      <c r="HB106" s="119"/>
      <c r="HC106" s="119"/>
      <c r="HD106" s="119"/>
      <c r="HE106" s="119"/>
      <c r="HF106" s="119"/>
      <c r="HG106" s="119"/>
      <c r="HH106" s="119"/>
      <c r="HI106" s="119"/>
      <c r="HJ106" s="119"/>
      <c r="HK106" s="119"/>
      <c r="HL106" s="119"/>
      <c r="HM106" s="119"/>
      <c r="HN106" s="119"/>
      <c r="HO106" s="119"/>
      <c r="HP106" s="119"/>
      <c r="HQ106" s="119"/>
      <c r="HR106" s="119"/>
      <c r="HS106" s="119"/>
      <c r="HT106" s="119"/>
      <c r="HU106" s="119"/>
      <c r="HV106" s="119"/>
      <c r="HW106" s="119"/>
      <c r="HX106" s="119"/>
      <c r="HY106" s="119"/>
      <c r="HZ106" s="119"/>
      <c r="IA106" s="119"/>
      <c r="IB106" s="119"/>
      <c r="IC106" s="119"/>
      <c r="ID106" s="119"/>
      <c r="IE106" s="119"/>
      <c r="IF106" s="119"/>
      <c r="IG106" s="119"/>
      <c r="IH106" s="119"/>
    </row>
    <row r="107" spans="1:242" s="128" customFormat="1" x14ac:dyDescent="0.2">
      <c r="A107" s="119"/>
      <c r="B107" s="223"/>
      <c r="H107" s="118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119"/>
      <c r="BH107" s="119"/>
      <c r="BI107" s="119"/>
      <c r="BJ107" s="119"/>
      <c r="BK107" s="119"/>
      <c r="BL107" s="119"/>
      <c r="BM107" s="119"/>
      <c r="BN107" s="119"/>
      <c r="BO107" s="119"/>
      <c r="BP107" s="119"/>
      <c r="BQ107" s="119"/>
      <c r="BR107" s="119"/>
      <c r="BS107" s="119"/>
      <c r="BT107" s="119"/>
      <c r="BU107" s="119"/>
      <c r="BV107" s="119"/>
      <c r="BW107" s="119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9"/>
      <c r="CW107" s="119"/>
      <c r="CX107" s="119"/>
      <c r="CY107" s="119"/>
      <c r="CZ107" s="119"/>
      <c r="DA107" s="119"/>
      <c r="DB107" s="119"/>
      <c r="DC107" s="119"/>
      <c r="DD107" s="119"/>
      <c r="DE107" s="119"/>
      <c r="DF107" s="119"/>
      <c r="DG107" s="119"/>
      <c r="DH107" s="119"/>
      <c r="DI107" s="119"/>
      <c r="DJ107" s="119"/>
      <c r="DK107" s="119"/>
      <c r="DL107" s="119"/>
      <c r="DM107" s="119"/>
      <c r="DN107" s="119"/>
      <c r="DO107" s="119"/>
      <c r="DP107" s="119"/>
      <c r="DQ107" s="119"/>
      <c r="DR107" s="119"/>
      <c r="DS107" s="119"/>
      <c r="DT107" s="119"/>
      <c r="DU107" s="119"/>
      <c r="DV107" s="119"/>
      <c r="DW107" s="119"/>
      <c r="DX107" s="119"/>
      <c r="DY107" s="119"/>
      <c r="DZ107" s="119"/>
      <c r="EA107" s="119"/>
      <c r="EB107" s="119"/>
      <c r="EC107" s="119"/>
      <c r="ED107" s="119"/>
      <c r="EE107" s="119"/>
      <c r="EF107" s="119"/>
      <c r="EG107" s="119"/>
      <c r="EH107" s="119"/>
      <c r="EI107" s="119"/>
      <c r="EJ107" s="119"/>
      <c r="EK107" s="119"/>
      <c r="EL107" s="119"/>
      <c r="EM107" s="119"/>
      <c r="EN107" s="119"/>
      <c r="EO107" s="119"/>
      <c r="EP107" s="119"/>
      <c r="EQ107" s="119"/>
      <c r="ER107" s="119"/>
      <c r="ES107" s="119"/>
      <c r="ET107" s="119"/>
      <c r="EU107" s="119"/>
      <c r="EV107" s="119"/>
      <c r="EW107" s="119"/>
      <c r="EX107" s="119"/>
      <c r="EY107" s="119"/>
      <c r="EZ107" s="119"/>
      <c r="FA107" s="119"/>
      <c r="FB107" s="119"/>
      <c r="FC107" s="119"/>
      <c r="FD107" s="119"/>
      <c r="FE107" s="119"/>
      <c r="FF107" s="119"/>
      <c r="FG107" s="119"/>
      <c r="FH107" s="119"/>
      <c r="FI107" s="119"/>
      <c r="FJ107" s="119"/>
      <c r="FK107" s="119"/>
      <c r="FL107" s="119"/>
      <c r="FM107" s="119"/>
      <c r="FN107" s="119"/>
      <c r="FO107" s="119"/>
      <c r="FP107" s="119"/>
      <c r="FQ107" s="119"/>
      <c r="FR107" s="119"/>
      <c r="FS107" s="119"/>
      <c r="FT107" s="119"/>
      <c r="FU107" s="119"/>
      <c r="FV107" s="119"/>
      <c r="FW107" s="119"/>
      <c r="FX107" s="119"/>
      <c r="FY107" s="119"/>
      <c r="FZ107" s="119"/>
      <c r="GA107" s="119"/>
      <c r="GB107" s="119"/>
      <c r="GC107" s="119"/>
      <c r="GD107" s="119"/>
      <c r="GE107" s="119"/>
      <c r="GF107" s="119"/>
      <c r="GG107" s="119"/>
      <c r="GH107" s="119"/>
      <c r="GI107" s="119"/>
      <c r="GJ107" s="119"/>
      <c r="GK107" s="119"/>
      <c r="GL107" s="119"/>
      <c r="GM107" s="119"/>
      <c r="GN107" s="119"/>
      <c r="GO107" s="119"/>
      <c r="GP107" s="119"/>
      <c r="GQ107" s="119"/>
      <c r="GR107" s="119"/>
      <c r="GS107" s="119"/>
      <c r="GT107" s="119"/>
      <c r="GU107" s="119"/>
      <c r="GV107" s="119"/>
      <c r="GW107" s="119"/>
      <c r="GX107" s="119"/>
      <c r="GY107" s="119"/>
      <c r="GZ107" s="119"/>
      <c r="HA107" s="119"/>
      <c r="HB107" s="119"/>
      <c r="HC107" s="119"/>
      <c r="HD107" s="119"/>
      <c r="HE107" s="119"/>
      <c r="HF107" s="119"/>
      <c r="HG107" s="119"/>
      <c r="HH107" s="119"/>
      <c r="HI107" s="119"/>
      <c r="HJ107" s="119"/>
      <c r="HK107" s="119"/>
      <c r="HL107" s="119"/>
      <c r="HM107" s="119"/>
      <c r="HN107" s="119"/>
      <c r="HO107" s="119"/>
      <c r="HP107" s="119"/>
      <c r="HQ107" s="119"/>
      <c r="HR107" s="119"/>
      <c r="HS107" s="119"/>
      <c r="HT107" s="119"/>
      <c r="HU107" s="119"/>
      <c r="HV107" s="119"/>
      <c r="HW107" s="119"/>
      <c r="HX107" s="119"/>
      <c r="HY107" s="119"/>
      <c r="HZ107" s="119"/>
      <c r="IA107" s="119"/>
      <c r="IB107" s="119"/>
      <c r="IC107" s="119"/>
      <c r="ID107" s="119"/>
      <c r="IE107" s="119"/>
      <c r="IF107" s="119"/>
      <c r="IG107" s="119"/>
      <c r="IH107" s="119"/>
    </row>
    <row r="108" spans="1:242" s="128" customFormat="1" x14ac:dyDescent="0.2">
      <c r="A108" s="119"/>
      <c r="B108" s="223"/>
      <c r="H108" s="118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19"/>
      <c r="BG108" s="119"/>
      <c r="BH108" s="119"/>
      <c r="BI108" s="119"/>
      <c r="BJ108" s="119"/>
      <c r="BK108" s="119"/>
      <c r="BL108" s="119"/>
      <c r="BM108" s="119"/>
      <c r="BN108" s="119"/>
      <c r="BO108" s="119"/>
      <c r="BP108" s="119"/>
      <c r="BQ108" s="119"/>
      <c r="BR108" s="119"/>
      <c r="BS108" s="119"/>
      <c r="BT108" s="119"/>
      <c r="BU108" s="119"/>
      <c r="BV108" s="119"/>
      <c r="BW108" s="119"/>
      <c r="BX108" s="119"/>
      <c r="BY108" s="119"/>
      <c r="BZ108" s="119"/>
      <c r="CA108" s="119"/>
      <c r="CB108" s="119"/>
      <c r="CC108" s="119"/>
      <c r="CD108" s="119"/>
      <c r="CE108" s="119"/>
      <c r="CF108" s="119"/>
      <c r="CG108" s="119"/>
      <c r="CH108" s="119"/>
      <c r="CI108" s="119"/>
      <c r="CJ108" s="119"/>
      <c r="CK108" s="119"/>
      <c r="CL108" s="119"/>
      <c r="CM108" s="119"/>
      <c r="CN108" s="119"/>
      <c r="CO108" s="119"/>
      <c r="CP108" s="119"/>
      <c r="CQ108" s="119"/>
      <c r="CR108" s="119"/>
      <c r="CS108" s="119"/>
      <c r="CT108" s="119"/>
      <c r="CU108" s="119"/>
      <c r="CV108" s="119"/>
      <c r="CW108" s="119"/>
      <c r="CX108" s="119"/>
      <c r="CY108" s="119"/>
      <c r="CZ108" s="119"/>
      <c r="DA108" s="119"/>
      <c r="DB108" s="119"/>
      <c r="DC108" s="119"/>
      <c r="DD108" s="119"/>
      <c r="DE108" s="119"/>
      <c r="DF108" s="119"/>
      <c r="DG108" s="119"/>
      <c r="DH108" s="119"/>
      <c r="DI108" s="119"/>
      <c r="DJ108" s="119"/>
      <c r="DK108" s="119"/>
      <c r="DL108" s="119"/>
      <c r="DM108" s="119"/>
      <c r="DN108" s="119"/>
      <c r="DO108" s="119"/>
      <c r="DP108" s="119"/>
      <c r="DQ108" s="119"/>
      <c r="DR108" s="119"/>
      <c r="DS108" s="119"/>
      <c r="DT108" s="119"/>
      <c r="DU108" s="119"/>
      <c r="DV108" s="119"/>
      <c r="DW108" s="119"/>
      <c r="DX108" s="119"/>
      <c r="DY108" s="119"/>
      <c r="DZ108" s="119"/>
      <c r="EA108" s="119"/>
      <c r="EB108" s="119"/>
      <c r="EC108" s="119"/>
      <c r="ED108" s="119"/>
      <c r="EE108" s="119"/>
      <c r="EF108" s="119"/>
      <c r="EG108" s="119"/>
      <c r="EH108" s="119"/>
      <c r="EI108" s="119"/>
      <c r="EJ108" s="119"/>
      <c r="EK108" s="119"/>
      <c r="EL108" s="119"/>
      <c r="EM108" s="119"/>
      <c r="EN108" s="119"/>
      <c r="EO108" s="119"/>
      <c r="EP108" s="119"/>
      <c r="EQ108" s="119"/>
      <c r="ER108" s="119"/>
      <c r="ES108" s="119"/>
      <c r="ET108" s="119"/>
      <c r="EU108" s="119"/>
      <c r="EV108" s="119"/>
      <c r="EW108" s="119"/>
      <c r="EX108" s="119"/>
      <c r="EY108" s="119"/>
      <c r="EZ108" s="119"/>
      <c r="FA108" s="119"/>
      <c r="FB108" s="119"/>
      <c r="FC108" s="119"/>
      <c r="FD108" s="119"/>
      <c r="FE108" s="119"/>
      <c r="FF108" s="119"/>
      <c r="FG108" s="119"/>
      <c r="FH108" s="119"/>
      <c r="FI108" s="119"/>
      <c r="FJ108" s="119"/>
      <c r="FK108" s="119"/>
      <c r="FL108" s="119"/>
      <c r="FM108" s="119"/>
      <c r="FN108" s="119"/>
      <c r="FO108" s="119"/>
      <c r="FP108" s="119"/>
      <c r="FQ108" s="119"/>
      <c r="FR108" s="119"/>
      <c r="FS108" s="119"/>
      <c r="FT108" s="119"/>
      <c r="FU108" s="119"/>
      <c r="FV108" s="119"/>
      <c r="FW108" s="119"/>
      <c r="FX108" s="119"/>
      <c r="FY108" s="119"/>
      <c r="FZ108" s="119"/>
      <c r="GA108" s="119"/>
      <c r="GB108" s="119"/>
      <c r="GC108" s="119"/>
      <c r="GD108" s="119"/>
      <c r="GE108" s="119"/>
      <c r="GF108" s="119"/>
      <c r="GG108" s="119"/>
      <c r="GH108" s="119"/>
      <c r="GI108" s="119"/>
      <c r="GJ108" s="119"/>
      <c r="GK108" s="119"/>
      <c r="GL108" s="119"/>
      <c r="GM108" s="119"/>
      <c r="GN108" s="119"/>
      <c r="GO108" s="119"/>
      <c r="GP108" s="119"/>
      <c r="GQ108" s="119"/>
      <c r="GR108" s="119"/>
      <c r="GS108" s="119"/>
      <c r="GT108" s="119"/>
      <c r="GU108" s="119"/>
      <c r="GV108" s="119"/>
      <c r="GW108" s="119"/>
      <c r="GX108" s="119"/>
      <c r="GY108" s="119"/>
      <c r="GZ108" s="119"/>
      <c r="HA108" s="119"/>
      <c r="HB108" s="119"/>
      <c r="HC108" s="119"/>
      <c r="HD108" s="119"/>
      <c r="HE108" s="119"/>
      <c r="HF108" s="119"/>
      <c r="HG108" s="119"/>
      <c r="HH108" s="119"/>
      <c r="HI108" s="119"/>
      <c r="HJ108" s="119"/>
      <c r="HK108" s="119"/>
      <c r="HL108" s="119"/>
      <c r="HM108" s="119"/>
      <c r="HN108" s="119"/>
      <c r="HO108" s="119"/>
      <c r="HP108" s="119"/>
      <c r="HQ108" s="119"/>
      <c r="HR108" s="119"/>
      <c r="HS108" s="119"/>
      <c r="HT108" s="119"/>
      <c r="HU108" s="119"/>
      <c r="HV108" s="119"/>
      <c r="HW108" s="119"/>
      <c r="HX108" s="119"/>
      <c r="HY108" s="119"/>
      <c r="HZ108" s="119"/>
      <c r="IA108" s="119"/>
      <c r="IB108" s="119"/>
      <c r="IC108" s="119"/>
      <c r="ID108" s="119"/>
      <c r="IE108" s="119"/>
      <c r="IF108" s="119"/>
      <c r="IG108" s="119"/>
      <c r="IH108" s="119"/>
    </row>
    <row r="109" spans="1:242" s="128" customFormat="1" x14ac:dyDescent="0.2">
      <c r="A109" s="119"/>
      <c r="B109" s="223"/>
      <c r="H109" s="118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19"/>
      <c r="BD109" s="119"/>
      <c r="BE109" s="119"/>
      <c r="BF109" s="119"/>
      <c r="BG109" s="119"/>
      <c r="BH109" s="119"/>
      <c r="BI109" s="119"/>
      <c r="BJ109" s="119"/>
      <c r="BK109" s="119"/>
      <c r="BL109" s="119"/>
      <c r="BM109" s="119"/>
      <c r="BN109" s="119"/>
      <c r="BO109" s="119"/>
      <c r="BP109" s="119"/>
      <c r="BQ109" s="119"/>
      <c r="BR109" s="119"/>
      <c r="BS109" s="119"/>
      <c r="BT109" s="119"/>
      <c r="BU109" s="119"/>
      <c r="BV109" s="119"/>
      <c r="BW109" s="119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9"/>
      <c r="CW109" s="119"/>
      <c r="CX109" s="119"/>
      <c r="CY109" s="119"/>
      <c r="CZ109" s="119"/>
      <c r="DA109" s="119"/>
      <c r="DB109" s="119"/>
      <c r="DC109" s="119"/>
      <c r="DD109" s="119"/>
      <c r="DE109" s="119"/>
      <c r="DF109" s="119"/>
      <c r="DG109" s="119"/>
      <c r="DH109" s="119"/>
      <c r="DI109" s="119"/>
      <c r="DJ109" s="119"/>
      <c r="DK109" s="119"/>
      <c r="DL109" s="119"/>
      <c r="DM109" s="119"/>
      <c r="DN109" s="119"/>
      <c r="DO109" s="119"/>
      <c r="DP109" s="119"/>
      <c r="DQ109" s="119"/>
      <c r="DR109" s="119"/>
      <c r="DS109" s="119"/>
      <c r="DT109" s="119"/>
      <c r="DU109" s="119"/>
      <c r="DV109" s="119"/>
      <c r="DW109" s="119"/>
      <c r="DX109" s="119"/>
      <c r="DY109" s="119"/>
      <c r="DZ109" s="119"/>
      <c r="EA109" s="119"/>
      <c r="EB109" s="119"/>
      <c r="EC109" s="119"/>
      <c r="ED109" s="119"/>
      <c r="EE109" s="119"/>
      <c r="EF109" s="119"/>
      <c r="EG109" s="119"/>
      <c r="EH109" s="119"/>
      <c r="EI109" s="119"/>
      <c r="EJ109" s="119"/>
      <c r="EK109" s="119"/>
      <c r="EL109" s="119"/>
      <c r="EM109" s="119"/>
      <c r="EN109" s="119"/>
      <c r="EO109" s="119"/>
      <c r="EP109" s="119"/>
      <c r="EQ109" s="119"/>
      <c r="ER109" s="119"/>
      <c r="ES109" s="119"/>
      <c r="ET109" s="119"/>
      <c r="EU109" s="119"/>
      <c r="EV109" s="119"/>
      <c r="EW109" s="119"/>
      <c r="EX109" s="119"/>
      <c r="EY109" s="119"/>
      <c r="EZ109" s="119"/>
      <c r="FA109" s="119"/>
      <c r="FB109" s="119"/>
      <c r="FC109" s="119"/>
      <c r="FD109" s="119"/>
      <c r="FE109" s="119"/>
      <c r="FF109" s="119"/>
      <c r="FG109" s="119"/>
      <c r="FH109" s="119"/>
      <c r="FI109" s="119"/>
      <c r="FJ109" s="119"/>
      <c r="FK109" s="119"/>
      <c r="FL109" s="119"/>
      <c r="FM109" s="119"/>
      <c r="FN109" s="119"/>
      <c r="FO109" s="119"/>
      <c r="FP109" s="119"/>
      <c r="FQ109" s="119"/>
      <c r="FR109" s="119"/>
      <c r="FS109" s="119"/>
      <c r="FT109" s="119"/>
      <c r="FU109" s="119"/>
      <c r="FV109" s="119"/>
      <c r="FW109" s="119"/>
      <c r="FX109" s="119"/>
      <c r="FY109" s="119"/>
      <c r="FZ109" s="119"/>
      <c r="GA109" s="119"/>
      <c r="GB109" s="119"/>
      <c r="GC109" s="119"/>
      <c r="GD109" s="119"/>
      <c r="GE109" s="119"/>
      <c r="GF109" s="119"/>
      <c r="GG109" s="119"/>
      <c r="GH109" s="119"/>
      <c r="GI109" s="119"/>
      <c r="GJ109" s="119"/>
      <c r="GK109" s="119"/>
      <c r="GL109" s="119"/>
      <c r="GM109" s="119"/>
      <c r="GN109" s="119"/>
      <c r="GO109" s="119"/>
      <c r="GP109" s="119"/>
      <c r="GQ109" s="119"/>
      <c r="GR109" s="119"/>
      <c r="GS109" s="119"/>
      <c r="GT109" s="119"/>
      <c r="GU109" s="119"/>
      <c r="GV109" s="119"/>
      <c r="GW109" s="119"/>
      <c r="GX109" s="119"/>
      <c r="GY109" s="119"/>
      <c r="GZ109" s="119"/>
      <c r="HA109" s="119"/>
      <c r="HB109" s="119"/>
      <c r="HC109" s="119"/>
      <c r="HD109" s="119"/>
      <c r="HE109" s="119"/>
      <c r="HF109" s="119"/>
      <c r="HG109" s="119"/>
      <c r="HH109" s="119"/>
      <c r="HI109" s="119"/>
      <c r="HJ109" s="119"/>
      <c r="HK109" s="119"/>
      <c r="HL109" s="119"/>
      <c r="HM109" s="119"/>
      <c r="HN109" s="119"/>
      <c r="HO109" s="119"/>
      <c r="HP109" s="119"/>
      <c r="HQ109" s="119"/>
      <c r="HR109" s="119"/>
      <c r="HS109" s="119"/>
      <c r="HT109" s="119"/>
      <c r="HU109" s="119"/>
      <c r="HV109" s="119"/>
      <c r="HW109" s="119"/>
      <c r="HX109" s="119"/>
      <c r="HY109" s="119"/>
      <c r="HZ109" s="119"/>
      <c r="IA109" s="119"/>
      <c r="IB109" s="119"/>
      <c r="IC109" s="119"/>
      <c r="ID109" s="119"/>
      <c r="IE109" s="119"/>
      <c r="IF109" s="119"/>
      <c r="IG109" s="119"/>
      <c r="IH109" s="119"/>
    </row>
    <row r="110" spans="1:242" s="128" customFormat="1" x14ac:dyDescent="0.2">
      <c r="A110" s="119"/>
      <c r="B110" s="223"/>
      <c r="H110" s="118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19"/>
      <c r="AX110" s="119"/>
      <c r="AY110" s="119"/>
      <c r="AZ110" s="119"/>
      <c r="BA110" s="119"/>
      <c r="BB110" s="119"/>
      <c r="BC110" s="119"/>
      <c r="BD110" s="119"/>
      <c r="BE110" s="119"/>
      <c r="BF110" s="119"/>
      <c r="BG110" s="119"/>
      <c r="BH110" s="119"/>
      <c r="BI110" s="119"/>
      <c r="BJ110" s="119"/>
      <c r="BK110" s="119"/>
      <c r="BL110" s="119"/>
      <c r="BM110" s="119"/>
      <c r="BN110" s="119"/>
      <c r="BO110" s="119"/>
      <c r="BP110" s="119"/>
      <c r="BQ110" s="119"/>
      <c r="BR110" s="119"/>
      <c r="BS110" s="119"/>
      <c r="BT110" s="119"/>
      <c r="BU110" s="119"/>
      <c r="BV110" s="119"/>
      <c r="BW110" s="119"/>
      <c r="BX110" s="119"/>
      <c r="BY110" s="119"/>
      <c r="BZ110" s="119"/>
      <c r="CA110" s="119"/>
      <c r="CB110" s="119"/>
      <c r="CC110" s="119"/>
      <c r="CD110" s="119"/>
      <c r="CE110" s="119"/>
      <c r="CF110" s="119"/>
      <c r="CG110" s="119"/>
      <c r="CH110" s="119"/>
      <c r="CI110" s="119"/>
      <c r="CJ110" s="119"/>
      <c r="CK110" s="119"/>
      <c r="CL110" s="119"/>
      <c r="CM110" s="119"/>
      <c r="CN110" s="119"/>
      <c r="CO110" s="119"/>
      <c r="CP110" s="119"/>
      <c r="CQ110" s="119"/>
      <c r="CR110" s="119"/>
      <c r="CS110" s="119"/>
      <c r="CT110" s="119"/>
      <c r="CU110" s="119"/>
      <c r="CV110" s="119"/>
      <c r="CW110" s="119"/>
      <c r="CX110" s="119"/>
      <c r="CY110" s="119"/>
      <c r="CZ110" s="119"/>
      <c r="DA110" s="119"/>
      <c r="DB110" s="119"/>
      <c r="DC110" s="119"/>
      <c r="DD110" s="119"/>
      <c r="DE110" s="119"/>
      <c r="DF110" s="119"/>
      <c r="DG110" s="119"/>
      <c r="DH110" s="119"/>
      <c r="DI110" s="119"/>
      <c r="DJ110" s="119"/>
      <c r="DK110" s="119"/>
      <c r="DL110" s="119"/>
      <c r="DM110" s="119"/>
      <c r="DN110" s="119"/>
      <c r="DO110" s="119"/>
      <c r="DP110" s="119"/>
      <c r="DQ110" s="119"/>
      <c r="DR110" s="119"/>
      <c r="DS110" s="119"/>
      <c r="DT110" s="119"/>
      <c r="DU110" s="119"/>
      <c r="DV110" s="119"/>
      <c r="DW110" s="119"/>
      <c r="DX110" s="119"/>
      <c r="DY110" s="119"/>
      <c r="DZ110" s="119"/>
      <c r="EA110" s="119"/>
      <c r="EB110" s="119"/>
      <c r="EC110" s="119"/>
      <c r="ED110" s="119"/>
      <c r="EE110" s="119"/>
      <c r="EF110" s="119"/>
      <c r="EG110" s="119"/>
      <c r="EH110" s="119"/>
      <c r="EI110" s="119"/>
      <c r="EJ110" s="119"/>
      <c r="EK110" s="119"/>
      <c r="EL110" s="119"/>
      <c r="EM110" s="119"/>
      <c r="EN110" s="119"/>
      <c r="EO110" s="119"/>
      <c r="EP110" s="119"/>
      <c r="EQ110" s="119"/>
      <c r="ER110" s="119"/>
      <c r="ES110" s="119"/>
      <c r="ET110" s="119"/>
      <c r="EU110" s="119"/>
      <c r="EV110" s="119"/>
      <c r="EW110" s="119"/>
      <c r="EX110" s="119"/>
      <c r="EY110" s="119"/>
      <c r="EZ110" s="119"/>
      <c r="FA110" s="119"/>
      <c r="FB110" s="119"/>
      <c r="FC110" s="119"/>
      <c r="FD110" s="119"/>
      <c r="FE110" s="119"/>
      <c r="FF110" s="119"/>
      <c r="FG110" s="119"/>
      <c r="FH110" s="119"/>
      <c r="FI110" s="119"/>
      <c r="FJ110" s="119"/>
      <c r="FK110" s="119"/>
      <c r="FL110" s="119"/>
      <c r="FM110" s="119"/>
      <c r="FN110" s="119"/>
      <c r="FO110" s="119"/>
      <c r="FP110" s="119"/>
      <c r="FQ110" s="119"/>
      <c r="FR110" s="119"/>
      <c r="FS110" s="119"/>
      <c r="FT110" s="119"/>
      <c r="FU110" s="119"/>
      <c r="FV110" s="119"/>
      <c r="FW110" s="119"/>
      <c r="FX110" s="119"/>
      <c r="FY110" s="119"/>
      <c r="FZ110" s="119"/>
      <c r="GA110" s="119"/>
      <c r="GB110" s="119"/>
      <c r="GC110" s="119"/>
      <c r="GD110" s="119"/>
      <c r="GE110" s="119"/>
      <c r="GF110" s="119"/>
      <c r="GG110" s="119"/>
      <c r="GH110" s="119"/>
      <c r="GI110" s="119"/>
      <c r="GJ110" s="119"/>
      <c r="GK110" s="119"/>
      <c r="GL110" s="119"/>
      <c r="GM110" s="119"/>
      <c r="GN110" s="119"/>
      <c r="GO110" s="119"/>
      <c r="GP110" s="119"/>
      <c r="GQ110" s="119"/>
      <c r="GR110" s="119"/>
      <c r="GS110" s="119"/>
      <c r="GT110" s="119"/>
      <c r="GU110" s="119"/>
      <c r="GV110" s="119"/>
      <c r="GW110" s="119"/>
      <c r="GX110" s="119"/>
      <c r="GY110" s="119"/>
      <c r="GZ110" s="119"/>
      <c r="HA110" s="119"/>
      <c r="HB110" s="119"/>
      <c r="HC110" s="119"/>
      <c r="HD110" s="119"/>
      <c r="HE110" s="119"/>
      <c r="HF110" s="119"/>
      <c r="HG110" s="119"/>
      <c r="HH110" s="119"/>
      <c r="HI110" s="119"/>
      <c r="HJ110" s="119"/>
      <c r="HK110" s="119"/>
      <c r="HL110" s="119"/>
      <c r="HM110" s="119"/>
      <c r="HN110" s="119"/>
      <c r="HO110" s="119"/>
      <c r="HP110" s="119"/>
      <c r="HQ110" s="119"/>
      <c r="HR110" s="119"/>
      <c r="HS110" s="119"/>
      <c r="HT110" s="119"/>
      <c r="HU110" s="119"/>
      <c r="HV110" s="119"/>
      <c r="HW110" s="119"/>
      <c r="HX110" s="119"/>
      <c r="HY110" s="119"/>
      <c r="HZ110" s="119"/>
      <c r="IA110" s="119"/>
      <c r="IB110" s="119"/>
      <c r="IC110" s="119"/>
      <c r="ID110" s="119"/>
      <c r="IE110" s="119"/>
      <c r="IF110" s="119"/>
      <c r="IG110" s="119"/>
      <c r="IH110" s="119"/>
    </row>
    <row r="111" spans="1:242" s="128" customFormat="1" x14ac:dyDescent="0.2">
      <c r="A111" s="119"/>
      <c r="B111" s="223"/>
      <c r="H111" s="118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  <c r="AT111" s="119"/>
      <c r="AU111" s="119"/>
      <c r="AV111" s="1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19"/>
      <c r="BG111" s="119"/>
      <c r="BH111" s="119"/>
      <c r="BI111" s="119"/>
      <c r="BJ111" s="119"/>
      <c r="BK111" s="119"/>
      <c r="BL111" s="119"/>
      <c r="BM111" s="119"/>
      <c r="BN111" s="119"/>
      <c r="BO111" s="119"/>
      <c r="BP111" s="119"/>
      <c r="BQ111" s="119"/>
      <c r="BR111" s="119"/>
      <c r="BS111" s="119"/>
      <c r="BT111" s="119"/>
      <c r="BU111" s="119"/>
      <c r="BV111" s="119"/>
      <c r="BW111" s="119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9"/>
      <c r="CW111" s="119"/>
      <c r="CX111" s="119"/>
      <c r="CY111" s="119"/>
      <c r="CZ111" s="119"/>
      <c r="DA111" s="119"/>
      <c r="DB111" s="119"/>
      <c r="DC111" s="119"/>
      <c r="DD111" s="119"/>
      <c r="DE111" s="119"/>
      <c r="DF111" s="119"/>
      <c r="DG111" s="119"/>
      <c r="DH111" s="119"/>
      <c r="DI111" s="119"/>
      <c r="DJ111" s="119"/>
      <c r="DK111" s="119"/>
      <c r="DL111" s="119"/>
      <c r="DM111" s="119"/>
      <c r="DN111" s="119"/>
      <c r="DO111" s="119"/>
      <c r="DP111" s="119"/>
      <c r="DQ111" s="119"/>
      <c r="DR111" s="119"/>
      <c r="DS111" s="119"/>
      <c r="DT111" s="119"/>
      <c r="DU111" s="119"/>
      <c r="DV111" s="119"/>
      <c r="DW111" s="119"/>
      <c r="DX111" s="119"/>
      <c r="DY111" s="119"/>
      <c r="DZ111" s="119"/>
      <c r="EA111" s="119"/>
      <c r="EB111" s="119"/>
      <c r="EC111" s="119"/>
      <c r="ED111" s="119"/>
      <c r="EE111" s="119"/>
      <c r="EF111" s="119"/>
      <c r="EG111" s="119"/>
      <c r="EH111" s="119"/>
      <c r="EI111" s="119"/>
      <c r="EJ111" s="119"/>
      <c r="EK111" s="119"/>
      <c r="EL111" s="119"/>
      <c r="EM111" s="119"/>
      <c r="EN111" s="119"/>
      <c r="EO111" s="119"/>
      <c r="EP111" s="119"/>
      <c r="EQ111" s="119"/>
      <c r="ER111" s="119"/>
      <c r="ES111" s="119"/>
      <c r="ET111" s="119"/>
      <c r="EU111" s="119"/>
      <c r="EV111" s="119"/>
      <c r="EW111" s="119"/>
      <c r="EX111" s="119"/>
      <c r="EY111" s="119"/>
      <c r="EZ111" s="119"/>
      <c r="FA111" s="119"/>
      <c r="FB111" s="119"/>
      <c r="FC111" s="119"/>
      <c r="FD111" s="119"/>
      <c r="FE111" s="119"/>
      <c r="FF111" s="119"/>
      <c r="FG111" s="119"/>
      <c r="FH111" s="119"/>
      <c r="FI111" s="119"/>
      <c r="FJ111" s="119"/>
      <c r="FK111" s="119"/>
      <c r="FL111" s="119"/>
      <c r="FM111" s="119"/>
      <c r="FN111" s="119"/>
      <c r="FO111" s="119"/>
      <c r="FP111" s="119"/>
      <c r="FQ111" s="119"/>
      <c r="FR111" s="119"/>
      <c r="FS111" s="119"/>
      <c r="FT111" s="119"/>
      <c r="FU111" s="119"/>
      <c r="FV111" s="119"/>
      <c r="FW111" s="119"/>
      <c r="FX111" s="119"/>
      <c r="FY111" s="119"/>
      <c r="FZ111" s="119"/>
      <c r="GA111" s="119"/>
      <c r="GB111" s="119"/>
      <c r="GC111" s="119"/>
      <c r="GD111" s="119"/>
      <c r="GE111" s="119"/>
      <c r="GF111" s="119"/>
      <c r="GG111" s="119"/>
      <c r="GH111" s="119"/>
      <c r="GI111" s="119"/>
      <c r="GJ111" s="119"/>
      <c r="GK111" s="119"/>
      <c r="GL111" s="119"/>
      <c r="GM111" s="119"/>
      <c r="GN111" s="119"/>
      <c r="GO111" s="119"/>
      <c r="GP111" s="119"/>
      <c r="GQ111" s="119"/>
      <c r="GR111" s="119"/>
      <c r="GS111" s="119"/>
      <c r="GT111" s="119"/>
      <c r="GU111" s="119"/>
      <c r="GV111" s="119"/>
      <c r="GW111" s="119"/>
      <c r="GX111" s="119"/>
      <c r="GY111" s="119"/>
      <c r="GZ111" s="119"/>
      <c r="HA111" s="119"/>
      <c r="HB111" s="119"/>
      <c r="HC111" s="119"/>
      <c r="HD111" s="119"/>
      <c r="HE111" s="119"/>
      <c r="HF111" s="119"/>
      <c r="HG111" s="119"/>
      <c r="HH111" s="119"/>
      <c r="HI111" s="119"/>
      <c r="HJ111" s="119"/>
      <c r="HK111" s="119"/>
      <c r="HL111" s="119"/>
      <c r="HM111" s="119"/>
      <c r="HN111" s="119"/>
      <c r="HO111" s="119"/>
      <c r="HP111" s="119"/>
      <c r="HQ111" s="119"/>
      <c r="HR111" s="119"/>
      <c r="HS111" s="119"/>
      <c r="HT111" s="119"/>
      <c r="HU111" s="119"/>
      <c r="HV111" s="119"/>
      <c r="HW111" s="119"/>
      <c r="HX111" s="119"/>
      <c r="HY111" s="119"/>
      <c r="HZ111" s="119"/>
      <c r="IA111" s="119"/>
      <c r="IB111" s="119"/>
      <c r="IC111" s="119"/>
      <c r="ID111" s="119"/>
      <c r="IE111" s="119"/>
      <c r="IF111" s="119"/>
      <c r="IG111" s="119"/>
      <c r="IH111" s="119"/>
    </row>
    <row r="112" spans="1:242" s="128" customFormat="1" x14ac:dyDescent="0.2">
      <c r="A112" s="119"/>
      <c r="B112" s="223"/>
      <c r="H112" s="118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9"/>
      <c r="BH112" s="119"/>
      <c r="BI112" s="119"/>
      <c r="BJ112" s="119"/>
      <c r="BK112" s="119"/>
      <c r="BL112" s="119"/>
      <c r="BM112" s="119"/>
      <c r="BN112" s="119"/>
      <c r="BO112" s="119"/>
      <c r="BP112" s="119"/>
      <c r="BQ112" s="119"/>
      <c r="BR112" s="119"/>
      <c r="BS112" s="119"/>
      <c r="BT112" s="119"/>
      <c r="BU112" s="119"/>
      <c r="BV112" s="119"/>
      <c r="BW112" s="119"/>
      <c r="BX112" s="119"/>
      <c r="BY112" s="119"/>
      <c r="BZ112" s="119"/>
      <c r="CA112" s="119"/>
      <c r="CB112" s="119"/>
      <c r="CC112" s="119"/>
      <c r="CD112" s="119"/>
      <c r="CE112" s="119"/>
      <c r="CF112" s="119"/>
      <c r="CG112" s="119"/>
      <c r="CH112" s="119"/>
      <c r="CI112" s="119"/>
      <c r="CJ112" s="119"/>
      <c r="CK112" s="119"/>
      <c r="CL112" s="119"/>
      <c r="CM112" s="119"/>
      <c r="CN112" s="119"/>
      <c r="CO112" s="119"/>
      <c r="CP112" s="119"/>
      <c r="CQ112" s="119"/>
      <c r="CR112" s="119"/>
      <c r="CS112" s="119"/>
      <c r="CT112" s="119"/>
      <c r="CU112" s="119"/>
      <c r="CV112" s="119"/>
      <c r="CW112" s="119"/>
      <c r="CX112" s="119"/>
      <c r="CY112" s="119"/>
      <c r="CZ112" s="119"/>
      <c r="DA112" s="119"/>
      <c r="DB112" s="119"/>
      <c r="DC112" s="119"/>
      <c r="DD112" s="119"/>
      <c r="DE112" s="119"/>
      <c r="DF112" s="119"/>
      <c r="DG112" s="119"/>
      <c r="DH112" s="119"/>
      <c r="DI112" s="119"/>
      <c r="DJ112" s="119"/>
      <c r="DK112" s="119"/>
      <c r="DL112" s="119"/>
      <c r="DM112" s="119"/>
      <c r="DN112" s="119"/>
      <c r="DO112" s="119"/>
      <c r="DP112" s="119"/>
      <c r="DQ112" s="119"/>
      <c r="DR112" s="119"/>
      <c r="DS112" s="119"/>
      <c r="DT112" s="119"/>
      <c r="DU112" s="119"/>
      <c r="DV112" s="119"/>
      <c r="DW112" s="119"/>
      <c r="DX112" s="119"/>
      <c r="DY112" s="119"/>
      <c r="DZ112" s="119"/>
      <c r="EA112" s="119"/>
      <c r="EB112" s="119"/>
      <c r="EC112" s="119"/>
      <c r="ED112" s="119"/>
      <c r="EE112" s="119"/>
      <c r="EF112" s="119"/>
      <c r="EG112" s="119"/>
      <c r="EH112" s="119"/>
      <c r="EI112" s="119"/>
      <c r="EJ112" s="119"/>
      <c r="EK112" s="119"/>
      <c r="EL112" s="119"/>
      <c r="EM112" s="119"/>
      <c r="EN112" s="119"/>
      <c r="EO112" s="119"/>
      <c r="EP112" s="119"/>
      <c r="EQ112" s="119"/>
      <c r="ER112" s="119"/>
      <c r="ES112" s="119"/>
      <c r="ET112" s="119"/>
      <c r="EU112" s="119"/>
      <c r="EV112" s="119"/>
      <c r="EW112" s="119"/>
      <c r="EX112" s="119"/>
      <c r="EY112" s="119"/>
      <c r="EZ112" s="119"/>
      <c r="FA112" s="119"/>
      <c r="FB112" s="119"/>
      <c r="FC112" s="119"/>
      <c r="FD112" s="119"/>
      <c r="FE112" s="119"/>
      <c r="FF112" s="119"/>
      <c r="FG112" s="119"/>
      <c r="FH112" s="119"/>
      <c r="FI112" s="119"/>
      <c r="FJ112" s="119"/>
      <c r="FK112" s="119"/>
      <c r="FL112" s="119"/>
      <c r="FM112" s="119"/>
      <c r="FN112" s="119"/>
      <c r="FO112" s="119"/>
      <c r="FP112" s="119"/>
      <c r="FQ112" s="119"/>
      <c r="FR112" s="119"/>
      <c r="FS112" s="119"/>
      <c r="FT112" s="119"/>
      <c r="FU112" s="119"/>
      <c r="FV112" s="119"/>
      <c r="FW112" s="119"/>
      <c r="FX112" s="119"/>
      <c r="FY112" s="119"/>
      <c r="FZ112" s="119"/>
      <c r="GA112" s="119"/>
      <c r="GB112" s="119"/>
      <c r="GC112" s="119"/>
      <c r="GD112" s="119"/>
      <c r="GE112" s="119"/>
      <c r="GF112" s="119"/>
      <c r="GG112" s="119"/>
      <c r="GH112" s="119"/>
      <c r="GI112" s="119"/>
      <c r="GJ112" s="119"/>
      <c r="GK112" s="119"/>
      <c r="GL112" s="119"/>
      <c r="GM112" s="119"/>
      <c r="GN112" s="119"/>
      <c r="GO112" s="119"/>
      <c r="GP112" s="119"/>
      <c r="GQ112" s="119"/>
      <c r="GR112" s="119"/>
      <c r="GS112" s="119"/>
      <c r="GT112" s="119"/>
      <c r="GU112" s="119"/>
      <c r="GV112" s="119"/>
      <c r="GW112" s="119"/>
      <c r="GX112" s="119"/>
      <c r="GY112" s="119"/>
      <c r="GZ112" s="119"/>
      <c r="HA112" s="119"/>
      <c r="HB112" s="119"/>
      <c r="HC112" s="119"/>
      <c r="HD112" s="119"/>
      <c r="HE112" s="119"/>
      <c r="HF112" s="119"/>
      <c r="HG112" s="119"/>
      <c r="HH112" s="119"/>
      <c r="HI112" s="119"/>
      <c r="HJ112" s="119"/>
      <c r="HK112" s="119"/>
      <c r="HL112" s="119"/>
      <c r="HM112" s="119"/>
      <c r="HN112" s="119"/>
      <c r="HO112" s="119"/>
      <c r="HP112" s="119"/>
      <c r="HQ112" s="119"/>
      <c r="HR112" s="119"/>
      <c r="HS112" s="119"/>
      <c r="HT112" s="119"/>
      <c r="HU112" s="119"/>
      <c r="HV112" s="119"/>
      <c r="HW112" s="119"/>
      <c r="HX112" s="119"/>
      <c r="HY112" s="119"/>
      <c r="HZ112" s="119"/>
      <c r="IA112" s="119"/>
      <c r="IB112" s="119"/>
      <c r="IC112" s="119"/>
      <c r="ID112" s="119"/>
      <c r="IE112" s="119"/>
      <c r="IF112" s="119"/>
      <c r="IG112" s="119"/>
      <c r="IH112" s="119"/>
    </row>
    <row r="113" spans="1:242" s="128" customFormat="1" x14ac:dyDescent="0.2">
      <c r="A113" s="119"/>
      <c r="B113" s="223"/>
      <c r="H113" s="118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19"/>
      <c r="BA113" s="119"/>
      <c r="BB113" s="119"/>
      <c r="BC113" s="119"/>
      <c r="BD113" s="119"/>
      <c r="BE113" s="119"/>
      <c r="BF113" s="119"/>
      <c r="BG113" s="119"/>
      <c r="BH113" s="119"/>
      <c r="BI113" s="119"/>
      <c r="BJ113" s="119"/>
      <c r="BK113" s="119"/>
      <c r="BL113" s="119"/>
      <c r="BM113" s="119"/>
      <c r="BN113" s="119"/>
      <c r="BO113" s="119"/>
      <c r="BP113" s="119"/>
      <c r="BQ113" s="119"/>
      <c r="BR113" s="119"/>
      <c r="BS113" s="119"/>
      <c r="BT113" s="119"/>
      <c r="BU113" s="119"/>
      <c r="BV113" s="119"/>
      <c r="BW113" s="119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9"/>
      <c r="CW113" s="119"/>
      <c r="CX113" s="119"/>
      <c r="CY113" s="119"/>
      <c r="CZ113" s="119"/>
      <c r="DA113" s="119"/>
      <c r="DB113" s="119"/>
      <c r="DC113" s="119"/>
      <c r="DD113" s="119"/>
      <c r="DE113" s="119"/>
      <c r="DF113" s="119"/>
      <c r="DG113" s="119"/>
      <c r="DH113" s="119"/>
      <c r="DI113" s="119"/>
      <c r="DJ113" s="119"/>
      <c r="DK113" s="119"/>
      <c r="DL113" s="119"/>
      <c r="DM113" s="119"/>
      <c r="DN113" s="119"/>
      <c r="DO113" s="119"/>
      <c r="DP113" s="119"/>
      <c r="DQ113" s="119"/>
      <c r="DR113" s="119"/>
      <c r="DS113" s="119"/>
      <c r="DT113" s="119"/>
      <c r="DU113" s="119"/>
      <c r="DV113" s="119"/>
      <c r="DW113" s="119"/>
      <c r="DX113" s="119"/>
      <c r="DY113" s="119"/>
      <c r="DZ113" s="119"/>
      <c r="EA113" s="119"/>
      <c r="EB113" s="119"/>
      <c r="EC113" s="119"/>
      <c r="ED113" s="119"/>
      <c r="EE113" s="119"/>
      <c r="EF113" s="119"/>
      <c r="EG113" s="119"/>
      <c r="EH113" s="119"/>
      <c r="EI113" s="119"/>
      <c r="EJ113" s="119"/>
      <c r="EK113" s="119"/>
      <c r="EL113" s="119"/>
      <c r="EM113" s="119"/>
      <c r="EN113" s="119"/>
      <c r="EO113" s="119"/>
      <c r="EP113" s="119"/>
      <c r="EQ113" s="119"/>
      <c r="ER113" s="119"/>
      <c r="ES113" s="119"/>
      <c r="ET113" s="119"/>
      <c r="EU113" s="119"/>
      <c r="EV113" s="119"/>
      <c r="EW113" s="119"/>
      <c r="EX113" s="119"/>
      <c r="EY113" s="119"/>
      <c r="EZ113" s="119"/>
      <c r="FA113" s="119"/>
      <c r="FB113" s="119"/>
      <c r="FC113" s="119"/>
      <c r="FD113" s="119"/>
      <c r="FE113" s="119"/>
      <c r="FF113" s="119"/>
      <c r="FG113" s="119"/>
      <c r="FH113" s="119"/>
      <c r="FI113" s="119"/>
      <c r="FJ113" s="119"/>
      <c r="FK113" s="119"/>
      <c r="FL113" s="119"/>
      <c r="FM113" s="119"/>
      <c r="FN113" s="119"/>
      <c r="FO113" s="119"/>
      <c r="FP113" s="119"/>
      <c r="FQ113" s="119"/>
      <c r="FR113" s="119"/>
      <c r="FS113" s="119"/>
      <c r="FT113" s="119"/>
      <c r="FU113" s="119"/>
      <c r="FV113" s="119"/>
      <c r="FW113" s="119"/>
      <c r="FX113" s="119"/>
      <c r="FY113" s="119"/>
      <c r="FZ113" s="119"/>
      <c r="GA113" s="119"/>
      <c r="GB113" s="119"/>
      <c r="GC113" s="119"/>
      <c r="GD113" s="119"/>
      <c r="GE113" s="119"/>
      <c r="GF113" s="119"/>
      <c r="GG113" s="119"/>
      <c r="GH113" s="119"/>
      <c r="GI113" s="119"/>
      <c r="GJ113" s="119"/>
      <c r="GK113" s="119"/>
      <c r="GL113" s="119"/>
      <c r="GM113" s="119"/>
      <c r="GN113" s="119"/>
      <c r="GO113" s="119"/>
      <c r="GP113" s="119"/>
      <c r="GQ113" s="119"/>
      <c r="GR113" s="119"/>
      <c r="GS113" s="119"/>
      <c r="GT113" s="119"/>
      <c r="GU113" s="119"/>
      <c r="GV113" s="119"/>
      <c r="GW113" s="119"/>
      <c r="GX113" s="119"/>
      <c r="GY113" s="119"/>
      <c r="GZ113" s="119"/>
      <c r="HA113" s="119"/>
      <c r="HB113" s="119"/>
      <c r="HC113" s="119"/>
      <c r="HD113" s="119"/>
      <c r="HE113" s="119"/>
      <c r="HF113" s="119"/>
      <c r="HG113" s="119"/>
      <c r="HH113" s="119"/>
      <c r="HI113" s="119"/>
      <c r="HJ113" s="119"/>
      <c r="HK113" s="119"/>
      <c r="HL113" s="119"/>
      <c r="HM113" s="119"/>
      <c r="HN113" s="119"/>
      <c r="HO113" s="119"/>
      <c r="HP113" s="119"/>
      <c r="HQ113" s="119"/>
      <c r="HR113" s="119"/>
      <c r="HS113" s="119"/>
      <c r="HT113" s="119"/>
      <c r="HU113" s="119"/>
      <c r="HV113" s="119"/>
      <c r="HW113" s="119"/>
      <c r="HX113" s="119"/>
      <c r="HY113" s="119"/>
      <c r="HZ113" s="119"/>
      <c r="IA113" s="119"/>
      <c r="IB113" s="119"/>
      <c r="IC113" s="119"/>
      <c r="ID113" s="119"/>
      <c r="IE113" s="119"/>
      <c r="IF113" s="119"/>
      <c r="IG113" s="119"/>
      <c r="IH113" s="119"/>
    </row>
    <row r="114" spans="1:242" s="128" customFormat="1" x14ac:dyDescent="0.2">
      <c r="A114" s="119"/>
      <c r="B114" s="223"/>
      <c r="H114" s="118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  <c r="BI114" s="119"/>
      <c r="BJ114" s="119"/>
      <c r="BK114" s="119"/>
      <c r="BL114" s="119"/>
      <c r="BM114" s="119"/>
      <c r="BN114" s="119"/>
      <c r="BO114" s="119"/>
      <c r="BP114" s="119"/>
      <c r="BQ114" s="119"/>
      <c r="BR114" s="119"/>
      <c r="BS114" s="119"/>
      <c r="BT114" s="119"/>
      <c r="BU114" s="119"/>
      <c r="BV114" s="119"/>
      <c r="BW114" s="119"/>
      <c r="BX114" s="119"/>
      <c r="BY114" s="119"/>
      <c r="BZ114" s="119"/>
      <c r="CA114" s="119"/>
      <c r="CB114" s="119"/>
      <c r="CC114" s="119"/>
      <c r="CD114" s="119"/>
      <c r="CE114" s="119"/>
      <c r="CF114" s="119"/>
      <c r="CG114" s="119"/>
      <c r="CH114" s="119"/>
      <c r="CI114" s="119"/>
      <c r="CJ114" s="119"/>
      <c r="CK114" s="119"/>
      <c r="CL114" s="119"/>
      <c r="CM114" s="119"/>
      <c r="CN114" s="119"/>
      <c r="CO114" s="119"/>
      <c r="CP114" s="119"/>
      <c r="CQ114" s="119"/>
      <c r="CR114" s="119"/>
      <c r="CS114" s="119"/>
      <c r="CT114" s="119"/>
      <c r="CU114" s="119"/>
      <c r="CV114" s="119"/>
      <c r="CW114" s="119"/>
      <c r="CX114" s="119"/>
      <c r="CY114" s="119"/>
      <c r="CZ114" s="119"/>
      <c r="DA114" s="119"/>
      <c r="DB114" s="119"/>
      <c r="DC114" s="119"/>
      <c r="DD114" s="119"/>
      <c r="DE114" s="119"/>
      <c r="DF114" s="119"/>
      <c r="DG114" s="119"/>
      <c r="DH114" s="119"/>
      <c r="DI114" s="119"/>
      <c r="DJ114" s="119"/>
      <c r="DK114" s="119"/>
      <c r="DL114" s="119"/>
      <c r="DM114" s="119"/>
      <c r="DN114" s="119"/>
      <c r="DO114" s="119"/>
      <c r="DP114" s="119"/>
      <c r="DQ114" s="119"/>
      <c r="DR114" s="119"/>
      <c r="DS114" s="119"/>
      <c r="DT114" s="119"/>
      <c r="DU114" s="119"/>
      <c r="DV114" s="119"/>
      <c r="DW114" s="119"/>
      <c r="DX114" s="119"/>
      <c r="DY114" s="119"/>
      <c r="DZ114" s="119"/>
      <c r="EA114" s="119"/>
      <c r="EB114" s="119"/>
      <c r="EC114" s="119"/>
      <c r="ED114" s="119"/>
      <c r="EE114" s="119"/>
      <c r="EF114" s="119"/>
      <c r="EG114" s="119"/>
      <c r="EH114" s="119"/>
      <c r="EI114" s="119"/>
      <c r="EJ114" s="119"/>
      <c r="EK114" s="119"/>
      <c r="EL114" s="119"/>
      <c r="EM114" s="119"/>
      <c r="EN114" s="119"/>
      <c r="EO114" s="119"/>
      <c r="EP114" s="119"/>
      <c r="EQ114" s="119"/>
      <c r="ER114" s="119"/>
      <c r="ES114" s="119"/>
      <c r="ET114" s="119"/>
      <c r="EU114" s="119"/>
      <c r="EV114" s="119"/>
      <c r="EW114" s="119"/>
      <c r="EX114" s="119"/>
      <c r="EY114" s="119"/>
      <c r="EZ114" s="119"/>
      <c r="FA114" s="119"/>
      <c r="FB114" s="119"/>
      <c r="FC114" s="119"/>
      <c r="FD114" s="119"/>
      <c r="FE114" s="119"/>
      <c r="FF114" s="119"/>
      <c r="FG114" s="119"/>
      <c r="FH114" s="119"/>
      <c r="FI114" s="119"/>
      <c r="FJ114" s="119"/>
      <c r="FK114" s="119"/>
      <c r="FL114" s="119"/>
      <c r="FM114" s="119"/>
      <c r="FN114" s="119"/>
      <c r="FO114" s="119"/>
      <c r="FP114" s="119"/>
      <c r="FQ114" s="119"/>
      <c r="FR114" s="119"/>
      <c r="FS114" s="119"/>
      <c r="FT114" s="119"/>
      <c r="FU114" s="119"/>
      <c r="FV114" s="119"/>
      <c r="FW114" s="119"/>
      <c r="FX114" s="119"/>
      <c r="FY114" s="119"/>
      <c r="FZ114" s="119"/>
      <c r="GA114" s="119"/>
      <c r="GB114" s="119"/>
      <c r="GC114" s="119"/>
      <c r="GD114" s="119"/>
      <c r="GE114" s="119"/>
      <c r="GF114" s="119"/>
      <c r="GG114" s="119"/>
      <c r="GH114" s="119"/>
      <c r="GI114" s="119"/>
      <c r="GJ114" s="119"/>
      <c r="GK114" s="119"/>
      <c r="GL114" s="119"/>
      <c r="GM114" s="119"/>
      <c r="GN114" s="119"/>
      <c r="GO114" s="119"/>
      <c r="GP114" s="119"/>
      <c r="GQ114" s="119"/>
      <c r="GR114" s="119"/>
      <c r="GS114" s="119"/>
      <c r="GT114" s="119"/>
      <c r="GU114" s="119"/>
      <c r="GV114" s="119"/>
      <c r="GW114" s="119"/>
      <c r="GX114" s="119"/>
      <c r="GY114" s="119"/>
      <c r="GZ114" s="119"/>
      <c r="HA114" s="119"/>
      <c r="HB114" s="119"/>
      <c r="HC114" s="119"/>
      <c r="HD114" s="119"/>
      <c r="HE114" s="119"/>
      <c r="HF114" s="119"/>
      <c r="HG114" s="119"/>
      <c r="HH114" s="119"/>
      <c r="HI114" s="119"/>
      <c r="HJ114" s="119"/>
      <c r="HK114" s="119"/>
      <c r="HL114" s="119"/>
      <c r="HM114" s="119"/>
      <c r="HN114" s="119"/>
      <c r="HO114" s="119"/>
      <c r="HP114" s="119"/>
      <c r="HQ114" s="119"/>
      <c r="HR114" s="119"/>
      <c r="HS114" s="119"/>
      <c r="HT114" s="119"/>
      <c r="HU114" s="119"/>
      <c r="HV114" s="119"/>
      <c r="HW114" s="119"/>
      <c r="HX114" s="119"/>
      <c r="HY114" s="119"/>
      <c r="HZ114" s="119"/>
      <c r="IA114" s="119"/>
      <c r="IB114" s="119"/>
      <c r="IC114" s="119"/>
      <c r="ID114" s="119"/>
      <c r="IE114" s="119"/>
      <c r="IF114" s="119"/>
      <c r="IG114" s="119"/>
      <c r="IH114" s="119"/>
    </row>
  </sheetData>
  <mergeCells count="8">
    <mergeCell ref="C41:E41"/>
    <mergeCell ref="C45:O45"/>
    <mergeCell ref="B2:O2"/>
    <mergeCell ref="B6:O6"/>
    <mergeCell ref="B8:H8"/>
    <mergeCell ref="B9:G9"/>
    <mergeCell ref="B10:I10"/>
    <mergeCell ref="B17:H17"/>
  </mergeCells>
  <conditionalFormatting sqref="I19:Q19 I22:Q22 J25:Q25 I28:O28 I31:O31">
    <cfRule type="cellIs" dxfId="1" priority="2" stopIfTrue="1" operator="notEqual">
      <formula>I18</formula>
    </cfRule>
  </conditionalFormatting>
  <conditionalFormatting sqref="I25">
    <cfRule type="cellIs" dxfId="0" priority="1" stopIfTrue="1" operator="notEqual">
      <formula>I24</formula>
    </cfRule>
  </conditionalFormatting>
  <printOptions horizontalCentered="1"/>
  <pageMargins left="0.19685039370078741" right="0.19685039370078741" top="0" bottom="0" header="0.51181102362204722" footer="0"/>
  <pageSetup paperSize="9" scale="65" fitToWidth="30" orientation="landscape" verticalDpi="14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view="pageBreakPreview" topLeftCell="A49" zoomScale="115" zoomScaleNormal="100" zoomScaleSheetLayoutView="115" workbookViewId="0">
      <selection activeCell="J54" sqref="J54:K54"/>
    </sheetView>
  </sheetViews>
  <sheetFormatPr defaultRowHeight="15" x14ac:dyDescent="0.25"/>
  <cols>
    <col min="1" max="1" width="9.140625" style="27"/>
    <col min="2" max="2" width="10.5703125" style="27" customWidth="1"/>
    <col min="3" max="3" width="9.140625" style="27"/>
    <col min="4" max="4" width="12.140625" style="27" customWidth="1"/>
    <col min="5" max="5" width="30.5703125" style="27" customWidth="1"/>
    <col min="6" max="6" width="6.7109375" style="27" customWidth="1"/>
    <col min="7" max="7" width="17.42578125" style="27" customWidth="1"/>
    <col min="8" max="8" width="14.42578125" style="27" customWidth="1"/>
    <col min="9" max="9" width="11.85546875" style="27" customWidth="1"/>
    <col min="10" max="10" width="16.140625" style="27" customWidth="1"/>
    <col min="11" max="11" width="15.7109375" style="27" customWidth="1"/>
    <col min="12" max="16384" width="9.140625" style="27"/>
  </cols>
  <sheetData>
    <row r="1" spans="1:13" ht="18.75" x14ac:dyDescent="0.25">
      <c r="A1" s="284" t="s">
        <v>69</v>
      </c>
      <c r="B1" s="285"/>
      <c r="C1" s="285"/>
      <c r="D1" s="285"/>
      <c r="E1" s="285"/>
      <c r="F1" s="285"/>
      <c r="G1" s="285"/>
      <c r="H1" s="285"/>
      <c r="I1" s="285"/>
      <c r="J1" s="285"/>
      <c r="K1" s="26"/>
    </row>
    <row r="2" spans="1:13" ht="18.75" x14ac:dyDescent="0.25">
      <c r="A2" s="286" t="e">
        <f>'ORÇ SANTA LUZIA'!#REF!</f>
        <v>#REF!</v>
      </c>
      <c r="B2" s="287"/>
      <c r="C2" s="287"/>
      <c r="D2" s="287"/>
      <c r="E2" s="287"/>
      <c r="F2" s="287"/>
      <c r="G2" s="287"/>
      <c r="H2" s="287"/>
      <c r="I2" s="287"/>
      <c r="J2" s="287"/>
      <c r="K2" s="48"/>
    </row>
    <row r="3" spans="1:13" ht="18.75" x14ac:dyDescent="0.25">
      <c r="A3" s="288" t="s">
        <v>68</v>
      </c>
      <c r="B3" s="289"/>
      <c r="C3" s="289"/>
      <c r="D3" s="289"/>
      <c r="E3" s="289"/>
      <c r="F3" s="289"/>
      <c r="G3" s="289"/>
      <c r="H3" s="289"/>
      <c r="I3" s="289"/>
      <c r="J3" s="289"/>
      <c r="K3" s="28"/>
    </row>
    <row r="4" spans="1:13" ht="18.75" x14ac:dyDescent="0.25">
      <c r="A4" s="29"/>
      <c r="B4" s="30"/>
      <c r="C4" s="30"/>
      <c r="D4" s="30"/>
      <c r="E4" s="30"/>
      <c r="F4" s="30"/>
      <c r="G4" s="30"/>
      <c r="H4" s="30"/>
      <c r="I4" s="290" t="s">
        <v>67</v>
      </c>
      <c r="J4" s="290"/>
      <c r="K4" s="31">
        <v>14.02</v>
      </c>
    </row>
    <row r="5" spans="1:13" x14ac:dyDescent="0.25">
      <c r="A5" s="32" t="s">
        <v>104</v>
      </c>
      <c r="B5" s="33"/>
      <c r="C5" s="33"/>
      <c r="D5" s="33"/>
      <c r="E5" s="33"/>
      <c r="F5" s="33"/>
      <c r="G5" s="33"/>
      <c r="H5" s="34"/>
      <c r="I5" s="290" t="s">
        <v>66</v>
      </c>
      <c r="J5" s="290"/>
      <c r="K5" s="31">
        <v>27.03</v>
      </c>
    </row>
    <row r="6" spans="1:13" x14ac:dyDescent="0.25">
      <c r="A6" s="32"/>
      <c r="B6" s="33"/>
      <c r="C6" s="33"/>
      <c r="D6" s="33"/>
      <c r="E6" s="33"/>
      <c r="F6" s="33"/>
      <c r="G6" s="33"/>
      <c r="H6" s="34"/>
      <c r="I6" s="34"/>
      <c r="J6" s="35"/>
      <c r="K6" s="36"/>
    </row>
    <row r="7" spans="1:13" ht="18.75" x14ac:dyDescent="0.25">
      <c r="A7" s="291" t="str">
        <f>'ORÇ SANTA LUZIA'!A15:K15</f>
        <v>PA-251 - PA-124 (Ourém) / BR-316 (Santa Luzia do Pará)</v>
      </c>
      <c r="B7" s="292"/>
      <c r="C7" s="292"/>
      <c r="D7" s="292"/>
      <c r="E7" s="292"/>
      <c r="F7" s="292"/>
      <c r="G7" s="292"/>
      <c r="H7" s="292"/>
      <c r="I7" s="292"/>
      <c r="J7" s="292"/>
      <c r="K7" s="293"/>
      <c r="M7" s="37"/>
    </row>
    <row r="8" spans="1:13" ht="51.75" x14ac:dyDescent="0.25">
      <c r="A8" s="57" t="s">
        <v>65</v>
      </c>
      <c r="B8" s="57" t="s">
        <v>64</v>
      </c>
      <c r="C8" s="57" t="s">
        <v>63</v>
      </c>
      <c r="D8" s="10" t="s">
        <v>62</v>
      </c>
      <c r="E8" s="57" t="s">
        <v>61</v>
      </c>
      <c r="F8" s="57" t="s">
        <v>60</v>
      </c>
      <c r="G8" s="10" t="s">
        <v>59</v>
      </c>
      <c r="H8" s="10" t="s">
        <v>105</v>
      </c>
      <c r="I8" s="10" t="s">
        <v>58</v>
      </c>
      <c r="J8" s="49" t="s">
        <v>57</v>
      </c>
      <c r="K8" s="49" t="s">
        <v>56</v>
      </c>
    </row>
    <row r="9" spans="1:13" ht="21" customHeight="1" x14ac:dyDescent="0.25">
      <c r="A9" s="68">
        <v>1</v>
      </c>
      <c r="B9" s="38"/>
      <c r="C9" s="38"/>
      <c r="D9" s="38"/>
      <c r="E9" s="65" t="s">
        <v>55</v>
      </c>
      <c r="F9" s="39"/>
      <c r="G9" s="39"/>
      <c r="H9" s="40"/>
      <c r="I9" s="40"/>
      <c r="J9" s="52"/>
      <c r="K9" s="52"/>
    </row>
    <row r="10" spans="1:13" ht="30" x14ac:dyDescent="0.25">
      <c r="A10" s="41" t="s">
        <v>54</v>
      </c>
      <c r="B10" s="42">
        <v>72961</v>
      </c>
      <c r="C10" s="42" t="s">
        <v>6</v>
      </c>
      <c r="D10" s="42" t="s">
        <v>5</v>
      </c>
      <c r="E10" s="79" t="s">
        <v>53</v>
      </c>
      <c r="F10" s="41" t="s">
        <v>27</v>
      </c>
      <c r="G10" s="84">
        <f>'MEMORIAL QUANT. CBUQ'!I9</f>
        <v>4521.6000000000004</v>
      </c>
      <c r="H10" s="43">
        <v>1.2</v>
      </c>
      <c r="I10" s="43">
        <f>IF(D10="S",($K$5/100)*H10,($K$4/100)*H10)+H10</f>
        <v>1.5243599999999999</v>
      </c>
      <c r="J10" s="53">
        <f>G10*H10</f>
        <v>5425.92</v>
      </c>
      <c r="K10" s="53">
        <f>I10*G10</f>
        <v>6892.5461759999998</v>
      </c>
    </row>
    <row r="11" spans="1:13" ht="90" x14ac:dyDescent="0.25">
      <c r="A11" s="41" t="s">
        <v>52</v>
      </c>
      <c r="B11" s="76">
        <v>96387</v>
      </c>
      <c r="C11" s="42" t="s">
        <v>6</v>
      </c>
      <c r="D11" s="42" t="s">
        <v>5</v>
      </c>
      <c r="E11" s="79" t="s">
        <v>51</v>
      </c>
      <c r="F11" s="41" t="s">
        <v>25</v>
      </c>
      <c r="G11" s="84">
        <f>'MEMORIAL QUANT. CBUQ'!I10</f>
        <v>678.24</v>
      </c>
      <c r="H11" s="43">
        <v>6.23</v>
      </c>
      <c r="I11" s="43">
        <f t="shared" ref="I11:I13" si="0">IF(D11="S",($K$5/100)*H11,($K$4/100)*H11)+H11</f>
        <v>7.9139690000000007</v>
      </c>
      <c r="J11" s="53">
        <f t="shared" ref="J11:J13" si="1">G11*H11</f>
        <v>4225.4351999999999</v>
      </c>
      <c r="K11" s="53">
        <f t="shared" ref="K11:K13" si="2">I11*G11</f>
        <v>5367.5703345600004</v>
      </c>
    </row>
    <row r="12" spans="1:13" ht="60" x14ac:dyDescent="0.25">
      <c r="A12" s="41" t="s">
        <v>94</v>
      </c>
      <c r="B12" s="76" t="s">
        <v>96</v>
      </c>
      <c r="C12" s="42" t="s">
        <v>6</v>
      </c>
      <c r="D12" s="42" t="s">
        <v>5</v>
      </c>
      <c r="E12" s="79" t="s">
        <v>97</v>
      </c>
      <c r="F12" s="41" t="s">
        <v>25</v>
      </c>
      <c r="G12" s="84">
        <f>'MEMORIAL QUANT. CBUQ'!I11</f>
        <v>678.24</v>
      </c>
      <c r="H12" s="43">
        <v>4.33</v>
      </c>
      <c r="I12" s="43">
        <f t="shared" si="0"/>
        <v>5.5003989999999998</v>
      </c>
      <c r="J12" s="53">
        <f t="shared" si="1"/>
        <v>2936.7791999999999</v>
      </c>
      <c r="K12" s="53">
        <f t="shared" si="2"/>
        <v>3730.59061776</v>
      </c>
    </row>
    <row r="13" spans="1:13" ht="60" x14ac:dyDescent="0.25">
      <c r="A13" s="41" t="s">
        <v>95</v>
      </c>
      <c r="B13" s="45">
        <v>72838</v>
      </c>
      <c r="C13" s="42" t="s">
        <v>6</v>
      </c>
      <c r="D13" s="42" t="s">
        <v>5</v>
      </c>
      <c r="E13" s="59" t="s">
        <v>108</v>
      </c>
      <c r="F13" s="44" t="s">
        <v>98</v>
      </c>
      <c r="G13" s="84">
        <f>'MEMORIAL QUANT. CBUQ'!I12</f>
        <v>6511.1039999999994</v>
      </c>
      <c r="H13" s="43">
        <v>0.83</v>
      </c>
      <c r="I13" s="43">
        <f t="shared" si="0"/>
        <v>1.054349</v>
      </c>
      <c r="J13" s="53">
        <f t="shared" si="1"/>
        <v>5404.2163199999995</v>
      </c>
      <c r="K13" s="53">
        <f t="shared" si="2"/>
        <v>6864.9759912959989</v>
      </c>
    </row>
    <row r="14" spans="1:13" x14ac:dyDescent="0.25">
      <c r="A14" s="250" t="s">
        <v>2</v>
      </c>
      <c r="B14" s="251"/>
      <c r="C14" s="251"/>
      <c r="D14" s="251"/>
      <c r="E14" s="251"/>
      <c r="F14" s="251"/>
      <c r="G14" s="251"/>
      <c r="H14" s="251"/>
      <c r="I14" s="252"/>
      <c r="J14" s="53">
        <f>SUM(J10:J13)</f>
        <v>17992.350719999999</v>
      </c>
      <c r="K14" s="53">
        <f>SUM(K10:K13)</f>
        <v>22855.683119616002</v>
      </c>
    </row>
    <row r="15" spans="1:13" ht="33" customHeight="1" x14ac:dyDescent="0.25">
      <c r="A15" s="68">
        <v>2</v>
      </c>
      <c r="B15" s="38"/>
      <c r="C15" s="38"/>
      <c r="D15" s="38"/>
      <c r="E15" s="65" t="s">
        <v>50</v>
      </c>
      <c r="F15" s="39"/>
      <c r="G15" s="39"/>
      <c r="H15" s="40"/>
      <c r="I15" s="40"/>
      <c r="J15" s="52"/>
      <c r="K15" s="52"/>
    </row>
    <row r="16" spans="1:13" ht="30" x14ac:dyDescent="0.25">
      <c r="A16" s="44" t="s">
        <v>49</v>
      </c>
      <c r="B16" s="45">
        <v>96401</v>
      </c>
      <c r="C16" s="45" t="s">
        <v>6</v>
      </c>
      <c r="D16" s="45" t="s">
        <v>5</v>
      </c>
      <c r="E16" s="80" t="s">
        <v>99</v>
      </c>
      <c r="F16" s="44" t="s">
        <v>27</v>
      </c>
      <c r="G16" s="23">
        <f>'MEMORIAL QUANT. CBUQ'!H16</f>
        <v>3888.0000000000005</v>
      </c>
      <c r="H16" s="46">
        <v>4.28</v>
      </c>
      <c r="I16" s="43">
        <f t="shared" ref="I16:I20" si="3">IF(D16="S",($K$5/100)*H16,($K$4/100)*H16)+H16</f>
        <v>5.4368840000000001</v>
      </c>
      <c r="J16" s="54">
        <f>G16*H16</f>
        <v>16640.640000000003</v>
      </c>
      <c r="K16" s="53">
        <f>I16*G16</f>
        <v>21138.604992000004</v>
      </c>
    </row>
    <row r="17" spans="1:11" ht="75" x14ac:dyDescent="0.25">
      <c r="A17" s="44" t="s">
        <v>48</v>
      </c>
      <c r="B17" s="45">
        <v>72840</v>
      </c>
      <c r="C17" s="45" t="s">
        <v>6</v>
      </c>
      <c r="D17" s="45" t="s">
        <v>5</v>
      </c>
      <c r="E17" s="59" t="s">
        <v>144</v>
      </c>
      <c r="F17" s="44" t="s">
        <v>98</v>
      </c>
      <c r="G17" s="23">
        <f>'MEMORIAL QUANT. CBUQ'!H17</f>
        <v>320.52672000000007</v>
      </c>
      <c r="H17" s="46">
        <v>0.56000000000000005</v>
      </c>
      <c r="I17" s="43">
        <f t="shared" si="3"/>
        <v>0.711368</v>
      </c>
      <c r="J17" s="54">
        <f>G17*H17</f>
        <v>179.49496320000006</v>
      </c>
      <c r="K17" s="53">
        <f>I17*G17</f>
        <v>228.01245175296006</v>
      </c>
    </row>
    <row r="18" spans="1:11" ht="75" x14ac:dyDescent="0.25">
      <c r="A18" s="41" t="s">
        <v>47</v>
      </c>
      <c r="B18" s="42">
        <v>95996</v>
      </c>
      <c r="C18" s="42" t="s">
        <v>6</v>
      </c>
      <c r="D18" s="42" t="s">
        <v>5</v>
      </c>
      <c r="E18" s="79" t="s">
        <v>46</v>
      </c>
      <c r="F18" s="41" t="s">
        <v>25</v>
      </c>
      <c r="G18" s="84">
        <f>'MEMORIAL QUANT. CBUQ'!H18</f>
        <v>194.40000000000003</v>
      </c>
      <c r="H18" s="43">
        <v>641.91</v>
      </c>
      <c r="I18" s="43">
        <f t="shared" si="3"/>
        <v>815.418273</v>
      </c>
      <c r="J18" s="54">
        <f>G18*H18</f>
        <v>124787.30400000002</v>
      </c>
      <c r="K18" s="53">
        <f>I18*G18</f>
        <v>158517.31227120003</v>
      </c>
    </row>
    <row r="19" spans="1:11" ht="60" x14ac:dyDescent="0.25">
      <c r="A19" s="41" t="s">
        <v>45</v>
      </c>
      <c r="B19" s="45">
        <v>95303</v>
      </c>
      <c r="C19" s="45" t="s">
        <v>6</v>
      </c>
      <c r="D19" s="45" t="s">
        <v>5</v>
      </c>
      <c r="E19" s="80" t="s">
        <v>44</v>
      </c>
      <c r="F19" s="44" t="s">
        <v>22</v>
      </c>
      <c r="G19" s="84">
        <f>'MEMORIAL QUANT. CBUQ'!H19</f>
        <v>13355.280000000002</v>
      </c>
      <c r="H19" s="43">
        <v>0.95</v>
      </c>
      <c r="I19" s="43">
        <f t="shared" si="3"/>
        <v>1.206785</v>
      </c>
      <c r="J19" s="54">
        <f>G19*H19</f>
        <v>12687.516000000001</v>
      </c>
      <c r="K19" s="53">
        <f>I19*G19</f>
        <v>16116.951574800003</v>
      </c>
    </row>
    <row r="20" spans="1:11" ht="45" x14ac:dyDescent="0.25">
      <c r="A20" s="41" t="s">
        <v>43</v>
      </c>
      <c r="B20" s="42">
        <v>94963</v>
      </c>
      <c r="C20" s="42" t="s">
        <v>6</v>
      </c>
      <c r="D20" s="42" t="s">
        <v>5</v>
      </c>
      <c r="E20" s="62" t="s">
        <v>145</v>
      </c>
      <c r="F20" s="41" t="s">
        <v>25</v>
      </c>
      <c r="G20" s="84">
        <f>'MEMORIAL QUANT. CBUQ'!G22:H22</f>
        <v>0.22607999999999998</v>
      </c>
      <c r="H20" s="47">
        <v>339.24</v>
      </c>
      <c r="I20" s="43">
        <f t="shared" si="3"/>
        <v>430.93657200000001</v>
      </c>
      <c r="J20" s="54">
        <f>G20*H20</f>
        <v>76.695379199999991</v>
      </c>
      <c r="K20" s="53">
        <f>I20*G20</f>
        <v>97.426140197759992</v>
      </c>
    </row>
    <row r="21" spans="1:11" x14ac:dyDescent="0.25">
      <c r="A21" s="262" t="s">
        <v>2</v>
      </c>
      <c r="B21" s="263"/>
      <c r="C21" s="263"/>
      <c r="D21" s="263"/>
      <c r="E21" s="263"/>
      <c r="F21" s="263"/>
      <c r="G21" s="263"/>
      <c r="H21" s="263"/>
      <c r="I21" s="264"/>
      <c r="J21" s="53">
        <f>SUM(J16:J20)</f>
        <v>154371.65034240004</v>
      </c>
      <c r="K21" s="53">
        <f>SUM(K16:K20)</f>
        <v>196098.30742995077</v>
      </c>
    </row>
    <row r="22" spans="1:11" ht="15" customHeight="1" x14ac:dyDescent="0.25">
      <c r="A22" s="68">
        <v>3</v>
      </c>
      <c r="B22" s="38"/>
      <c r="C22" s="38"/>
      <c r="D22" s="38"/>
      <c r="E22" s="65" t="s">
        <v>42</v>
      </c>
      <c r="F22" s="39"/>
      <c r="G22" s="39"/>
      <c r="H22" s="40"/>
      <c r="I22" s="40"/>
      <c r="J22" s="52"/>
      <c r="K22" s="52"/>
    </row>
    <row r="23" spans="1:11" ht="105" x14ac:dyDescent="0.25">
      <c r="A23" s="41" t="s">
        <v>41</v>
      </c>
      <c r="B23" s="42">
        <v>94996</v>
      </c>
      <c r="C23" s="42" t="s">
        <v>6</v>
      </c>
      <c r="D23" s="42" t="s">
        <v>5</v>
      </c>
      <c r="E23" s="58" t="s">
        <v>112</v>
      </c>
      <c r="F23" s="41" t="s">
        <v>27</v>
      </c>
      <c r="G23" s="84">
        <f>'MEMORIAL QUANT. CBUQ'!I26</f>
        <v>24.48</v>
      </c>
      <c r="H23" s="43">
        <v>80.97</v>
      </c>
      <c r="I23" s="43">
        <f t="shared" ref="I23" si="4">IF(D23="S",($K$5/100)*H23,($K$4/100)*H23)+H23</f>
        <v>102.856191</v>
      </c>
      <c r="J23" s="53">
        <f>G23*H23</f>
        <v>1982.1456000000001</v>
      </c>
      <c r="K23" s="53">
        <f>G23*I23</f>
        <v>2517.91955568</v>
      </c>
    </row>
    <row r="24" spans="1:11" x14ac:dyDescent="0.25">
      <c r="A24" s="250" t="s">
        <v>2</v>
      </c>
      <c r="B24" s="251"/>
      <c r="C24" s="251"/>
      <c r="D24" s="251"/>
      <c r="E24" s="251"/>
      <c r="F24" s="251"/>
      <c r="G24" s="251"/>
      <c r="H24" s="251"/>
      <c r="I24" s="252"/>
      <c r="J24" s="53">
        <f>J23</f>
        <v>1982.1456000000001</v>
      </c>
      <c r="K24" s="53">
        <f>K23</f>
        <v>2517.91955568</v>
      </c>
    </row>
    <row r="25" spans="1:11" ht="21" customHeight="1" x14ac:dyDescent="0.25">
      <c r="A25" s="68">
        <v>4</v>
      </c>
      <c r="B25" s="65"/>
      <c r="C25" s="65"/>
      <c r="D25" s="65"/>
      <c r="E25" s="65" t="s">
        <v>40</v>
      </c>
      <c r="F25" s="39"/>
      <c r="G25" s="39"/>
      <c r="H25" s="40"/>
      <c r="I25" s="40"/>
      <c r="J25" s="52"/>
      <c r="K25" s="52"/>
    </row>
    <row r="26" spans="1:11" ht="75" x14ac:dyDescent="0.25">
      <c r="A26" s="41" t="s">
        <v>39</v>
      </c>
      <c r="B26" s="42">
        <v>72947</v>
      </c>
      <c r="C26" s="42" t="s">
        <v>6</v>
      </c>
      <c r="D26" s="42" t="s">
        <v>5</v>
      </c>
      <c r="E26" s="58" t="s">
        <v>146</v>
      </c>
      <c r="F26" s="41" t="s">
        <v>27</v>
      </c>
      <c r="G26" s="84">
        <f>SUM('MEMORIAL QUANT. CBUQ'!G30:G31)</f>
        <v>272.52</v>
      </c>
      <c r="H26" s="43">
        <v>24.57</v>
      </c>
      <c r="I26" s="43">
        <f t="shared" ref="I26:I29" si="5">IF(D26="S",($K$5/100)*H26,($K$4/100)*H26)+H26</f>
        <v>31.211271</v>
      </c>
      <c r="J26" s="53">
        <f>G26*H26</f>
        <v>6695.8163999999997</v>
      </c>
      <c r="K26" s="53">
        <f>I26*G26</f>
        <v>8505.6955729199999</v>
      </c>
    </row>
    <row r="27" spans="1:11" ht="45" x14ac:dyDescent="0.25">
      <c r="A27" s="77" t="s">
        <v>38</v>
      </c>
      <c r="B27" s="83">
        <v>36178</v>
      </c>
      <c r="C27" s="83" t="s">
        <v>6</v>
      </c>
      <c r="D27" s="83" t="s">
        <v>10</v>
      </c>
      <c r="E27" s="87" t="s">
        <v>121</v>
      </c>
      <c r="F27" s="85" t="s">
        <v>14</v>
      </c>
      <c r="G27" s="86">
        <f>'MEMORIAL QUANT. CBUQ'!G32</f>
        <v>35.999999999999993</v>
      </c>
      <c r="H27" s="43">
        <v>6.67</v>
      </c>
      <c r="I27" s="43">
        <f t="shared" si="5"/>
        <v>7.6051339999999996</v>
      </c>
      <c r="J27" s="53">
        <f>G27*H27</f>
        <v>240.11999999999995</v>
      </c>
      <c r="K27" s="53">
        <f>I27*G27</f>
        <v>273.78482399999996</v>
      </c>
    </row>
    <row r="28" spans="1:11" ht="30" x14ac:dyDescent="0.25">
      <c r="A28" s="41" t="s">
        <v>37</v>
      </c>
      <c r="B28" s="42">
        <v>34723</v>
      </c>
      <c r="C28" s="42" t="s">
        <v>6</v>
      </c>
      <c r="D28" s="42" t="s">
        <v>10</v>
      </c>
      <c r="E28" s="79" t="s">
        <v>36</v>
      </c>
      <c r="F28" s="41" t="s">
        <v>27</v>
      </c>
      <c r="G28" s="84">
        <f>SUM('MEMORIAL QUANT. CBUQ'!G35:G38)</f>
        <v>2.7</v>
      </c>
      <c r="H28" s="43">
        <v>519.75</v>
      </c>
      <c r="I28" s="43">
        <f t="shared" si="5"/>
        <v>592.61895000000004</v>
      </c>
      <c r="J28" s="53">
        <f>G28*H28</f>
        <v>1403.325</v>
      </c>
      <c r="K28" s="53">
        <f>I28*G28</f>
        <v>1600.0711650000003</v>
      </c>
    </row>
    <row r="29" spans="1:11" ht="60" x14ac:dyDescent="0.25">
      <c r="A29" s="61" t="s">
        <v>131</v>
      </c>
      <c r="B29" s="42">
        <v>21013</v>
      </c>
      <c r="C29" s="63" t="s">
        <v>6</v>
      </c>
      <c r="D29" s="63" t="s">
        <v>10</v>
      </c>
      <c r="E29" s="87" t="s">
        <v>152</v>
      </c>
      <c r="F29" s="61" t="s">
        <v>3</v>
      </c>
      <c r="G29" s="84">
        <f>'MEMORIAL QUANT. CBUQ'!G41</f>
        <v>44.8</v>
      </c>
      <c r="H29" s="43">
        <v>33.31</v>
      </c>
      <c r="I29" s="43">
        <f t="shared" si="5"/>
        <v>37.980062000000004</v>
      </c>
      <c r="J29" s="53">
        <f>G29*H29</f>
        <v>1492.288</v>
      </c>
      <c r="K29" s="53">
        <f>G29*I29</f>
        <v>1701.5067776000001</v>
      </c>
    </row>
    <row r="30" spans="1:11" ht="15.75" customHeight="1" x14ac:dyDescent="0.25">
      <c r="A30" s="250" t="s">
        <v>2</v>
      </c>
      <c r="B30" s="251"/>
      <c r="C30" s="251"/>
      <c r="D30" s="251"/>
      <c r="E30" s="251"/>
      <c r="F30" s="251"/>
      <c r="G30" s="251"/>
      <c r="H30" s="251"/>
      <c r="I30" s="252"/>
      <c r="J30" s="53">
        <f>SUM(J26:J29)</f>
        <v>9831.5493999999999</v>
      </c>
      <c r="K30" s="53">
        <f>SUM(K26:K29)</f>
        <v>12081.058339520001</v>
      </c>
    </row>
    <row r="31" spans="1:11" x14ac:dyDescent="0.25">
      <c r="A31" s="68">
        <v>5</v>
      </c>
      <c r="B31" s="38"/>
      <c r="C31" s="38"/>
      <c r="D31" s="38"/>
      <c r="E31" s="65" t="s">
        <v>35</v>
      </c>
      <c r="F31" s="39"/>
      <c r="G31" s="39"/>
      <c r="H31" s="40"/>
      <c r="I31" s="40"/>
      <c r="J31" s="52"/>
      <c r="K31" s="52"/>
    </row>
    <row r="32" spans="1:11" ht="60" x14ac:dyDescent="0.25">
      <c r="A32" s="44" t="s">
        <v>34</v>
      </c>
      <c r="B32" s="42">
        <v>94265</v>
      </c>
      <c r="C32" s="42" t="s">
        <v>6</v>
      </c>
      <c r="D32" s="45" t="s">
        <v>5</v>
      </c>
      <c r="E32" s="79" t="s">
        <v>33</v>
      </c>
      <c r="F32" s="44" t="s">
        <v>3</v>
      </c>
      <c r="G32" s="23">
        <f>'MEMORIAL QUANT. CBUQ'!K46</f>
        <v>1440</v>
      </c>
      <c r="H32" s="46">
        <v>30.08</v>
      </c>
      <c r="I32" s="43">
        <f t="shared" ref="I32:I51" si="6">IF(D32="S",($K$5/100)*H32,($K$4/100)*H32)+H32</f>
        <v>38.210623999999996</v>
      </c>
      <c r="J32" s="54">
        <f t="shared" ref="J32:J51" si="7">G32*H32</f>
        <v>43315.199999999997</v>
      </c>
      <c r="K32" s="53">
        <f t="shared" ref="K32:K51" si="8">I32*G32</f>
        <v>55023.298559999996</v>
      </c>
    </row>
    <row r="33" spans="1:11" ht="60" x14ac:dyDescent="0.25">
      <c r="A33" s="41" t="s">
        <v>32</v>
      </c>
      <c r="B33" s="42">
        <v>94281</v>
      </c>
      <c r="C33" s="42" t="s">
        <v>6</v>
      </c>
      <c r="D33" s="42" t="s">
        <v>5</v>
      </c>
      <c r="E33" s="79" t="s">
        <v>31</v>
      </c>
      <c r="F33" s="41" t="s">
        <v>3</v>
      </c>
      <c r="G33" s="84">
        <f>'MEMORIAL QUANT. CBUQ'!K47</f>
        <v>1440</v>
      </c>
      <c r="H33" s="43">
        <v>35.81</v>
      </c>
      <c r="I33" s="43">
        <f t="shared" si="6"/>
        <v>45.489443000000001</v>
      </c>
      <c r="J33" s="54">
        <f t="shared" si="7"/>
        <v>51566.400000000001</v>
      </c>
      <c r="K33" s="53">
        <f t="shared" si="8"/>
        <v>65504.797920000005</v>
      </c>
    </row>
    <row r="34" spans="1:11" ht="165" x14ac:dyDescent="0.25">
      <c r="A34" s="77" t="s">
        <v>30</v>
      </c>
      <c r="B34" s="2">
        <v>90105</v>
      </c>
      <c r="C34" s="2" t="s">
        <v>6</v>
      </c>
      <c r="D34" s="2" t="s">
        <v>5</v>
      </c>
      <c r="E34" s="58" t="s">
        <v>150</v>
      </c>
      <c r="F34" s="41" t="s">
        <v>25</v>
      </c>
      <c r="G34" s="84">
        <f>'MEMORIAL QUANT. CBUQ'!K48</f>
        <v>95.04</v>
      </c>
      <c r="H34" s="43">
        <v>11.38</v>
      </c>
      <c r="I34" s="43">
        <f t="shared" si="6"/>
        <v>14.456014000000001</v>
      </c>
      <c r="J34" s="54">
        <f t="shared" si="7"/>
        <v>1081.5552000000002</v>
      </c>
      <c r="K34" s="53">
        <f t="shared" si="8"/>
        <v>1373.8995705600003</v>
      </c>
    </row>
    <row r="35" spans="1:11" ht="60" x14ac:dyDescent="0.25">
      <c r="A35" s="41" t="s">
        <v>29</v>
      </c>
      <c r="B35" s="42">
        <v>94097</v>
      </c>
      <c r="C35" s="42" t="s">
        <v>6</v>
      </c>
      <c r="D35" s="42" t="s">
        <v>5</v>
      </c>
      <c r="E35" s="79" t="s">
        <v>28</v>
      </c>
      <c r="F35" s="41" t="s">
        <v>27</v>
      </c>
      <c r="G35" s="84">
        <f>'MEMORIAL QUANT. CBUQ'!K49</f>
        <v>633.6</v>
      </c>
      <c r="H35" s="43">
        <v>4.1500000000000004</v>
      </c>
      <c r="I35" s="43">
        <f t="shared" si="6"/>
        <v>5.2717450000000001</v>
      </c>
      <c r="J35" s="54">
        <f t="shared" si="7"/>
        <v>2629.4400000000005</v>
      </c>
      <c r="K35" s="53">
        <f t="shared" si="8"/>
        <v>3340.1776320000004</v>
      </c>
    </row>
    <row r="36" spans="1:11" ht="45" x14ac:dyDescent="0.25">
      <c r="A36" s="61" t="s">
        <v>26</v>
      </c>
      <c r="B36" s="2">
        <v>95290</v>
      </c>
      <c r="C36" s="2" t="s">
        <v>6</v>
      </c>
      <c r="D36" s="2" t="s">
        <v>5</v>
      </c>
      <c r="E36" s="73" t="s">
        <v>23</v>
      </c>
      <c r="F36" s="66" t="s">
        <v>135</v>
      </c>
      <c r="G36" s="84">
        <f>'MEMORIAL QUANT. CBUQ'!K50</f>
        <v>950.40000000000009</v>
      </c>
      <c r="H36" s="43">
        <v>1.74</v>
      </c>
      <c r="I36" s="43">
        <f t="shared" si="6"/>
        <v>2.2103220000000001</v>
      </c>
      <c r="J36" s="54">
        <f t="shared" si="7"/>
        <v>1653.6960000000001</v>
      </c>
      <c r="K36" s="53">
        <f t="shared" si="8"/>
        <v>2100.6900288000002</v>
      </c>
    </row>
    <row r="37" spans="1:11" ht="30" x14ac:dyDescent="0.25">
      <c r="A37" s="66" t="s">
        <v>24</v>
      </c>
      <c r="B37" s="2">
        <v>7781</v>
      </c>
      <c r="C37" s="2" t="s">
        <v>6</v>
      </c>
      <c r="D37" s="2" t="s">
        <v>10</v>
      </c>
      <c r="E37" s="58" t="s">
        <v>9</v>
      </c>
      <c r="F37" s="66" t="s">
        <v>3</v>
      </c>
      <c r="G37" s="84">
        <f>'MEMORIAL QUANT. CBUQ'!K52</f>
        <v>0</v>
      </c>
      <c r="H37" s="43">
        <v>51.95</v>
      </c>
      <c r="I37" s="43">
        <f t="shared" si="6"/>
        <v>59.23339</v>
      </c>
      <c r="J37" s="54">
        <f t="shared" si="7"/>
        <v>0</v>
      </c>
      <c r="K37" s="53">
        <f t="shared" si="8"/>
        <v>0</v>
      </c>
    </row>
    <row r="38" spans="1:11" ht="165" x14ac:dyDescent="0.25">
      <c r="A38" s="77" t="s">
        <v>21</v>
      </c>
      <c r="B38" s="2">
        <v>90106</v>
      </c>
      <c r="C38" s="2" t="s">
        <v>6</v>
      </c>
      <c r="D38" s="2" t="s">
        <v>5</v>
      </c>
      <c r="E38" s="58" t="s">
        <v>151</v>
      </c>
      <c r="F38" s="66" t="s">
        <v>25</v>
      </c>
      <c r="G38" s="84">
        <f>'MEMORIAL QUANT. CBUQ'!K53</f>
        <v>0</v>
      </c>
      <c r="H38" s="86">
        <v>9.73</v>
      </c>
      <c r="I38" s="43">
        <f t="shared" si="6"/>
        <v>12.360019000000001</v>
      </c>
      <c r="J38" s="54">
        <f t="shared" si="7"/>
        <v>0</v>
      </c>
      <c r="K38" s="53">
        <f t="shared" si="8"/>
        <v>0</v>
      </c>
    </row>
    <row r="39" spans="1:11" ht="60" x14ac:dyDescent="0.25">
      <c r="A39" s="66" t="s">
        <v>18</v>
      </c>
      <c r="B39" s="2">
        <v>94097</v>
      </c>
      <c r="C39" s="2" t="s">
        <v>6</v>
      </c>
      <c r="D39" s="2" t="s">
        <v>5</v>
      </c>
      <c r="E39" s="58" t="s">
        <v>28</v>
      </c>
      <c r="F39" s="66" t="s">
        <v>25</v>
      </c>
      <c r="G39" s="84">
        <f>'MEMORIAL QUANT. CBUQ'!K54</f>
        <v>0</v>
      </c>
      <c r="H39" s="43">
        <v>4.1500000000000004</v>
      </c>
      <c r="I39" s="43">
        <f t="shared" si="6"/>
        <v>5.2717450000000001</v>
      </c>
      <c r="J39" s="54">
        <f t="shared" si="7"/>
        <v>0</v>
      </c>
      <c r="K39" s="53">
        <f t="shared" si="8"/>
        <v>0</v>
      </c>
    </row>
    <row r="40" spans="1:11" ht="90" x14ac:dyDescent="0.25">
      <c r="A40" s="66" t="s">
        <v>16</v>
      </c>
      <c r="B40" s="2">
        <v>93378</v>
      </c>
      <c r="C40" s="2" t="s">
        <v>6</v>
      </c>
      <c r="D40" s="2" t="s">
        <v>5</v>
      </c>
      <c r="E40" s="58" t="s">
        <v>147</v>
      </c>
      <c r="F40" s="66" t="s">
        <v>25</v>
      </c>
      <c r="G40" s="84">
        <f>'MEMORIAL QUANT. CBUQ'!K55</f>
        <v>0</v>
      </c>
      <c r="H40" s="43">
        <v>18.149999999999999</v>
      </c>
      <c r="I40" s="43">
        <f t="shared" si="6"/>
        <v>23.055944999999998</v>
      </c>
      <c r="J40" s="54">
        <f t="shared" si="7"/>
        <v>0</v>
      </c>
      <c r="K40" s="53">
        <f t="shared" si="8"/>
        <v>0</v>
      </c>
    </row>
    <row r="41" spans="1:11" ht="90" x14ac:dyDescent="0.25">
      <c r="A41" s="66" t="s">
        <v>13</v>
      </c>
      <c r="B41" s="2">
        <v>92809</v>
      </c>
      <c r="C41" s="2" t="s">
        <v>6</v>
      </c>
      <c r="D41" s="2" t="s">
        <v>5</v>
      </c>
      <c r="E41" s="58" t="s">
        <v>148</v>
      </c>
      <c r="F41" s="66" t="s">
        <v>3</v>
      </c>
      <c r="G41" s="84">
        <f>'MEMORIAL QUANT. CBUQ'!K56</f>
        <v>0</v>
      </c>
      <c r="H41" s="43">
        <v>35.08</v>
      </c>
      <c r="I41" s="43">
        <f t="shared" si="6"/>
        <v>44.562123999999997</v>
      </c>
      <c r="J41" s="54">
        <f t="shared" si="7"/>
        <v>0</v>
      </c>
      <c r="K41" s="53">
        <f t="shared" si="8"/>
        <v>0</v>
      </c>
    </row>
    <row r="42" spans="1:11" ht="45" x14ac:dyDescent="0.25">
      <c r="A42" s="66" t="s">
        <v>11</v>
      </c>
      <c r="B42" s="4">
        <v>95290</v>
      </c>
      <c r="C42" s="2" t="s">
        <v>6</v>
      </c>
      <c r="D42" s="2" t="s">
        <v>5</v>
      </c>
      <c r="E42" s="59" t="s">
        <v>23</v>
      </c>
      <c r="F42" s="3" t="s">
        <v>22</v>
      </c>
      <c r="G42" s="84">
        <f>'MEMORIAL QUANT. CBUQ'!K57</f>
        <v>0</v>
      </c>
      <c r="H42" s="43">
        <v>1.74</v>
      </c>
      <c r="I42" s="43">
        <f t="shared" si="6"/>
        <v>2.2103220000000001</v>
      </c>
      <c r="J42" s="54">
        <f t="shared" si="7"/>
        <v>0</v>
      </c>
      <c r="K42" s="53">
        <f t="shared" si="8"/>
        <v>0</v>
      </c>
    </row>
    <row r="43" spans="1:11" ht="30" x14ac:dyDescent="0.25">
      <c r="A43" s="66" t="s">
        <v>8</v>
      </c>
      <c r="B43" s="2">
        <v>7793</v>
      </c>
      <c r="C43" s="2" t="s">
        <v>6</v>
      </c>
      <c r="D43" s="2" t="s">
        <v>10</v>
      </c>
      <c r="E43" s="58" t="s">
        <v>12</v>
      </c>
      <c r="F43" s="66" t="s">
        <v>3</v>
      </c>
      <c r="G43" s="84">
        <f>'MEMORIAL QUANT. CBUQ'!K58</f>
        <v>0</v>
      </c>
      <c r="H43" s="43">
        <v>104.87</v>
      </c>
      <c r="I43" s="43">
        <f t="shared" si="6"/>
        <v>119.57277400000001</v>
      </c>
      <c r="J43" s="54">
        <f t="shared" si="7"/>
        <v>0</v>
      </c>
      <c r="K43" s="53">
        <f t="shared" si="8"/>
        <v>0</v>
      </c>
    </row>
    <row r="44" spans="1:11" ht="165" x14ac:dyDescent="0.25">
      <c r="A44" s="77" t="s">
        <v>7</v>
      </c>
      <c r="B44" s="2">
        <v>90106</v>
      </c>
      <c r="C44" s="2" t="s">
        <v>6</v>
      </c>
      <c r="D44" s="2" t="s">
        <v>5</v>
      </c>
      <c r="E44" s="59" t="s">
        <v>151</v>
      </c>
      <c r="F44" s="3" t="s">
        <v>25</v>
      </c>
      <c r="G44" s="84">
        <f>'MEMORIAL QUANT. CBUQ'!K59</f>
        <v>0</v>
      </c>
      <c r="H44" s="86">
        <v>9.73</v>
      </c>
      <c r="I44" s="43">
        <f t="shared" si="6"/>
        <v>12.360019000000001</v>
      </c>
      <c r="J44" s="54">
        <f t="shared" si="7"/>
        <v>0</v>
      </c>
      <c r="K44" s="53">
        <f t="shared" si="8"/>
        <v>0</v>
      </c>
    </row>
    <row r="45" spans="1:11" ht="60" x14ac:dyDescent="0.25">
      <c r="A45" s="66" t="s">
        <v>137</v>
      </c>
      <c r="B45" s="2">
        <v>94097</v>
      </c>
      <c r="C45" s="2" t="s">
        <v>6</v>
      </c>
      <c r="D45" s="2" t="s">
        <v>5</v>
      </c>
      <c r="E45" s="58" t="s">
        <v>28</v>
      </c>
      <c r="F45" s="66" t="s">
        <v>25</v>
      </c>
      <c r="G45" s="84">
        <f>'MEMORIAL QUANT. CBUQ'!K60</f>
        <v>0</v>
      </c>
      <c r="H45" s="43">
        <v>4.1500000000000004</v>
      </c>
      <c r="I45" s="43">
        <f t="shared" si="6"/>
        <v>5.2717450000000001</v>
      </c>
      <c r="J45" s="54">
        <f t="shared" si="7"/>
        <v>0</v>
      </c>
      <c r="K45" s="53">
        <f t="shared" si="8"/>
        <v>0</v>
      </c>
    </row>
    <row r="46" spans="1:11" ht="90" x14ac:dyDescent="0.25">
      <c r="A46" s="66" t="s">
        <v>138</v>
      </c>
      <c r="B46" s="2">
        <v>93378</v>
      </c>
      <c r="C46" s="2" t="s">
        <v>6</v>
      </c>
      <c r="D46" s="2" t="s">
        <v>5</v>
      </c>
      <c r="E46" s="58" t="s">
        <v>147</v>
      </c>
      <c r="F46" s="66" t="s">
        <v>25</v>
      </c>
      <c r="G46" s="84">
        <f>'MEMORIAL QUANT. CBUQ'!K61</f>
        <v>0</v>
      </c>
      <c r="H46" s="43">
        <v>18.149999999999999</v>
      </c>
      <c r="I46" s="43">
        <f t="shared" si="6"/>
        <v>23.055944999999998</v>
      </c>
      <c r="J46" s="54">
        <f t="shared" si="7"/>
        <v>0</v>
      </c>
      <c r="K46" s="53">
        <f t="shared" si="8"/>
        <v>0</v>
      </c>
    </row>
    <row r="47" spans="1:11" ht="90" x14ac:dyDescent="0.25">
      <c r="A47" s="66" t="s">
        <v>139</v>
      </c>
      <c r="B47" s="2">
        <v>92811</v>
      </c>
      <c r="C47" s="2" t="s">
        <v>6</v>
      </c>
      <c r="D47" s="2" t="s">
        <v>5</v>
      </c>
      <c r="E47" s="58" t="s">
        <v>4</v>
      </c>
      <c r="F47" s="66" t="s">
        <v>3</v>
      </c>
      <c r="G47" s="84">
        <f>'MEMORIAL QUANT. CBUQ'!K62</f>
        <v>0</v>
      </c>
      <c r="H47" s="43">
        <v>50.87</v>
      </c>
      <c r="I47" s="43">
        <f t="shared" si="6"/>
        <v>64.620160999999996</v>
      </c>
      <c r="J47" s="54">
        <f t="shared" si="7"/>
        <v>0</v>
      </c>
      <c r="K47" s="53">
        <f t="shared" si="8"/>
        <v>0</v>
      </c>
    </row>
    <row r="48" spans="1:11" ht="45" x14ac:dyDescent="0.25">
      <c r="A48" s="66" t="s">
        <v>140</v>
      </c>
      <c r="B48" s="4">
        <v>95290</v>
      </c>
      <c r="C48" s="2" t="s">
        <v>6</v>
      </c>
      <c r="D48" s="2" t="s">
        <v>5</v>
      </c>
      <c r="E48" s="59" t="s">
        <v>23</v>
      </c>
      <c r="F48" s="3" t="s">
        <v>22</v>
      </c>
      <c r="G48" s="84">
        <f>'MEMORIAL QUANT. CBUQ'!K63</f>
        <v>0</v>
      </c>
      <c r="H48" s="43">
        <v>1.74</v>
      </c>
      <c r="I48" s="43">
        <f t="shared" si="6"/>
        <v>2.2103220000000001</v>
      </c>
      <c r="J48" s="54">
        <f t="shared" si="7"/>
        <v>0</v>
      </c>
      <c r="K48" s="53">
        <f t="shared" si="8"/>
        <v>0</v>
      </c>
    </row>
    <row r="49" spans="1:11" ht="75" x14ac:dyDescent="0.25">
      <c r="A49" s="66" t="s">
        <v>141</v>
      </c>
      <c r="B49" s="2">
        <v>83659</v>
      </c>
      <c r="C49" s="2" t="s">
        <v>20</v>
      </c>
      <c r="D49" s="2" t="s">
        <v>5</v>
      </c>
      <c r="E49" s="58" t="s">
        <v>19</v>
      </c>
      <c r="F49" s="66" t="s">
        <v>14</v>
      </c>
      <c r="G49" s="84">
        <f>'MEMORIAL QUANT. CBUQ'!K64</f>
        <v>0</v>
      </c>
      <c r="H49" s="43">
        <v>647.98</v>
      </c>
      <c r="I49" s="43">
        <f t="shared" si="6"/>
        <v>823.12899400000003</v>
      </c>
      <c r="J49" s="54">
        <f t="shared" si="7"/>
        <v>0</v>
      </c>
      <c r="K49" s="53">
        <f t="shared" si="8"/>
        <v>0</v>
      </c>
    </row>
    <row r="50" spans="1:11" ht="75" x14ac:dyDescent="0.25">
      <c r="A50" s="66" t="s">
        <v>142</v>
      </c>
      <c r="B50" s="2" t="s">
        <v>149</v>
      </c>
      <c r="C50" s="2" t="s">
        <v>6</v>
      </c>
      <c r="D50" s="2" t="s">
        <v>5</v>
      </c>
      <c r="E50" s="58" t="s">
        <v>17</v>
      </c>
      <c r="F50" s="66" t="s">
        <v>14</v>
      </c>
      <c r="G50" s="84">
        <f>'MEMORIAL QUANT. CBUQ'!K65</f>
        <v>0</v>
      </c>
      <c r="H50" s="43">
        <v>319.32</v>
      </c>
      <c r="I50" s="43">
        <f t="shared" si="6"/>
        <v>405.63219600000002</v>
      </c>
      <c r="J50" s="54">
        <f t="shared" si="7"/>
        <v>0</v>
      </c>
      <c r="K50" s="53">
        <f t="shared" si="8"/>
        <v>0</v>
      </c>
    </row>
    <row r="51" spans="1:11" ht="60" x14ac:dyDescent="0.25">
      <c r="A51" s="66" t="s">
        <v>143</v>
      </c>
      <c r="B51" s="2">
        <v>21090</v>
      </c>
      <c r="C51" s="2" t="s">
        <v>6</v>
      </c>
      <c r="D51" s="2" t="s">
        <v>10</v>
      </c>
      <c r="E51" s="58" t="s">
        <v>15</v>
      </c>
      <c r="F51" s="66" t="s">
        <v>14</v>
      </c>
      <c r="G51" s="84">
        <f>'MEMORIAL QUANT. CBUQ'!K66</f>
        <v>0</v>
      </c>
      <c r="H51" s="43">
        <v>431.62</v>
      </c>
      <c r="I51" s="43">
        <f t="shared" si="6"/>
        <v>492.13312400000001</v>
      </c>
      <c r="J51" s="54">
        <f t="shared" si="7"/>
        <v>0</v>
      </c>
      <c r="K51" s="53">
        <f t="shared" si="8"/>
        <v>0</v>
      </c>
    </row>
    <row r="52" spans="1:11" x14ac:dyDescent="0.25">
      <c r="A52" s="250" t="s">
        <v>2</v>
      </c>
      <c r="B52" s="251"/>
      <c r="C52" s="251"/>
      <c r="D52" s="251"/>
      <c r="E52" s="251"/>
      <c r="F52" s="251"/>
      <c r="G52" s="251"/>
      <c r="H52" s="251"/>
      <c r="I52" s="252"/>
      <c r="J52" s="53">
        <f>SUM(J32:J51)</f>
        <v>100246.29120000001</v>
      </c>
      <c r="K52" s="53">
        <f>SUM(K32:K51)</f>
        <v>127342.86371136001</v>
      </c>
    </row>
    <row r="53" spans="1:11" ht="17.25" x14ac:dyDescent="0.25">
      <c r="A53" s="253" t="s">
        <v>1</v>
      </c>
      <c r="B53" s="253"/>
      <c r="C53" s="253"/>
      <c r="D53" s="253"/>
      <c r="E53" s="253"/>
      <c r="F53" s="253"/>
      <c r="G53" s="253"/>
      <c r="H53" s="253"/>
      <c r="I53" s="57"/>
      <c r="J53" s="282">
        <f>J14+J21+J24+J30+J52</f>
        <v>284423.98726239998</v>
      </c>
      <c r="K53" s="283"/>
    </row>
    <row r="54" spans="1:11" ht="17.25" x14ac:dyDescent="0.25">
      <c r="A54" s="253" t="s">
        <v>0</v>
      </c>
      <c r="B54" s="253"/>
      <c r="C54" s="253"/>
      <c r="D54" s="253"/>
      <c r="E54" s="253"/>
      <c r="F54" s="253"/>
      <c r="G54" s="253"/>
      <c r="H54" s="253"/>
      <c r="I54" s="57"/>
      <c r="J54" s="282">
        <f>K14+K21+K24+K30+K52</f>
        <v>360895.83215612679</v>
      </c>
      <c r="K54" s="283"/>
    </row>
  </sheetData>
  <sheetProtection algorithmName="SHA-512" hashValue="m3RR5gaLXeZMcGmnGqXLwCQZjP8EWEmu1M3vt5b3vS72iHMQDrgCf0Yur5nlCzwf794QrjX8MhzvStQ8FtpIFA==" saltValue="gf/GUD6LU7mmDWWYuiY2jw==" spinCount="100000" sheet="1" objects="1" scenarios="1"/>
  <autoFilter ref="A8:K54"/>
  <mergeCells count="15">
    <mergeCell ref="A14:I14"/>
    <mergeCell ref="A21:I21"/>
    <mergeCell ref="A24:I24"/>
    <mergeCell ref="A30:I30"/>
    <mergeCell ref="A7:K7"/>
    <mergeCell ref="A1:J1"/>
    <mergeCell ref="A2:J2"/>
    <mergeCell ref="A3:J3"/>
    <mergeCell ref="I4:J4"/>
    <mergeCell ref="I5:J5"/>
    <mergeCell ref="A52:I52"/>
    <mergeCell ref="A53:H53"/>
    <mergeCell ref="J53:K53"/>
    <mergeCell ref="A54:H54"/>
    <mergeCell ref="J54:K54"/>
  </mergeCells>
  <pageMargins left="0.51181102362204722" right="0.51181102362204722" top="1.3779527559055118" bottom="1.1811023622047245" header="0.31496062992125984" footer="0.31496062992125984"/>
  <pageSetup paperSize="9" scale="59" fitToHeight="5" orientation="portrait" r:id="rId1"/>
  <headerFooter>
    <oddHeader>&amp;C&amp;G&amp;R&amp;G</oddHeader>
    <oddFooter>&amp;C&amp;G&amp;R&amp;G</oddFooter>
  </headerFooter>
  <rowBreaks count="1" manualBreakCount="1">
    <brk id="30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6"/>
  <sheetViews>
    <sheetView view="pageBreakPreview" topLeftCell="A3" zoomScaleNormal="100" zoomScaleSheetLayoutView="100" workbookViewId="0">
      <selection activeCell="E10" sqref="E10"/>
    </sheetView>
  </sheetViews>
  <sheetFormatPr defaultRowHeight="15" x14ac:dyDescent="0.25"/>
  <cols>
    <col min="2" max="2" width="25.85546875" style="94" customWidth="1"/>
    <col min="3" max="3" width="13.5703125" customWidth="1"/>
    <col min="4" max="4" width="18.140625" customWidth="1"/>
    <col min="5" max="5" width="23" customWidth="1"/>
    <col min="6" max="6" width="14.140625" customWidth="1"/>
    <col min="7" max="8" width="12.85546875" customWidth="1"/>
    <col min="9" max="9" width="14" customWidth="1"/>
    <col min="10" max="10" width="17.42578125" customWidth="1"/>
    <col min="16" max="16" width="10" bestFit="1" customWidth="1"/>
  </cols>
  <sheetData>
    <row r="1" spans="1:13" ht="18.75" x14ac:dyDescent="0.25">
      <c r="A1" s="307" t="s">
        <v>93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8"/>
    </row>
    <row r="2" spans="1:13" ht="18.75" x14ac:dyDescent="0.25">
      <c r="A2" s="309" t="s">
        <v>165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10"/>
    </row>
    <row r="3" spans="1:13" ht="18.75" x14ac:dyDescent="0.25">
      <c r="A3" s="309" t="e">
        <f>'ORÇ SANTA LUZIA'!#REF!</f>
        <v>#REF!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10"/>
    </row>
    <row r="4" spans="1:13" x14ac:dyDescent="0.25">
      <c r="A4" s="12"/>
      <c r="B4" s="93"/>
      <c r="C4" s="12"/>
      <c r="D4" s="12"/>
      <c r="E4" s="12"/>
      <c r="F4" s="12"/>
      <c r="G4" s="12"/>
      <c r="H4" s="12"/>
      <c r="I4" s="12"/>
      <c r="J4" s="12"/>
      <c r="K4" s="12"/>
      <c r="L4" s="64"/>
    </row>
    <row r="5" spans="1:13" ht="18.75" x14ac:dyDescent="0.25">
      <c r="A5" s="311" t="str">
        <f>'ORÇ SANTA LUZIA'!A15:K15</f>
        <v>PA-251 - PA-124 (Ourém) / BR-316 (Santa Luzia do Pará)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3" x14ac:dyDescent="0.25">
      <c r="A6" s="9" t="s">
        <v>92</v>
      </c>
      <c r="B6" s="320" t="s">
        <v>55</v>
      </c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21"/>
    </row>
    <row r="7" spans="1:13" ht="45" x14ac:dyDescent="0.25">
      <c r="A7" s="321" t="s">
        <v>65</v>
      </c>
      <c r="B7" s="322" t="s">
        <v>61</v>
      </c>
      <c r="C7" s="67" t="s">
        <v>84</v>
      </c>
      <c r="D7" s="67" t="s">
        <v>83</v>
      </c>
      <c r="E7" s="25" t="s">
        <v>89</v>
      </c>
      <c r="F7" s="56" t="s">
        <v>100</v>
      </c>
      <c r="G7" s="25" t="s">
        <v>79</v>
      </c>
      <c r="H7" s="25" t="s">
        <v>80</v>
      </c>
      <c r="I7" s="305" t="s">
        <v>77</v>
      </c>
      <c r="J7" s="296" t="s">
        <v>70</v>
      </c>
      <c r="K7" s="297"/>
      <c r="L7" s="298"/>
      <c r="M7" s="20"/>
    </row>
    <row r="8" spans="1:13" x14ac:dyDescent="0.25">
      <c r="A8" s="321"/>
      <c r="B8" s="322"/>
      <c r="C8" s="25" t="s">
        <v>76</v>
      </c>
      <c r="D8" s="25" t="s">
        <v>76</v>
      </c>
      <c r="E8" s="25" t="s">
        <v>76</v>
      </c>
      <c r="F8" s="25" t="s">
        <v>101</v>
      </c>
      <c r="G8" s="25" t="s">
        <v>73</v>
      </c>
      <c r="H8" s="25" t="s">
        <v>88</v>
      </c>
      <c r="I8" s="305"/>
      <c r="J8" s="299"/>
      <c r="K8" s="300"/>
      <c r="L8" s="301"/>
      <c r="M8" s="20"/>
    </row>
    <row r="9" spans="1:13" ht="45.75" customHeight="1" x14ac:dyDescent="0.25">
      <c r="A9" s="1" t="s">
        <v>54</v>
      </c>
      <c r="B9" s="58" t="s">
        <v>53</v>
      </c>
      <c r="C9" s="82">
        <v>6.28</v>
      </c>
      <c r="D9" s="82">
        <v>720</v>
      </c>
      <c r="E9" s="84"/>
      <c r="F9" s="84"/>
      <c r="G9" s="84"/>
      <c r="H9" s="84"/>
      <c r="I9" s="84">
        <f>C9*D9</f>
        <v>4521.6000000000004</v>
      </c>
      <c r="J9" s="302" t="s">
        <v>27</v>
      </c>
      <c r="K9" s="303"/>
      <c r="L9" s="304"/>
      <c r="M9" s="20"/>
    </row>
    <row r="10" spans="1:13" ht="97.5" customHeight="1" x14ac:dyDescent="0.25">
      <c r="A10" s="1" t="s">
        <v>52</v>
      </c>
      <c r="B10" s="58" t="s">
        <v>51</v>
      </c>
      <c r="C10" s="78">
        <f>C9</f>
        <v>6.28</v>
      </c>
      <c r="D10" s="78">
        <f>D9</f>
        <v>720</v>
      </c>
      <c r="E10" s="82">
        <v>0.15</v>
      </c>
      <c r="F10" s="84"/>
      <c r="G10" s="84"/>
      <c r="H10" s="84"/>
      <c r="I10" s="84">
        <f>C10*D10*E10</f>
        <v>678.24</v>
      </c>
      <c r="J10" s="302" t="s">
        <v>25</v>
      </c>
      <c r="K10" s="303"/>
      <c r="L10" s="304"/>
      <c r="M10" s="20"/>
    </row>
    <row r="11" spans="1:13" ht="100.5" customHeight="1" x14ac:dyDescent="0.25">
      <c r="A11" s="1" t="s">
        <v>94</v>
      </c>
      <c r="B11" s="58" t="s">
        <v>97</v>
      </c>
      <c r="C11" s="78">
        <f>C9</f>
        <v>6.28</v>
      </c>
      <c r="D11" s="78">
        <f>D9</f>
        <v>720</v>
      </c>
      <c r="E11" s="78">
        <f>+E10</f>
        <v>0.15</v>
      </c>
      <c r="F11" s="84"/>
      <c r="G11" s="84"/>
      <c r="H11" s="84"/>
      <c r="I11" s="84">
        <f>C11*D11*E11</f>
        <v>678.24</v>
      </c>
      <c r="J11" s="302" t="s">
        <v>25</v>
      </c>
      <c r="K11" s="303"/>
      <c r="L11" s="304"/>
      <c r="M11" s="20"/>
    </row>
    <row r="12" spans="1:13" ht="78.75" customHeight="1" x14ac:dyDescent="0.25">
      <c r="A12" s="1" t="s">
        <v>95</v>
      </c>
      <c r="B12" s="59" t="s">
        <v>106</v>
      </c>
      <c r="C12" s="84"/>
      <c r="D12" s="84"/>
      <c r="E12" s="84"/>
      <c r="F12" s="84">
        <v>1.6</v>
      </c>
      <c r="G12" s="84">
        <f>I11*F12</f>
        <v>1085.184</v>
      </c>
      <c r="H12" s="82">
        <v>6</v>
      </c>
      <c r="I12" s="84">
        <f>G12*H12</f>
        <v>6511.1039999999994</v>
      </c>
      <c r="J12" s="302" t="s">
        <v>107</v>
      </c>
      <c r="K12" s="303"/>
      <c r="L12" s="304"/>
      <c r="M12" s="20"/>
    </row>
    <row r="13" spans="1:13" x14ac:dyDescent="0.25">
      <c r="A13" s="9" t="s">
        <v>91</v>
      </c>
      <c r="B13" s="317" t="s">
        <v>90</v>
      </c>
      <c r="C13" s="318"/>
      <c r="D13" s="318"/>
      <c r="E13" s="318"/>
      <c r="F13" s="318"/>
      <c r="G13" s="318"/>
      <c r="H13" s="318"/>
      <c r="I13" s="318"/>
      <c r="J13" s="318"/>
      <c r="K13" s="318"/>
      <c r="L13" s="319"/>
      <c r="M13" s="18"/>
    </row>
    <row r="14" spans="1:13" x14ac:dyDescent="0.25">
      <c r="A14" s="313" t="s">
        <v>65</v>
      </c>
      <c r="B14" s="315" t="s">
        <v>61</v>
      </c>
      <c r="C14" s="67" t="s">
        <v>84</v>
      </c>
      <c r="D14" s="67" t="s">
        <v>83</v>
      </c>
      <c r="E14" s="67" t="s">
        <v>89</v>
      </c>
      <c r="F14" s="67" t="s">
        <v>79</v>
      </c>
      <c r="G14" s="67" t="s">
        <v>80</v>
      </c>
      <c r="H14" s="313" t="s">
        <v>77</v>
      </c>
      <c r="I14" s="323" t="s">
        <v>70</v>
      </c>
      <c r="J14" s="324"/>
      <c r="K14" s="324"/>
      <c r="L14" s="325"/>
      <c r="M14" s="19"/>
    </row>
    <row r="15" spans="1:13" x14ac:dyDescent="0.25">
      <c r="A15" s="314"/>
      <c r="B15" s="316"/>
      <c r="C15" s="67" t="s">
        <v>76</v>
      </c>
      <c r="D15" s="67" t="s">
        <v>76</v>
      </c>
      <c r="E15" s="67" t="s">
        <v>76</v>
      </c>
      <c r="F15" s="67" t="s">
        <v>73</v>
      </c>
      <c r="G15" s="67" t="s">
        <v>88</v>
      </c>
      <c r="H15" s="314"/>
      <c r="I15" s="326"/>
      <c r="J15" s="327"/>
      <c r="K15" s="327"/>
      <c r="L15" s="328"/>
      <c r="M15" s="18"/>
    </row>
    <row r="16" spans="1:13" ht="30" x14ac:dyDescent="0.25">
      <c r="A16" s="1" t="s">
        <v>49</v>
      </c>
      <c r="B16" s="59" t="s">
        <v>99</v>
      </c>
      <c r="C16" s="96">
        <f>+C9-(2*(C46+C47))</f>
        <v>5.4</v>
      </c>
      <c r="D16" s="96">
        <f>+D9</f>
        <v>720</v>
      </c>
      <c r="E16" s="84"/>
      <c r="F16" s="84"/>
      <c r="G16" s="84"/>
      <c r="H16" s="84">
        <f>C16*D16</f>
        <v>3888.0000000000005</v>
      </c>
      <c r="I16" s="302" t="s">
        <v>27</v>
      </c>
      <c r="J16" s="303"/>
      <c r="K16" s="303"/>
      <c r="L16" s="304"/>
      <c r="M16" s="18"/>
    </row>
    <row r="17" spans="1:14" ht="90" x14ac:dyDescent="0.25">
      <c r="A17" s="1" t="s">
        <v>48</v>
      </c>
      <c r="B17" s="59" t="s">
        <v>102</v>
      </c>
      <c r="C17" s="84"/>
      <c r="D17" s="84"/>
      <c r="E17" s="84"/>
      <c r="F17" s="84">
        <f>(0.0012)*H16</f>
        <v>4.6656000000000004</v>
      </c>
      <c r="G17" s="82">
        <v>68.7</v>
      </c>
      <c r="H17" s="84">
        <f>F17*G17</f>
        <v>320.52672000000007</v>
      </c>
      <c r="I17" s="302" t="s">
        <v>98</v>
      </c>
      <c r="J17" s="303"/>
      <c r="K17" s="303"/>
      <c r="L17" s="304"/>
    </row>
    <row r="18" spans="1:14" ht="75" x14ac:dyDescent="0.25">
      <c r="A18" s="1" t="s">
        <v>47</v>
      </c>
      <c r="B18" s="58" t="s">
        <v>46</v>
      </c>
      <c r="C18" s="78">
        <f>C16</f>
        <v>5.4</v>
      </c>
      <c r="D18" s="78">
        <f>D16</f>
        <v>720</v>
      </c>
      <c r="E18" s="84">
        <v>0.05</v>
      </c>
      <c r="F18" s="84"/>
      <c r="G18" s="84"/>
      <c r="H18" s="84">
        <f>C18*D18*E18</f>
        <v>194.40000000000003</v>
      </c>
      <c r="I18" s="302" t="s">
        <v>25</v>
      </c>
      <c r="J18" s="303"/>
      <c r="K18" s="303"/>
      <c r="L18" s="304"/>
      <c r="N18" s="17"/>
    </row>
    <row r="19" spans="1:14" ht="60" x14ac:dyDescent="0.25">
      <c r="A19" s="1" t="s">
        <v>45</v>
      </c>
      <c r="B19" s="59" t="s">
        <v>44</v>
      </c>
      <c r="C19" s="84"/>
      <c r="D19" s="84"/>
      <c r="E19" s="84"/>
      <c r="F19" s="84">
        <f>H18</f>
        <v>194.40000000000003</v>
      </c>
      <c r="G19" s="82">
        <f>G17</f>
        <v>68.7</v>
      </c>
      <c r="H19" s="84">
        <f>F19*G19</f>
        <v>13355.280000000002</v>
      </c>
      <c r="I19" s="302" t="s">
        <v>109</v>
      </c>
      <c r="J19" s="303"/>
      <c r="K19" s="303"/>
      <c r="L19" s="304"/>
    </row>
    <row r="20" spans="1:14" x14ac:dyDescent="0.25">
      <c r="A20" s="333" t="s">
        <v>65</v>
      </c>
      <c r="B20" s="343" t="s">
        <v>61</v>
      </c>
      <c r="C20" s="25" t="s">
        <v>84</v>
      </c>
      <c r="D20" s="25" t="s">
        <v>111</v>
      </c>
      <c r="E20" s="25" t="s">
        <v>89</v>
      </c>
      <c r="F20" s="25" t="s">
        <v>81</v>
      </c>
      <c r="G20" s="345" t="s">
        <v>77</v>
      </c>
      <c r="H20" s="346"/>
      <c r="I20" s="296" t="s">
        <v>70</v>
      </c>
      <c r="J20" s="297"/>
      <c r="K20" s="297"/>
      <c r="L20" s="298"/>
    </row>
    <row r="21" spans="1:14" x14ac:dyDescent="0.25">
      <c r="A21" s="334"/>
      <c r="B21" s="344"/>
      <c r="C21" s="25" t="s">
        <v>76</v>
      </c>
      <c r="D21" s="25" t="s">
        <v>76</v>
      </c>
      <c r="E21" s="25" t="s">
        <v>76</v>
      </c>
      <c r="F21" s="25" t="s">
        <v>70</v>
      </c>
      <c r="G21" s="347"/>
      <c r="H21" s="348"/>
      <c r="I21" s="299"/>
      <c r="J21" s="300"/>
      <c r="K21" s="300"/>
      <c r="L21" s="301"/>
    </row>
    <row r="22" spans="1:14" ht="89.25" customHeight="1" x14ac:dyDescent="0.25">
      <c r="A22" s="1" t="s">
        <v>43</v>
      </c>
      <c r="B22" s="58" t="s">
        <v>110</v>
      </c>
      <c r="C22" s="84">
        <f>C9</f>
        <v>6.28</v>
      </c>
      <c r="D22" s="78">
        <v>0.3</v>
      </c>
      <c r="E22" s="84">
        <v>0.12</v>
      </c>
      <c r="F22" s="82">
        <v>1</v>
      </c>
      <c r="G22" s="349">
        <f>C22*D22*E22*F22</f>
        <v>0.22607999999999998</v>
      </c>
      <c r="H22" s="350"/>
      <c r="I22" s="302" t="s">
        <v>25</v>
      </c>
      <c r="J22" s="303"/>
      <c r="K22" s="303"/>
      <c r="L22" s="304"/>
    </row>
    <row r="23" spans="1:14" x14ac:dyDescent="0.25">
      <c r="A23" s="9" t="s">
        <v>87</v>
      </c>
      <c r="B23" s="294" t="s">
        <v>42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</row>
    <row r="24" spans="1:14" x14ac:dyDescent="0.25">
      <c r="A24" s="329" t="s">
        <v>65</v>
      </c>
      <c r="B24" s="330" t="s">
        <v>61</v>
      </c>
      <c r="C24" s="305" t="s">
        <v>113</v>
      </c>
      <c r="D24" s="305"/>
      <c r="E24" s="305" t="s">
        <v>114</v>
      </c>
      <c r="F24" s="305"/>
      <c r="G24" s="25" t="s">
        <v>111</v>
      </c>
      <c r="H24" s="25" t="s">
        <v>81</v>
      </c>
      <c r="I24" s="305" t="s">
        <v>77</v>
      </c>
      <c r="J24" s="296" t="s">
        <v>70</v>
      </c>
      <c r="K24" s="297"/>
      <c r="L24" s="298"/>
    </row>
    <row r="25" spans="1:14" x14ac:dyDescent="0.25">
      <c r="A25" s="329"/>
      <c r="B25" s="330"/>
      <c r="C25" s="305" t="s">
        <v>76</v>
      </c>
      <c r="D25" s="305"/>
      <c r="E25" s="305" t="s">
        <v>76</v>
      </c>
      <c r="F25" s="305"/>
      <c r="G25" s="25" t="s">
        <v>76</v>
      </c>
      <c r="H25" s="25" t="s">
        <v>70</v>
      </c>
      <c r="I25" s="305"/>
      <c r="J25" s="299"/>
      <c r="K25" s="300"/>
      <c r="L25" s="301"/>
    </row>
    <row r="26" spans="1:14" ht="125.25" customHeight="1" x14ac:dyDescent="0.25">
      <c r="A26" s="60" t="s">
        <v>41</v>
      </c>
      <c r="B26" s="58" t="s">
        <v>112</v>
      </c>
      <c r="C26" s="306">
        <v>2.2000000000000002</v>
      </c>
      <c r="D26" s="306"/>
      <c r="E26" s="306">
        <v>1.2</v>
      </c>
      <c r="F26" s="306"/>
      <c r="G26" s="95">
        <v>1.2</v>
      </c>
      <c r="H26" s="82">
        <v>12</v>
      </c>
      <c r="I26" s="24">
        <f>(((C26+E26)*G26)/2)*H26</f>
        <v>24.48</v>
      </c>
      <c r="J26" s="302" t="s">
        <v>27</v>
      </c>
      <c r="K26" s="303"/>
      <c r="L26" s="304"/>
    </row>
    <row r="27" spans="1:14" x14ac:dyDescent="0.25">
      <c r="A27" s="9" t="s">
        <v>86</v>
      </c>
      <c r="B27" s="294" t="s">
        <v>40</v>
      </c>
      <c r="C27" s="294"/>
      <c r="D27" s="294"/>
      <c r="E27" s="294"/>
      <c r="F27" s="294"/>
      <c r="G27" s="294"/>
      <c r="H27" s="294"/>
      <c r="I27" s="294"/>
      <c r="J27" s="294"/>
      <c r="K27" s="294"/>
      <c r="L27" s="294"/>
    </row>
    <row r="28" spans="1:14" x14ac:dyDescent="0.25">
      <c r="A28" s="329" t="s">
        <v>65</v>
      </c>
      <c r="B28" s="330" t="s">
        <v>61</v>
      </c>
      <c r="C28" s="25" t="s">
        <v>84</v>
      </c>
      <c r="D28" s="25" t="s">
        <v>83</v>
      </c>
      <c r="E28" s="25" t="s">
        <v>118</v>
      </c>
      <c r="F28" s="25" t="s">
        <v>81</v>
      </c>
      <c r="G28" s="305" t="s">
        <v>77</v>
      </c>
      <c r="H28" s="296" t="s">
        <v>70</v>
      </c>
      <c r="I28" s="297"/>
      <c r="J28" s="297"/>
      <c r="K28" s="297"/>
      <c r="L28" s="298"/>
    </row>
    <row r="29" spans="1:14" x14ac:dyDescent="0.25">
      <c r="A29" s="329"/>
      <c r="B29" s="330"/>
      <c r="C29" s="25" t="s">
        <v>76</v>
      </c>
      <c r="D29" s="25" t="s">
        <v>76</v>
      </c>
      <c r="E29" s="25" t="s">
        <v>75</v>
      </c>
      <c r="F29" s="25" t="s">
        <v>75</v>
      </c>
      <c r="G29" s="305"/>
      <c r="H29" s="299"/>
      <c r="I29" s="300"/>
      <c r="J29" s="300"/>
      <c r="K29" s="300"/>
      <c r="L29" s="301"/>
    </row>
    <row r="30" spans="1:14" ht="90" x14ac:dyDescent="0.25">
      <c r="A30" s="5" t="s">
        <v>115</v>
      </c>
      <c r="B30" s="58" t="s">
        <v>117</v>
      </c>
      <c r="C30" s="89">
        <v>0.1</v>
      </c>
      <c r="D30" s="89">
        <f>D9</f>
        <v>720</v>
      </c>
      <c r="E30" s="89" t="s">
        <v>119</v>
      </c>
      <c r="F30" s="81">
        <v>3</v>
      </c>
      <c r="G30" s="89">
        <f>C30*D30*F30</f>
        <v>216</v>
      </c>
      <c r="H30" s="351" t="s">
        <v>27</v>
      </c>
      <c r="I30" s="352"/>
      <c r="J30" s="352"/>
      <c r="K30" s="352"/>
      <c r="L30" s="353"/>
    </row>
    <row r="31" spans="1:14" ht="75" x14ac:dyDescent="0.25">
      <c r="A31" s="1" t="s">
        <v>116</v>
      </c>
      <c r="B31" s="58" t="s">
        <v>120</v>
      </c>
      <c r="C31" s="78">
        <v>0.4</v>
      </c>
      <c r="D31" s="78">
        <v>3</v>
      </c>
      <c r="E31" s="78">
        <f>C9/(2*C31)</f>
        <v>7.85</v>
      </c>
      <c r="F31" s="95">
        <f>ROUNDUP(H26/2,0)</f>
        <v>6</v>
      </c>
      <c r="G31" s="84">
        <f>C31*D31*E31*F31</f>
        <v>56.52000000000001</v>
      </c>
      <c r="H31" s="302" t="s">
        <v>27</v>
      </c>
      <c r="I31" s="303"/>
      <c r="J31" s="303"/>
      <c r="K31" s="303"/>
      <c r="L31" s="304"/>
    </row>
    <row r="32" spans="1:14" ht="45" x14ac:dyDescent="0.25">
      <c r="A32" s="1" t="s">
        <v>38</v>
      </c>
      <c r="B32" s="88" t="s">
        <v>121</v>
      </c>
      <c r="C32" s="78">
        <v>0.4</v>
      </c>
      <c r="D32" s="95">
        <f>+E26</f>
        <v>1.2</v>
      </c>
      <c r="E32" s="78" t="s">
        <v>119</v>
      </c>
      <c r="F32" s="78">
        <f>H26</f>
        <v>12</v>
      </c>
      <c r="G32" s="84">
        <f>(D32/C32)*F32</f>
        <v>35.999999999999993</v>
      </c>
      <c r="H32" s="302" t="s">
        <v>27</v>
      </c>
      <c r="I32" s="303"/>
      <c r="J32" s="303"/>
      <c r="K32" s="303"/>
      <c r="L32" s="304"/>
    </row>
    <row r="33" spans="1:15" x14ac:dyDescent="0.25">
      <c r="A33" s="333" t="s">
        <v>37</v>
      </c>
      <c r="B33" s="337" t="s">
        <v>61</v>
      </c>
      <c r="C33" s="335" t="s">
        <v>122</v>
      </c>
      <c r="D33" s="335"/>
      <c r="E33" s="336" t="s">
        <v>81</v>
      </c>
      <c r="F33" s="336"/>
      <c r="G33" s="333" t="s">
        <v>77</v>
      </c>
      <c r="H33" s="296" t="s">
        <v>70</v>
      </c>
      <c r="I33" s="297"/>
      <c r="J33" s="297"/>
      <c r="K33" s="297"/>
      <c r="L33" s="298"/>
    </row>
    <row r="34" spans="1:15" x14ac:dyDescent="0.25">
      <c r="A34" s="334"/>
      <c r="B34" s="338"/>
      <c r="C34" s="339" t="s">
        <v>27</v>
      </c>
      <c r="D34" s="340"/>
      <c r="E34" s="341" t="s">
        <v>75</v>
      </c>
      <c r="F34" s="342"/>
      <c r="G34" s="334"/>
      <c r="H34" s="299"/>
      <c r="I34" s="300"/>
      <c r="J34" s="300"/>
      <c r="K34" s="300"/>
      <c r="L34" s="301"/>
    </row>
    <row r="35" spans="1:15" ht="75" x14ac:dyDescent="0.25">
      <c r="A35" s="1" t="s">
        <v>123</v>
      </c>
      <c r="B35" s="58" t="s">
        <v>126</v>
      </c>
      <c r="C35" s="354">
        <v>0.3</v>
      </c>
      <c r="D35" s="355"/>
      <c r="E35" s="331">
        <v>4</v>
      </c>
      <c r="F35" s="332"/>
      <c r="G35" s="84">
        <f>+C35*E35</f>
        <v>1.2</v>
      </c>
      <c r="H35" s="302" t="s">
        <v>27</v>
      </c>
      <c r="I35" s="303"/>
      <c r="J35" s="303"/>
      <c r="K35" s="303"/>
      <c r="L35" s="304"/>
    </row>
    <row r="36" spans="1:15" ht="60" x14ac:dyDescent="0.25">
      <c r="A36" s="1" t="s">
        <v>124</v>
      </c>
      <c r="B36" s="58" t="s">
        <v>127</v>
      </c>
      <c r="C36" s="354">
        <v>0.13</v>
      </c>
      <c r="D36" s="355"/>
      <c r="E36" s="331"/>
      <c r="F36" s="332"/>
      <c r="G36" s="84">
        <f t="shared" ref="G36:G38" si="0">+C36*E36</f>
        <v>0</v>
      </c>
      <c r="H36" s="302" t="s">
        <v>27</v>
      </c>
      <c r="I36" s="303"/>
      <c r="J36" s="303"/>
      <c r="K36" s="303"/>
      <c r="L36" s="304"/>
    </row>
    <row r="37" spans="1:15" ht="75" x14ac:dyDescent="0.25">
      <c r="A37" s="1" t="s">
        <v>125</v>
      </c>
      <c r="B37" s="58" t="s">
        <v>128</v>
      </c>
      <c r="C37" s="354">
        <v>0.2</v>
      </c>
      <c r="D37" s="355"/>
      <c r="E37" s="331"/>
      <c r="F37" s="332"/>
      <c r="G37" s="84">
        <f t="shared" si="0"/>
        <v>0</v>
      </c>
      <c r="H37" s="302" t="s">
        <v>27</v>
      </c>
      <c r="I37" s="303"/>
      <c r="J37" s="303"/>
      <c r="K37" s="303"/>
      <c r="L37" s="304"/>
    </row>
    <row r="38" spans="1:15" ht="75" x14ac:dyDescent="0.25">
      <c r="A38" s="1" t="s">
        <v>130</v>
      </c>
      <c r="B38" s="58" t="s">
        <v>129</v>
      </c>
      <c r="C38" s="354">
        <v>0.125</v>
      </c>
      <c r="D38" s="355"/>
      <c r="E38" s="331">
        <v>12</v>
      </c>
      <c r="F38" s="332"/>
      <c r="G38" s="84">
        <f t="shared" si="0"/>
        <v>1.5</v>
      </c>
      <c r="H38" s="302" t="s">
        <v>27</v>
      </c>
      <c r="I38" s="303"/>
      <c r="J38" s="303"/>
      <c r="K38" s="303"/>
      <c r="L38" s="304"/>
    </row>
    <row r="39" spans="1:15" x14ac:dyDescent="0.25">
      <c r="A39" s="333" t="s">
        <v>131</v>
      </c>
      <c r="B39" s="337" t="s">
        <v>61</v>
      </c>
      <c r="C39" s="339" t="s">
        <v>111</v>
      </c>
      <c r="D39" s="340"/>
      <c r="E39" s="341" t="s">
        <v>81</v>
      </c>
      <c r="F39" s="342"/>
      <c r="G39" s="333" t="s">
        <v>77</v>
      </c>
      <c r="H39" s="296" t="s">
        <v>70</v>
      </c>
      <c r="I39" s="297"/>
      <c r="J39" s="297"/>
      <c r="K39" s="297"/>
      <c r="L39" s="298"/>
    </row>
    <row r="40" spans="1:15" x14ac:dyDescent="0.25">
      <c r="A40" s="334"/>
      <c r="B40" s="338"/>
      <c r="C40" s="339" t="s">
        <v>76</v>
      </c>
      <c r="D40" s="340"/>
      <c r="E40" s="341" t="s">
        <v>70</v>
      </c>
      <c r="F40" s="342"/>
      <c r="G40" s="334"/>
      <c r="H40" s="299"/>
      <c r="I40" s="300"/>
      <c r="J40" s="300"/>
      <c r="K40" s="300"/>
      <c r="L40" s="301"/>
    </row>
    <row r="41" spans="1:15" ht="60" x14ac:dyDescent="0.25">
      <c r="A41" s="1" t="s">
        <v>132</v>
      </c>
      <c r="B41" s="87" t="s">
        <v>152</v>
      </c>
      <c r="C41" s="354">
        <v>2.8</v>
      </c>
      <c r="D41" s="355"/>
      <c r="E41" s="354">
        <f>SUM(E35:F38)</f>
        <v>16</v>
      </c>
      <c r="F41" s="355"/>
      <c r="G41" s="84">
        <f>C41*E41</f>
        <v>44.8</v>
      </c>
      <c r="H41" s="302" t="s">
        <v>3</v>
      </c>
      <c r="I41" s="303"/>
      <c r="J41" s="303"/>
      <c r="K41" s="303"/>
      <c r="L41" s="304"/>
    </row>
    <row r="42" spans="1:15" x14ac:dyDescent="0.25">
      <c r="A42" s="9" t="s">
        <v>85</v>
      </c>
      <c r="B42" s="294" t="s">
        <v>35</v>
      </c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O42" s="11"/>
    </row>
    <row r="43" spans="1:15" ht="30" x14ac:dyDescent="0.25">
      <c r="A43" s="329" t="s">
        <v>65</v>
      </c>
      <c r="B43" s="330" t="s">
        <v>61</v>
      </c>
      <c r="C43" s="25" t="s">
        <v>84</v>
      </c>
      <c r="D43" s="25" t="s">
        <v>83</v>
      </c>
      <c r="E43" s="25" t="s">
        <v>82</v>
      </c>
      <c r="F43" s="25" t="s">
        <v>81</v>
      </c>
      <c r="G43" s="25" t="s">
        <v>80</v>
      </c>
      <c r="H43" s="56" t="s">
        <v>79</v>
      </c>
      <c r="I43" s="56" t="s">
        <v>78</v>
      </c>
      <c r="J43" s="295" t="s">
        <v>103</v>
      </c>
      <c r="K43" s="305" t="s">
        <v>77</v>
      </c>
      <c r="L43" s="305" t="s">
        <v>70</v>
      </c>
      <c r="M43" s="16"/>
    </row>
    <row r="44" spans="1:15" x14ac:dyDescent="0.25">
      <c r="A44" s="329"/>
      <c r="B44" s="330"/>
      <c r="C44" s="25" t="s">
        <v>76</v>
      </c>
      <c r="D44" s="25" t="s">
        <v>76</v>
      </c>
      <c r="E44" s="25" t="s">
        <v>76</v>
      </c>
      <c r="F44" s="25" t="s">
        <v>75</v>
      </c>
      <c r="G44" s="25" t="s">
        <v>74</v>
      </c>
      <c r="H44" s="25" t="s">
        <v>73</v>
      </c>
      <c r="I44" s="25" t="s">
        <v>72</v>
      </c>
      <c r="J44" s="295"/>
      <c r="K44" s="305"/>
      <c r="L44" s="305"/>
    </row>
    <row r="45" spans="1:15" x14ac:dyDescent="0.25">
      <c r="A45" s="356" t="s">
        <v>133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8"/>
    </row>
    <row r="46" spans="1:15" ht="60" x14ac:dyDescent="0.25">
      <c r="A46" s="60" t="s">
        <v>34</v>
      </c>
      <c r="B46" s="58" t="s">
        <v>33</v>
      </c>
      <c r="C46" s="84">
        <v>0.14000000000000001</v>
      </c>
      <c r="D46" s="82">
        <f>D9*2</f>
        <v>1440</v>
      </c>
      <c r="E46" s="84" t="s">
        <v>119</v>
      </c>
      <c r="F46" s="84" t="s">
        <v>119</v>
      </c>
      <c r="G46" s="84" t="s">
        <v>119</v>
      </c>
      <c r="H46" s="84" t="s">
        <v>119</v>
      </c>
      <c r="I46" s="91" t="s">
        <v>119</v>
      </c>
      <c r="J46" s="91" t="s">
        <v>119</v>
      </c>
      <c r="K46" s="84">
        <f>D46</f>
        <v>1440</v>
      </c>
      <c r="L46" s="1" t="s">
        <v>3</v>
      </c>
    </row>
    <row r="47" spans="1:15" ht="60" x14ac:dyDescent="0.25">
      <c r="A47" s="60" t="s">
        <v>32</v>
      </c>
      <c r="B47" s="58" t="s">
        <v>31</v>
      </c>
      <c r="C47" s="84">
        <v>0.3</v>
      </c>
      <c r="D47" s="82">
        <f>D46</f>
        <v>1440</v>
      </c>
      <c r="E47" s="84" t="s">
        <v>119</v>
      </c>
      <c r="F47" s="84" t="s">
        <v>119</v>
      </c>
      <c r="G47" s="84" t="s">
        <v>119</v>
      </c>
      <c r="H47" s="84" t="s">
        <v>119</v>
      </c>
      <c r="I47" s="84" t="s">
        <v>119</v>
      </c>
      <c r="J47" s="84" t="s">
        <v>119</v>
      </c>
      <c r="K47" s="84">
        <f>D47</f>
        <v>1440</v>
      </c>
      <c r="L47" s="1" t="s">
        <v>3</v>
      </c>
    </row>
    <row r="48" spans="1:15" ht="195" x14ac:dyDescent="0.25">
      <c r="A48" s="60" t="s">
        <v>30</v>
      </c>
      <c r="B48" s="58" t="s">
        <v>150</v>
      </c>
      <c r="C48" s="78">
        <f>C47+C46</f>
        <v>0.44</v>
      </c>
      <c r="D48" s="78">
        <f>D47</f>
        <v>1440</v>
      </c>
      <c r="E48" s="78">
        <v>0.15</v>
      </c>
      <c r="F48" s="84" t="s">
        <v>119</v>
      </c>
      <c r="G48" s="84" t="s">
        <v>119</v>
      </c>
      <c r="H48" s="84" t="s">
        <v>119</v>
      </c>
      <c r="I48" s="84" t="s">
        <v>119</v>
      </c>
      <c r="J48" s="84" t="s">
        <v>119</v>
      </c>
      <c r="K48" s="84">
        <f>C48*D48*E48</f>
        <v>95.04</v>
      </c>
      <c r="L48" s="1" t="s">
        <v>25</v>
      </c>
    </row>
    <row r="49" spans="1:12" ht="60" x14ac:dyDescent="0.25">
      <c r="A49" s="60" t="s">
        <v>29</v>
      </c>
      <c r="B49" s="58" t="s">
        <v>28</v>
      </c>
      <c r="C49" s="78">
        <f>C48</f>
        <v>0.44</v>
      </c>
      <c r="D49" s="78">
        <f>D48</f>
        <v>1440</v>
      </c>
      <c r="E49" s="84" t="s">
        <v>119</v>
      </c>
      <c r="F49" s="84" t="s">
        <v>119</v>
      </c>
      <c r="G49" s="84" t="s">
        <v>119</v>
      </c>
      <c r="H49" s="84" t="s">
        <v>119</v>
      </c>
      <c r="I49" s="84" t="s">
        <v>119</v>
      </c>
      <c r="J49" s="84" t="s">
        <v>119</v>
      </c>
      <c r="K49" s="90">
        <f>C49*D49</f>
        <v>633.6</v>
      </c>
      <c r="L49" s="69" t="s">
        <v>27</v>
      </c>
    </row>
    <row r="50" spans="1:12" ht="60" x14ac:dyDescent="0.25">
      <c r="A50" s="60" t="s">
        <v>26</v>
      </c>
      <c r="B50" s="58" t="s">
        <v>134</v>
      </c>
      <c r="C50" s="78"/>
      <c r="D50" s="78"/>
      <c r="E50" s="84"/>
      <c r="F50" s="84"/>
      <c r="G50" s="82">
        <v>8</v>
      </c>
      <c r="H50" s="84">
        <f>K48*J50</f>
        <v>118.80000000000001</v>
      </c>
      <c r="I50" s="84"/>
      <c r="J50" s="84">
        <v>1.25</v>
      </c>
      <c r="K50" s="90">
        <f>G50*H50</f>
        <v>950.40000000000009</v>
      </c>
      <c r="L50" s="69" t="s">
        <v>135</v>
      </c>
    </row>
    <row r="51" spans="1:12" x14ac:dyDescent="0.25">
      <c r="A51" s="339" t="s">
        <v>136</v>
      </c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40"/>
    </row>
    <row r="52" spans="1:12" ht="45" x14ac:dyDescent="0.25">
      <c r="A52" s="70" t="s">
        <v>24</v>
      </c>
      <c r="B52" s="88" t="s">
        <v>9</v>
      </c>
      <c r="C52" s="72" t="s">
        <v>119</v>
      </c>
      <c r="D52" s="81"/>
      <c r="E52" s="72" t="s">
        <v>119</v>
      </c>
      <c r="F52" s="72" t="s">
        <v>119</v>
      </c>
      <c r="G52" s="72" t="s">
        <v>119</v>
      </c>
      <c r="H52" s="72">
        <f>D52*I52</f>
        <v>0</v>
      </c>
      <c r="I52" s="72">
        <v>0.13</v>
      </c>
      <c r="J52" s="72"/>
      <c r="K52" s="72">
        <f>D52</f>
        <v>0</v>
      </c>
      <c r="L52" s="71" t="s">
        <v>3</v>
      </c>
    </row>
    <row r="53" spans="1:12" ht="225" x14ac:dyDescent="0.25">
      <c r="A53" s="70" t="s">
        <v>21</v>
      </c>
      <c r="B53" s="88" t="s">
        <v>153</v>
      </c>
      <c r="C53" s="72">
        <v>0.9</v>
      </c>
      <c r="D53" s="72">
        <f>D52</f>
        <v>0</v>
      </c>
      <c r="E53" s="72">
        <v>1</v>
      </c>
      <c r="F53" s="72" t="s">
        <v>119</v>
      </c>
      <c r="G53" s="72" t="s">
        <v>119</v>
      </c>
      <c r="H53" s="72" t="s">
        <v>119</v>
      </c>
      <c r="I53" s="72" t="s">
        <v>119</v>
      </c>
      <c r="J53" s="72" t="s">
        <v>119</v>
      </c>
      <c r="K53" s="72">
        <f>C53*D53*E53</f>
        <v>0</v>
      </c>
      <c r="L53" s="71" t="s">
        <v>25</v>
      </c>
    </row>
    <row r="54" spans="1:12" ht="75" x14ac:dyDescent="0.25">
      <c r="A54" s="70" t="s">
        <v>18</v>
      </c>
      <c r="B54" s="88" t="s">
        <v>157</v>
      </c>
      <c r="C54" s="72">
        <v>0.9</v>
      </c>
      <c r="D54" s="72">
        <f>D52</f>
        <v>0</v>
      </c>
      <c r="E54" s="72" t="s">
        <v>119</v>
      </c>
      <c r="F54" s="72" t="s">
        <v>119</v>
      </c>
      <c r="G54" s="72" t="s">
        <v>119</v>
      </c>
      <c r="H54" s="72" t="s">
        <v>119</v>
      </c>
      <c r="I54" s="72" t="s">
        <v>119</v>
      </c>
      <c r="J54" s="72" t="s">
        <v>119</v>
      </c>
      <c r="K54" s="72">
        <f>C54*D54</f>
        <v>0</v>
      </c>
      <c r="L54" s="71" t="s">
        <v>25</v>
      </c>
    </row>
    <row r="55" spans="1:12" ht="105" x14ac:dyDescent="0.25">
      <c r="A55" s="60" t="s">
        <v>16</v>
      </c>
      <c r="B55" s="88" t="s">
        <v>158</v>
      </c>
      <c r="C55" s="78">
        <v>0.9</v>
      </c>
      <c r="D55" s="78">
        <f>D53</f>
        <v>0</v>
      </c>
      <c r="E55" s="78">
        <f>E53</f>
        <v>1</v>
      </c>
      <c r="F55" s="84" t="s">
        <v>119</v>
      </c>
      <c r="G55" s="84" t="s">
        <v>119</v>
      </c>
      <c r="H55" s="84" t="s">
        <v>119</v>
      </c>
      <c r="I55" s="84" t="s">
        <v>119</v>
      </c>
      <c r="J55" s="84" t="s">
        <v>119</v>
      </c>
      <c r="K55" s="90">
        <f>K53-H52</f>
        <v>0</v>
      </c>
      <c r="L55" s="69" t="s">
        <v>25</v>
      </c>
    </row>
    <row r="56" spans="1:12" ht="120" x14ac:dyDescent="0.25">
      <c r="A56" s="60" t="s">
        <v>13</v>
      </c>
      <c r="B56" s="88" t="s">
        <v>159</v>
      </c>
      <c r="C56" s="78" t="s">
        <v>119</v>
      </c>
      <c r="D56" s="78">
        <f>D52</f>
        <v>0</v>
      </c>
      <c r="E56" s="78" t="s">
        <v>119</v>
      </c>
      <c r="F56" s="84" t="s">
        <v>119</v>
      </c>
      <c r="G56" s="84" t="s">
        <v>119</v>
      </c>
      <c r="H56" s="84" t="s">
        <v>119</v>
      </c>
      <c r="I56" s="84" t="s">
        <v>119</v>
      </c>
      <c r="J56" s="84" t="s">
        <v>119</v>
      </c>
      <c r="K56" s="90">
        <f>D56</f>
        <v>0</v>
      </c>
      <c r="L56" s="69" t="s">
        <v>3</v>
      </c>
    </row>
    <row r="57" spans="1:12" ht="60" x14ac:dyDescent="0.25">
      <c r="A57" s="60" t="s">
        <v>11</v>
      </c>
      <c r="B57" s="59" t="s">
        <v>160</v>
      </c>
      <c r="C57" s="84" t="s">
        <v>119</v>
      </c>
      <c r="D57" s="84" t="s">
        <v>119</v>
      </c>
      <c r="E57" s="84" t="s">
        <v>119</v>
      </c>
      <c r="F57" s="84" t="s">
        <v>119</v>
      </c>
      <c r="G57" s="82"/>
      <c r="H57" s="84">
        <f>H52</f>
        <v>0</v>
      </c>
      <c r="I57" s="84" t="s">
        <v>119</v>
      </c>
      <c r="J57" s="84">
        <v>1.25</v>
      </c>
      <c r="K57" s="84">
        <f>G57*H57*J57</f>
        <v>0</v>
      </c>
      <c r="L57" s="1" t="s">
        <v>71</v>
      </c>
    </row>
    <row r="58" spans="1:12" ht="45" x14ac:dyDescent="0.25">
      <c r="A58" s="60" t="s">
        <v>8</v>
      </c>
      <c r="B58" s="58" t="s">
        <v>12</v>
      </c>
      <c r="C58" s="84" t="s">
        <v>119</v>
      </c>
      <c r="D58" s="82"/>
      <c r="E58" s="84" t="s">
        <v>119</v>
      </c>
      <c r="F58" s="84" t="s">
        <v>119</v>
      </c>
      <c r="G58" s="92" t="s">
        <v>119</v>
      </c>
      <c r="H58" s="84">
        <f>D58*I58</f>
        <v>0</v>
      </c>
      <c r="I58" s="84">
        <f>3.14*((0.3)^2)</f>
        <v>0.28260000000000002</v>
      </c>
      <c r="J58" s="84" t="s">
        <v>119</v>
      </c>
      <c r="K58" s="84">
        <f>D58</f>
        <v>0</v>
      </c>
      <c r="L58" s="1" t="s">
        <v>3</v>
      </c>
    </row>
    <row r="59" spans="1:12" ht="225" x14ac:dyDescent="0.25">
      <c r="A59" s="60" t="s">
        <v>7</v>
      </c>
      <c r="B59" s="88" t="s">
        <v>154</v>
      </c>
      <c r="C59" s="84">
        <v>1.1499999999999999</v>
      </c>
      <c r="D59" s="78">
        <f>D58</f>
        <v>0</v>
      </c>
      <c r="E59" s="84">
        <f>0.6+0.6</f>
        <v>1.2</v>
      </c>
      <c r="F59" s="84" t="s">
        <v>119</v>
      </c>
      <c r="G59" s="92" t="s">
        <v>119</v>
      </c>
      <c r="H59" s="84" t="s">
        <v>119</v>
      </c>
      <c r="I59" s="84" t="s">
        <v>119</v>
      </c>
      <c r="J59" s="84" t="s">
        <v>119</v>
      </c>
      <c r="K59" s="84">
        <f>C59*D59*E59</f>
        <v>0</v>
      </c>
      <c r="L59" s="1" t="s">
        <v>25</v>
      </c>
    </row>
    <row r="60" spans="1:12" ht="75" x14ac:dyDescent="0.25">
      <c r="A60" s="60" t="s">
        <v>137</v>
      </c>
      <c r="B60" s="88" t="s">
        <v>161</v>
      </c>
      <c r="C60" s="84">
        <f>C59</f>
        <v>1.1499999999999999</v>
      </c>
      <c r="D60" s="78">
        <f>D58</f>
        <v>0</v>
      </c>
      <c r="E60" s="84" t="s">
        <v>119</v>
      </c>
      <c r="F60" s="84" t="s">
        <v>119</v>
      </c>
      <c r="G60" s="92" t="s">
        <v>119</v>
      </c>
      <c r="H60" s="84" t="s">
        <v>119</v>
      </c>
      <c r="I60" s="84" t="s">
        <v>119</v>
      </c>
      <c r="J60" s="84" t="s">
        <v>119</v>
      </c>
      <c r="K60" s="84">
        <f>C60*D60</f>
        <v>0</v>
      </c>
      <c r="L60" s="1" t="s">
        <v>27</v>
      </c>
    </row>
    <row r="61" spans="1:12" ht="120" x14ac:dyDescent="0.25">
      <c r="A61" s="60" t="s">
        <v>138</v>
      </c>
      <c r="B61" s="88" t="s">
        <v>162</v>
      </c>
      <c r="C61" s="84">
        <f>C59</f>
        <v>1.1499999999999999</v>
      </c>
      <c r="D61" s="78">
        <f>D58</f>
        <v>0</v>
      </c>
      <c r="E61" s="84">
        <f>E59</f>
        <v>1.2</v>
      </c>
      <c r="F61" s="84" t="s">
        <v>119</v>
      </c>
      <c r="G61" s="92" t="s">
        <v>119</v>
      </c>
      <c r="H61" s="84" t="s">
        <v>119</v>
      </c>
      <c r="I61" s="84" t="s">
        <v>119</v>
      </c>
      <c r="J61" s="84" t="s">
        <v>119</v>
      </c>
      <c r="K61" s="84">
        <f>(K59)-(H58)</f>
        <v>0</v>
      </c>
      <c r="L61" s="1" t="s">
        <v>25</v>
      </c>
    </row>
    <row r="62" spans="1:12" ht="120" x14ac:dyDescent="0.25">
      <c r="A62" s="60" t="s">
        <v>139</v>
      </c>
      <c r="B62" s="88" t="s">
        <v>163</v>
      </c>
      <c r="C62" s="84" t="s">
        <v>119</v>
      </c>
      <c r="D62" s="78">
        <f>D58</f>
        <v>0</v>
      </c>
      <c r="E62" s="84" t="s">
        <v>119</v>
      </c>
      <c r="F62" s="84" t="s">
        <v>119</v>
      </c>
      <c r="G62" s="92" t="s">
        <v>119</v>
      </c>
      <c r="H62" s="84" t="s">
        <v>119</v>
      </c>
      <c r="I62" s="84" t="s">
        <v>119</v>
      </c>
      <c r="J62" s="84" t="s">
        <v>119</v>
      </c>
      <c r="K62" s="84">
        <f>D62</f>
        <v>0</v>
      </c>
      <c r="L62" s="1" t="s">
        <v>3</v>
      </c>
    </row>
    <row r="63" spans="1:12" ht="60" x14ac:dyDescent="0.25">
      <c r="A63" s="60" t="s">
        <v>140</v>
      </c>
      <c r="B63" s="59" t="s">
        <v>164</v>
      </c>
      <c r="C63" s="84" t="s">
        <v>119</v>
      </c>
      <c r="D63" s="78" t="s">
        <v>119</v>
      </c>
      <c r="E63" s="84" t="s">
        <v>119</v>
      </c>
      <c r="F63" s="84" t="s">
        <v>119</v>
      </c>
      <c r="G63" s="82"/>
      <c r="H63" s="84">
        <f>H58</f>
        <v>0</v>
      </c>
      <c r="I63" s="84" t="s">
        <v>119</v>
      </c>
      <c r="J63" s="84">
        <v>1.25</v>
      </c>
      <c r="K63" s="84">
        <f>G63*H63*J63</f>
        <v>0</v>
      </c>
      <c r="L63" s="1" t="s">
        <v>135</v>
      </c>
    </row>
    <row r="64" spans="1:12" ht="90" x14ac:dyDescent="0.25">
      <c r="A64" s="60" t="s">
        <v>141</v>
      </c>
      <c r="B64" s="58" t="s">
        <v>19</v>
      </c>
      <c r="C64" s="84" t="s">
        <v>119</v>
      </c>
      <c r="D64" s="84" t="s">
        <v>119</v>
      </c>
      <c r="E64" s="84" t="s">
        <v>119</v>
      </c>
      <c r="F64" s="82"/>
      <c r="G64" s="84" t="s">
        <v>119</v>
      </c>
      <c r="H64" s="84" t="s">
        <v>119</v>
      </c>
      <c r="I64" s="84" t="s">
        <v>119</v>
      </c>
      <c r="J64" s="84" t="s">
        <v>119</v>
      </c>
      <c r="K64" s="84">
        <f>F64</f>
        <v>0</v>
      </c>
      <c r="L64" s="1" t="s">
        <v>70</v>
      </c>
    </row>
    <row r="65" spans="1:12" ht="90" x14ac:dyDescent="0.25">
      <c r="A65" s="60" t="s">
        <v>142</v>
      </c>
      <c r="B65" s="58" t="s">
        <v>17</v>
      </c>
      <c r="C65" s="84" t="s">
        <v>119</v>
      </c>
      <c r="D65" s="84" t="s">
        <v>119</v>
      </c>
      <c r="E65" s="84" t="s">
        <v>119</v>
      </c>
      <c r="F65" s="82"/>
      <c r="G65" s="84" t="s">
        <v>119</v>
      </c>
      <c r="H65" s="84" t="s">
        <v>119</v>
      </c>
      <c r="I65" s="84" t="s">
        <v>119</v>
      </c>
      <c r="J65" s="84" t="s">
        <v>119</v>
      </c>
      <c r="K65" s="84">
        <f>F65</f>
        <v>0</v>
      </c>
      <c r="L65" s="1" t="s">
        <v>70</v>
      </c>
    </row>
    <row r="66" spans="1:12" ht="60" x14ac:dyDescent="0.25">
      <c r="A66" s="60" t="s">
        <v>143</v>
      </c>
      <c r="B66" s="58" t="s">
        <v>15</v>
      </c>
      <c r="C66" s="84" t="s">
        <v>119</v>
      </c>
      <c r="D66" s="84" t="s">
        <v>119</v>
      </c>
      <c r="E66" s="84" t="s">
        <v>119</v>
      </c>
      <c r="F66" s="78">
        <f>F65</f>
        <v>0</v>
      </c>
      <c r="G66" s="84" t="s">
        <v>119</v>
      </c>
      <c r="H66" s="84" t="s">
        <v>119</v>
      </c>
      <c r="I66" s="84" t="s">
        <v>119</v>
      </c>
      <c r="J66" s="84" t="s">
        <v>119</v>
      </c>
      <c r="K66" s="84">
        <f>F66</f>
        <v>0</v>
      </c>
      <c r="L66" s="1" t="s">
        <v>70</v>
      </c>
    </row>
  </sheetData>
  <sheetProtection algorithmName="SHA-512" hashValue="LejAUfWZ0Is8KubHV9a4DHjc9bVx3GWQKg/1PgDwMg03CHIE7Oya25w79JjtjRYa5sbliPMhA66ydzWtcxtMAA==" saltValue="R0dEkUro3Mh5Kw5eW61VCQ==" spinCount="100000" sheet="1" objects="1" scenarios="1"/>
  <mergeCells count="87">
    <mergeCell ref="E41:F41"/>
    <mergeCell ref="H41:L41"/>
    <mergeCell ref="A45:L45"/>
    <mergeCell ref="A51:L51"/>
    <mergeCell ref="C35:D35"/>
    <mergeCell ref="C36:D36"/>
    <mergeCell ref="C37:D37"/>
    <mergeCell ref="C38:D38"/>
    <mergeCell ref="C41:D41"/>
    <mergeCell ref="H37:L37"/>
    <mergeCell ref="H38:L38"/>
    <mergeCell ref="A39:A40"/>
    <mergeCell ref="B39:B40"/>
    <mergeCell ref="C39:D39"/>
    <mergeCell ref="C40:D40"/>
    <mergeCell ref="E39:F39"/>
    <mergeCell ref="E40:F40"/>
    <mergeCell ref="G39:G40"/>
    <mergeCell ref="H39:L40"/>
    <mergeCell ref="J24:L25"/>
    <mergeCell ref="J26:L26"/>
    <mergeCell ref="H30:L30"/>
    <mergeCell ref="B27:L27"/>
    <mergeCell ref="E24:F24"/>
    <mergeCell ref="G28:G29"/>
    <mergeCell ref="I24:I25"/>
    <mergeCell ref="A20:A21"/>
    <mergeCell ref="B20:B21"/>
    <mergeCell ref="G20:H21"/>
    <mergeCell ref="I20:L21"/>
    <mergeCell ref="G22:H22"/>
    <mergeCell ref="A24:A25"/>
    <mergeCell ref="B24:B25"/>
    <mergeCell ref="C24:D24"/>
    <mergeCell ref="C25:D25"/>
    <mergeCell ref="G33:G34"/>
    <mergeCell ref="C33:D33"/>
    <mergeCell ref="E33:F33"/>
    <mergeCell ref="A33:A34"/>
    <mergeCell ref="B33:B34"/>
    <mergeCell ref="C34:D34"/>
    <mergeCell ref="E34:F34"/>
    <mergeCell ref="A43:A44"/>
    <mergeCell ref="B43:B44"/>
    <mergeCell ref="A28:A29"/>
    <mergeCell ref="B28:B29"/>
    <mergeCell ref="B42:L42"/>
    <mergeCell ref="L43:L44"/>
    <mergeCell ref="H28:L29"/>
    <mergeCell ref="H31:L31"/>
    <mergeCell ref="H32:L32"/>
    <mergeCell ref="H33:L34"/>
    <mergeCell ref="E35:F35"/>
    <mergeCell ref="E36:F36"/>
    <mergeCell ref="E37:F37"/>
    <mergeCell ref="E38:F38"/>
    <mergeCell ref="H35:L35"/>
    <mergeCell ref="H36:L36"/>
    <mergeCell ref="A1:L1"/>
    <mergeCell ref="A2:L2"/>
    <mergeCell ref="A3:L3"/>
    <mergeCell ref="A5:L5"/>
    <mergeCell ref="A14:A15"/>
    <mergeCell ref="B14:B15"/>
    <mergeCell ref="B13:L13"/>
    <mergeCell ref="B6:L6"/>
    <mergeCell ref="A7:A8"/>
    <mergeCell ref="B7:B8"/>
    <mergeCell ref="I7:I8"/>
    <mergeCell ref="H14:H15"/>
    <mergeCell ref="I14:L15"/>
    <mergeCell ref="B23:L23"/>
    <mergeCell ref="J43:J44"/>
    <mergeCell ref="J7:L8"/>
    <mergeCell ref="J9:L9"/>
    <mergeCell ref="J10:L10"/>
    <mergeCell ref="J11:L11"/>
    <mergeCell ref="J12:L12"/>
    <mergeCell ref="K43:K44"/>
    <mergeCell ref="I16:L16"/>
    <mergeCell ref="I17:L17"/>
    <mergeCell ref="I18:L18"/>
    <mergeCell ref="I19:L19"/>
    <mergeCell ref="I22:L22"/>
    <mergeCell ref="E26:F26"/>
    <mergeCell ref="C26:D26"/>
    <mergeCell ref="E25:F25"/>
  </mergeCells>
  <dataValidations count="1">
    <dataValidation type="decimal" allowBlank="1" showInputMessage="1" showErrorMessage="1" sqref="E10">
      <formula1>0.1</formula1>
      <formula2>0.15</formula2>
    </dataValidation>
  </dataValidations>
  <hyperlinks>
    <hyperlink ref="L49" r:id="rId1" display="m@"/>
  </hyperlinks>
  <pageMargins left="0.51181102362204722" right="0.51181102362204722" top="1.3779527559055118" bottom="0.78740157480314965" header="0.31496062992125984" footer="0.31496062992125984"/>
  <pageSetup paperSize="9" scale="51" orientation="portrait" r:id="rId2"/>
  <headerFooter>
    <oddHeader>&amp;C&amp;G&amp;R&amp;G</oddHeader>
    <oddFooter>&amp;C&amp;G&amp;R&amp;G</oddFooter>
  </headerFooter>
  <rowBreaks count="1" manualBreakCount="1">
    <brk id="32" max="16383" man="1"/>
  </rowBreaks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ORÇ SANTA LUZIA</vt:lpstr>
      <vt:lpstr>CRONOGRAMA SANTA LUZIA</vt:lpstr>
      <vt:lpstr>ORÇ SÃO MIGUEL</vt:lpstr>
      <vt:lpstr>CRONOGRAMA SÃO MIGUEL</vt:lpstr>
      <vt:lpstr>CBUQ DESONERADA</vt:lpstr>
      <vt:lpstr>MEMORIAL QUANT. CBUQ</vt:lpstr>
      <vt:lpstr>'CRONOGRAMA SANTA LUZIA'!Area_de_impressao</vt:lpstr>
      <vt:lpstr>'CRONOGRAMA SÃO MIGUEL'!Area_de_impressao</vt:lpstr>
      <vt:lpstr>'ORÇ SANTA LUZIA'!Area_de_impressao</vt:lpstr>
      <vt:lpstr>'ORÇ SÃO MIGUEL'!Area_de_impressao</vt:lpstr>
      <vt:lpstr>'CRONOGRAMA SANTA LUZIA'!Titulos_de_impressao</vt:lpstr>
      <vt:lpstr>'CRONOGRAMA SÃO MIGUEL'!Titulos_de_impressao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Costa Max</dc:creator>
  <cp:lastModifiedBy>Cliente01</cp:lastModifiedBy>
  <cp:lastPrinted>2018-08-28T21:15:54Z</cp:lastPrinted>
  <dcterms:created xsi:type="dcterms:W3CDTF">2017-12-06T10:41:34Z</dcterms:created>
  <dcterms:modified xsi:type="dcterms:W3CDTF">2019-06-25T13:57:03Z</dcterms:modified>
</cp:coreProperties>
</file>