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0730" windowHeight="11160" activeTab="0"/>
  </bookViews>
  <sheets>
    <sheet name="ORÇ" sheetId="1" r:id="rId1"/>
    <sheet name="CFF" sheetId="2" r:id="rId2"/>
    <sheet name="BDI" sheetId="3" r:id="rId3"/>
  </sheets>
  <definedNames>
    <definedName name="_xlnm.Print_Area" localSheetId="0">'ORÇ'!$A$1:$G$59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<sst xmlns="http://schemas.openxmlformats.org/spreadsheetml/2006/main" count="164" uniqueCount="115">
  <si>
    <t>ITEM</t>
  </si>
  <si>
    <t>QUANT.</t>
  </si>
  <si>
    <t>UNIDADE</t>
  </si>
  <si>
    <t>PREÇOS</t>
  </si>
  <si>
    <t>UNITÁRIO</t>
  </si>
  <si>
    <t>PARCIAL</t>
  </si>
  <si>
    <t>TOTAL</t>
  </si>
  <si>
    <t>DISCRIÇÕES DOS SERVIÇOS</t>
  </si>
  <si>
    <t>CLIENTE: PREFEITURA MUNICIPAL DE OURÉM - PA.</t>
  </si>
  <si>
    <t>B.D.I. :</t>
  </si>
  <si>
    <t>VALOR GERAL (R$)</t>
  </si>
  <si>
    <t>1.1</t>
  </si>
  <si>
    <t>2.1</t>
  </si>
  <si>
    <t>3.1</t>
  </si>
  <si>
    <t>3.2</t>
  </si>
  <si>
    <t>4.1</t>
  </si>
  <si>
    <t>4.2</t>
  </si>
  <si>
    <t>5.1</t>
  </si>
  <si>
    <t>5.2</t>
  </si>
  <si>
    <t>5.3</t>
  </si>
  <si>
    <t>PAGINA 01</t>
  </si>
  <si>
    <t>m²</t>
  </si>
  <si>
    <t>VALOR(R$)</t>
  </si>
  <si>
    <t>VALOR POR MÊS (R$)</t>
  </si>
  <si>
    <t>VALOR ACUMULADO (R$)</t>
  </si>
  <si>
    <t>B.D.I. : 24%</t>
  </si>
  <si>
    <t>ISS</t>
  </si>
  <si>
    <t>PIS</t>
  </si>
  <si>
    <t>CONFIS</t>
  </si>
  <si>
    <t>CRPB</t>
  </si>
  <si>
    <t>5.4</t>
  </si>
  <si>
    <t>m³</t>
  </si>
  <si>
    <t>unid.</t>
  </si>
  <si>
    <t>ml</t>
  </si>
  <si>
    <t>LOCAL: ZONA RURAL DO MUNICÍPIO</t>
  </si>
  <si>
    <t>OBJETIVOS: MICRO SISTEMA DE ABASTECIMENTO DE ÁGUA NAS ZONA RURAL DAS VILAS: VENTURA, CHARLES, PISA NO FREIO, RIO GRANDE (FAVELA) E CICALISE (NAZARÉ)</t>
  </si>
  <si>
    <t>B.D.I. : 25%</t>
  </si>
  <si>
    <t>ADMINISTRAÇÃO</t>
  </si>
  <si>
    <t>Administração da obra</t>
  </si>
  <si>
    <t>SERVIÇOS INICIAIS</t>
  </si>
  <si>
    <t>Locação da obra</t>
  </si>
  <si>
    <t>Licença e taxas</t>
  </si>
  <si>
    <t>Barracão da obra</t>
  </si>
  <si>
    <t>2.2</t>
  </si>
  <si>
    <t>2.3</t>
  </si>
  <si>
    <t>3.3</t>
  </si>
  <si>
    <t>3.4</t>
  </si>
  <si>
    <t>3.5</t>
  </si>
  <si>
    <t>3.6</t>
  </si>
  <si>
    <t>3.7</t>
  </si>
  <si>
    <t>3.8</t>
  </si>
  <si>
    <t>3.9</t>
  </si>
  <si>
    <t>ALVENARIA</t>
  </si>
  <si>
    <t>Escavação manual até 1,50m</t>
  </si>
  <si>
    <t>Lastro de concreto magro aplicado em bloco de coroamento ou em sapata</t>
  </si>
  <si>
    <t>Fabricação, montagem e desmontagem de forma para viga baldreme em madeira serrada</t>
  </si>
  <si>
    <t>Concreto ciclópico com FCK de 15mpa</t>
  </si>
  <si>
    <t>Alvenaria de tijolo cerâmico a cutelo</t>
  </si>
  <si>
    <t>Concreto armado com FCK de 15mpa, com forma de madeira branca, incluindo lançamento e adensamento.</t>
  </si>
  <si>
    <t>Chapisco</t>
  </si>
  <si>
    <t>Reboco</t>
  </si>
  <si>
    <t>Acrílica fosca ext./int. com fundo preparador sem massa</t>
  </si>
  <si>
    <t>PAVIMENTAÇÃO</t>
  </si>
  <si>
    <t>4.3</t>
  </si>
  <si>
    <t>4.4</t>
  </si>
  <si>
    <t>4.5</t>
  </si>
  <si>
    <t>4.6</t>
  </si>
  <si>
    <t>Colchão de areia e = 20cm</t>
  </si>
  <si>
    <t>Portão de tubo/tela c/ arame galvanizada, ferragens e pintura anti corrosiva</t>
  </si>
  <si>
    <t>Alambrado para quadra com tubo de fo e tela de arame galvanizado 12#12</t>
  </si>
  <si>
    <t>Pintura anti ferruginosa</t>
  </si>
  <si>
    <t>Esmalte sobre ferro, superfície lisa</t>
  </si>
  <si>
    <t>Calçada com alicerce, baldrame e concreto com junta seca</t>
  </si>
  <si>
    <t>PAGINA 02</t>
  </si>
  <si>
    <t>INSTALAÕES ELÉTRICAS</t>
  </si>
  <si>
    <t>Poste em fo.go. h=11m (incl.base concr.ciclópico)</t>
  </si>
  <si>
    <t>Haste de Aço cobreada 3/4"x3m c/ conector</t>
  </si>
  <si>
    <t>Cordoalha de cobre nu - seçao 35 a 50mm2 - isoladores</t>
  </si>
  <si>
    <t>Refletor aluminio c/ lâmp mista 250W E-27</t>
  </si>
  <si>
    <t>Caixa em alvenaria de 30x30x30cm c/ tpo. Concreto</t>
  </si>
  <si>
    <t>Cabo de cobre 4mm2 - 750 V</t>
  </si>
  <si>
    <t>Eletroduto PVC Rígido de 3/4</t>
  </si>
  <si>
    <t>Mureta de mediçao em alv.c/laje em conc.(c=2.20/l=0.50/h=2.0m)</t>
  </si>
  <si>
    <t>Centro de distribuição p/ 03 disjuntores (s/ barramento)</t>
  </si>
  <si>
    <t>Disjuntor 2P - 6 a 32A - PADRÃO DIN</t>
  </si>
  <si>
    <t>Disjutor bipolar tipo din, corrente nominal de 60A</t>
  </si>
  <si>
    <t>Cabo de cobre flexivél isolado de 10mm², anti-chama 0,6/1,0kv</t>
  </si>
  <si>
    <t xml:space="preserve">Poste de concreto circular 300 Dan h = 9m </t>
  </si>
  <si>
    <t>Quadro de medição geral com 12 medidores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</si>
  <si>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</si>
  <si>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</si>
  <si>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</si>
  <si>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</si>
  <si>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</si>
  <si>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</si>
  <si>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</si>
  <si>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</si>
  <si>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</si>
  <si>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</si>
  <si>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DRENAGEM COM AGUAS PLUVIAIS</t>
  </si>
  <si>
    <t>Seixo com espalhamento</t>
  </si>
  <si>
    <t>Tubo em PVC 100mm LS</t>
  </si>
  <si>
    <t>Caixa em alvenaria de 60x60x60cm c/ tpo. Concreto</t>
  </si>
  <si>
    <t>6.1</t>
  </si>
  <si>
    <t>6.2</t>
  </si>
  <si>
    <t>6.3</t>
  </si>
  <si>
    <t>6.4</t>
  </si>
  <si>
    <t>SERVIÇOS FINAIS</t>
  </si>
  <si>
    <t>7.1</t>
  </si>
  <si>
    <t>Limpeza de contra piso com vassoura</t>
  </si>
  <si>
    <t>taxas</t>
  </si>
  <si>
    <t>und.</t>
  </si>
  <si>
    <t>OBJETIVOS: CONSTRUÇÃO DE UMA ARENA ESPORTIVA</t>
  </si>
  <si>
    <t>VILA DO MONTEVIDÉO</t>
  </si>
  <si>
    <t>BDI =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</si>
</sst>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erlin Sans FB"/>
      <family val="2"/>
    </font>
    <font>
      <sz val="8"/>
      <name val="Calibri"/>
      <family val="2"/>
      <scheme val="minor"/>
    </font>
    <font>
      <b/>
      <sz val="11"/>
      <color theme="1"/>
      <name val="Berlin Sans FB"/>
      <family val="2"/>
    </font>
    <font>
      <sz val="11"/>
      <color rgb="FFFF0000"/>
      <name val="Berlin Sans FB"/>
      <family val="2"/>
    </font>
    <font>
      <b/>
      <sz val="11"/>
      <color theme="1"/>
      <name val="Berlin Sans FB Demi"/>
      <family val="2"/>
    </font>
    <font>
      <b/>
      <sz val="11"/>
      <color rgb="FFFF0000"/>
      <name val="Berlin Sans FB Demi"/>
      <family val="2"/>
    </font>
    <font>
      <sz val="11"/>
      <color theme="0"/>
      <name val="Berlin Sans FB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0" fillId="0" borderId="0" xfId="20" applyFont="1"/>
    <xf numFmtId="2" fontId="0" fillId="0" borderId="0" xfId="20" applyNumberFormat="1" applyFont="1"/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6" xfId="0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4" fontId="2" fillId="0" borderId="1" xfId="20" applyFont="1" applyBorder="1" applyAlignment="1">
      <alignment horizontal="left" vertical="center"/>
    </xf>
    <xf numFmtId="9" fontId="2" fillId="0" borderId="1" xfId="2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/>
    <xf numFmtId="9" fontId="5" fillId="0" borderId="1" xfId="0" applyNumberFormat="1" applyFont="1" applyBorder="1" applyAlignment="1">
      <alignment horizontal="center" vertical="center"/>
    </xf>
    <xf numFmtId="44" fontId="5" fillId="0" borderId="1" xfId="20" applyFont="1" applyBorder="1"/>
    <xf numFmtId="44" fontId="5" fillId="0" borderId="1" xfId="0" applyNumberFormat="1" applyFont="1" applyBorder="1"/>
    <xf numFmtId="44" fontId="5" fillId="0" borderId="1" xfId="20" applyFont="1" applyBorder="1" applyAlignment="1">
      <alignment horizontal="left" vertical="center"/>
    </xf>
    <xf numFmtId="10" fontId="0" fillId="0" borderId="0" xfId="0" applyNumberFormat="1"/>
    <xf numFmtId="2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2" fillId="0" borderId="1" xfId="20" applyFont="1" applyFill="1" applyBorder="1" applyAlignment="1">
      <alignment horizontal="left" vertical="center"/>
    </xf>
    <xf numFmtId="9" fontId="2" fillId="0" borderId="1" xfId="2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123825</xdr:rowOff>
    </xdr:from>
    <xdr:to>
      <xdr:col>5</xdr:col>
      <xdr:colOff>47625</xdr:colOff>
      <xdr:row>10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1676400"/>
          <a:ext cx="530542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12</xdr:row>
      <xdr:rowOff>133350</xdr:rowOff>
    </xdr:from>
    <xdr:to>
      <xdr:col>6</xdr:col>
      <xdr:colOff>142875</xdr:colOff>
      <xdr:row>20</xdr:row>
      <xdr:rowOff>104775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3019425"/>
          <a:ext cx="7181850" cy="149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6</xdr:col>
      <xdr:colOff>152400</xdr:colOff>
      <xdr:row>29</xdr:row>
      <xdr:rowOff>38100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91075"/>
          <a:ext cx="72961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09B4-A657-41BC-BFAC-2531BDB7CD41}">
  <dimension ref="A1:I59"/>
  <sheetViews>
    <sheetView tabSelected="1" view="pageBreakPreview" zoomScale="118" zoomScaleSheetLayoutView="118" workbookViewId="0" topLeftCell="A1">
      <selection activeCell="D8" sqref="D8"/>
    </sheetView>
  </sheetViews>
  <sheetFormatPr defaultColWidth="9.140625" defaultRowHeight="15"/>
  <cols>
    <col min="1" max="1" width="6.7109375" style="0" customWidth="1"/>
    <col min="2" max="2" width="56.8515625" style="0" customWidth="1"/>
    <col min="3" max="3" width="11.00390625" style="7" customWidth="1"/>
    <col min="4" max="4" width="13.28125" style="11" customWidth="1"/>
    <col min="5" max="5" width="15.28125" style="11" customWidth="1"/>
    <col min="6" max="6" width="12.8515625" style="11" customWidth="1"/>
    <col min="7" max="7" width="15.7109375" style="11" bestFit="1" customWidth="1"/>
    <col min="9" max="9" width="13.28125" style="19" bestFit="1" customWidth="1"/>
  </cols>
  <sheetData>
    <row r="1" spans="1:7" ht="24.75" customHeight="1">
      <c r="A1" s="67" t="s">
        <v>8</v>
      </c>
      <c r="B1" s="68"/>
      <c r="C1" s="69"/>
      <c r="D1" s="70" t="s">
        <v>25</v>
      </c>
      <c r="E1" s="69"/>
      <c r="F1" s="35" t="s">
        <v>10</v>
      </c>
      <c r="G1" s="36">
        <f>G59</f>
        <v>316420.168944</v>
      </c>
    </row>
    <row r="2" spans="1:7" ht="31.5" customHeight="1">
      <c r="A2" s="71" t="s">
        <v>112</v>
      </c>
      <c r="B2" s="72"/>
      <c r="C2" s="72"/>
      <c r="D2" s="72"/>
      <c r="E2" s="72"/>
      <c r="F2" s="72"/>
      <c r="G2" s="73"/>
    </row>
    <row r="3" spans="1:9" ht="21.75" customHeight="1" thickBot="1">
      <c r="A3" s="74" t="s">
        <v>34</v>
      </c>
      <c r="B3" s="75"/>
      <c r="C3" s="76" t="s">
        <v>113</v>
      </c>
      <c r="D3" s="76"/>
      <c r="E3" s="76"/>
      <c r="F3" s="76"/>
      <c r="G3" s="37" t="s">
        <v>20</v>
      </c>
      <c r="I3" s="20">
        <v>1.24</v>
      </c>
    </row>
    <row r="4" spans="1:7" ht="15.75" customHeight="1" thickBot="1">
      <c r="A4" s="60" t="s">
        <v>0</v>
      </c>
      <c r="B4" s="62" t="s">
        <v>7</v>
      </c>
      <c r="C4" s="60" t="s">
        <v>1</v>
      </c>
      <c r="D4" s="60" t="s">
        <v>2</v>
      </c>
      <c r="E4" s="64" t="s">
        <v>3</v>
      </c>
      <c r="F4" s="65"/>
      <c r="G4" s="66"/>
    </row>
    <row r="5" spans="1:7" ht="20.25" customHeight="1" thickBot="1">
      <c r="A5" s="61"/>
      <c r="B5" s="63"/>
      <c r="C5" s="61"/>
      <c r="D5" s="61"/>
      <c r="E5" s="55" t="s">
        <v>4</v>
      </c>
      <c r="F5" s="56" t="s">
        <v>5</v>
      </c>
      <c r="G5" s="55" t="s">
        <v>6</v>
      </c>
    </row>
    <row r="6" spans="1:7" ht="15.75">
      <c r="A6" s="23">
        <v>1</v>
      </c>
      <c r="B6" s="21" t="s">
        <v>37</v>
      </c>
      <c r="C6" s="12"/>
      <c r="D6" s="8"/>
      <c r="E6" s="15"/>
      <c r="F6" s="15"/>
      <c r="G6" s="17">
        <f>SUM(F7:F7)</f>
        <v>15163.091999999999</v>
      </c>
    </row>
    <row r="7" spans="1:9" ht="15">
      <c r="A7" s="53" t="s">
        <v>11</v>
      </c>
      <c r="B7" s="52" t="s">
        <v>38</v>
      </c>
      <c r="C7" s="50">
        <v>1</v>
      </c>
      <c r="D7" s="51" t="s">
        <v>32</v>
      </c>
      <c r="E7" s="16">
        <f>SUM(I7*$I$3)</f>
        <v>15163.091999999999</v>
      </c>
      <c r="F7" s="16">
        <f>SUM(C7*E7)</f>
        <v>15163.091999999999</v>
      </c>
      <c r="G7" s="25"/>
      <c r="I7" s="19">
        <v>12228.3</v>
      </c>
    </row>
    <row r="8" spans="1:7" ht="15.75">
      <c r="A8" s="24">
        <v>2</v>
      </c>
      <c r="B8" s="22" t="s">
        <v>39</v>
      </c>
      <c r="C8" s="13"/>
      <c r="D8" s="9"/>
      <c r="E8" s="16"/>
      <c r="F8" s="16"/>
      <c r="G8" s="17">
        <f>SUM(F9:F11)</f>
        <v>18055.81236</v>
      </c>
    </row>
    <row r="9" spans="1:9" ht="15">
      <c r="A9" s="2" t="s">
        <v>12</v>
      </c>
      <c r="B9" s="4" t="s">
        <v>40</v>
      </c>
      <c r="C9" s="13">
        <v>855.79</v>
      </c>
      <c r="D9" s="9" t="s">
        <v>21</v>
      </c>
      <c r="E9" s="16">
        <f aca="true" t="shared" si="0" ref="E9:E11">SUM(I9*$I$3)</f>
        <v>6.324</v>
      </c>
      <c r="F9" s="16">
        <f aca="true" t="shared" si="1" ref="F7:F28">SUM(C9*E9)</f>
        <v>5412.01596</v>
      </c>
      <c r="G9" s="17"/>
      <c r="I9" s="19">
        <v>5.1</v>
      </c>
    </row>
    <row r="10" spans="1:9" ht="15">
      <c r="A10" s="2" t="s">
        <v>43</v>
      </c>
      <c r="B10" s="4" t="s">
        <v>41</v>
      </c>
      <c r="C10" s="13">
        <v>1</v>
      </c>
      <c r="D10" s="9" t="s">
        <v>110</v>
      </c>
      <c r="E10" s="16">
        <f t="shared" si="0"/>
        <v>3596.1612</v>
      </c>
      <c r="F10" s="16">
        <f t="shared" si="1"/>
        <v>3596.1612</v>
      </c>
      <c r="G10" s="17"/>
      <c r="I10" s="19">
        <v>2900.13</v>
      </c>
    </row>
    <row r="11" spans="1:9" ht="15">
      <c r="A11" s="2" t="s">
        <v>44</v>
      </c>
      <c r="B11" s="4" t="s">
        <v>42</v>
      </c>
      <c r="C11" s="13">
        <v>18</v>
      </c>
      <c r="D11" s="9" t="s">
        <v>21</v>
      </c>
      <c r="E11" s="16">
        <f t="shared" si="0"/>
        <v>502.6464</v>
      </c>
      <c r="F11" s="16">
        <f t="shared" si="1"/>
        <v>9047.6352</v>
      </c>
      <c r="G11" s="17"/>
      <c r="I11" s="19">
        <v>405.36</v>
      </c>
    </row>
    <row r="12" spans="1:7" ht="15.75">
      <c r="A12" s="24">
        <v>3</v>
      </c>
      <c r="B12" s="22" t="s">
        <v>52</v>
      </c>
      <c r="C12" s="13"/>
      <c r="D12" s="9"/>
      <c r="E12" s="16"/>
      <c r="F12" s="16"/>
      <c r="G12" s="17">
        <f>SUM(F13:F21)</f>
        <v>62839.20186799999</v>
      </c>
    </row>
    <row r="13" spans="1:9" ht="15">
      <c r="A13" s="2" t="s">
        <v>13</v>
      </c>
      <c r="B13" s="5" t="s">
        <v>53</v>
      </c>
      <c r="C13" s="13">
        <v>17.33</v>
      </c>
      <c r="D13" s="9" t="s">
        <v>31</v>
      </c>
      <c r="E13" s="16">
        <f aca="true" t="shared" si="2" ref="E13:E21">SUM(I13*$I$3)</f>
        <v>90.0736</v>
      </c>
      <c r="F13" s="16">
        <f t="shared" si="1"/>
        <v>1560.9754879999998</v>
      </c>
      <c r="G13" s="17"/>
      <c r="I13" s="19">
        <v>72.64</v>
      </c>
    </row>
    <row r="14" spans="1:9" ht="28.5">
      <c r="A14" s="2" t="s">
        <v>14</v>
      </c>
      <c r="B14" s="5" t="s">
        <v>54</v>
      </c>
      <c r="C14" s="13">
        <v>44</v>
      </c>
      <c r="D14" s="9" t="s">
        <v>21</v>
      </c>
      <c r="E14" s="16">
        <f t="shared" si="2"/>
        <v>42.2592</v>
      </c>
      <c r="F14" s="16">
        <f t="shared" si="1"/>
        <v>1859.4048</v>
      </c>
      <c r="G14" s="17"/>
      <c r="I14" s="19">
        <v>34.08</v>
      </c>
    </row>
    <row r="15" spans="1:9" ht="28.5">
      <c r="A15" s="2" t="s">
        <v>45</v>
      </c>
      <c r="B15" s="5" t="s">
        <v>55</v>
      </c>
      <c r="C15" s="13">
        <v>154</v>
      </c>
      <c r="D15" s="9" t="s">
        <v>21</v>
      </c>
      <c r="E15" s="16">
        <f t="shared" si="2"/>
        <v>81.26960000000001</v>
      </c>
      <c r="F15" s="16">
        <f t="shared" si="1"/>
        <v>12515.5184</v>
      </c>
      <c r="G15" s="17"/>
      <c r="I15" s="19">
        <v>65.54</v>
      </c>
    </row>
    <row r="16" spans="1:9" ht="15">
      <c r="A16" s="2" t="s">
        <v>46</v>
      </c>
      <c r="B16" s="5" t="s">
        <v>56</v>
      </c>
      <c r="C16" s="13">
        <v>13.2</v>
      </c>
      <c r="D16" s="9" t="s">
        <v>31</v>
      </c>
      <c r="E16" s="16">
        <f t="shared" si="2"/>
        <v>785.1307999999999</v>
      </c>
      <c r="F16" s="16">
        <f t="shared" si="1"/>
        <v>10363.726559999997</v>
      </c>
      <c r="G16" s="17"/>
      <c r="I16" s="19">
        <v>633.17</v>
      </c>
    </row>
    <row r="17" spans="1:9" ht="15">
      <c r="A17" s="2" t="s">
        <v>47</v>
      </c>
      <c r="B17" s="5" t="s">
        <v>57</v>
      </c>
      <c r="C17" s="13">
        <v>108.5</v>
      </c>
      <c r="D17" s="9" t="s">
        <v>21</v>
      </c>
      <c r="E17" s="16">
        <f t="shared" si="2"/>
        <v>87.3208</v>
      </c>
      <c r="F17" s="16">
        <f t="shared" si="1"/>
        <v>9474.3068</v>
      </c>
      <c r="G17" s="17"/>
      <c r="I17" s="19">
        <v>70.42</v>
      </c>
    </row>
    <row r="18" spans="1:9" ht="28.5">
      <c r="A18" s="2" t="s">
        <v>48</v>
      </c>
      <c r="B18" s="5" t="s">
        <v>58</v>
      </c>
      <c r="C18" s="13">
        <v>1.05</v>
      </c>
      <c r="D18" s="9" t="s">
        <v>31</v>
      </c>
      <c r="E18" s="16">
        <f t="shared" si="2"/>
        <v>4196.6684</v>
      </c>
      <c r="F18" s="16">
        <f t="shared" si="1"/>
        <v>4406.5018199999995</v>
      </c>
      <c r="G18" s="17"/>
      <c r="I18" s="19">
        <v>3384.41</v>
      </c>
    </row>
    <row r="19" spans="1:9" ht="15">
      <c r="A19" s="2" t="s">
        <v>49</v>
      </c>
      <c r="B19" s="5" t="s">
        <v>59</v>
      </c>
      <c r="C19" s="13">
        <v>220</v>
      </c>
      <c r="D19" s="9" t="s">
        <v>21</v>
      </c>
      <c r="E19" s="16">
        <f t="shared" si="2"/>
        <v>14.4956</v>
      </c>
      <c r="F19" s="16">
        <f t="shared" si="1"/>
        <v>3189.0319999999997</v>
      </c>
      <c r="G19" s="17"/>
      <c r="I19" s="19">
        <v>11.69</v>
      </c>
    </row>
    <row r="20" spans="1:9" ht="15">
      <c r="A20" s="2" t="s">
        <v>50</v>
      </c>
      <c r="B20" s="5" t="s">
        <v>60</v>
      </c>
      <c r="C20" s="13">
        <v>220</v>
      </c>
      <c r="D20" s="9" t="s">
        <v>21</v>
      </c>
      <c r="E20" s="16">
        <f t="shared" si="2"/>
        <v>59.185199999999995</v>
      </c>
      <c r="F20" s="16">
        <f t="shared" si="1"/>
        <v>13020.743999999999</v>
      </c>
      <c r="G20" s="17"/>
      <c r="I20" s="19">
        <v>47.73</v>
      </c>
    </row>
    <row r="21" spans="1:9" ht="15">
      <c r="A21" s="2" t="s">
        <v>51</v>
      </c>
      <c r="B21" s="5" t="s">
        <v>61</v>
      </c>
      <c r="C21" s="13">
        <v>220</v>
      </c>
      <c r="D21" s="9" t="s">
        <v>21</v>
      </c>
      <c r="E21" s="16">
        <f t="shared" si="2"/>
        <v>29.3136</v>
      </c>
      <c r="F21" s="16">
        <f t="shared" si="1"/>
        <v>6448.992</v>
      </c>
      <c r="G21" s="17"/>
      <c r="I21" s="19">
        <v>23.64</v>
      </c>
    </row>
    <row r="22" spans="1:7" ht="15.75">
      <c r="A22" s="24">
        <v>4</v>
      </c>
      <c r="B22" s="22" t="s">
        <v>62</v>
      </c>
      <c r="C22" s="13"/>
      <c r="D22" s="9"/>
      <c r="E22" s="16"/>
      <c r="F22" s="16"/>
      <c r="G22" s="17">
        <f>SUM(F23:F28)</f>
        <v>162049.76703999998</v>
      </c>
    </row>
    <row r="23" spans="1:9" ht="15">
      <c r="A23" s="2" t="s">
        <v>15</v>
      </c>
      <c r="B23" s="5" t="s">
        <v>67</v>
      </c>
      <c r="C23" s="13">
        <v>700</v>
      </c>
      <c r="D23" s="9" t="s">
        <v>21</v>
      </c>
      <c r="E23" s="16">
        <f aca="true" t="shared" si="3" ref="E23:E28">SUM(I23*$I$3)</f>
        <v>47.851600000000005</v>
      </c>
      <c r="F23" s="16">
        <f t="shared" si="1"/>
        <v>33496.12</v>
      </c>
      <c r="G23" s="17"/>
      <c r="I23" s="19">
        <v>38.59</v>
      </c>
    </row>
    <row r="24" spans="1:9" ht="28.5">
      <c r="A24" s="2" t="s">
        <v>16</v>
      </c>
      <c r="B24" s="5" t="s">
        <v>68</v>
      </c>
      <c r="C24" s="13">
        <v>2.8</v>
      </c>
      <c r="D24" s="9" t="s">
        <v>21</v>
      </c>
      <c r="E24" s="16">
        <f t="shared" si="3"/>
        <v>681.8016</v>
      </c>
      <c r="F24" s="16">
        <f t="shared" si="1"/>
        <v>1909.0444799999998</v>
      </c>
      <c r="G24" s="17"/>
      <c r="I24" s="19">
        <v>549.84</v>
      </c>
    </row>
    <row r="25" spans="1:9" ht="28.5">
      <c r="A25" s="2" t="s">
        <v>63</v>
      </c>
      <c r="B25" s="5" t="s">
        <v>69</v>
      </c>
      <c r="C25" s="13">
        <v>158.99999999999997</v>
      </c>
      <c r="D25" s="9" t="s">
        <v>21</v>
      </c>
      <c r="E25" s="16">
        <f t="shared" si="3"/>
        <v>558.5704</v>
      </c>
      <c r="F25" s="16">
        <f t="shared" si="1"/>
        <v>88812.69359999997</v>
      </c>
      <c r="G25" s="17"/>
      <c r="I25" s="19">
        <v>450.46</v>
      </c>
    </row>
    <row r="26" spans="1:9" ht="15">
      <c r="A26" s="2" t="s">
        <v>64</v>
      </c>
      <c r="B26" s="5" t="s">
        <v>70</v>
      </c>
      <c r="C26" s="13">
        <v>158.99999999999997</v>
      </c>
      <c r="D26" s="9" t="s">
        <v>21</v>
      </c>
      <c r="E26" s="16">
        <f t="shared" si="3"/>
        <v>49.104</v>
      </c>
      <c r="F26" s="16">
        <f t="shared" si="1"/>
        <v>7807.535999999998</v>
      </c>
      <c r="G26" s="17"/>
      <c r="I26" s="19">
        <v>39.6</v>
      </c>
    </row>
    <row r="27" spans="1:9" ht="15">
      <c r="A27" s="2" t="s">
        <v>65</v>
      </c>
      <c r="B27" s="5" t="s">
        <v>71</v>
      </c>
      <c r="C27" s="13">
        <v>158.99999999999997</v>
      </c>
      <c r="D27" s="9" t="s">
        <v>21</v>
      </c>
      <c r="E27" s="16">
        <f t="shared" si="3"/>
        <v>49.476</v>
      </c>
      <c r="F27" s="16">
        <f t="shared" si="1"/>
        <v>7866.683999999998</v>
      </c>
      <c r="G27" s="17"/>
      <c r="I27" s="19">
        <v>39.9</v>
      </c>
    </row>
    <row r="28" spans="1:9" ht="15.75" thickBot="1">
      <c r="A28" s="2" t="s">
        <v>66</v>
      </c>
      <c r="B28" s="5" t="s">
        <v>72</v>
      </c>
      <c r="C28" s="13">
        <v>139.2</v>
      </c>
      <c r="D28" s="9" t="s">
        <v>21</v>
      </c>
      <c r="E28" s="16">
        <f t="shared" si="3"/>
        <v>159.1788</v>
      </c>
      <c r="F28" s="16">
        <f t="shared" si="1"/>
        <v>22157.688959999996</v>
      </c>
      <c r="G28" s="17"/>
      <c r="I28" s="19">
        <v>128.37</v>
      </c>
    </row>
    <row r="29" spans="1:7" ht="29.25" customHeight="1">
      <c r="A29" s="67" t="s">
        <v>8</v>
      </c>
      <c r="B29" s="68"/>
      <c r="C29" s="69"/>
      <c r="D29" s="70" t="s">
        <v>25</v>
      </c>
      <c r="E29" s="69"/>
      <c r="F29" s="35" t="s">
        <v>10</v>
      </c>
      <c r="G29" s="36">
        <f>G59</f>
        <v>316420.168944</v>
      </c>
    </row>
    <row r="30" spans="1:7" ht="32.25" customHeight="1">
      <c r="A30" s="71" t="s">
        <v>35</v>
      </c>
      <c r="B30" s="72"/>
      <c r="C30" s="72"/>
      <c r="D30" s="72"/>
      <c r="E30" s="72"/>
      <c r="F30" s="72"/>
      <c r="G30" s="73"/>
    </row>
    <row r="31" spans="1:7" ht="15.75" thickBot="1">
      <c r="A31" s="74" t="s">
        <v>34</v>
      </c>
      <c r="B31" s="75"/>
      <c r="C31" s="76" t="s">
        <v>113</v>
      </c>
      <c r="D31" s="76"/>
      <c r="E31" s="76"/>
      <c r="F31" s="76"/>
      <c r="G31" s="37" t="s">
        <v>73</v>
      </c>
    </row>
    <row r="32" spans="1:7" ht="16.5" thickBot="1">
      <c r="A32" s="60" t="s">
        <v>0</v>
      </c>
      <c r="B32" s="62" t="s">
        <v>7</v>
      </c>
      <c r="C32" s="60" t="s">
        <v>1</v>
      </c>
      <c r="D32" s="60" t="s">
        <v>2</v>
      </c>
      <c r="E32" s="64" t="s">
        <v>3</v>
      </c>
      <c r="F32" s="65"/>
      <c r="G32" s="66"/>
    </row>
    <row r="33" spans="1:7" ht="16.5" thickBot="1">
      <c r="A33" s="61"/>
      <c r="B33" s="63"/>
      <c r="C33" s="61"/>
      <c r="D33" s="61"/>
      <c r="E33" s="55" t="s">
        <v>4</v>
      </c>
      <c r="F33" s="56" t="s">
        <v>5</v>
      </c>
      <c r="G33" s="55" t="s">
        <v>6</v>
      </c>
    </row>
    <row r="34" spans="1:7" ht="15.75">
      <c r="A34" s="24">
        <v>5</v>
      </c>
      <c r="B34" s="22" t="s">
        <v>74</v>
      </c>
      <c r="C34" s="13"/>
      <c r="D34" s="9"/>
      <c r="E34" s="16"/>
      <c r="F34" s="16"/>
      <c r="G34" s="17">
        <f>SUM(F35:F48)</f>
        <v>38636.6578</v>
      </c>
    </row>
    <row r="35" spans="1:9" ht="15">
      <c r="A35" s="9" t="s">
        <v>17</v>
      </c>
      <c r="B35" s="39" t="s">
        <v>75</v>
      </c>
      <c r="C35" s="13">
        <v>4</v>
      </c>
      <c r="D35" s="9" t="s">
        <v>111</v>
      </c>
      <c r="E35" s="16">
        <f aca="true" t="shared" si="4" ref="E35:E48">SUM(I35*$I$3)</f>
        <v>3659.2524000000003</v>
      </c>
      <c r="F35" s="16">
        <f aca="true" t="shared" si="5" ref="F35:F48">SUM(C35*E35)</f>
        <v>14637.009600000001</v>
      </c>
      <c r="G35" s="16"/>
      <c r="I35" s="19">
        <v>2951.01</v>
      </c>
    </row>
    <row r="36" spans="1:9" ht="15">
      <c r="A36" s="9" t="s">
        <v>18</v>
      </c>
      <c r="B36" s="39" t="s">
        <v>76</v>
      </c>
      <c r="C36" s="13">
        <v>5</v>
      </c>
      <c r="D36" s="9" t="s">
        <v>111</v>
      </c>
      <c r="E36" s="16">
        <f t="shared" si="4"/>
        <v>438.9352</v>
      </c>
      <c r="F36" s="16">
        <f t="shared" si="5"/>
        <v>2194.676</v>
      </c>
      <c r="G36" s="16"/>
      <c r="I36" s="19">
        <v>353.98</v>
      </c>
    </row>
    <row r="37" spans="1:9" ht="15">
      <c r="A37" s="9" t="s">
        <v>19</v>
      </c>
      <c r="B37" s="5" t="s">
        <v>77</v>
      </c>
      <c r="C37" s="13">
        <v>6</v>
      </c>
      <c r="D37" s="9" t="s">
        <v>33</v>
      </c>
      <c r="E37" s="16">
        <f t="shared" si="4"/>
        <v>86.3908</v>
      </c>
      <c r="F37" s="16">
        <f t="shared" si="5"/>
        <v>518.3448</v>
      </c>
      <c r="G37" s="17"/>
      <c r="I37" s="19">
        <v>69.67</v>
      </c>
    </row>
    <row r="38" spans="1:9" ht="15">
      <c r="A38" s="9" t="s">
        <v>30</v>
      </c>
      <c r="B38" s="5" t="s">
        <v>78</v>
      </c>
      <c r="C38" s="13">
        <v>8</v>
      </c>
      <c r="D38" s="9" t="s">
        <v>111</v>
      </c>
      <c r="E38" s="16">
        <f t="shared" si="4"/>
        <v>286.7748</v>
      </c>
      <c r="F38" s="16">
        <f t="shared" si="5"/>
        <v>2294.1984</v>
      </c>
      <c r="G38" s="17"/>
      <c r="I38" s="19">
        <v>231.27</v>
      </c>
    </row>
    <row r="39" spans="1:9" ht="15">
      <c r="A39" s="9" t="s">
        <v>89</v>
      </c>
      <c r="B39" s="5" t="s">
        <v>79</v>
      </c>
      <c r="C39" s="13">
        <v>4</v>
      </c>
      <c r="D39" s="9" t="s">
        <v>111</v>
      </c>
      <c r="E39" s="16">
        <f t="shared" si="4"/>
        <v>248.1984</v>
      </c>
      <c r="F39" s="16">
        <f t="shared" si="5"/>
        <v>992.7936</v>
      </c>
      <c r="G39" s="17"/>
      <c r="I39" s="19">
        <v>200.16</v>
      </c>
    </row>
    <row r="40" spans="1:9" ht="15">
      <c r="A40" s="9" t="s">
        <v>90</v>
      </c>
      <c r="B40" s="5" t="s">
        <v>80</v>
      </c>
      <c r="C40" s="13">
        <v>217.75</v>
      </c>
      <c r="D40" s="9" t="s">
        <v>33</v>
      </c>
      <c r="E40" s="16">
        <f t="shared" si="4"/>
        <v>12.0652</v>
      </c>
      <c r="F40" s="16">
        <f t="shared" si="5"/>
        <v>2627.1973000000003</v>
      </c>
      <c r="G40" s="17"/>
      <c r="I40" s="19">
        <v>9.73</v>
      </c>
    </row>
    <row r="41" spans="1:9" ht="15">
      <c r="A41" s="9" t="s">
        <v>91</v>
      </c>
      <c r="B41" s="5" t="s">
        <v>81</v>
      </c>
      <c r="C41" s="13">
        <v>85.75</v>
      </c>
      <c r="D41" s="9" t="s">
        <v>33</v>
      </c>
      <c r="E41" s="16">
        <f t="shared" si="4"/>
        <v>17.2732</v>
      </c>
      <c r="F41" s="16">
        <f t="shared" si="5"/>
        <v>1481.1769</v>
      </c>
      <c r="G41" s="17"/>
      <c r="I41" s="19">
        <v>13.93</v>
      </c>
    </row>
    <row r="42" spans="1:9" ht="15" customHeight="1">
      <c r="A42" s="9" t="s">
        <v>92</v>
      </c>
      <c r="B42" s="5" t="s">
        <v>82</v>
      </c>
      <c r="C42" s="13">
        <v>1</v>
      </c>
      <c r="D42" s="9" t="s">
        <v>111</v>
      </c>
      <c r="E42" s="16">
        <f t="shared" si="4"/>
        <v>4020.5883999999996</v>
      </c>
      <c r="F42" s="16">
        <f t="shared" si="5"/>
        <v>4020.5883999999996</v>
      </c>
      <c r="G42" s="17"/>
      <c r="I42" s="19">
        <v>3242.41</v>
      </c>
    </row>
    <row r="43" spans="1:9" ht="15">
      <c r="A43" s="9" t="s">
        <v>93</v>
      </c>
      <c r="B43" s="5" t="s">
        <v>83</v>
      </c>
      <c r="C43" s="13">
        <v>1</v>
      </c>
      <c r="D43" s="9" t="s">
        <v>111</v>
      </c>
      <c r="E43" s="16">
        <f t="shared" si="4"/>
        <v>73.6932</v>
      </c>
      <c r="F43" s="16">
        <f t="shared" si="5"/>
        <v>73.6932</v>
      </c>
      <c r="G43" s="17"/>
      <c r="I43" s="19">
        <v>59.43</v>
      </c>
    </row>
    <row r="44" spans="1:9" ht="15">
      <c r="A44" s="9" t="s">
        <v>94</v>
      </c>
      <c r="B44" s="5" t="s">
        <v>84</v>
      </c>
      <c r="C44" s="13">
        <v>3</v>
      </c>
      <c r="D44" s="9" t="s">
        <v>111</v>
      </c>
      <c r="E44" s="16">
        <f t="shared" si="4"/>
        <v>81.3564</v>
      </c>
      <c r="F44" s="16">
        <f t="shared" si="5"/>
        <v>244.06919999999997</v>
      </c>
      <c r="G44" s="17"/>
      <c r="I44" s="19">
        <v>65.61</v>
      </c>
    </row>
    <row r="45" spans="1:9" ht="15">
      <c r="A45" s="9" t="s">
        <v>95</v>
      </c>
      <c r="B45" s="5" t="s">
        <v>85</v>
      </c>
      <c r="C45" s="13">
        <v>1</v>
      </c>
      <c r="D45" s="9" t="s">
        <v>111</v>
      </c>
      <c r="E45" s="16">
        <f t="shared" si="4"/>
        <v>112.46799999999999</v>
      </c>
      <c r="F45" s="16">
        <f t="shared" si="5"/>
        <v>112.46799999999999</v>
      </c>
      <c r="G45" s="17"/>
      <c r="I45" s="19">
        <v>90.69999999999999</v>
      </c>
    </row>
    <row r="46" spans="1:9" ht="15.75" customHeight="1">
      <c r="A46" s="9" t="s">
        <v>96</v>
      </c>
      <c r="B46" s="5" t="s">
        <v>86</v>
      </c>
      <c r="C46" s="13">
        <v>15</v>
      </c>
      <c r="D46" s="9" t="s">
        <v>33</v>
      </c>
      <c r="E46" s="16">
        <f t="shared" si="4"/>
        <v>13.788799999999998</v>
      </c>
      <c r="F46" s="16">
        <f t="shared" si="5"/>
        <v>206.83199999999997</v>
      </c>
      <c r="G46" s="17"/>
      <c r="I46" s="19">
        <v>11.12</v>
      </c>
    </row>
    <row r="47" spans="1:9" ht="15">
      <c r="A47" s="9" t="s">
        <v>97</v>
      </c>
      <c r="B47" s="5" t="s">
        <v>87</v>
      </c>
      <c r="C47" s="13">
        <v>1</v>
      </c>
      <c r="D47" s="9" t="s">
        <v>111</v>
      </c>
      <c r="E47" s="16">
        <f t="shared" si="4"/>
        <v>1601.4848</v>
      </c>
      <c r="F47" s="16">
        <f t="shared" si="5"/>
        <v>1601.4848</v>
      </c>
      <c r="G47" s="17"/>
      <c r="I47" s="19">
        <v>1291.52</v>
      </c>
    </row>
    <row r="48" spans="1:9" ht="15">
      <c r="A48" s="9" t="s">
        <v>98</v>
      </c>
      <c r="B48" s="5" t="s">
        <v>88</v>
      </c>
      <c r="C48" s="13">
        <v>1</v>
      </c>
      <c r="D48" s="9" t="s">
        <v>111</v>
      </c>
      <c r="E48" s="16">
        <f t="shared" si="4"/>
        <v>7632.125599999999</v>
      </c>
      <c r="F48" s="16">
        <f t="shared" si="5"/>
        <v>7632.125599999999</v>
      </c>
      <c r="G48" s="17"/>
      <c r="I48" s="19">
        <v>6154.94</v>
      </c>
    </row>
    <row r="49" spans="1:7" ht="15.75">
      <c r="A49" s="24">
        <v>6</v>
      </c>
      <c r="B49" s="22" t="s">
        <v>99</v>
      </c>
      <c r="C49" s="13"/>
      <c r="D49" s="9"/>
      <c r="E49" s="16"/>
      <c r="F49" s="16"/>
      <c r="G49" s="17">
        <f>SUM(F50:F53)</f>
        <v>16693.7232</v>
      </c>
    </row>
    <row r="50" spans="1:9" ht="15">
      <c r="A50" s="2" t="s">
        <v>103</v>
      </c>
      <c r="B50" s="5" t="s">
        <v>53</v>
      </c>
      <c r="C50" s="13">
        <v>36.25</v>
      </c>
      <c r="D50" s="9" t="s">
        <v>31</v>
      </c>
      <c r="E50" s="16">
        <f aca="true" t="shared" si="6" ref="E50:E53">SUM(I50*$I$3)</f>
        <v>90.0736</v>
      </c>
      <c r="F50" s="16">
        <f aca="true" t="shared" si="7" ref="F50:F53">SUM(C50*E50)</f>
        <v>3265.168</v>
      </c>
      <c r="G50" s="17"/>
      <c r="I50" s="19">
        <v>72.64</v>
      </c>
    </row>
    <row r="51" spans="1:9" ht="15">
      <c r="A51" s="2" t="s">
        <v>104</v>
      </c>
      <c r="B51" s="5" t="s">
        <v>100</v>
      </c>
      <c r="C51" s="13">
        <v>30.25</v>
      </c>
      <c r="D51" s="9" t="s">
        <v>31</v>
      </c>
      <c r="E51" s="16">
        <f t="shared" si="6"/>
        <v>336.4368</v>
      </c>
      <c r="F51" s="16">
        <f t="shared" si="7"/>
        <v>10177.2132</v>
      </c>
      <c r="G51" s="17"/>
      <c r="I51" s="19">
        <v>271.32</v>
      </c>
    </row>
    <row r="52" spans="1:9" ht="15">
      <c r="A52" s="2" t="s">
        <v>105</v>
      </c>
      <c r="B52" s="5" t="s">
        <v>102</v>
      </c>
      <c r="C52" s="13">
        <v>1</v>
      </c>
      <c r="D52" s="9" t="s">
        <v>111</v>
      </c>
      <c r="E52" s="16">
        <f t="shared" si="6"/>
        <v>708.102</v>
      </c>
      <c r="F52" s="16">
        <f t="shared" si="7"/>
        <v>708.102</v>
      </c>
      <c r="G52" s="17"/>
      <c r="I52" s="19">
        <v>571.05</v>
      </c>
    </row>
    <row r="53" spans="1:9" ht="15">
      <c r="A53" s="2" t="s">
        <v>106</v>
      </c>
      <c r="B53" s="5" t="s">
        <v>101</v>
      </c>
      <c r="C53" s="13">
        <v>50</v>
      </c>
      <c r="D53" s="9" t="s">
        <v>33</v>
      </c>
      <c r="E53" s="16">
        <f t="shared" si="6"/>
        <v>50.8648</v>
      </c>
      <c r="F53" s="16">
        <f t="shared" si="7"/>
        <v>2543.2400000000002</v>
      </c>
      <c r="G53" s="17"/>
      <c r="I53" s="19">
        <v>41.02</v>
      </c>
    </row>
    <row r="54" spans="1:7" ht="15.75">
      <c r="A54" s="24">
        <v>7</v>
      </c>
      <c r="B54" s="22" t="s">
        <v>107</v>
      </c>
      <c r="C54" s="13"/>
      <c r="D54" s="9"/>
      <c r="E54" s="16"/>
      <c r="F54" s="16"/>
      <c r="G54" s="17">
        <f>SUM(F55:F55)</f>
        <v>2981.914676</v>
      </c>
    </row>
    <row r="55" spans="1:9" ht="15">
      <c r="A55" s="2" t="s">
        <v>108</v>
      </c>
      <c r="B55" s="5" t="s">
        <v>109</v>
      </c>
      <c r="C55" s="13">
        <v>855.79</v>
      </c>
      <c r="D55" s="9" t="s">
        <v>21</v>
      </c>
      <c r="E55" s="16">
        <f>SUM(I55*$I$3)</f>
        <v>3.4844</v>
      </c>
      <c r="F55" s="16">
        <f aca="true" t="shared" si="8" ref="F55">SUM(C55*E55)</f>
        <v>2981.914676</v>
      </c>
      <c r="G55" s="17"/>
      <c r="I55" s="19">
        <v>2.81</v>
      </c>
    </row>
    <row r="56" spans="1:7" ht="15">
      <c r="A56" s="2"/>
      <c r="B56" s="5"/>
      <c r="C56" s="13"/>
      <c r="D56" s="9"/>
      <c r="E56" s="16"/>
      <c r="F56" s="16"/>
      <c r="G56" s="17"/>
    </row>
    <row r="57" spans="1:7" ht="15">
      <c r="A57" s="2"/>
      <c r="B57" s="5"/>
      <c r="C57" s="13"/>
      <c r="D57" s="9"/>
      <c r="E57" s="16"/>
      <c r="F57" s="16"/>
      <c r="G57" s="17"/>
    </row>
    <row r="58" spans="1:7" ht="15">
      <c r="A58" s="9"/>
      <c r="B58" s="54"/>
      <c r="C58" s="13"/>
      <c r="D58" s="9"/>
      <c r="E58" s="16"/>
      <c r="F58" s="16"/>
      <c r="G58" s="16"/>
    </row>
    <row r="59" spans="1:7" ht="15.75" thickBot="1">
      <c r="A59" s="3"/>
      <c r="B59" s="6"/>
      <c r="C59" s="14"/>
      <c r="D59" s="10"/>
      <c r="E59" s="18"/>
      <c r="F59" s="18"/>
      <c r="G59" s="26">
        <f>SUM(G6,G8,G12,G22,G34,G49,G54)</f>
        <v>316420.168944</v>
      </c>
    </row>
  </sheetData>
  <mergeCells count="20">
    <mergeCell ref="A3:B3"/>
    <mergeCell ref="C3:F3"/>
    <mergeCell ref="A1:C1"/>
    <mergeCell ref="D1:E1"/>
    <mergeCell ref="A2:G2"/>
    <mergeCell ref="E4:G4"/>
    <mergeCell ref="D4:D5"/>
    <mergeCell ref="C4:C5"/>
    <mergeCell ref="B4:B5"/>
    <mergeCell ref="A4:A5"/>
    <mergeCell ref="A29:C29"/>
    <mergeCell ref="D29:E29"/>
    <mergeCell ref="A30:G30"/>
    <mergeCell ref="A31:B31"/>
    <mergeCell ref="C31:F31"/>
    <mergeCell ref="A32:A33"/>
    <mergeCell ref="B32:B33"/>
    <mergeCell ref="C32:C33"/>
    <mergeCell ref="D32:D33"/>
    <mergeCell ref="E32:G32"/>
  </mergeCells>
  <printOptions/>
  <pageMargins left="2.24" right="0.5118110236220472" top="2.0866141732283467" bottom="0.94" header="0.31496062992125984" footer="0.19"/>
  <pageSetup horizontalDpi="600" verticalDpi="600" orientation="landscape" paperSize="9" scale="74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B976-A6BF-42EA-86FB-A3FCA68F339F}">
  <dimension ref="A1:I32"/>
  <sheetViews>
    <sheetView view="pageBreakPreview" zoomScale="96" zoomScaleSheetLayoutView="96" workbookViewId="0" topLeftCell="A1">
      <selection activeCell="D3" sqref="D3:F3"/>
    </sheetView>
  </sheetViews>
  <sheetFormatPr defaultColWidth="9.140625" defaultRowHeight="15"/>
  <cols>
    <col min="1" max="1" width="9.421875" style="11" bestFit="1" customWidth="1"/>
    <col min="2" max="2" width="47.421875" style="0" customWidth="1"/>
    <col min="3" max="3" width="17.8515625" style="19" bestFit="1" customWidth="1"/>
    <col min="4" max="4" width="15.8515625" style="0" bestFit="1" customWidth="1"/>
    <col min="5" max="5" width="15.140625" style="0" bestFit="1" customWidth="1"/>
    <col min="6" max="8" width="14.140625" style="0" customWidth="1"/>
    <col min="9" max="9" width="17.8515625" style="0" bestFit="1" customWidth="1"/>
  </cols>
  <sheetData>
    <row r="1" spans="1:9" ht="15">
      <c r="A1" s="80" t="str">
        <f>ORÇ!A1</f>
        <v>CLIENTE: PREFEITURA MUNICIPAL DE OURÉM - PA.</v>
      </c>
      <c r="B1" s="81"/>
      <c r="C1" s="82"/>
      <c r="D1" s="1" t="s">
        <v>9</v>
      </c>
      <c r="E1" s="45" t="str">
        <f>BDI!C37</f>
        <v>BDI = 24%</v>
      </c>
      <c r="F1" s="38"/>
      <c r="G1" s="38"/>
      <c r="H1" s="38" t="s">
        <v>22</v>
      </c>
      <c r="I1" s="46">
        <f>C30</f>
        <v>316420.168944</v>
      </c>
    </row>
    <row r="2" spans="1:9" ht="15">
      <c r="A2" s="87" t="str">
        <f>ORÇ!A2</f>
        <v>OBJETIVOS: CONSTRUÇÃO DE UMA ARENA ESPORTIVA</v>
      </c>
      <c r="B2" s="88"/>
      <c r="C2" s="89"/>
      <c r="D2" s="86"/>
      <c r="E2" s="86"/>
      <c r="F2" s="86"/>
      <c r="G2" s="86"/>
      <c r="H2" s="86"/>
      <c r="I2" s="86"/>
    </row>
    <row r="3" spans="1:9" ht="15">
      <c r="A3" s="87" t="str">
        <f>ORÇ!A3</f>
        <v>LOCAL: ZONA RURAL DO MUNICÍPIO</v>
      </c>
      <c r="B3" s="88"/>
      <c r="C3" s="89"/>
      <c r="D3" s="87" t="str">
        <f>ORÇ!C3</f>
        <v>VILA DO MONTEVIDÉO</v>
      </c>
      <c r="E3" s="88"/>
      <c r="F3" s="89"/>
      <c r="G3" s="90"/>
      <c r="H3" s="90"/>
      <c r="I3" s="91"/>
    </row>
    <row r="4" spans="1:9" ht="15">
      <c r="A4" s="9">
        <f>ORÇ!A6</f>
        <v>1</v>
      </c>
      <c r="B4" s="39" t="str">
        <f>ORÇ!B6</f>
        <v>ADMINISTRAÇÃO</v>
      </c>
      <c r="C4" s="40">
        <f>ORÇ!G6</f>
        <v>15163.091999999999</v>
      </c>
      <c r="D4" s="41">
        <v>0.3</v>
      </c>
      <c r="E4" s="41">
        <v>0.3</v>
      </c>
      <c r="F4" s="41">
        <v>0.4</v>
      </c>
      <c r="G4" s="59"/>
      <c r="H4" s="59"/>
      <c r="I4" s="59"/>
    </row>
    <row r="5" spans="1:9" ht="9" customHeight="1">
      <c r="A5" s="9"/>
      <c r="B5" s="39"/>
      <c r="C5" s="40"/>
      <c r="D5" s="42"/>
      <c r="E5" s="42"/>
      <c r="F5" s="42"/>
      <c r="G5" s="9"/>
      <c r="H5" s="9"/>
      <c r="I5" s="9"/>
    </row>
    <row r="6" spans="1:9" ht="12.75" customHeight="1">
      <c r="A6" s="9"/>
      <c r="B6" s="39"/>
      <c r="C6" s="40"/>
      <c r="D6" s="43">
        <f>SUM($C$4*D4)</f>
        <v>4548.927599999999</v>
      </c>
      <c r="E6" s="43">
        <f>SUM($C$4*E4)</f>
        <v>4548.927599999999</v>
      </c>
      <c r="F6" s="43">
        <f aca="true" t="shared" si="0" ref="F6">SUM($C$4*F4)</f>
        <v>6065.2368</v>
      </c>
      <c r="G6" s="43"/>
      <c r="H6" s="43"/>
      <c r="I6" s="43"/>
    </row>
    <row r="7" spans="1:9" ht="15">
      <c r="A7" s="9">
        <f>ORÇ!A8</f>
        <v>2</v>
      </c>
      <c r="B7" s="39" t="str">
        <f>ORÇ!B8</f>
        <v>SERVIÇOS INICIAIS</v>
      </c>
      <c r="C7" s="40">
        <f>ORÇ!G8</f>
        <v>18055.81236</v>
      </c>
      <c r="D7" s="41">
        <v>1</v>
      </c>
      <c r="E7" s="41"/>
      <c r="F7" s="41"/>
      <c r="G7" s="59"/>
      <c r="H7" s="59"/>
      <c r="I7" s="59"/>
    </row>
    <row r="8" spans="1:9" ht="9" customHeight="1">
      <c r="A8" s="9"/>
      <c r="B8" s="39"/>
      <c r="C8" s="40"/>
      <c r="D8" s="42"/>
      <c r="E8" s="85"/>
      <c r="F8" s="85"/>
      <c r="G8" s="9"/>
      <c r="H8" s="9"/>
      <c r="I8" s="9"/>
    </row>
    <row r="9" spans="1:9" ht="13.5" customHeight="1">
      <c r="A9" s="9"/>
      <c r="B9" s="39"/>
      <c r="C9" s="40"/>
      <c r="D9" s="43">
        <f>SUM($C$7*D7)</f>
        <v>18055.81236</v>
      </c>
      <c r="E9" s="43"/>
      <c r="F9" s="43"/>
      <c r="G9" s="43"/>
      <c r="H9" s="43"/>
      <c r="I9" s="43"/>
    </row>
    <row r="10" spans="1:9" ht="15">
      <c r="A10" s="9">
        <f>ORÇ!A12</f>
        <v>3</v>
      </c>
      <c r="B10" s="39" t="str">
        <f>ORÇ!B12</f>
        <v>ALVENARIA</v>
      </c>
      <c r="C10" s="40">
        <f>ORÇ!G12</f>
        <v>62839.20186799999</v>
      </c>
      <c r="D10" s="41">
        <v>0.6</v>
      </c>
      <c r="E10" s="41">
        <v>0.4</v>
      </c>
      <c r="F10" s="41"/>
      <c r="G10" s="59"/>
      <c r="H10" s="59"/>
      <c r="I10" s="59"/>
    </row>
    <row r="11" spans="1:9" ht="8.25" customHeight="1">
      <c r="A11" s="9"/>
      <c r="B11" s="39"/>
      <c r="C11" s="40"/>
      <c r="D11" s="42"/>
      <c r="E11" s="42"/>
      <c r="F11" s="85"/>
      <c r="G11" s="9"/>
      <c r="H11" s="9"/>
      <c r="I11" s="9"/>
    </row>
    <row r="12" spans="1:9" ht="15" customHeight="1">
      <c r="A12" s="9"/>
      <c r="B12" s="39"/>
      <c r="C12" s="40"/>
      <c r="D12" s="43">
        <f>SUM($C$10*D10)</f>
        <v>37703.52112079999</v>
      </c>
      <c r="E12" s="43">
        <f>SUM($C$10*E10)</f>
        <v>25135.680747199996</v>
      </c>
      <c r="F12" s="43"/>
      <c r="G12" s="43"/>
      <c r="H12" s="43"/>
      <c r="I12" s="43"/>
    </row>
    <row r="13" spans="1:9" ht="15">
      <c r="A13" s="9">
        <f>ORÇ!A22</f>
        <v>4</v>
      </c>
      <c r="B13" s="39" t="str">
        <f>ORÇ!B22</f>
        <v>PAVIMENTAÇÃO</v>
      </c>
      <c r="C13" s="40">
        <f>ORÇ!G22</f>
        <v>162049.76703999998</v>
      </c>
      <c r="D13" s="41">
        <v>0.1</v>
      </c>
      <c r="E13" s="41">
        <v>0.7</v>
      </c>
      <c r="F13" s="41">
        <v>0.2</v>
      </c>
      <c r="G13" s="59"/>
      <c r="H13" s="59"/>
      <c r="I13" s="59"/>
    </row>
    <row r="14" spans="1:9" ht="8.25" customHeight="1">
      <c r="A14" s="9"/>
      <c r="B14" s="39"/>
      <c r="C14" s="40"/>
      <c r="D14" s="42"/>
      <c r="E14" s="42"/>
      <c r="F14" s="42"/>
      <c r="G14" s="9"/>
      <c r="H14" s="9"/>
      <c r="I14" s="9"/>
    </row>
    <row r="15" spans="1:9" ht="12.75" customHeight="1">
      <c r="A15" s="9"/>
      <c r="B15" s="39"/>
      <c r="C15" s="40"/>
      <c r="D15" s="43">
        <f>SUM($C$13*D13)</f>
        <v>16204.976703999999</v>
      </c>
      <c r="E15" s="43">
        <f>SUM($C$13*E13)</f>
        <v>113434.83692799998</v>
      </c>
      <c r="F15" s="43">
        <f aca="true" t="shared" si="1" ref="F15">SUM($C$13*F13)</f>
        <v>32409.953407999998</v>
      </c>
      <c r="G15" s="43"/>
      <c r="H15" s="43"/>
      <c r="I15" s="43"/>
    </row>
    <row r="16" spans="1:9" ht="15">
      <c r="A16" s="9">
        <f>ORÇ!A34</f>
        <v>5</v>
      </c>
      <c r="B16" s="39" t="str">
        <f>ORÇ!B34</f>
        <v>INSTALAÕES ELÉTRICAS</v>
      </c>
      <c r="C16" s="40">
        <f>ORÇ!G34</f>
        <v>38636.6578</v>
      </c>
      <c r="D16" s="41"/>
      <c r="E16" s="41">
        <v>0.8</v>
      </c>
      <c r="F16" s="41">
        <v>0.2</v>
      </c>
      <c r="G16" s="59"/>
      <c r="H16" s="59"/>
      <c r="I16" s="59"/>
    </row>
    <row r="17" spans="1:9" ht="10.5" customHeight="1">
      <c r="A17" s="9"/>
      <c r="B17" s="39"/>
      <c r="C17" s="40"/>
      <c r="D17" s="85"/>
      <c r="E17" s="42"/>
      <c r="F17" s="42"/>
      <c r="G17" s="9"/>
      <c r="H17" s="9"/>
      <c r="I17" s="9"/>
    </row>
    <row r="18" spans="1:9" ht="16.5" customHeight="1">
      <c r="A18" s="9"/>
      <c r="B18" s="39"/>
      <c r="C18" s="40"/>
      <c r="D18" s="43"/>
      <c r="E18" s="43">
        <f aca="true" t="shared" si="2" ref="E18">SUM($C$16*E16)</f>
        <v>30909.326240000002</v>
      </c>
      <c r="F18" s="43">
        <f>SUM($C$16*F16)</f>
        <v>7727.3315600000005</v>
      </c>
      <c r="G18" s="43"/>
      <c r="H18" s="43"/>
      <c r="I18" s="43"/>
    </row>
    <row r="19" spans="1:9" ht="15">
      <c r="A19" s="9">
        <f>ORÇ!A49</f>
        <v>6</v>
      </c>
      <c r="B19" s="39" t="str">
        <f>ORÇ!B49</f>
        <v>DRENAGEM COM AGUAS PLUVIAIS</v>
      </c>
      <c r="C19" s="40">
        <f>ORÇ!G49</f>
        <v>16693.7232</v>
      </c>
      <c r="D19" s="41">
        <v>0.6</v>
      </c>
      <c r="E19" s="41">
        <v>0.4</v>
      </c>
      <c r="F19" s="41"/>
      <c r="G19" s="41"/>
      <c r="H19" s="41"/>
      <c r="I19" s="41"/>
    </row>
    <row r="20" spans="1:9" ht="9.75" customHeight="1">
      <c r="A20" s="9"/>
      <c r="B20" s="39"/>
      <c r="C20" s="40"/>
      <c r="D20" s="42"/>
      <c r="E20" s="42"/>
      <c r="F20" s="85"/>
      <c r="G20" s="57"/>
      <c r="H20" s="57"/>
      <c r="I20" s="57"/>
    </row>
    <row r="21" spans="1:9" ht="15.75" customHeight="1">
      <c r="A21" s="9"/>
      <c r="B21" s="39"/>
      <c r="C21" s="40"/>
      <c r="D21" s="43">
        <f>SUM($C$19*D19)</f>
        <v>10016.23392</v>
      </c>
      <c r="E21" s="43">
        <f>SUM($C$19*E19)</f>
        <v>6677.489280000001</v>
      </c>
      <c r="F21" s="43"/>
      <c r="G21" s="43"/>
      <c r="H21" s="43"/>
      <c r="I21" s="43"/>
    </row>
    <row r="22" spans="1:9" ht="15">
      <c r="A22" s="9">
        <f>ORÇ!A54</f>
        <v>7</v>
      </c>
      <c r="B22" s="39" t="str">
        <f>ORÇ!B54</f>
        <v>SERVIÇOS FINAIS</v>
      </c>
      <c r="C22" s="40">
        <f>ORÇ!G54</f>
        <v>2981.914676</v>
      </c>
      <c r="D22" s="41"/>
      <c r="E22" s="41"/>
      <c r="F22" s="41">
        <v>1</v>
      </c>
      <c r="G22" s="41"/>
      <c r="H22" s="41"/>
      <c r="I22" s="41"/>
    </row>
    <row r="23" spans="1:9" ht="8.25" customHeight="1">
      <c r="A23" s="9"/>
      <c r="B23" s="39"/>
      <c r="C23" s="40"/>
      <c r="D23" s="85"/>
      <c r="E23" s="85"/>
      <c r="F23" s="42"/>
      <c r="G23" s="9"/>
      <c r="H23" s="9"/>
      <c r="I23" s="9"/>
    </row>
    <row r="24" spans="1:9" ht="15" customHeight="1">
      <c r="A24" s="9"/>
      <c r="B24" s="39"/>
      <c r="C24" s="40"/>
      <c r="D24" s="43"/>
      <c r="E24" s="43"/>
      <c r="F24" s="43">
        <f>SUM($C$22*F22)</f>
        <v>2981.914676</v>
      </c>
      <c r="G24" s="43"/>
      <c r="H24" s="43"/>
      <c r="I24" s="43"/>
    </row>
    <row r="25" spans="1:9" ht="15">
      <c r="A25" s="9"/>
      <c r="B25" s="39"/>
      <c r="C25" s="58"/>
      <c r="D25" s="59"/>
      <c r="E25" s="59"/>
      <c r="F25" s="59"/>
      <c r="G25" s="59"/>
      <c r="H25" s="59"/>
      <c r="I25" s="59"/>
    </row>
    <row r="26" spans="1:9" ht="7.5" customHeight="1">
      <c r="A26" s="9"/>
      <c r="B26" s="39"/>
      <c r="C26" s="58"/>
      <c r="D26" s="9"/>
      <c r="E26" s="9"/>
      <c r="F26" s="9"/>
      <c r="G26" s="9"/>
      <c r="H26" s="9"/>
      <c r="I26" s="9"/>
    </row>
    <row r="27" spans="1:9" ht="15" customHeight="1">
      <c r="A27" s="9"/>
      <c r="B27" s="39"/>
      <c r="C27" s="58"/>
      <c r="D27" s="43"/>
      <c r="E27" s="43"/>
      <c r="F27" s="43"/>
      <c r="G27" s="43"/>
      <c r="H27" s="43"/>
      <c r="I27" s="43"/>
    </row>
    <row r="28" spans="1:9" ht="15">
      <c r="A28" s="9"/>
      <c r="B28" s="39"/>
      <c r="C28" s="58"/>
      <c r="D28" s="59"/>
      <c r="E28" s="59"/>
      <c r="F28" s="59"/>
      <c r="G28" s="59"/>
      <c r="H28" s="59"/>
      <c r="I28" s="59"/>
    </row>
    <row r="29" spans="1:9" ht="8.25" customHeight="1">
      <c r="A29" s="9"/>
      <c r="B29" s="39"/>
      <c r="C29" s="58"/>
      <c r="D29" s="9"/>
      <c r="E29" s="9"/>
      <c r="F29" s="9"/>
      <c r="G29" s="9"/>
      <c r="H29" s="9"/>
      <c r="I29" s="9"/>
    </row>
    <row r="30" spans="1:9" ht="13.5" customHeight="1">
      <c r="A30" s="9"/>
      <c r="B30" s="39"/>
      <c r="C30" s="48">
        <f>SUM(C4:C29)</f>
        <v>316420.168944</v>
      </c>
      <c r="D30" s="43"/>
      <c r="E30" s="43"/>
      <c r="F30" s="43"/>
      <c r="G30" s="43"/>
      <c r="H30" s="43"/>
      <c r="I30" s="43"/>
    </row>
    <row r="31" spans="1:9" ht="13.5" customHeight="1">
      <c r="A31" s="77" t="s">
        <v>23</v>
      </c>
      <c r="B31" s="78"/>
      <c r="C31" s="79"/>
      <c r="D31" s="44">
        <f>SUM(D6,D9,D12,D15,D18,D21,D24,D27,D30)</f>
        <v>86529.47170479999</v>
      </c>
      <c r="E31" s="44">
        <f>SUM(E6,E9,E12,E15,E18,E21,E24,E27,E30)</f>
        <v>180706.26079519998</v>
      </c>
      <c r="F31" s="44">
        <f>SUM(F6,F9,F12,F15,F18,F21,F24,F27,F30)</f>
        <v>49184.436444</v>
      </c>
      <c r="G31" s="44"/>
      <c r="H31" s="44"/>
      <c r="I31" s="44"/>
    </row>
    <row r="32" spans="1:9" ht="15">
      <c r="A32" s="77" t="s">
        <v>24</v>
      </c>
      <c r="B32" s="78"/>
      <c r="C32" s="79"/>
      <c r="D32" s="44">
        <f>SUM(D31)</f>
        <v>86529.47170479999</v>
      </c>
      <c r="E32" s="44">
        <f>SUM(D31+E31)</f>
        <v>267235.7325</v>
      </c>
      <c r="F32" s="44">
        <f>SUM(D31+E31+F31)</f>
        <v>316420.168944</v>
      </c>
      <c r="G32" s="44"/>
      <c r="H32" s="44"/>
      <c r="I32" s="47"/>
    </row>
  </sheetData>
  <mergeCells count="6">
    <mergeCell ref="A32:C32"/>
    <mergeCell ref="A1:C1"/>
    <mergeCell ref="A31:C31"/>
    <mergeCell ref="A2:C2"/>
    <mergeCell ref="A3:C3"/>
    <mergeCell ref="D3:F3"/>
  </mergeCells>
  <printOptions/>
  <pageMargins left="1.66" right="0.5118110236220472" top="1.82" bottom="0.7874015748031497" header="0.31496062992125984" footer="0.31496062992125984"/>
  <pageSetup horizontalDpi="600" verticalDpi="600" orientation="landscape" paperSize="9" scale="65" r:id="rId2"/>
  <headerFooter alignWithMargins="0"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1CBB8-F3F4-4616-A145-025B49FC03C8}">
  <dimension ref="A1:G38"/>
  <sheetViews>
    <sheetView workbookViewId="0" topLeftCell="A1">
      <selection activeCell="G3" sqref="G3"/>
    </sheetView>
  </sheetViews>
  <sheetFormatPr defaultColWidth="9.140625" defaultRowHeight="15"/>
  <cols>
    <col min="3" max="3" width="45.421875" style="0" customWidth="1"/>
    <col min="5" max="5" width="16.421875" style="0" customWidth="1"/>
    <col min="6" max="6" width="17.8515625" style="0" customWidth="1"/>
    <col min="7" max="7" width="14.00390625" style="0" bestFit="1" customWidth="1"/>
  </cols>
  <sheetData>
    <row r="1" spans="1:7" ht="28.5">
      <c r="A1" s="67" t="str">
        <f>ORÇ!A1</f>
        <v>CLIENTE: PREFEITURA MUNICIPAL DE OURÉM - PA.</v>
      </c>
      <c r="B1" s="68"/>
      <c r="C1" s="69"/>
      <c r="D1" s="70" t="s">
        <v>36</v>
      </c>
      <c r="E1" s="69"/>
      <c r="F1" s="35" t="s">
        <v>10</v>
      </c>
      <c r="G1" s="36">
        <f>ORÇ!G1</f>
        <v>316420.168944</v>
      </c>
    </row>
    <row r="2" spans="1:7" ht="48" customHeight="1">
      <c r="A2" s="71" t="str">
        <f>ORÇ!A2</f>
        <v>OBJETIVOS: CONSTRUÇÃO DE UMA ARENA ESPORTIVA</v>
      </c>
      <c r="B2" s="72"/>
      <c r="C2" s="72"/>
      <c r="D2" s="72"/>
      <c r="E2" s="72"/>
      <c r="F2" s="72"/>
      <c r="G2" s="73"/>
    </row>
    <row r="3" spans="1:7" ht="15.75" thickBot="1">
      <c r="A3" s="83" t="s">
        <v>34</v>
      </c>
      <c r="B3" s="84"/>
      <c r="C3" s="84"/>
      <c r="D3" s="75" t="str">
        <f>CFF!D3</f>
        <v>VILA DO MONTEVIDÉO</v>
      </c>
      <c r="E3" s="75"/>
      <c r="F3" s="75"/>
      <c r="G3" s="37" t="s">
        <v>20</v>
      </c>
    </row>
    <row r="4" spans="1:7" ht="15">
      <c r="A4" s="27"/>
      <c r="B4" s="28"/>
      <c r="C4" s="28"/>
      <c r="D4" s="28"/>
      <c r="E4" s="28"/>
      <c r="F4" s="28"/>
      <c r="G4" s="29"/>
    </row>
    <row r="5" spans="1:7" ht="15">
      <c r="A5" s="30"/>
      <c r="G5" s="31"/>
    </row>
    <row r="6" spans="1:7" ht="15">
      <c r="A6" s="30"/>
      <c r="G6" s="31"/>
    </row>
    <row r="7" spans="1:7" ht="15">
      <c r="A7" s="30"/>
      <c r="G7" s="31"/>
    </row>
    <row r="8" spans="1:7" ht="15">
      <c r="A8" s="30"/>
      <c r="G8" s="31"/>
    </row>
    <row r="9" spans="1:7" ht="15">
      <c r="A9" s="30"/>
      <c r="G9" s="31"/>
    </row>
    <row r="10" spans="1:7" ht="15">
      <c r="A10" s="30"/>
      <c r="G10" s="31"/>
    </row>
    <row r="11" spans="1:7" ht="15">
      <c r="A11" s="30"/>
      <c r="G11" s="31"/>
    </row>
    <row r="12" spans="1:7" ht="15">
      <c r="A12" s="30"/>
      <c r="G12" s="31"/>
    </row>
    <row r="13" spans="1:7" ht="15">
      <c r="A13" s="30"/>
      <c r="G13" s="31"/>
    </row>
    <row r="14" spans="1:7" ht="15">
      <c r="A14" s="30"/>
      <c r="G14" s="31"/>
    </row>
    <row r="15" spans="1:7" ht="15">
      <c r="A15" s="30"/>
      <c r="G15" s="31"/>
    </row>
    <row r="16" spans="1:7" ht="15">
      <c r="A16" s="30"/>
      <c r="G16" s="31"/>
    </row>
    <row r="17" spans="1:7" ht="15">
      <c r="A17" s="30"/>
      <c r="G17" s="31"/>
    </row>
    <row r="18" spans="1:7" ht="15">
      <c r="A18" s="30"/>
      <c r="G18" s="31"/>
    </row>
    <row r="19" spans="1:7" ht="15">
      <c r="A19" s="30"/>
      <c r="G19" s="31"/>
    </row>
    <row r="20" spans="1:7" ht="15">
      <c r="A20" s="30"/>
      <c r="G20" s="31"/>
    </row>
    <row r="21" spans="1:7" ht="15">
      <c r="A21" s="30"/>
      <c r="G21" s="31"/>
    </row>
    <row r="22" spans="1:7" ht="15">
      <c r="A22" s="30"/>
      <c r="G22" s="31"/>
    </row>
    <row r="23" spans="1:7" ht="15">
      <c r="A23" s="30"/>
      <c r="G23" s="31"/>
    </row>
    <row r="24" spans="1:7" ht="15">
      <c r="A24" s="30"/>
      <c r="G24" s="31"/>
    </row>
    <row r="25" spans="1:7" ht="15">
      <c r="A25" s="30"/>
      <c r="G25" s="31"/>
    </row>
    <row r="26" spans="1:7" ht="15">
      <c r="A26" s="30"/>
      <c r="G26" s="31"/>
    </row>
    <row r="27" spans="1:7" ht="15">
      <c r="A27" s="30"/>
      <c r="G27" s="31"/>
    </row>
    <row r="28" spans="1:7" ht="15">
      <c r="A28" s="30"/>
      <c r="G28" s="31"/>
    </row>
    <row r="29" spans="1:7" ht="15">
      <c r="A29" s="30"/>
      <c r="G29" s="31"/>
    </row>
    <row r="30" spans="1:7" ht="15">
      <c r="A30" s="30"/>
      <c r="G30" s="31"/>
    </row>
    <row r="31" spans="1:7" ht="15">
      <c r="A31" s="30" t="s">
        <v>26</v>
      </c>
      <c r="B31" s="49">
        <v>0.05</v>
      </c>
      <c r="G31" s="31"/>
    </row>
    <row r="32" spans="1:7" ht="15">
      <c r="A32" s="30" t="s">
        <v>27</v>
      </c>
      <c r="B32" s="49">
        <v>0.0065</v>
      </c>
      <c r="G32" s="31"/>
    </row>
    <row r="33" spans="1:7" ht="15">
      <c r="A33" s="30" t="s">
        <v>28</v>
      </c>
      <c r="B33" s="49">
        <v>0.03</v>
      </c>
      <c r="G33" s="31"/>
    </row>
    <row r="34" spans="1:7" ht="15">
      <c r="A34" s="30" t="s">
        <v>29</v>
      </c>
      <c r="B34" s="49">
        <v>0.045</v>
      </c>
      <c r="G34" s="31"/>
    </row>
    <row r="35" spans="1:7" ht="15">
      <c r="A35" s="30"/>
      <c r="B35" s="49">
        <f>SUM(B31:B34)</f>
        <v>0.1315</v>
      </c>
      <c r="G35" s="31"/>
    </row>
    <row r="36" spans="1:7" ht="15">
      <c r="A36" s="30"/>
      <c r="B36" s="49"/>
      <c r="G36" s="31"/>
    </row>
    <row r="37" spans="1:7" ht="15">
      <c r="A37" s="30"/>
      <c r="C37" t="s">
        <v>114</v>
      </c>
      <c r="G37" s="31"/>
    </row>
    <row r="38" spans="1:7" ht="15.75" thickBot="1">
      <c r="A38" s="32"/>
      <c r="B38" s="33"/>
      <c r="C38" s="33"/>
      <c r="D38" s="33"/>
      <c r="E38" s="33"/>
      <c r="F38" s="33"/>
      <c r="G38" s="34"/>
    </row>
  </sheetData>
  <mergeCells count="5">
    <mergeCell ref="A1:C1"/>
    <mergeCell ref="D1:E1"/>
    <mergeCell ref="A2:G2"/>
    <mergeCell ref="A3:C3"/>
    <mergeCell ref="D3:F3"/>
  </mergeCells>
  <printOptions/>
  <pageMargins left="0.76" right="0.5118110236220472" top="2.3" bottom="0.7874015748031497" header="0.31496062992125984" footer="0.31496062992125984"/>
  <pageSetup horizontalDpi="600" verticalDpi="600" orientation="portrait" paperSize="9" scale="70" r:id="rId3"/>
  <headerFooter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2023-02-10T21:26:21Z</cp:lastPrinted>
  <dcterms:created xsi:type="dcterms:W3CDTF">2022-09-19T21:03:39Z</dcterms:created>
  <dcterms:modified xsi:type="dcterms:W3CDTF">2023-02-10T21:41:57Z</dcterms:modified>
  <cp:category/>
  <cp:version/>
  <cp:contentType/>
  <cp:contentStatus/>
</cp:coreProperties>
</file>