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firstSheet="5" activeTab="9"/>
  </bookViews>
  <sheets>
    <sheet name="ORÇ CARLOS DE FARIA" sheetId="1" r:id="rId1"/>
    <sheet name="CFF CARLOS DE FARIA" sheetId="2" r:id="rId2"/>
    <sheet name="ORÇ MARIA DOS ANJOS" sheetId="3" r:id="rId3"/>
    <sheet name="CFF MARIA DOS ANJOS" sheetId="4" r:id="rId4"/>
    <sheet name="ORÇ MARIO MOGUI" sheetId="5" r:id="rId5"/>
    <sheet name="CFF MARIO MOGUI" sheetId="6" r:id="rId6"/>
    <sheet name="ORÇ ANGELO ABENI" sheetId="7" r:id="rId7"/>
    <sheet name="CFF ANGELO ABENI" sheetId="8" r:id="rId8"/>
    <sheet name="ORÇ JOSÉ RAUL" sheetId="9" r:id="rId9"/>
    <sheet name="CFF JOSÉ RAUL" sheetId="10" r:id="rId10"/>
    <sheet name="ORÇ RUBENS GUI" sheetId="11" r:id="rId11"/>
    <sheet name="CFF RUBENS GUI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<sst xmlns="http://schemas.openxmlformats.org/spreadsheetml/2006/main" count="926" uniqueCount="205">
  <si>
    <t>ORÇAMENTO</t>
  </si>
  <si>
    <t>VISTO</t>
  </si>
  <si>
    <t xml:space="preserve"> ANALÍTICO</t>
  </si>
  <si>
    <t>ITEM</t>
  </si>
  <si>
    <t>QUANT.</t>
  </si>
  <si>
    <t>UNID.</t>
  </si>
  <si>
    <t>PREÇOS</t>
  </si>
  <si>
    <t>UNITÁRIO</t>
  </si>
  <si>
    <t>PARCIAL</t>
  </si>
  <si>
    <t>TOTAL</t>
  </si>
  <si>
    <t xml:space="preserve"> VALOR  </t>
  </si>
  <si>
    <r>
      <t xml:space="preserve"> DATA</t>
    </r>
    <r>
      <rPr>
        <sz val="10"/>
        <rFont val="Arial"/>
        <family val="2"/>
      </rPr>
      <t xml:space="preserve"> </t>
    </r>
  </si>
  <si>
    <r>
      <t>FL</t>
    </r>
    <r>
      <rPr>
        <sz val="10"/>
        <rFont val="Arial"/>
        <family val="2"/>
      </rPr>
      <t xml:space="preserve">:  </t>
    </r>
  </si>
  <si>
    <t>DISCRIMINAÇÃO DOS SERVIÇOS</t>
  </si>
  <si>
    <t>CODIGO</t>
  </si>
  <si>
    <t>Cobertura</t>
  </si>
  <si>
    <t>Encaibramento e ripamento</t>
  </si>
  <si>
    <t>3.1</t>
  </si>
  <si>
    <t>3.2</t>
  </si>
  <si>
    <t>Pintura:</t>
  </si>
  <si>
    <t>Esmalte s/ madeira c/ selador sem massa</t>
  </si>
  <si>
    <t>Instalações eletricas</t>
  </si>
  <si>
    <t>Revisão de ponto de luz</t>
  </si>
  <si>
    <t>Instalações hidro-sanitaria e esgoto</t>
  </si>
  <si>
    <t>Revisão de ponto de agua</t>
  </si>
  <si>
    <t>Revisão de ponto de esgoto</t>
  </si>
  <si>
    <t>Pt</t>
  </si>
  <si>
    <t>Retelhamento</t>
  </si>
  <si>
    <t>Serviços Preliminares</t>
  </si>
  <si>
    <t>Andaime de madeira</t>
  </si>
  <si>
    <t>010006</t>
  </si>
  <si>
    <t>070308</t>
  </si>
  <si>
    <t>070050</t>
  </si>
  <si>
    <t>150605</t>
  </si>
  <si>
    <t>PVA externo sobre pintura antiga</t>
  </si>
  <si>
    <t>PVA interno sobre pintura antiga</t>
  </si>
  <si>
    <t>150604</t>
  </si>
  <si>
    <t>150302</t>
  </si>
  <si>
    <t>Esmalte s/ ferro</t>
  </si>
  <si>
    <t>150377</t>
  </si>
  <si>
    <t>171491</t>
  </si>
  <si>
    <t>180844</t>
  </si>
  <si>
    <t>180845</t>
  </si>
  <si>
    <t>m²</t>
  </si>
  <si>
    <t>T   O  T   A  L</t>
  </si>
  <si>
    <t>R$</t>
  </si>
  <si>
    <t>150207</t>
  </si>
  <si>
    <t>Acrílica p/ piso</t>
  </si>
  <si>
    <t>1.2</t>
  </si>
  <si>
    <r>
      <t>.</t>
    </r>
    <r>
      <rPr>
        <b/>
        <sz val="12"/>
        <rFont val="Arial"/>
        <family val="2"/>
      </rPr>
      <t>02/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02</t>
    </r>
  </si>
  <si>
    <r>
      <t>.</t>
    </r>
    <r>
      <rPr>
        <b/>
        <sz val="12"/>
        <rFont val="Arial"/>
        <family val="2"/>
      </rPr>
      <t>01/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02</t>
    </r>
  </si>
  <si>
    <t>7.1</t>
  </si>
  <si>
    <t>170980</t>
  </si>
  <si>
    <t>Luminária p/ lâmp PLL de sobrepor</t>
  </si>
  <si>
    <t>Un.</t>
  </si>
  <si>
    <t>171000</t>
  </si>
  <si>
    <t>Lâmpada fluorescente com reator acoplado (PLL)48W -127V/220V</t>
  </si>
  <si>
    <t>150654</t>
  </si>
  <si>
    <t>TV. LÁZARO PICANÇO BAIRRO DO CRUZEIRO ZONA URBANA DO MUNICIPIO</t>
  </si>
  <si>
    <t>B.D.I. 25%</t>
  </si>
  <si>
    <t>MARÇO./2021</t>
  </si>
  <si>
    <t>PVA sobre muro</t>
  </si>
  <si>
    <t>Limpeza Geral</t>
  </si>
  <si>
    <t>Limpeza geral e entrega da obra</t>
  </si>
  <si>
    <t>barrotea</t>
  </si>
  <si>
    <t>Forro</t>
  </si>
  <si>
    <t>140348</t>
  </si>
  <si>
    <t>Barroteamento em madeira de lei p/ forro PVC</t>
  </si>
  <si>
    <t>141336</t>
  </si>
  <si>
    <t>Forro em lambri de PVC</t>
  </si>
  <si>
    <t>5.1</t>
  </si>
  <si>
    <t>5.2</t>
  </si>
  <si>
    <t>5.3</t>
  </si>
  <si>
    <t>6.1</t>
  </si>
  <si>
    <t>6.2</t>
  </si>
  <si>
    <t>CRONOGRAMA FÍSICO - FINANCEIRO</t>
  </si>
  <si>
    <t>DESCRIÇÃO DOS SERVIÇOS</t>
  </si>
  <si>
    <t>MÊS 1</t>
  </si>
  <si>
    <t>MÊS 2</t>
  </si>
  <si>
    <t>MÊS 3</t>
  </si>
  <si>
    <t>MÊS 4</t>
  </si>
  <si>
    <t>MÊS 5</t>
  </si>
  <si>
    <t>MÊS 6</t>
  </si>
  <si>
    <t>TOTAIS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</si>
  <si>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</si>
  <si>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</si>
  <si>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</si>
  <si>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</si>
  <si>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</si>
  <si>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</si>
  <si>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</si>
  <si>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</si>
  <si>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2.1</t>
  </si>
  <si>
    <t>2.2</t>
  </si>
  <si>
    <t>4.1</t>
  </si>
  <si>
    <t>4.2</t>
  </si>
  <si>
    <t>4.3</t>
  </si>
  <si>
    <t>4.4</t>
  </si>
  <si>
    <t>4.5</t>
  </si>
  <si>
    <t>4.6</t>
  </si>
  <si>
    <t>OBRA: REVITALIZAÇÃO DA ESCOLA MUNIPAL CARLOS DE FARIAS</t>
  </si>
  <si>
    <r>
      <t xml:space="preserve">OBRA: </t>
    </r>
    <r>
      <rPr>
        <b/>
        <sz val="12"/>
        <rFont val="Arial"/>
        <family val="2"/>
      </rPr>
      <t>REVITALIZAÇÃO ESCOLA`MUNICIPAL MARIA DOS ANJOS</t>
    </r>
  </si>
  <si>
    <t>RUA: PERSEVERANDO SEIXO  BAIRRO DO TERMINAL ZONA URBANA DO MUNICIPIO DE OURÉM</t>
  </si>
  <si>
    <t>Março./2021</t>
  </si>
  <si>
    <t xml:space="preserve">  </t>
  </si>
  <si>
    <t>1.1</t>
  </si>
  <si>
    <t>Demolições e Retiradas</t>
  </si>
  <si>
    <t>020628</t>
  </si>
  <si>
    <t>Retirada de piso cimentado</t>
  </si>
  <si>
    <t>Encaibramento e ripamento (522,29) 24,20%</t>
  </si>
  <si>
    <t>Piso</t>
  </si>
  <si>
    <t>130507</t>
  </si>
  <si>
    <t>Camada impermeabilizadora e=10cm c/ seixo</t>
  </si>
  <si>
    <t>130110</t>
  </si>
  <si>
    <t>Camada regularizadora no traço 1:4</t>
  </si>
  <si>
    <t>131026</t>
  </si>
  <si>
    <t>Cerâmica anti-derrapante</t>
  </si>
  <si>
    <t>5.4</t>
  </si>
  <si>
    <t>5.5</t>
  </si>
  <si>
    <t>5.6</t>
  </si>
  <si>
    <t>6.3</t>
  </si>
  <si>
    <t>7.2</t>
  </si>
  <si>
    <t>Limpeza Final</t>
  </si>
  <si>
    <t>8.1</t>
  </si>
  <si>
    <t>270220</t>
  </si>
  <si>
    <r>
      <t xml:space="preserve">OBRA: </t>
    </r>
    <r>
      <rPr>
        <b/>
        <sz val="12"/>
        <rFont val="Arial"/>
        <family val="2"/>
      </rPr>
      <t>REVITALIZAÇÃO NA ESCOLA`MUNICIPAL MÁRIO MOGUI - BAIRRO DO PORÃO</t>
    </r>
  </si>
  <si>
    <t>RUA FELIPE NERI  BAIRRO DO PORÃO ZONA URBANA DO MUNICIPIO DE OURÉM</t>
  </si>
  <si>
    <t>Encaibramento e ripamento (408,41m² x 20%)</t>
  </si>
  <si>
    <t>3.3</t>
  </si>
  <si>
    <t>3.4</t>
  </si>
  <si>
    <t>3.5</t>
  </si>
  <si>
    <t>3.6</t>
  </si>
  <si>
    <t>Bacia sifonada de louça c/ assento</t>
  </si>
  <si>
    <t>Caixa de descarga plastica - externa</t>
  </si>
  <si>
    <t>OBRA: REVITALIZAÇÃO DA ESCOLA PADRE ANGELO ABENI.</t>
  </si>
  <si>
    <t xml:space="preserve"> RUA ODILARDO SIQUEIRA BAIRRO D. ELIZEU ZONA URBANA DO MUNICIPIO</t>
  </si>
  <si>
    <t>020019</t>
  </si>
  <si>
    <t>Retirada de reboco ou emboço</t>
  </si>
  <si>
    <t>020014</t>
  </si>
  <si>
    <t>Retirada de esquadria sem aproveitamento</t>
  </si>
  <si>
    <t>070049</t>
  </si>
  <si>
    <t>Cobertura - telha de barro paulista ou planatex 10% danificado</t>
  </si>
  <si>
    <t>Esquadrias</t>
  </si>
  <si>
    <t>090064</t>
  </si>
  <si>
    <t>Esquadria mad. e=3cm c/ caixilho</t>
  </si>
  <si>
    <t>Revestimentos</t>
  </si>
  <si>
    <t>110143</t>
  </si>
  <si>
    <t>Chapisco de cimento e areia no traço 1:3</t>
  </si>
  <si>
    <t>110763</t>
  </si>
  <si>
    <t>Reboco com argamassa 1:6:Adit. Plast.</t>
  </si>
  <si>
    <t>130113</t>
  </si>
  <si>
    <t>Cimentado liso e=2cm traço 1:3</t>
  </si>
  <si>
    <t>Forro:</t>
  </si>
  <si>
    <t>8.2</t>
  </si>
  <si>
    <t>8.3</t>
  </si>
  <si>
    <t>8.4</t>
  </si>
  <si>
    <t>9.1</t>
  </si>
  <si>
    <t>9.2</t>
  </si>
  <si>
    <t>9.3</t>
  </si>
  <si>
    <t>10.1</t>
  </si>
  <si>
    <t>10.2</t>
  </si>
  <si>
    <t>Limpeza final</t>
  </si>
  <si>
    <t>11.1</t>
  </si>
  <si>
    <t>OBRA: REVITALIZAÇÃO DA ESCOLA PROF.JOSÉ RAUL DE SOUZA SANTOS.</t>
  </si>
  <si>
    <t xml:space="preserve"> RUA HEMENERGILDO ALVES, D. ELIZEU ZONA URBANA DO MUNICIPIO</t>
  </si>
  <si>
    <r>
      <t>.</t>
    </r>
    <r>
      <rPr>
        <b/>
        <sz val="12"/>
        <rFont val="Arial"/>
        <family val="2"/>
      </rPr>
      <t>01/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03</t>
    </r>
  </si>
  <si>
    <t>020016</t>
  </si>
  <si>
    <t>Demolição manual de alvenaria de tijolo</t>
  </si>
  <si>
    <t>m³</t>
  </si>
  <si>
    <t>020013</t>
  </si>
  <si>
    <t>Retirada de esquadria com aproveitamento</t>
  </si>
  <si>
    <t>Alvenaria</t>
  </si>
  <si>
    <t>060045</t>
  </si>
  <si>
    <t>Alvenaria tijolo de barro a singelo</t>
  </si>
  <si>
    <t>060043</t>
  </si>
  <si>
    <t>Cobogó de cimento 20x20x10cm</t>
  </si>
  <si>
    <t>090621</t>
  </si>
  <si>
    <t>Grade de ferro 3/4" (incl. pint. anti-corrosiva)</t>
  </si>
  <si>
    <r>
      <t>.</t>
    </r>
    <r>
      <rPr>
        <b/>
        <sz val="12"/>
        <rFont val="Arial"/>
        <family val="2"/>
      </rPr>
      <t>02/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03</t>
    </r>
  </si>
  <si>
    <t>130119</t>
  </si>
  <si>
    <t>Lajota ceramica - (Padrão Médio)</t>
  </si>
  <si>
    <t>9.4</t>
  </si>
  <si>
    <t>9.5</t>
  </si>
  <si>
    <t>9.6</t>
  </si>
  <si>
    <t>10.3</t>
  </si>
  <si>
    <r>
      <t>.</t>
    </r>
    <r>
      <rPr>
        <b/>
        <sz val="12"/>
        <rFont val="Arial"/>
        <family val="2"/>
      </rPr>
      <t>03/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03</t>
    </r>
  </si>
  <si>
    <t>190375</t>
  </si>
  <si>
    <t>Lavatorio de louça c/col.,torneira,sifao e valv.</t>
  </si>
  <si>
    <t>11.2</t>
  </si>
  <si>
    <t>190090</t>
  </si>
  <si>
    <t>11.3</t>
  </si>
  <si>
    <t>190224</t>
  </si>
  <si>
    <t>11.4</t>
  </si>
  <si>
    <t>190691</t>
  </si>
  <si>
    <t>Ducha higienica cromada</t>
  </si>
  <si>
    <t>11.5</t>
  </si>
  <si>
    <t>11.6</t>
  </si>
  <si>
    <t>Limpeaza Geral</t>
  </si>
  <si>
    <t>12.1</t>
  </si>
  <si>
    <t>OBRA: REVITALIZAÇÃO NA ESCOLA MUNICIPAL RUBENS GUIMARÃES</t>
  </si>
  <si>
    <t>RUA DO CAFITEUA BAIRRO CAFITEUA ZONA URBANA DO MUNICIPIO</t>
  </si>
  <si>
    <t>PVA externa (sobre pintura antiga)</t>
  </si>
  <si>
    <t>PVA interna (sobre pintura antiga)</t>
  </si>
  <si>
    <t>Esmalte s/ ferro (superf. lisa)</t>
  </si>
  <si>
    <t>Acrílica para piso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</si>
</sst>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[$-416]dddd\,\ d&quot; de &quot;mmmm&quot; de &quot;yyyy"/>
    <numFmt numFmtId="180" formatCode="&quot;Ativado&quot;;&quot;Ativado&quot;;&quot;Desativado&quot;"/>
    <numFmt numFmtId="181" formatCode="00"/>
  </numFmts>
  <fonts count="6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5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43" fontId="0" fillId="0" borderId="0" xfId="61" applyFont="1" applyAlignment="1">
      <alignment/>
    </xf>
    <xf numFmtId="43" fontId="5" fillId="0" borderId="10" xfId="6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3" fontId="7" fillId="0" borderId="12" xfId="61" applyFont="1" applyBorder="1" applyAlignment="1">
      <alignment horizontal="left" vertical="top" wrapText="1"/>
    </xf>
    <xf numFmtId="43" fontId="7" fillId="0" borderId="12" xfId="6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43" fontId="10" fillId="0" borderId="14" xfId="6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43" fontId="10" fillId="0" borderId="16" xfId="61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43" fontId="10" fillId="0" borderId="17" xfId="0" applyNumberFormat="1" applyFont="1" applyBorder="1" applyAlignment="1">
      <alignment horizontal="center" vertical="top" wrapText="1"/>
    </xf>
    <xf numFmtId="43" fontId="11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4" xfId="61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top" wrapText="1"/>
    </xf>
    <xf numFmtId="43" fontId="58" fillId="0" borderId="22" xfId="61" applyFont="1" applyBorder="1" applyAlignment="1">
      <alignment horizontal="right" vertical="top" wrapText="1"/>
    </xf>
    <xf numFmtId="43" fontId="10" fillId="0" borderId="14" xfId="6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3" fontId="11" fillId="0" borderId="18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43" fontId="10" fillId="0" borderId="23" xfId="0" applyNumberFormat="1" applyFont="1" applyBorder="1" applyAlignment="1">
      <alignment horizontal="right" vertical="center" wrapText="1"/>
    </xf>
    <xf numFmtId="43" fontId="10" fillId="0" borderId="14" xfId="0" applyNumberFormat="1" applyFont="1" applyBorder="1" applyAlignment="1">
      <alignment horizontal="center" vertical="center" wrapText="1"/>
    </xf>
    <xf numFmtId="43" fontId="10" fillId="0" borderId="14" xfId="61" applyFont="1" applyBorder="1" applyAlignment="1">
      <alignment horizontal="right" vertical="center" wrapText="1"/>
    </xf>
    <xf numFmtId="43" fontId="10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18" xfId="0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43" fontId="9" fillId="0" borderId="17" xfId="6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3" fontId="10" fillId="0" borderId="0" xfId="6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3" fontId="7" fillId="0" borderId="31" xfId="61" applyFont="1" applyBorder="1" applyAlignment="1">
      <alignment vertical="top" wrapText="1"/>
    </xf>
    <xf numFmtId="43" fontId="7" fillId="0" borderId="32" xfId="61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3" fontId="10" fillId="0" borderId="33" xfId="61" applyFont="1" applyBorder="1" applyAlignment="1">
      <alignment horizontal="right" vertical="center" wrapText="1"/>
    </xf>
    <xf numFmtId="0" fontId="10" fillId="0" borderId="33" xfId="0" applyFont="1" applyBorder="1" applyAlignment="1">
      <alignment horizontal="center" vertical="center" wrapText="1"/>
    </xf>
    <xf numFmtId="43" fontId="10" fillId="0" borderId="33" xfId="0" applyNumberFormat="1" applyFont="1" applyBorder="1" applyAlignment="1">
      <alignment horizontal="center" vertical="center" wrapText="1"/>
    </xf>
    <xf numFmtId="43" fontId="12" fillId="0" borderId="34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top" wrapText="1"/>
    </xf>
    <xf numFmtId="2" fontId="10" fillId="0" borderId="33" xfId="61" applyNumberFormat="1" applyFont="1" applyBorder="1" applyAlignment="1">
      <alignment horizontal="center" vertical="center" wrapText="1"/>
    </xf>
    <xf numFmtId="43" fontId="11" fillId="0" borderId="3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43" fontId="10" fillId="0" borderId="17" xfId="61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wrapText="1"/>
    </xf>
    <xf numFmtId="0" fontId="10" fillId="0" borderId="16" xfId="0" applyFont="1" applyBorder="1" applyAlignment="1">
      <alignment vertical="top" wrapText="1"/>
    </xf>
    <xf numFmtId="43" fontId="10" fillId="0" borderId="16" xfId="6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43" fontId="10" fillId="0" borderId="16" xfId="0" applyNumberFormat="1" applyFont="1" applyBorder="1" applyAlignment="1">
      <alignment horizontal="center" vertical="center" wrapText="1"/>
    </xf>
    <xf numFmtId="43" fontId="11" fillId="0" borderId="39" xfId="0" applyNumberFormat="1" applyFont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9" fontId="15" fillId="0" borderId="14" xfId="0" applyNumberFormat="1" applyFont="1" applyBorder="1" applyAlignment="1">
      <alignment horizontal="center"/>
    </xf>
    <xf numFmtId="10" fontId="15" fillId="0" borderId="14" xfId="0" applyNumberFormat="1" applyFont="1" applyBorder="1" applyAlignment="1">
      <alignment horizontal="center"/>
    </xf>
    <xf numFmtId="9" fontId="15" fillId="0" borderId="23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4" fontId="15" fillId="34" borderId="43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10" fontId="15" fillId="0" borderId="16" xfId="0" applyNumberFormat="1" applyFont="1" applyBorder="1" applyAlignment="1">
      <alignment horizontal="center"/>
    </xf>
    <xf numFmtId="10" fontId="15" fillId="34" borderId="39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43" fontId="59" fillId="0" borderId="31" xfId="61" applyFont="1" applyBorder="1" applyAlignment="1">
      <alignment horizontal="center" vertical="top" wrapText="1"/>
    </xf>
    <xf numFmtId="43" fontId="59" fillId="0" borderId="32" xfId="61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" fontId="8" fillId="0" borderId="28" xfId="0" applyNumberFormat="1" applyFont="1" applyBorder="1" applyAlignment="1">
      <alignment horizontal="left" vertical="top" wrapText="1"/>
    </xf>
    <xf numFmtId="16" fontId="1" fillId="0" borderId="29" xfId="0" applyNumberFormat="1" applyFont="1" applyBorder="1" applyAlignment="1">
      <alignment horizontal="left" vertical="top" wrapText="1"/>
    </xf>
    <xf numFmtId="16" fontId="1" fillId="0" borderId="30" xfId="0" applyNumberFormat="1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43" fontId="9" fillId="0" borderId="47" xfId="61" applyFont="1" applyBorder="1" applyAlignment="1">
      <alignment horizontal="center" vertical="center" wrapText="1"/>
    </xf>
    <xf numFmtId="43" fontId="9" fillId="0" borderId="48" xfId="6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81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/>
    </xf>
    <xf numFmtId="0" fontId="13" fillId="34" borderId="54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5" fillId="0" borderId="10" xfId="62" applyFont="1" applyBorder="1" applyAlignment="1">
      <alignment horizontal="center" vertical="top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3" fontId="7" fillId="0" borderId="12" xfId="62" applyFont="1" applyBorder="1" applyAlignment="1">
      <alignment horizontal="left" vertical="top" wrapText="1"/>
    </xf>
    <xf numFmtId="43" fontId="59" fillId="0" borderId="31" xfId="62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3" fontId="7" fillId="0" borderId="12" xfId="62" applyFont="1" applyBorder="1" applyAlignment="1">
      <alignment horizontal="center" vertical="top" wrapText="1"/>
    </xf>
    <xf numFmtId="43" fontId="59" fillId="0" borderId="32" xfId="62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3" fontId="7" fillId="0" borderId="31" xfId="62" applyFont="1" applyBorder="1" applyAlignment="1">
      <alignment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3" fontId="60" fillId="0" borderId="32" xfId="62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43" fontId="36" fillId="0" borderId="0" xfId="62" applyFont="1" applyAlignment="1">
      <alignment horizontal="center" vertical="top" wrapText="1"/>
    </xf>
    <xf numFmtId="43" fontId="9" fillId="0" borderId="47" xfId="62" applyFont="1" applyBorder="1" applyAlignment="1">
      <alignment horizontal="center" vertical="center" wrapText="1"/>
    </xf>
    <xf numFmtId="43" fontId="9" fillId="0" borderId="48" xfId="62" applyFont="1" applyBorder="1" applyAlignment="1">
      <alignment horizontal="center" vertical="center" wrapText="1"/>
    </xf>
    <xf numFmtId="43" fontId="9" fillId="0" borderId="17" xfId="62" applyFont="1" applyBorder="1" applyAlignment="1">
      <alignment horizontal="center" vertical="center" wrapText="1"/>
    </xf>
    <xf numFmtId="43" fontId="10" fillId="0" borderId="14" xfId="6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43" fontId="10" fillId="0" borderId="14" xfId="62" applyFont="1" applyBorder="1" applyAlignment="1">
      <alignment horizontal="right" vertical="center" wrapText="1"/>
    </xf>
    <xf numFmtId="2" fontId="10" fillId="0" borderId="14" xfId="62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43" fontId="9" fillId="0" borderId="14" xfId="62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3" fontId="10" fillId="0" borderId="14" xfId="62" applyFont="1" applyBorder="1" applyAlignment="1">
      <alignment horizontal="right" vertical="top" wrapText="1"/>
    </xf>
    <xf numFmtId="43" fontId="10" fillId="0" borderId="16" xfId="62" applyFont="1" applyBorder="1" applyAlignment="1">
      <alignment horizontal="right" vertical="top" wrapText="1"/>
    </xf>
    <xf numFmtId="43" fontId="58" fillId="0" borderId="22" xfId="62" applyFont="1" applyBorder="1" applyAlignment="1">
      <alignment horizontal="right" vertical="top" wrapText="1"/>
    </xf>
    <xf numFmtId="43" fontId="11" fillId="0" borderId="34" xfId="0" applyNumberFormat="1" applyFont="1" applyBorder="1" applyAlignment="1">
      <alignment horizontal="center" vertical="top" wrapText="1"/>
    </xf>
    <xf numFmtId="43" fontId="0" fillId="0" borderId="0" xfId="62" applyFont="1" applyAlignment="1">
      <alignment/>
    </xf>
    <xf numFmtId="43" fontId="59" fillId="0" borderId="31" xfId="62" applyFont="1" applyBorder="1" applyAlignment="1">
      <alignment horizontal="center" vertical="top" wrapText="1"/>
    </xf>
    <xf numFmtId="43" fontId="59" fillId="0" borderId="32" xfId="62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3" fontId="9" fillId="0" borderId="33" xfId="6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3" fontId="9" fillId="0" borderId="14" xfId="62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43" fontId="7" fillId="0" borderId="31" xfId="62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43" fontId="10" fillId="0" borderId="0" xfId="62" applyFont="1" applyBorder="1" applyAlignment="1">
      <alignment horizontal="right" vertical="center" wrapText="1"/>
    </xf>
    <xf numFmtId="43" fontId="10" fillId="0" borderId="33" xfId="62" applyFont="1" applyBorder="1" applyAlignment="1">
      <alignment horizontal="right" vertical="center" wrapText="1"/>
    </xf>
    <xf numFmtId="2" fontId="10" fillId="0" borderId="33" xfId="62" applyNumberFormat="1" applyFont="1" applyBorder="1" applyAlignment="1">
      <alignment horizontal="center" vertical="center" wrapText="1"/>
    </xf>
    <xf numFmtId="43" fontId="7" fillId="0" borderId="32" xfId="62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43" fontId="36" fillId="0" borderId="0" xfId="62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3" fontId="6" fillId="0" borderId="17" xfId="62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43" fontId="37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3" fontId="0" fillId="0" borderId="14" xfId="62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3" fontId="0" fillId="0" borderId="14" xfId="62" applyFont="1" applyBorder="1" applyAlignment="1">
      <alignment horizontal="right" vertical="center" wrapText="1"/>
    </xf>
    <xf numFmtId="2" fontId="0" fillId="0" borderId="14" xfId="62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3" fontId="6" fillId="0" borderId="14" xfId="62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3" fontId="37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16" fontId="0" fillId="0" borderId="23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43" fontId="0" fillId="0" borderId="16" xfId="62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43" fontId="0" fillId="0" borderId="16" xfId="0" applyNumberFormat="1" applyFont="1" applyBorder="1" applyAlignment="1">
      <alignment horizontal="center" vertical="center" wrapText="1"/>
    </xf>
    <xf numFmtId="16" fontId="0" fillId="0" borderId="34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3" fontId="0" fillId="0" borderId="0" xfId="62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6" fontId="38" fillId="0" borderId="0" xfId="0" applyNumberFormat="1" applyFont="1" applyBorder="1" applyAlignment="1">
      <alignment horizontal="left" vertical="top" wrapText="1"/>
    </xf>
    <xf numFmtId="16" fontId="0" fillId="0" borderId="0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wrapText="1"/>
    </xf>
    <xf numFmtId="43" fontId="0" fillId="0" borderId="14" xfId="62" applyFont="1" applyBorder="1" applyAlignment="1">
      <alignment horizontal="center" vertical="top" wrapText="1"/>
    </xf>
    <xf numFmtId="43" fontId="0" fillId="0" borderId="14" xfId="62" applyFont="1" applyBorder="1" applyAlignment="1">
      <alignment horizontal="right" vertical="top" wrapText="1"/>
    </xf>
    <xf numFmtId="43" fontId="0" fillId="0" borderId="23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3" fontId="0" fillId="0" borderId="17" xfId="0" applyNumberFormat="1" applyFont="1" applyBorder="1" applyAlignment="1">
      <alignment horizontal="center" vertical="top" wrapText="1"/>
    </xf>
    <xf numFmtId="43" fontId="37" fillId="0" borderId="18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43" fontId="0" fillId="0" borderId="16" xfId="62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43" fontId="59" fillId="0" borderId="22" xfId="62" applyFont="1" applyBorder="1" applyAlignment="1">
      <alignment horizontal="right" vertical="top" wrapText="1"/>
    </xf>
    <xf numFmtId="43" fontId="37" fillId="0" borderId="34" xfId="0" applyNumberFormat="1" applyFont="1" applyBorder="1" applyAlignment="1">
      <alignment horizontal="center" vertical="top" wrapText="1"/>
    </xf>
    <xf numFmtId="181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9" fontId="15" fillId="0" borderId="14" xfId="0" applyNumberFormat="1" applyFont="1" applyBorder="1" applyAlignment="1">
      <alignment horizontal="center"/>
    </xf>
    <xf numFmtId="9" fontId="15" fillId="0" borderId="23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0" fontId="15" fillId="0" borderId="60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10" fontId="15" fillId="0" borderId="14" xfId="0" applyNumberFormat="1" applyFont="1" applyBorder="1" applyAlignment="1">
      <alignment horizontal="center"/>
    </xf>
    <xf numFmtId="9" fontId="15" fillId="0" borderId="14" xfId="50" applyFont="1" applyBorder="1" applyAlignment="1">
      <alignment horizontal="center"/>
    </xf>
    <xf numFmtId="0" fontId="15" fillId="0" borderId="6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" fontId="15" fillId="34" borderId="43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0" fontId="15" fillId="0" borderId="16" xfId="0" applyNumberFormat="1" applyFont="1" applyBorder="1" applyAlignment="1">
      <alignment horizontal="center"/>
    </xf>
    <xf numFmtId="10" fontId="15" fillId="34" borderId="39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3" fontId="10" fillId="0" borderId="16" xfId="62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16" fontId="8" fillId="0" borderId="29" xfId="0" applyNumberFormat="1" applyFont="1" applyBorder="1" applyAlignment="1">
      <alignment horizontal="left" vertical="top" wrapText="1"/>
    </xf>
    <xf numFmtId="16" fontId="8" fillId="0" borderId="3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3" fontId="7" fillId="0" borderId="0" xfId="62" applyFont="1" applyBorder="1" applyAlignment="1">
      <alignment horizontal="center" vertical="center" wrapText="1"/>
    </xf>
    <xf numFmtId="16" fontId="8" fillId="0" borderId="0" xfId="0" applyNumberFormat="1" applyFont="1" applyBorder="1" applyAlignment="1">
      <alignment horizontal="left" vertical="top" wrapText="1"/>
    </xf>
    <xf numFmtId="16" fontId="1" fillId="0" borderId="0" xfId="0" applyNumberFormat="1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10" fillId="0" borderId="38" xfId="0" applyFont="1" applyBorder="1" applyAlignment="1">
      <alignment horizontal="right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2" fontId="10" fillId="0" borderId="6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3" fontId="10" fillId="0" borderId="63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3" fontId="10" fillId="0" borderId="14" xfId="62" applyFont="1" applyBorder="1" applyAlignment="1">
      <alignment horizontal="center" vertical="top" wrapText="1"/>
    </xf>
    <xf numFmtId="43" fontId="60" fillId="0" borderId="0" xfId="62" applyFont="1" applyBorder="1" applyAlignment="1">
      <alignment horizontal="center" vertical="center" wrapText="1"/>
    </xf>
    <xf numFmtId="43" fontId="11" fillId="0" borderId="23" xfId="0" applyNumberFormat="1" applyFont="1" applyBorder="1" applyAlignment="1">
      <alignment horizontal="center" vertical="center" wrapText="1"/>
    </xf>
    <xf numFmtId="43" fontId="10" fillId="0" borderId="18" xfId="0" applyNumberFormat="1" applyFont="1" applyBorder="1" applyAlignment="1">
      <alignment horizontal="right" vertical="center" wrapText="1"/>
    </xf>
    <xf numFmtId="43" fontId="58" fillId="0" borderId="34" xfId="0" applyNumberFormat="1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142875</xdr:rowOff>
    </xdr:from>
    <xdr:to>
      <xdr:col>2</xdr:col>
      <xdr:colOff>2247900</xdr:colOff>
      <xdr:row>3</xdr:row>
      <xdr:rowOff>457200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14325"/>
          <a:ext cx="2895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3028950</xdr:colOff>
      <xdr:row>1</xdr:row>
      <xdr:rowOff>133350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4229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142875</xdr:rowOff>
    </xdr:from>
    <xdr:to>
      <xdr:col>2</xdr:col>
      <xdr:colOff>2247900</xdr:colOff>
      <xdr:row>27</xdr:row>
      <xdr:rowOff>400050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105525"/>
          <a:ext cx="2895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3028950</xdr:colOff>
      <xdr:row>25</xdr:row>
      <xdr:rowOff>133350</xdr:rowOff>
    </xdr:to>
    <xdr:pic>
      <xdr:nvPicPr>
        <xdr:cNvPr id="4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72175"/>
          <a:ext cx="4229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142875</xdr:rowOff>
    </xdr:from>
    <xdr:to>
      <xdr:col>2</xdr:col>
      <xdr:colOff>2714625</xdr:colOff>
      <xdr:row>3</xdr:row>
      <xdr:rowOff>9525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3152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</xdr:row>
      <xdr:rowOff>133350</xdr:rowOff>
    </xdr:from>
    <xdr:to>
      <xdr:col>2</xdr:col>
      <xdr:colOff>2533650</xdr:colOff>
      <xdr:row>28</xdr:row>
      <xdr:rowOff>657225</xdr:rowOff>
    </xdr:to>
    <xdr:pic>
      <xdr:nvPicPr>
        <xdr:cNvPr id="2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895975"/>
          <a:ext cx="3152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3257550</xdr:colOff>
      <xdr:row>0</xdr:row>
      <xdr:rowOff>180975</xdr:rowOff>
    </xdr:to>
    <xdr:pic>
      <xdr:nvPicPr>
        <xdr:cNvPr id="3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00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2</xdr:col>
      <xdr:colOff>3257550</xdr:colOff>
      <xdr:row>27</xdr:row>
      <xdr:rowOff>19050</xdr:rowOff>
    </xdr:to>
    <xdr:pic>
      <xdr:nvPicPr>
        <xdr:cNvPr id="4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62625"/>
          <a:ext cx="4400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304800</xdr:rowOff>
    </xdr:from>
    <xdr:to>
      <xdr:col>2</xdr:col>
      <xdr:colOff>2333625</xdr:colOff>
      <xdr:row>2</xdr:row>
      <xdr:rowOff>600075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04800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3352800</xdr:colOff>
      <xdr:row>0</xdr:row>
      <xdr:rowOff>238125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5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23</xdr:row>
      <xdr:rowOff>228600</xdr:rowOff>
    </xdr:from>
    <xdr:to>
      <xdr:col>2</xdr:col>
      <xdr:colOff>2333625</xdr:colOff>
      <xdr:row>26</xdr:row>
      <xdr:rowOff>9525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838825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3352800</xdr:colOff>
      <xdr:row>24</xdr:row>
      <xdr:rowOff>9525</xdr:rowOff>
    </xdr:to>
    <xdr:pic>
      <xdr:nvPicPr>
        <xdr:cNvPr id="4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0225"/>
          <a:ext cx="455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2219325</xdr:colOff>
      <xdr:row>2</xdr:row>
      <xdr:rowOff>266700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825"/>
          <a:ext cx="2895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3514725</xdr:colOff>
      <xdr:row>0</xdr:row>
      <xdr:rowOff>114300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71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123825</xdr:rowOff>
    </xdr:from>
    <xdr:to>
      <xdr:col>2</xdr:col>
      <xdr:colOff>2219325</xdr:colOff>
      <xdr:row>30</xdr:row>
      <xdr:rowOff>200025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991225"/>
          <a:ext cx="2895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2</xdr:col>
      <xdr:colOff>3514725</xdr:colOff>
      <xdr:row>28</xdr:row>
      <xdr:rowOff>133350</xdr:rowOff>
    </xdr:to>
    <xdr:pic>
      <xdr:nvPicPr>
        <xdr:cNvPr id="4" name="Imagem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76925"/>
          <a:ext cx="4714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2247900</xdr:colOff>
      <xdr:row>2</xdr:row>
      <xdr:rowOff>361950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825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0</xdr:colOff>
      <xdr:row>0</xdr:row>
      <xdr:rowOff>114300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71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24</xdr:row>
      <xdr:rowOff>123825</xdr:rowOff>
    </xdr:from>
    <xdr:to>
      <xdr:col>2</xdr:col>
      <xdr:colOff>2752725</xdr:colOff>
      <xdr:row>26</xdr:row>
      <xdr:rowOff>361950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924550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3</xdr:col>
      <xdr:colOff>0</xdr:colOff>
      <xdr:row>24</xdr:row>
      <xdr:rowOff>114300</xdr:rowOff>
    </xdr:to>
    <xdr:pic>
      <xdr:nvPicPr>
        <xdr:cNvPr id="4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0250"/>
          <a:ext cx="471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123825</xdr:rowOff>
    </xdr:from>
    <xdr:to>
      <xdr:col>2</xdr:col>
      <xdr:colOff>2247900</xdr:colOff>
      <xdr:row>53</xdr:row>
      <xdr:rowOff>409575</xdr:rowOff>
    </xdr:to>
    <xdr:pic>
      <xdr:nvPicPr>
        <xdr:cNvPr id="5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925300"/>
          <a:ext cx="2895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3</xdr:col>
      <xdr:colOff>0</xdr:colOff>
      <xdr:row>51</xdr:row>
      <xdr:rowOff>114300</xdr:rowOff>
    </xdr:to>
    <xdr:pic>
      <xdr:nvPicPr>
        <xdr:cNvPr id="6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11000"/>
          <a:ext cx="471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47625</xdr:rowOff>
    </xdr:from>
    <xdr:to>
      <xdr:col>2</xdr:col>
      <xdr:colOff>2400300</xdr:colOff>
      <xdr:row>2</xdr:row>
      <xdr:rowOff>666750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0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3352800</xdr:colOff>
      <xdr:row>1</xdr:row>
      <xdr:rowOff>0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5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24</xdr:row>
      <xdr:rowOff>47625</xdr:rowOff>
    </xdr:from>
    <xdr:to>
      <xdr:col>2</xdr:col>
      <xdr:colOff>2400300</xdr:colOff>
      <xdr:row>25</xdr:row>
      <xdr:rowOff>590550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819775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3352800</xdr:colOff>
      <xdr:row>24</xdr:row>
      <xdr:rowOff>9525</xdr:rowOff>
    </xdr:to>
    <xdr:pic>
      <xdr:nvPicPr>
        <xdr:cNvPr id="4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43550"/>
          <a:ext cx="455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-LICITA&#199;&#213;ES%20OUR&#201;M\CARTA%20CONVITE%20-%202021\PAULO%20CPL\004-2021\PMO\ESC.MUN.%20MARIA%20DOS%20ANJOS%20-%20OUR&#201;M\OR&#199;AMENTO-NOVO-CORRIGI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-LICITA&#199;&#213;ES%20OUR&#201;M\CARTA%20CONVITE%20-%202021\PAULO%20CPL\004-2021\PMO\ESC.MUN.%20M&#193;RIO%20MOGUI%20-%20OUR&#201;M\OR&#199;AMENTO-PMO-M&#193;RIO%20MOGUI-N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1-LICITA&#199;&#213;ES%20OUR&#201;M\CARTA%20CONVITE%20-%202021\PAULO%20CPL\004-2021\PMO\ESC.MUN.%20PADRE%20ANGELO%20ABENI%20-%20OUR&#201;M\ESC.MUN.ENS.FUND.PADRE%20ANGELO%20ABENI\OR&#199;AMENTO-NOVO-pre%20defini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1-LICITA&#199;&#213;ES%20OUR&#201;M\CARTA%20CONVITE%20-%202021\PAULO%20CPL\004-2021\PMO\ESC.MUN.%20PROF.%20RAUL%20SANTOS%20-%20OUR&#201;M\OR&#199;AMENTO%20NOV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1-LICITA&#199;&#213;ES%20OUR&#201;M\CARTA%20CONVITE%20-%202021\PAULO%20CPL\004-2021\PMO\ESC.MUN.%20RUBENS%20GUIMAR&#195;ES%20-%20OUR&#201;M\OR&#199;AMENTO%20N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9">
          <cell r="A9">
            <v>1</v>
          </cell>
          <cell r="C9" t="str">
            <v>Serviços Preliminares</v>
          </cell>
          <cell r="H9">
            <v>1896.0000000000002</v>
          </cell>
        </row>
        <row r="11">
          <cell r="A11">
            <v>2</v>
          </cell>
          <cell r="C11" t="str">
            <v>Demolições e Retiradas</v>
          </cell>
          <cell r="H11">
            <v>171.07125000000002</v>
          </cell>
        </row>
        <row r="13">
          <cell r="A13">
            <v>3</v>
          </cell>
          <cell r="C13" t="str">
            <v>Cobertura</v>
          </cell>
          <cell r="H13">
            <v>18191.35576297</v>
          </cell>
        </row>
        <row r="16">
          <cell r="A16">
            <v>4</v>
          </cell>
          <cell r="C16" t="str">
            <v>Piso</v>
          </cell>
          <cell r="H16">
            <v>3714.2245000000003</v>
          </cell>
        </row>
        <row r="20">
          <cell r="A20">
            <v>5</v>
          </cell>
          <cell r="C20" t="str">
            <v>Pintura:</v>
          </cell>
          <cell r="H20">
            <v>26351.891875</v>
          </cell>
        </row>
        <row r="32">
          <cell r="A32">
            <v>6</v>
          </cell>
          <cell r="C32" t="str">
            <v>Instalações eletricas</v>
          </cell>
          <cell r="H32">
            <v>2793.3999999999996</v>
          </cell>
        </row>
        <row r="36">
          <cell r="A36">
            <v>7</v>
          </cell>
          <cell r="C36" t="str">
            <v>Instalações hidro-sanitaria e esgoto</v>
          </cell>
          <cell r="H36">
            <v>663.525</v>
          </cell>
        </row>
        <row r="39">
          <cell r="A39">
            <v>8</v>
          </cell>
          <cell r="C39" t="str">
            <v>Limpeza Final</v>
          </cell>
          <cell r="H39">
            <v>3746.28825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9">
          <cell r="A9">
            <v>1</v>
          </cell>
          <cell r="C9" t="str">
            <v>Serviços Preliminares</v>
          </cell>
          <cell r="H9">
            <v>1422.0000000000002</v>
          </cell>
        </row>
        <row r="11">
          <cell r="A11">
            <v>2</v>
          </cell>
          <cell r="C11" t="str">
            <v>Cobertura</v>
          </cell>
          <cell r="H11">
            <v>8789.89125</v>
          </cell>
        </row>
        <row r="14">
          <cell r="A14">
            <v>3</v>
          </cell>
          <cell r="C14" t="str">
            <v>Pintura:</v>
          </cell>
          <cell r="H14">
            <v>23063.25075</v>
          </cell>
        </row>
        <row r="21">
          <cell r="A21">
            <v>4</v>
          </cell>
          <cell r="C21" t="str">
            <v>Instalações eletricas</v>
          </cell>
          <cell r="H21">
            <v>2587.2</v>
          </cell>
        </row>
        <row r="30">
          <cell r="A30">
            <v>5</v>
          </cell>
          <cell r="C30" t="str">
            <v>Instalações hidro-sanitaria e esgoto</v>
          </cell>
          <cell r="H30">
            <v>3939.7999999999997</v>
          </cell>
        </row>
        <row r="35">
          <cell r="A35">
            <v>6</v>
          </cell>
          <cell r="C35" t="str">
            <v>Limpeza Final</v>
          </cell>
          <cell r="H35">
            <v>2576.9205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9">
          <cell r="A9">
            <v>1</v>
          </cell>
          <cell r="C9" t="str">
            <v>Serviços Preliminares</v>
          </cell>
          <cell r="H9">
            <v>1896.0000000000002</v>
          </cell>
        </row>
        <row r="11">
          <cell r="A11">
            <v>2</v>
          </cell>
          <cell r="C11" t="str">
            <v>Demolições e Retiradas</v>
          </cell>
          <cell r="H11">
            <v>263.974375</v>
          </cell>
        </row>
        <row r="14">
          <cell r="A14">
            <v>3</v>
          </cell>
          <cell r="C14" t="str">
            <v>Cobertura</v>
          </cell>
          <cell r="H14">
            <v>3159.273625</v>
          </cell>
        </row>
        <row r="16">
          <cell r="A16">
            <v>4</v>
          </cell>
          <cell r="C16" t="str">
            <v>Esquadrias</v>
          </cell>
          <cell r="H16">
            <v>658.110625</v>
          </cell>
        </row>
        <row r="18">
          <cell r="A18">
            <v>5</v>
          </cell>
          <cell r="C18" t="str">
            <v>Revestimentos</v>
          </cell>
          <cell r="H18">
            <v>2445</v>
          </cell>
        </row>
        <row r="21">
          <cell r="A21">
            <v>6</v>
          </cell>
          <cell r="C21" t="str">
            <v>Piso</v>
          </cell>
          <cell r="H21">
            <v>202.275</v>
          </cell>
        </row>
        <row r="23">
          <cell r="A23">
            <v>7</v>
          </cell>
          <cell r="C23" t="str">
            <v>Forro:</v>
          </cell>
          <cell r="H23">
            <v>26775.601125</v>
          </cell>
        </row>
        <row r="34">
          <cell r="A34">
            <v>8</v>
          </cell>
          <cell r="C34" t="str">
            <v>Pintura:</v>
          </cell>
          <cell r="H34">
            <v>16791.5925</v>
          </cell>
        </row>
        <row r="39">
          <cell r="A39">
            <v>9</v>
          </cell>
          <cell r="C39" t="str">
            <v>Instalações eletricas</v>
          </cell>
          <cell r="H39">
            <v>3821.8999999999996</v>
          </cell>
        </row>
        <row r="43">
          <cell r="A43">
            <v>10</v>
          </cell>
          <cell r="C43" t="str">
            <v>Instalações hidro-sanitaria e esgoto</v>
          </cell>
          <cell r="H43">
            <v>826.3875</v>
          </cell>
        </row>
        <row r="46">
          <cell r="A46">
            <v>11</v>
          </cell>
          <cell r="C46" t="str">
            <v>Limpeza final</v>
          </cell>
          <cell r="H46">
            <v>2706.5655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9">
          <cell r="A9">
            <v>1</v>
          </cell>
          <cell r="C9" t="str">
            <v>Serviços Preliminares</v>
          </cell>
          <cell r="H9">
            <v>1185.0000000000002</v>
          </cell>
        </row>
        <row r="11">
          <cell r="A11">
            <v>2</v>
          </cell>
          <cell r="C11" t="str">
            <v>Demolições e Retiradas</v>
          </cell>
          <cell r="H11">
            <v>36.425625</v>
          </cell>
        </row>
        <row r="14">
          <cell r="A14">
            <v>3</v>
          </cell>
          <cell r="C14" t="str">
            <v>Alvenaria</v>
          </cell>
          <cell r="H14">
            <v>1119.7035</v>
          </cell>
        </row>
        <row r="17">
          <cell r="A17">
            <v>4</v>
          </cell>
          <cell r="C17" t="str">
            <v>Cobertura</v>
          </cell>
          <cell r="H17">
            <v>8564.5945</v>
          </cell>
        </row>
        <row r="20">
          <cell r="A20">
            <v>5</v>
          </cell>
          <cell r="C20" t="str">
            <v>Esquadrias</v>
          </cell>
          <cell r="H20">
            <v>4250.738625</v>
          </cell>
        </row>
        <row r="23">
          <cell r="A23">
            <v>6</v>
          </cell>
          <cell r="C23" t="str">
            <v>Revestimentos</v>
          </cell>
          <cell r="H23">
            <v>1220.0549999999998</v>
          </cell>
        </row>
        <row r="32">
          <cell r="A32">
            <v>7</v>
          </cell>
          <cell r="C32" t="str">
            <v>Forro</v>
          </cell>
          <cell r="H32">
            <v>9185.0595</v>
          </cell>
        </row>
        <row r="35">
          <cell r="A35">
            <v>8</v>
          </cell>
          <cell r="C35" t="str">
            <v>Piso</v>
          </cell>
          <cell r="H35">
            <v>3633.81875</v>
          </cell>
        </row>
        <row r="39">
          <cell r="A39">
            <v>9</v>
          </cell>
          <cell r="C39" t="str">
            <v>Pintura:</v>
          </cell>
          <cell r="H39">
            <v>16402.701125000003</v>
          </cell>
        </row>
        <row r="46">
          <cell r="A46">
            <v>10</v>
          </cell>
          <cell r="C46" t="str">
            <v>Instalações eletricas</v>
          </cell>
          <cell r="H46">
            <v>2899.9499999999994</v>
          </cell>
        </row>
        <row r="58">
          <cell r="A58">
            <v>11</v>
          </cell>
          <cell r="C58" t="str">
            <v>Instalações hidro-sanitaria e esgoto</v>
          </cell>
          <cell r="H58">
            <v>2965.1375</v>
          </cell>
        </row>
        <row r="65">
          <cell r="A65">
            <v>12</v>
          </cell>
          <cell r="C65" t="str">
            <v>Limpeaza Geral</v>
          </cell>
          <cell r="H65">
            <v>2241.8032500000004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9">
          <cell r="A9">
            <v>1</v>
          </cell>
          <cell r="C9" t="str">
            <v>Serviços Preliminares</v>
          </cell>
          <cell r="H9">
            <v>1896.0000000000002</v>
          </cell>
        </row>
        <row r="11">
          <cell r="A11">
            <v>2</v>
          </cell>
          <cell r="C11" t="str">
            <v>Cobertura</v>
          </cell>
          <cell r="H11">
            <v>10802.26025</v>
          </cell>
        </row>
        <row r="14">
          <cell r="A14">
            <v>3</v>
          </cell>
          <cell r="C14" t="str">
            <v>Pintura:</v>
          </cell>
          <cell r="H14">
            <v>28820.8615</v>
          </cell>
        </row>
        <row r="21">
          <cell r="A21">
            <v>4</v>
          </cell>
          <cell r="C21" t="str">
            <v>Instalações eletricas</v>
          </cell>
          <cell r="H21">
            <v>3576.2</v>
          </cell>
        </row>
        <row r="30">
          <cell r="A30">
            <v>5</v>
          </cell>
          <cell r="C30" t="str">
            <v>Instalações hidro-sanitaria e esgoto</v>
          </cell>
          <cell r="H30">
            <v>826.3875</v>
          </cell>
        </row>
        <row r="33">
          <cell r="A33">
            <v>6</v>
          </cell>
          <cell r="C33" t="str">
            <v>Limpeza Final</v>
          </cell>
          <cell r="H33">
            <v>6511.34475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4">
      <selection activeCell="A29" sqref="A29:C29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45.57421875" style="0" customWidth="1"/>
    <col min="4" max="4" width="12.00390625" style="1" customWidth="1"/>
    <col min="5" max="5" width="12.8515625" style="0" customWidth="1"/>
    <col min="6" max="6" width="11.28125" style="1" customWidth="1"/>
    <col min="7" max="7" width="12.00390625" style="0" customWidth="1"/>
    <col min="8" max="8" width="11.8515625" style="0" customWidth="1"/>
  </cols>
  <sheetData>
    <row r="1" ht="13.5" thickBot="1"/>
    <row r="2" spans="1:8" ht="18">
      <c r="A2" s="134"/>
      <c r="B2" s="135"/>
      <c r="C2" s="136"/>
      <c r="D2" s="2"/>
      <c r="E2" s="3" t="s">
        <v>10</v>
      </c>
      <c r="F2" s="128" t="s">
        <v>1</v>
      </c>
      <c r="G2" s="129"/>
      <c r="H2" s="130"/>
    </row>
    <row r="3" spans="1:8" ht="24">
      <c r="A3" s="60"/>
      <c r="B3" s="61"/>
      <c r="C3" s="62"/>
      <c r="D3" s="4" t="s">
        <v>0</v>
      </c>
      <c r="E3" s="117">
        <f>SUM(H50)</f>
        <v>47625.595125</v>
      </c>
      <c r="F3" s="119"/>
      <c r="G3" s="137"/>
      <c r="H3" s="121"/>
    </row>
    <row r="4" spans="1:8" ht="38.25" customHeight="1" thickBot="1">
      <c r="A4" s="63"/>
      <c r="B4" s="64"/>
      <c r="C4" s="65"/>
      <c r="D4" s="5"/>
      <c r="E4" s="118"/>
      <c r="F4" s="122"/>
      <c r="G4" s="123"/>
      <c r="H4" s="124"/>
    </row>
    <row r="5" spans="1:8" ht="36" customHeight="1" thickBot="1">
      <c r="A5" s="125" t="s">
        <v>100</v>
      </c>
      <c r="B5" s="126"/>
      <c r="C5" s="127"/>
      <c r="D5" s="66" t="s">
        <v>2</v>
      </c>
      <c r="E5" s="6" t="s">
        <v>11</v>
      </c>
      <c r="F5" s="128" t="s">
        <v>12</v>
      </c>
      <c r="G5" s="129"/>
      <c r="H5" s="130"/>
    </row>
    <row r="6" spans="1:8" ht="40.5" customHeight="1" thickBot="1">
      <c r="A6" s="125" t="s">
        <v>58</v>
      </c>
      <c r="B6" s="126"/>
      <c r="C6" s="127"/>
      <c r="D6" s="67" t="s">
        <v>59</v>
      </c>
      <c r="E6" s="68" t="s">
        <v>60</v>
      </c>
      <c r="F6" s="131" t="s">
        <v>50</v>
      </c>
      <c r="G6" s="132"/>
      <c r="H6" s="133"/>
    </row>
    <row r="7" ht="13.5" thickBot="1"/>
    <row r="8" spans="1:8" ht="18.75" customHeight="1" thickBot="1">
      <c r="A8" s="142" t="s">
        <v>3</v>
      </c>
      <c r="B8" s="140" t="s">
        <v>14</v>
      </c>
      <c r="C8" s="142" t="s">
        <v>13</v>
      </c>
      <c r="D8" s="144" t="s">
        <v>4</v>
      </c>
      <c r="E8" s="142" t="s">
        <v>5</v>
      </c>
      <c r="F8" s="138" t="s">
        <v>6</v>
      </c>
      <c r="G8" s="138"/>
      <c r="H8" s="139"/>
    </row>
    <row r="9" spans="1:8" ht="15" customHeight="1" thickBot="1">
      <c r="A9" s="143"/>
      <c r="B9" s="141"/>
      <c r="C9" s="143"/>
      <c r="D9" s="145"/>
      <c r="E9" s="143"/>
      <c r="F9" s="53" t="s">
        <v>7</v>
      </c>
      <c r="G9" s="53" t="s">
        <v>8</v>
      </c>
      <c r="H9" s="48" t="s">
        <v>9</v>
      </c>
    </row>
    <row r="10" spans="1:8" ht="18.75" customHeight="1">
      <c r="A10" s="49">
        <v>1</v>
      </c>
      <c r="B10" s="26"/>
      <c r="C10" s="50" t="s">
        <v>28</v>
      </c>
      <c r="D10" s="51"/>
      <c r="E10" s="18"/>
      <c r="F10" s="52"/>
      <c r="G10" s="52"/>
      <c r="H10" s="34">
        <f>SUM(G11:G11)</f>
        <v>1422.0000000000002</v>
      </c>
    </row>
    <row r="11" spans="1:10" ht="18.75" customHeight="1">
      <c r="A11" s="21" t="s">
        <v>48</v>
      </c>
      <c r="B11" s="27" t="s">
        <v>30</v>
      </c>
      <c r="C11" s="23" t="s">
        <v>29</v>
      </c>
      <c r="D11" s="32">
        <v>60</v>
      </c>
      <c r="E11" s="22" t="s">
        <v>43</v>
      </c>
      <c r="F11" s="33">
        <f>SUM(J11*1.25)</f>
        <v>23.700000000000003</v>
      </c>
      <c r="G11" s="38">
        <f>SUM(D11*F11)</f>
        <v>1422.0000000000002</v>
      </c>
      <c r="H11" s="35"/>
      <c r="J11">
        <v>18.96</v>
      </c>
    </row>
    <row r="12" spans="1:8" ht="15.75">
      <c r="A12" s="19">
        <v>2</v>
      </c>
      <c r="B12" s="24"/>
      <c r="C12" s="20" t="s">
        <v>15</v>
      </c>
      <c r="D12" s="39"/>
      <c r="E12" s="22"/>
      <c r="F12" s="29"/>
      <c r="G12" s="40"/>
      <c r="H12" s="34">
        <f>SUM(G13:G14)</f>
        <v>4606.667</v>
      </c>
    </row>
    <row r="13" spans="1:10" ht="14.25">
      <c r="A13" s="7" t="s">
        <v>92</v>
      </c>
      <c r="B13" s="25" t="s">
        <v>31</v>
      </c>
      <c r="C13" s="43" t="s">
        <v>16</v>
      </c>
      <c r="D13" s="39">
        <v>56.68</v>
      </c>
      <c r="E13" s="22" t="s">
        <v>43</v>
      </c>
      <c r="F13" s="33">
        <f>SUM(J13*1.25)</f>
        <v>61.275000000000006</v>
      </c>
      <c r="G13" s="38">
        <f>SUM(D13*F13)</f>
        <v>3473.0670000000005</v>
      </c>
      <c r="H13" s="36"/>
      <c r="J13">
        <v>49.02</v>
      </c>
    </row>
    <row r="14" spans="1:10" ht="15">
      <c r="A14" s="7" t="s">
        <v>93</v>
      </c>
      <c r="B14" s="25" t="s">
        <v>32</v>
      </c>
      <c r="C14" s="8" t="s">
        <v>27</v>
      </c>
      <c r="D14" s="39">
        <v>56.68</v>
      </c>
      <c r="E14" s="22" t="s">
        <v>43</v>
      </c>
      <c r="F14" s="33">
        <f>SUM(J14*1.25)</f>
        <v>20</v>
      </c>
      <c r="G14" s="38">
        <f>SUM(D14*F14)</f>
        <v>1133.6</v>
      </c>
      <c r="H14" s="36"/>
      <c r="J14" s="41">
        <v>16</v>
      </c>
    </row>
    <row r="15" spans="1:8" ht="15.75">
      <c r="A15" s="19">
        <v>3</v>
      </c>
      <c r="B15" s="24"/>
      <c r="C15" s="20" t="s">
        <v>65</v>
      </c>
      <c r="D15" s="39"/>
      <c r="E15" s="22"/>
      <c r="F15" s="29"/>
      <c r="G15" s="40"/>
      <c r="H15" s="34">
        <f>SUM(G16:G17)</f>
        <v>14783.658625</v>
      </c>
    </row>
    <row r="16" spans="1:10" ht="14.25">
      <c r="A16" s="7" t="s">
        <v>17</v>
      </c>
      <c r="B16" s="25" t="s">
        <v>66</v>
      </c>
      <c r="C16" s="43" t="s">
        <v>67</v>
      </c>
      <c r="D16" s="39">
        <v>146.21</v>
      </c>
      <c r="E16" s="22" t="s">
        <v>43</v>
      </c>
      <c r="F16" s="33">
        <f>SUM(J16*1.25)</f>
        <v>59.1375</v>
      </c>
      <c r="G16" s="38">
        <f>SUM(D16*F16)</f>
        <v>8646.493875</v>
      </c>
      <c r="H16" s="36"/>
      <c r="J16">
        <v>47.31</v>
      </c>
    </row>
    <row r="17" spans="1:10" ht="15">
      <c r="A17" s="7" t="s">
        <v>18</v>
      </c>
      <c r="B17" s="25" t="s">
        <v>68</v>
      </c>
      <c r="C17" s="8" t="s">
        <v>69</v>
      </c>
      <c r="D17" s="39">
        <v>146.21</v>
      </c>
      <c r="E17" s="22" t="s">
        <v>43</v>
      </c>
      <c r="F17" s="33">
        <f>SUM(J17*1.25)</f>
        <v>41.974999999999994</v>
      </c>
      <c r="G17" s="38">
        <f>SUM(D17*F17)</f>
        <v>6137.16475</v>
      </c>
      <c r="H17" s="36"/>
      <c r="J17" s="41">
        <v>33.58</v>
      </c>
    </row>
    <row r="18" spans="1:8" ht="15">
      <c r="A18" s="49">
        <v>4</v>
      </c>
      <c r="B18" s="27"/>
      <c r="C18" s="50" t="s">
        <v>19</v>
      </c>
      <c r="D18" s="51"/>
      <c r="E18" s="18"/>
      <c r="F18" s="28"/>
      <c r="G18" s="18"/>
      <c r="H18" s="34">
        <f>SUM(G19:G24)</f>
        <v>20063.27825</v>
      </c>
    </row>
    <row r="19" spans="1:10" ht="14.25">
      <c r="A19" s="21" t="s">
        <v>94</v>
      </c>
      <c r="B19" s="46" t="s">
        <v>33</v>
      </c>
      <c r="C19" s="23" t="s">
        <v>34</v>
      </c>
      <c r="D19" s="32">
        <v>367.02</v>
      </c>
      <c r="E19" s="22" t="s">
        <v>43</v>
      </c>
      <c r="F19" s="33">
        <f aca="true" t="shared" si="0" ref="F19:F24">SUM(J19*1.25)</f>
        <v>13.3</v>
      </c>
      <c r="G19" s="38">
        <f aca="true" t="shared" si="1" ref="G19:G24">SUM(D19*F19)</f>
        <v>4881.366</v>
      </c>
      <c r="H19" s="34"/>
      <c r="J19">
        <v>10.64</v>
      </c>
    </row>
    <row r="20" spans="1:10" ht="15">
      <c r="A20" s="21" t="s">
        <v>95</v>
      </c>
      <c r="B20" s="47" t="s">
        <v>36</v>
      </c>
      <c r="C20" s="8" t="s">
        <v>35</v>
      </c>
      <c r="D20" s="32">
        <v>364.2</v>
      </c>
      <c r="E20" s="22" t="s">
        <v>43</v>
      </c>
      <c r="F20" s="33">
        <f t="shared" si="0"/>
        <v>13.3</v>
      </c>
      <c r="G20" s="38">
        <f t="shared" si="1"/>
        <v>4843.86</v>
      </c>
      <c r="H20" s="34"/>
      <c r="J20">
        <v>10.64</v>
      </c>
    </row>
    <row r="21" spans="1:10" ht="15">
      <c r="A21" s="21" t="s">
        <v>96</v>
      </c>
      <c r="B21" s="47" t="s">
        <v>37</v>
      </c>
      <c r="C21" s="8" t="s">
        <v>38</v>
      </c>
      <c r="D21" s="39">
        <v>113.42</v>
      </c>
      <c r="E21" s="22" t="s">
        <v>43</v>
      </c>
      <c r="F21" s="33">
        <f t="shared" si="0"/>
        <v>41.775000000000006</v>
      </c>
      <c r="G21" s="38">
        <f t="shared" si="1"/>
        <v>4738.120500000001</v>
      </c>
      <c r="H21" s="36"/>
      <c r="J21">
        <v>33.42</v>
      </c>
    </row>
    <row r="22" spans="1:10" ht="15">
      <c r="A22" s="21" t="s">
        <v>97</v>
      </c>
      <c r="B22" s="46" t="s">
        <v>39</v>
      </c>
      <c r="C22" s="82" t="s">
        <v>20</v>
      </c>
      <c r="D22" s="83">
        <v>34.16</v>
      </c>
      <c r="E22" s="84" t="s">
        <v>43</v>
      </c>
      <c r="F22" s="28">
        <f t="shared" si="0"/>
        <v>28.575</v>
      </c>
      <c r="G22" s="40">
        <f t="shared" si="1"/>
        <v>976.1219999999998</v>
      </c>
      <c r="H22" s="42"/>
      <c r="J22">
        <v>22.86</v>
      </c>
    </row>
    <row r="23" spans="1:10" ht="15">
      <c r="A23" s="21" t="s">
        <v>98</v>
      </c>
      <c r="B23" s="47" t="s">
        <v>46</v>
      </c>
      <c r="C23" s="8" t="s">
        <v>47</v>
      </c>
      <c r="D23" s="39">
        <v>74.76</v>
      </c>
      <c r="E23" s="22" t="s">
        <v>43</v>
      </c>
      <c r="F23" s="33">
        <f t="shared" si="0"/>
        <v>20.4875</v>
      </c>
      <c r="G23" s="38">
        <f t="shared" si="1"/>
        <v>1531.6455</v>
      </c>
      <c r="H23" s="34"/>
      <c r="J23">
        <v>16.39</v>
      </c>
    </row>
    <row r="24" spans="1:10" ht="15" thickBot="1">
      <c r="A24" s="21" t="s">
        <v>99</v>
      </c>
      <c r="B24" s="85" t="s">
        <v>57</v>
      </c>
      <c r="C24" s="86" t="s">
        <v>61</v>
      </c>
      <c r="D24" s="87">
        <v>278.26</v>
      </c>
      <c r="E24" s="88" t="s">
        <v>43</v>
      </c>
      <c r="F24" s="89">
        <f t="shared" si="0"/>
        <v>11.1125</v>
      </c>
      <c r="G24" s="90">
        <f t="shared" si="1"/>
        <v>3092.1642500000003</v>
      </c>
      <c r="H24" s="91"/>
      <c r="J24">
        <v>8.89</v>
      </c>
    </row>
    <row r="25" spans="1:8" ht="20.25" customHeight="1" thickBot="1">
      <c r="A25" s="57"/>
      <c r="B25" s="69"/>
      <c r="C25" s="70"/>
      <c r="D25" s="54"/>
      <c r="E25" s="55"/>
      <c r="F25" s="75"/>
      <c r="G25" s="56"/>
      <c r="H25" s="58"/>
    </row>
    <row r="26" spans="1:8" ht="18">
      <c r="A26" s="134"/>
      <c r="B26" s="135"/>
      <c r="C26" s="136"/>
      <c r="D26" s="2"/>
      <c r="E26" s="3" t="s">
        <v>10</v>
      </c>
      <c r="F26" s="128" t="s">
        <v>1</v>
      </c>
      <c r="G26" s="129"/>
      <c r="H26" s="130"/>
    </row>
    <row r="27" spans="1:8" ht="24">
      <c r="A27" s="60"/>
      <c r="B27" s="59"/>
      <c r="C27" s="62"/>
      <c r="D27" s="4" t="s">
        <v>0</v>
      </c>
      <c r="E27" s="117">
        <f>SUM(H50)</f>
        <v>47625.595125</v>
      </c>
      <c r="F27" s="119"/>
      <c r="G27" s="120"/>
      <c r="H27" s="121"/>
    </row>
    <row r="28" spans="1:8" ht="33" customHeight="1" thickBot="1">
      <c r="A28" s="63"/>
      <c r="B28" s="64"/>
      <c r="C28" s="65"/>
      <c r="D28" s="5"/>
      <c r="E28" s="118"/>
      <c r="F28" s="122"/>
      <c r="G28" s="123"/>
      <c r="H28" s="124"/>
    </row>
    <row r="29" spans="1:8" ht="30.75" customHeight="1" thickBot="1">
      <c r="A29" s="125" t="s">
        <v>100</v>
      </c>
      <c r="B29" s="126"/>
      <c r="C29" s="127"/>
      <c r="D29" s="66" t="s">
        <v>2</v>
      </c>
      <c r="E29" s="6" t="s">
        <v>11</v>
      </c>
      <c r="F29" s="128" t="s">
        <v>12</v>
      </c>
      <c r="G29" s="129"/>
      <c r="H29" s="130"/>
    </row>
    <row r="30" spans="1:8" ht="38.25" customHeight="1" thickBot="1">
      <c r="A30" s="125" t="s">
        <v>58</v>
      </c>
      <c r="B30" s="126"/>
      <c r="C30" s="127"/>
      <c r="D30" s="67" t="s">
        <v>59</v>
      </c>
      <c r="E30" s="68" t="s">
        <v>60</v>
      </c>
      <c r="F30" s="131" t="s">
        <v>49</v>
      </c>
      <c r="G30" s="132"/>
      <c r="H30" s="133"/>
    </row>
    <row r="31" spans="1:8" ht="15.75" thickBot="1">
      <c r="A31" s="57"/>
      <c r="B31" s="69"/>
      <c r="C31" s="70"/>
      <c r="D31" s="54"/>
      <c r="E31" s="55"/>
      <c r="F31" s="76"/>
      <c r="G31" s="56"/>
      <c r="H31" s="58"/>
    </row>
    <row r="32" spans="1:8" ht="15.75">
      <c r="A32" s="77">
        <v>5</v>
      </c>
      <c r="B32" s="78"/>
      <c r="C32" s="79" t="s">
        <v>21</v>
      </c>
      <c r="D32" s="71"/>
      <c r="E32" s="72"/>
      <c r="F32" s="80"/>
      <c r="G32" s="73"/>
      <c r="H32" s="81">
        <f>SUM(G33:G35)</f>
        <v>3037.375</v>
      </c>
    </row>
    <row r="33" spans="1:10" ht="15">
      <c r="A33" s="7" t="s">
        <v>70</v>
      </c>
      <c r="B33" s="25" t="s">
        <v>40</v>
      </c>
      <c r="C33" s="8" t="s">
        <v>22</v>
      </c>
      <c r="D33" s="39">
        <v>15</v>
      </c>
      <c r="E33" s="22" t="s">
        <v>26</v>
      </c>
      <c r="F33" s="33">
        <f>SUM(J33*1.25)</f>
        <v>104.825</v>
      </c>
      <c r="G33" s="38">
        <f>SUM(D33*F33)</f>
        <v>1572.375</v>
      </c>
      <c r="H33" s="36"/>
      <c r="J33">
        <v>83.86</v>
      </c>
    </row>
    <row r="34" spans="1:10" ht="14.25">
      <c r="A34" s="7" t="s">
        <v>71</v>
      </c>
      <c r="B34" s="25" t="s">
        <v>52</v>
      </c>
      <c r="C34" s="43" t="s">
        <v>53</v>
      </c>
      <c r="D34" s="39">
        <v>10</v>
      </c>
      <c r="E34" s="22" t="s">
        <v>54</v>
      </c>
      <c r="F34" s="33">
        <f>SUM(J34*1.25)</f>
        <v>94.94999999999999</v>
      </c>
      <c r="G34" s="38">
        <f>SUM(D34*F34)</f>
        <v>949.4999999999999</v>
      </c>
      <c r="H34" s="42"/>
      <c r="J34">
        <v>75.96</v>
      </c>
    </row>
    <row r="35" spans="1:10" ht="28.5">
      <c r="A35" s="21" t="s">
        <v>72</v>
      </c>
      <c r="B35" s="25" t="s">
        <v>55</v>
      </c>
      <c r="C35" s="115" t="s">
        <v>56</v>
      </c>
      <c r="D35" s="39">
        <v>10</v>
      </c>
      <c r="E35" s="22" t="s">
        <v>54</v>
      </c>
      <c r="F35" s="33">
        <f>SUM(J35*1.25)</f>
        <v>51.550000000000004</v>
      </c>
      <c r="G35" s="38">
        <f>SUM(D35*F35)</f>
        <v>515.5</v>
      </c>
      <c r="H35" s="42"/>
      <c r="J35" s="44">
        <v>41.24</v>
      </c>
    </row>
    <row r="36" spans="1:8" ht="15.75">
      <c r="A36" s="19">
        <v>6</v>
      </c>
      <c r="B36" s="25"/>
      <c r="C36" s="20" t="s">
        <v>23</v>
      </c>
      <c r="D36" s="39"/>
      <c r="E36" s="22"/>
      <c r="F36" s="29"/>
      <c r="G36" s="40"/>
      <c r="H36" s="34">
        <f>SUM(G37:G38)</f>
        <v>1164.1875</v>
      </c>
    </row>
    <row r="37" spans="1:10" ht="15">
      <c r="A37" s="7" t="s">
        <v>73</v>
      </c>
      <c r="B37" s="25" t="s">
        <v>41</v>
      </c>
      <c r="C37" s="8" t="s">
        <v>24</v>
      </c>
      <c r="D37" s="39">
        <v>3</v>
      </c>
      <c r="E37" s="22" t="s">
        <v>26</v>
      </c>
      <c r="F37" s="33">
        <f>SUM(J37*1.25)</f>
        <v>162.86249999999998</v>
      </c>
      <c r="G37" s="38">
        <f>SUM(D37*F37)</f>
        <v>488.5875</v>
      </c>
      <c r="H37" s="37"/>
      <c r="J37">
        <v>130.29</v>
      </c>
    </row>
    <row r="38" spans="1:10" ht="15">
      <c r="A38" s="7" t="s">
        <v>74</v>
      </c>
      <c r="B38" s="25" t="s">
        <v>42</v>
      </c>
      <c r="C38" s="8" t="s">
        <v>25</v>
      </c>
      <c r="D38" s="39">
        <v>4</v>
      </c>
      <c r="E38" s="22" t="s">
        <v>26</v>
      </c>
      <c r="F38" s="33">
        <f>SUM(J38*1.25)</f>
        <v>168.9</v>
      </c>
      <c r="G38" s="38">
        <f>SUM(D38*F38)</f>
        <v>675.6</v>
      </c>
      <c r="H38" s="36"/>
      <c r="J38">
        <v>135.12</v>
      </c>
    </row>
    <row r="39" spans="1:8" ht="15.75">
      <c r="A39" s="19">
        <v>7</v>
      </c>
      <c r="B39" s="25"/>
      <c r="C39" s="20" t="s">
        <v>62</v>
      </c>
      <c r="D39" s="39"/>
      <c r="E39" s="22"/>
      <c r="F39" s="29"/>
      <c r="G39" s="40"/>
      <c r="H39" s="34">
        <f>SUM(G40:G40)</f>
        <v>2548.4287500000005</v>
      </c>
    </row>
    <row r="40" spans="1:10" ht="14.25">
      <c r="A40" s="7" t="s">
        <v>51</v>
      </c>
      <c r="B40" s="45">
        <v>270220</v>
      </c>
      <c r="C40" s="43" t="s">
        <v>63</v>
      </c>
      <c r="D40" s="10">
        <v>338.1</v>
      </c>
      <c r="E40" s="22" t="s">
        <v>43</v>
      </c>
      <c r="F40" s="33">
        <f>SUM(J40*1.25)</f>
        <v>7.5375000000000005</v>
      </c>
      <c r="G40" s="38">
        <f>SUM(D40*F40)</f>
        <v>2548.4287500000005</v>
      </c>
      <c r="H40" s="15"/>
      <c r="J40">
        <v>6.03</v>
      </c>
    </row>
    <row r="41" spans="1:8" ht="15">
      <c r="A41" s="7"/>
      <c r="B41" s="16"/>
      <c r="C41" s="8"/>
      <c r="D41" s="10"/>
      <c r="E41" s="9"/>
      <c r="F41" s="10"/>
      <c r="G41" s="14"/>
      <c r="H41" s="15"/>
    </row>
    <row r="42" spans="1:8" ht="15">
      <c r="A42" s="7"/>
      <c r="B42" s="16"/>
      <c r="C42" s="8"/>
      <c r="D42" s="10"/>
      <c r="E42" s="9"/>
      <c r="F42" s="10"/>
      <c r="G42" s="14"/>
      <c r="H42" s="15"/>
    </row>
    <row r="43" spans="1:8" ht="15">
      <c r="A43" s="7"/>
      <c r="B43" s="16"/>
      <c r="C43" s="8"/>
      <c r="D43" s="10"/>
      <c r="E43" s="9"/>
      <c r="F43" s="10"/>
      <c r="G43" s="14"/>
      <c r="H43" s="15"/>
    </row>
    <row r="44" spans="1:8" ht="15">
      <c r="A44" s="7"/>
      <c r="B44" s="16"/>
      <c r="C44" s="8"/>
      <c r="D44" s="10"/>
      <c r="E44" s="9"/>
      <c r="F44" s="10"/>
      <c r="G44" s="14"/>
      <c r="H44" s="15"/>
    </row>
    <row r="45" spans="1:8" ht="15">
      <c r="A45" s="7"/>
      <c r="B45" s="16"/>
      <c r="C45" s="8"/>
      <c r="D45" s="10"/>
      <c r="E45" s="9"/>
      <c r="F45" s="10"/>
      <c r="G45" s="14"/>
      <c r="H45" s="15"/>
    </row>
    <row r="46" spans="1:8" ht="15">
      <c r="A46" s="7"/>
      <c r="B46" s="16"/>
      <c r="C46" s="8"/>
      <c r="D46" s="10"/>
      <c r="E46" s="9"/>
      <c r="F46" s="10"/>
      <c r="G46" s="14"/>
      <c r="H46" s="15"/>
    </row>
    <row r="47" spans="1:8" ht="15">
      <c r="A47" s="7"/>
      <c r="B47" s="16"/>
      <c r="C47" s="8"/>
      <c r="D47" s="10"/>
      <c r="E47" s="9"/>
      <c r="F47" s="10"/>
      <c r="G47" s="14"/>
      <c r="H47" s="15"/>
    </row>
    <row r="48" spans="1:8" ht="15">
      <c r="A48" s="7"/>
      <c r="B48" s="16"/>
      <c r="C48" s="8"/>
      <c r="D48" s="10"/>
      <c r="E48" s="9"/>
      <c r="F48" s="10"/>
      <c r="G48" s="14"/>
      <c r="H48" s="15"/>
    </row>
    <row r="49" spans="1:8" ht="15">
      <c r="A49" s="7"/>
      <c r="B49" s="16"/>
      <c r="C49" s="8"/>
      <c r="D49" s="10"/>
      <c r="E49" s="9"/>
      <c r="F49" s="10"/>
      <c r="G49" s="14"/>
      <c r="H49" s="15"/>
    </row>
    <row r="50" spans="1:8" ht="16.5" thickBot="1">
      <c r="A50" s="11"/>
      <c r="B50" s="17"/>
      <c r="C50" s="30" t="s">
        <v>44</v>
      </c>
      <c r="D50" s="12"/>
      <c r="E50" s="13"/>
      <c r="F50" s="12"/>
      <c r="G50" s="31" t="s">
        <v>45</v>
      </c>
      <c r="H50" s="74">
        <f>SUM(H10:H49)</f>
        <v>47625.595125</v>
      </c>
    </row>
    <row r="53" ht="12.75">
      <c r="C53" t="s">
        <v>64</v>
      </c>
    </row>
  </sheetData>
  <sheetProtection/>
  <mergeCells count="24">
    <mergeCell ref="F4:H4"/>
    <mergeCell ref="F5:H5"/>
    <mergeCell ref="B8:B9"/>
    <mergeCell ref="A8:A9"/>
    <mergeCell ref="C8:C9"/>
    <mergeCell ref="D8:D9"/>
    <mergeCell ref="E8:E9"/>
    <mergeCell ref="A2:C2"/>
    <mergeCell ref="E3:E4"/>
    <mergeCell ref="A5:C5"/>
    <mergeCell ref="A6:C6"/>
    <mergeCell ref="F6:H6"/>
    <mergeCell ref="A26:C26"/>
    <mergeCell ref="F26:H26"/>
    <mergeCell ref="F2:H2"/>
    <mergeCell ref="F3:H3"/>
    <mergeCell ref="F8:H8"/>
    <mergeCell ref="E27:E28"/>
    <mergeCell ref="F27:H27"/>
    <mergeCell ref="F28:H28"/>
    <mergeCell ref="A29:C29"/>
    <mergeCell ref="F29:H29"/>
    <mergeCell ref="A30:C30"/>
    <mergeCell ref="F30:H30"/>
  </mergeCells>
  <printOptions/>
  <pageMargins left="0.7874015748031497" right="0.7874015748031497" top="0.78" bottom="0.984251968503937" header="0.5118110236220472" footer="0.5118110236220472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4">
      <selection activeCell="L40" sqref="L40"/>
    </sheetView>
  </sheetViews>
  <sheetFormatPr defaultColWidth="9.140625" defaultRowHeight="12.75"/>
  <cols>
    <col min="3" max="3" width="21.8515625" style="0" customWidth="1"/>
    <col min="4" max="4" width="12.140625" style="0" customWidth="1"/>
    <col min="5" max="5" width="3.57421875" style="0" customWidth="1"/>
  </cols>
  <sheetData>
    <row r="1" spans="1:12" ht="19.5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92"/>
      <c r="B2" s="93"/>
      <c r="C2" s="93"/>
      <c r="D2" s="93"/>
      <c r="E2" s="94"/>
      <c r="F2" s="93"/>
      <c r="G2" s="93"/>
      <c r="H2" s="93"/>
      <c r="I2" s="93"/>
      <c r="J2" s="93"/>
      <c r="K2" s="93"/>
      <c r="L2" s="95"/>
    </row>
    <row r="3" spans="1:12" ht="12.75">
      <c r="A3" s="96" t="s">
        <v>3</v>
      </c>
      <c r="B3" s="161" t="s">
        <v>76</v>
      </c>
      <c r="C3" s="161"/>
      <c r="D3" s="161"/>
      <c r="E3" s="98"/>
      <c r="F3" s="97" t="s">
        <v>77</v>
      </c>
      <c r="G3" s="97" t="s">
        <v>78</v>
      </c>
      <c r="H3" s="97" t="s">
        <v>79</v>
      </c>
      <c r="I3" s="97" t="s">
        <v>80</v>
      </c>
      <c r="J3" s="97" t="s">
        <v>81</v>
      </c>
      <c r="K3" s="97" t="s">
        <v>82</v>
      </c>
      <c r="L3" s="99" t="s">
        <v>83</v>
      </c>
    </row>
    <row r="4" spans="1:12" ht="12.75">
      <c r="A4" s="301">
        <f>'[4]Plan1'!A9</f>
        <v>1</v>
      </c>
      <c r="B4" s="302" t="str">
        <f>'[4]Plan1'!C9</f>
        <v>Serviços Preliminares</v>
      </c>
      <c r="C4" s="302"/>
      <c r="D4" s="303" t="s">
        <v>84</v>
      </c>
      <c r="E4" s="304"/>
      <c r="F4" s="305">
        <v>1</v>
      </c>
      <c r="G4" s="305"/>
      <c r="H4" s="305"/>
      <c r="I4" s="305"/>
      <c r="J4" s="305"/>
      <c r="K4" s="305"/>
      <c r="L4" s="306">
        <f>SUM(F4:K4)</f>
        <v>1</v>
      </c>
    </row>
    <row r="5" spans="1:12" ht="12.75">
      <c r="A5" s="301"/>
      <c r="B5" s="302"/>
      <c r="C5" s="302"/>
      <c r="D5" s="303" t="s">
        <v>85</v>
      </c>
      <c r="E5" s="304"/>
      <c r="F5" s="307">
        <f>SUM(F4*L5)</f>
        <v>1185.0000000000002</v>
      </c>
      <c r="G5" s="307"/>
      <c r="H5" s="307"/>
      <c r="I5" s="307"/>
      <c r="J5" s="307"/>
      <c r="K5" s="307"/>
      <c r="L5" s="308">
        <f>'[4]Plan1'!H9</f>
        <v>1185.0000000000002</v>
      </c>
    </row>
    <row r="6" spans="1:12" ht="12.75">
      <c r="A6" s="301">
        <f>'[4]Plan1'!A11</f>
        <v>2</v>
      </c>
      <c r="B6" s="302" t="str">
        <f>'[4]Plan1'!C11</f>
        <v>Demolições e Retiradas</v>
      </c>
      <c r="C6" s="302"/>
      <c r="D6" s="303" t="s">
        <v>84</v>
      </c>
      <c r="E6" s="304"/>
      <c r="F6" s="305">
        <v>1</v>
      </c>
      <c r="G6" s="305"/>
      <c r="H6" s="305"/>
      <c r="I6" s="305"/>
      <c r="J6" s="305"/>
      <c r="K6" s="305"/>
      <c r="L6" s="306">
        <f>SUM(F6:K6)</f>
        <v>1</v>
      </c>
    </row>
    <row r="7" spans="1:12" ht="12.75">
      <c r="A7" s="301"/>
      <c r="B7" s="302"/>
      <c r="C7" s="302"/>
      <c r="D7" s="303" t="s">
        <v>85</v>
      </c>
      <c r="E7" s="304"/>
      <c r="F7" s="307">
        <f>SUM(F6*L7)</f>
        <v>36.425625</v>
      </c>
      <c r="G7" s="307"/>
      <c r="H7" s="307"/>
      <c r="I7" s="307"/>
      <c r="J7" s="307"/>
      <c r="K7" s="307"/>
      <c r="L7" s="308">
        <f>'[4]Plan1'!H11</f>
        <v>36.425625</v>
      </c>
    </row>
    <row r="8" spans="1:12" ht="12.75">
      <c r="A8" s="301">
        <f>'[4]Plan1'!A14</f>
        <v>3</v>
      </c>
      <c r="B8" s="302" t="str">
        <f>'[4]Plan1'!C14</f>
        <v>Alvenaria</v>
      </c>
      <c r="C8" s="302"/>
      <c r="D8" s="303" t="s">
        <v>84</v>
      </c>
      <c r="E8" s="304"/>
      <c r="F8" s="305"/>
      <c r="G8" s="305">
        <v>1</v>
      </c>
      <c r="H8" s="305"/>
      <c r="I8" s="305"/>
      <c r="J8" s="305"/>
      <c r="K8" s="305"/>
      <c r="L8" s="306">
        <f>SUM(F8:K8)</f>
        <v>1</v>
      </c>
    </row>
    <row r="9" spans="1:12" ht="12.75">
      <c r="A9" s="301"/>
      <c r="B9" s="302"/>
      <c r="C9" s="302"/>
      <c r="D9" s="303" t="s">
        <v>85</v>
      </c>
      <c r="E9" s="304"/>
      <c r="F9" s="307"/>
      <c r="G9" s="307">
        <f>SUM(G8*L9)</f>
        <v>1119.7035</v>
      </c>
      <c r="H9" s="307"/>
      <c r="I9" s="307"/>
      <c r="J9" s="307"/>
      <c r="K9" s="307"/>
      <c r="L9" s="308">
        <f>'[4]Plan1'!H14</f>
        <v>1119.7035</v>
      </c>
    </row>
    <row r="10" spans="1:12" ht="12.75">
      <c r="A10" s="301">
        <f>'[4]Plan1'!A17</f>
        <v>4</v>
      </c>
      <c r="B10" s="302" t="str">
        <f>'[4]Plan1'!C17</f>
        <v>Cobertura</v>
      </c>
      <c r="C10" s="302"/>
      <c r="D10" s="303" t="s">
        <v>84</v>
      </c>
      <c r="E10" s="304"/>
      <c r="F10" s="305"/>
      <c r="G10" s="305"/>
      <c r="H10" s="305">
        <v>0.4</v>
      </c>
      <c r="I10" s="305">
        <v>0.6</v>
      </c>
      <c r="J10" s="305"/>
      <c r="K10" s="305"/>
      <c r="L10" s="306">
        <f>SUM(F10:K10)</f>
        <v>1</v>
      </c>
    </row>
    <row r="11" spans="1:12" ht="12.75">
      <c r="A11" s="301"/>
      <c r="B11" s="302"/>
      <c r="C11" s="302"/>
      <c r="D11" s="303" t="s">
        <v>85</v>
      </c>
      <c r="E11" s="304"/>
      <c r="F11" s="307"/>
      <c r="G11" s="307"/>
      <c r="H11" s="307">
        <f>SUM(H10*L11)</f>
        <v>3425.8378</v>
      </c>
      <c r="I11" s="307">
        <f>SUM(I10*L11)</f>
        <v>5138.756699999999</v>
      </c>
      <c r="J11" s="307"/>
      <c r="K11" s="307"/>
      <c r="L11" s="308">
        <f>'[4]Plan1'!H17</f>
        <v>8564.5945</v>
      </c>
    </row>
    <row r="12" spans="1:12" ht="12.75">
      <c r="A12" s="301">
        <f>'[4]Plan1'!A20</f>
        <v>5</v>
      </c>
      <c r="B12" s="302" t="str">
        <f>'[4]Plan1'!C20</f>
        <v>Esquadrias</v>
      </c>
      <c r="C12" s="302"/>
      <c r="D12" s="303" t="s">
        <v>84</v>
      </c>
      <c r="E12" s="304"/>
      <c r="F12" s="305"/>
      <c r="G12" s="305"/>
      <c r="H12" s="305">
        <v>0.5</v>
      </c>
      <c r="I12" s="305">
        <v>0.5</v>
      </c>
      <c r="J12" s="305"/>
      <c r="K12" s="305"/>
      <c r="L12" s="306">
        <f>SUM(F12:K12)</f>
        <v>1</v>
      </c>
    </row>
    <row r="13" spans="1:12" ht="12.75">
      <c r="A13" s="301"/>
      <c r="B13" s="302"/>
      <c r="C13" s="302"/>
      <c r="D13" s="303" t="s">
        <v>85</v>
      </c>
      <c r="E13" s="304"/>
      <c r="F13" s="307"/>
      <c r="G13" s="307"/>
      <c r="H13" s="307">
        <f>SUM(H12*L13)</f>
        <v>2125.3693125</v>
      </c>
      <c r="I13" s="307">
        <f>SUM(I12*L13)</f>
        <v>2125.3693125</v>
      </c>
      <c r="J13" s="307"/>
      <c r="K13" s="307"/>
      <c r="L13" s="308">
        <f>'[4]Plan1'!H20</f>
        <v>4250.738625</v>
      </c>
    </row>
    <row r="14" spans="1:12" ht="12.75">
      <c r="A14" s="301">
        <f>'[4]Plan1'!A23</f>
        <v>6</v>
      </c>
      <c r="B14" s="302" t="str">
        <f>'[4]Plan1'!C23</f>
        <v>Revestimentos</v>
      </c>
      <c r="C14" s="302"/>
      <c r="D14" s="303" t="s">
        <v>84</v>
      </c>
      <c r="E14" s="304"/>
      <c r="F14" s="305"/>
      <c r="G14" s="305">
        <v>0.3</v>
      </c>
      <c r="H14" s="305">
        <v>0.3</v>
      </c>
      <c r="I14" s="305">
        <v>0.4</v>
      </c>
      <c r="J14" s="305"/>
      <c r="K14" s="305"/>
      <c r="L14" s="306">
        <f>SUM(F14:K14)</f>
        <v>1</v>
      </c>
    </row>
    <row r="15" spans="1:12" ht="12.75">
      <c r="A15" s="301"/>
      <c r="B15" s="302"/>
      <c r="C15" s="302"/>
      <c r="D15" s="303" t="s">
        <v>85</v>
      </c>
      <c r="E15" s="304"/>
      <c r="F15" s="307"/>
      <c r="G15" s="307">
        <f>SUM(G14*L15)</f>
        <v>366.01649999999995</v>
      </c>
      <c r="H15" s="307">
        <f>SUM(H14*L15)</f>
        <v>366.01649999999995</v>
      </c>
      <c r="I15" s="307">
        <f>SUM(I14*L15)</f>
        <v>488.02199999999993</v>
      </c>
      <c r="J15" s="307"/>
      <c r="K15" s="307"/>
      <c r="L15" s="308">
        <f>'[4]Plan1'!H23</f>
        <v>1220.0549999999998</v>
      </c>
    </row>
    <row r="16" spans="1:12" ht="12.75">
      <c r="A16" s="301">
        <f>'[4]Plan1'!A32</f>
        <v>7</v>
      </c>
      <c r="B16" s="302" t="str">
        <f>'[4]Plan1'!C32</f>
        <v>Forro</v>
      </c>
      <c r="C16" s="302"/>
      <c r="D16" s="303" t="s">
        <v>84</v>
      </c>
      <c r="E16" s="304"/>
      <c r="F16" s="305"/>
      <c r="G16" s="305"/>
      <c r="H16" s="305">
        <v>0.2</v>
      </c>
      <c r="I16" s="305">
        <v>0.3</v>
      </c>
      <c r="J16" s="305">
        <v>0.5</v>
      </c>
      <c r="K16" s="305"/>
      <c r="L16" s="306">
        <f>SUM(F16:K16)</f>
        <v>1</v>
      </c>
    </row>
    <row r="17" spans="1:12" ht="12.75">
      <c r="A17" s="301"/>
      <c r="B17" s="302"/>
      <c r="C17" s="302"/>
      <c r="D17" s="303" t="s">
        <v>85</v>
      </c>
      <c r="E17" s="304"/>
      <c r="F17" s="307"/>
      <c r="G17" s="307"/>
      <c r="H17" s="307">
        <f>SUM(H16*L17)</f>
        <v>1837.0119</v>
      </c>
      <c r="I17" s="307">
        <f>SUM(I16*L17)</f>
        <v>2755.5178499999997</v>
      </c>
      <c r="J17" s="307">
        <f>SUM(J16*L17)</f>
        <v>4592.52975</v>
      </c>
      <c r="K17" s="307"/>
      <c r="L17" s="308">
        <f>'[4]Plan1'!H32</f>
        <v>9185.0595</v>
      </c>
    </row>
    <row r="18" spans="1:12" ht="12.75">
      <c r="A18" s="301">
        <f>'[4]Plan1'!A35</f>
        <v>8</v>
      </c>
      <c r="B18" s="302" t="str">
        <f>'[4]Plan1'!C35</f>
        <v>Piso</v>
      </c>
      <c r="C18" s="302"/>
      <c r="D18" s="303" t="s">
        <v>84</v>
      </c>
      <c r="E18" s="304"/>
      <c r="F18" s="305"/>
      <c r="G18" s="305"/>
      <c r="H18" s="305">
        <v>0.5</v>
      </c>
      <c r="I18" s="305">
        <v>0.5</v>
      </c>
      <c r="J18" s="305"/>
      <c r="K18" s="305"/>
      <c r="L18" s="306">
        <f>SUM(F18:K18)</f>
        <v>1</v>
      </c>
    </row>
    <row r="19" spans="1:12" ht="12.75">
      <c r="A19" s="301"/>
      <c r="B19" s="302"/>
      <c r="C19" s="302"/>
      <c r="D19" s="303" t="s">
        <v>85</v>
      </c>
      <c r="E19" s="304"/>
      <c r="F19" s="307"/>
      <c r="G19" s="307"/>
      <c r="H19" s="307">
        <f>SUM(H18*L19)</f>
        <v>1816.909375</v>
      </c>
      <c r="I19" s="307">
        <f>SUM(I18*L19)</f>
        <v>1816.909375</v>
      </c>
      <c r="J19" s="307"/>
      <c r="K19" s="307"/>
      <c r="L19" s="308">
        <f>'[4]Plan1'!H35</f>
        <v>3633.81875</v>
      </c>
    </row>
    <row r="20" spans="1:12" ht="12.75">
      <c r="A20" s="301">
        <f>'[4]Plan1'!A39</f>
        <v>9</v>
      </c>
      <c r="B20" s="302" t="str">
        <f>'[4]Plan1'!C39</f>
        <v>Pintura:</v>
      </c>
      <c r="C20" s="302"/>
      <c r="D20" s="303" t="s">
        <v>84</v>
      </c>
      <c r="E20" s="304"/>
      <c r="F20" s="305"/>
      <c r="G20" s="305"/>
      <c r="H20" s="305"/>
      <c r="I20" s="305">
        <v>0.4</v>
      </c>
      <c r="J20" s="305">
        <v>0.5</v>
      </c>
      <c r="K20" s="305">
        <v>0.1</v>
      </c>
      <c r="L20" s="306">
        <f>SUM(F20:K20)</f>
        <v>1</v>
      </c>
    </row>
    <row r="21" spans="1:12" ht="12.75">
      <c r="A21" s="301"/>
      <c r="B21" s="302"/>
      <c r="C21" s="302"/>
      <c r="D21" s="303" t="s">
        <v>85</v>
      </c>
      <c r="E21" s="304"/>
      <c r="F21" s="307"/>
      <c r="G21" s="307"/>
      <c r="H21" s="307"/>
      <c r="I21" s="307">
        <f>SUM(I20*L21)</f>
        <v>6561.080450000001</v>
      </c>
      <c r="J21" s="307">
        <f>SUM(J20*L21)</f>
        <v>8201.350562500002</v>
      </c>
      <c r="K21" s="307">
        <f>SUM(K20*L21)</f>
        <v>1640.2701125000003</v>
      </c>
      <c r="L21" s="308">
        <f>'[4]Plan1'!H39</f>
        <v>16402.701125000003</v>
      </c>
    </row>
    <row r="22" spans="1:12" ht="12.75">
      <c r="A22" s="301">
        <f>'[4]Plan1'!A46</f>
        <v>10</v>
      </c>
      <c r="B22" s="302" t="str">
        <f>'[4]Plan1'!C46</f>
        <v>Instalações eletricas</v>
      </c>
      <c r="C22" s="302"/>
      <c r="D22" s="303" t="s">
        <v>84</v>
      </c>
      <c r="E22" s="304"/>
      <c r="F22" s="305"/>
      <c r="G22" s="305"/>
      <c r="H22" s="305">
        <v>0.3</v>
      </c>
      <c r="I22" s="305">
        <v>0.3</v>
      </c>
      <c r="J22" s="305">
        <v>0.4</v>
      </c>
      <c r="K22" s="305"/>
      <c r="L22" s="306">
        <f>SUM(F22:K22)</f>
        <v>1</v>
      </c>
    </row>
    <row r="23" spans="1:12" ht="12.75">
      <c r="A23" s="301"/>
      <c r="B23" s="302"/>
      <c r="C23" s="302"/>
      <c r="D23" s="303" t="s">
        <v>85</v>
      </c>
      <c r="E23" s="304"/>
      <c r="F23" s="307"/>
      <c r="G23" s="307"/>
      <c r="H23" s="307">
        <f>SUM(H22*L23)</f>
        <v>869.9849999999998</v>
      </c>
      <c r="I23" s="307">
        <f>SUM(I22*L23)</f>
        <v>869.9849999999998</v>
      </c>
      <c r="J23" s="307">
        <f>SUM(J22*L23)</f>
        <v>1159.9799999999998</v>
      </c>
      <c r="K23" s="307"/>
      <c r="L23" s="308">
        <f>'[4]Plan1'!H46</f>
        <v>2899.9499999999994</v>
      </c>
    </row>
    <row r="24" spans="1:12" ht="12.75">
      <c r="A24" s="301">
        <f>'[4]Plan1'!A58</f>
        <v>11</v>
      </c>
      <c r="B24" s="302" t="str">
        <f>'[4]Plan1'!C58</f>
        <v>Instalações hidro-sanitaria e esgoto</v>
      </c>
      <c r="C24" s="302"/>
      <c r="D24" s="303" t="s">
        <v>84</v>
      </c>
      <c r="E24" s="304"/>
      <c r="F24" s="305"/>
      <c r="G24" s="305"/>
      <c r="H24" s="305">
        <v>0.3</v>
      </c>
      <c r="I24" s="305">
        <v>0.3</v>
      </c>
      <c r="J24" s="305">
        <v>0.3</v>
      </c>
      <c r="K24" s="305">
        <v>0.1</v>
      </c>
      <c r="L24" s="306">
        <f>SUM(F24:K24)</f>
        <v>0.9999999999999999</v>
      </c>
    </row>
    <row r="25" spans="1:12" ht="12.75">
      <c r="A25" s="301"/>
      <c r="B25" s="302"/>
      <c r="C25" s="302"/>
      <c r="D25" s="303" t="s">
        <v>85</v>
      </c>
      <c r="E25" s="304"/>
      <c r="F25" s="307"/>
      <c r="G25" s="307"/>
      <c r="H25" s="307">
        <f>SUM(H24*L25)</f>
        <v>889.5412499999999</v>
      </c>
      <c r="I25" s="307">
        <f>SUM(I24*L25)</f>
        <v>889.5412499999999</v>
      </c>
      <c r="J25" s="307">
        <f>SUM(J24*L25)</f>
        <v>889.5412499999999</v>
      </c>
      <c r="K25" s="307">
        <f>SUM(K24*L25)</f>
        <v>296.51375</v>
      </c>
      <c r="L25" s="308">
        <f>'[4]Plan1'!H58</f>
        <v>2965.1375</v>
      </c>
    </row>
    <row r="26" spans="1:12" ht="12.75">
      <c r="A26" s="301">
        <f>'[4]Plan1'!A65</f>
        <v>12</v>
      </c>
      <c r="B26" s="302" t="str">
        <f>'[4]Plan1'!C65</f>
        <v>Limpeaza Geral</v>
      </c>
      <c r="C26" s="302"/>
      <c r="D26" s="303" t="s">
        <v>84</v>
      </c>
      <c r="E26" s="304"/>
      <c r="F26" s="311"/>
      <c r="G26" s="305"/>
      <c r="H26" s="305"/>
      <c r="I26" s="305"/>
      <c r="J26" s="305">
        <v>0.3</v>
      </c>
      <c r="K26" s="305">
        <v>0.7</v>
      </c>
      <c r="L26" s="306">
        <f>SUM(F26:K26)</f>
        <v>1</v>
      </c>
    </row>
    <row r="27" spans="1:12" ht="12.75">
      <c r="A27" s="301"/>
      <c r="B27" s="302"/>
      <c r="C27" s="302"/>
      <c r="D27" s="303" t="s">
        <v>85</v>
      </c>
      <c r="E27" s="304"/>
      <c r="F27" s="307"/>
      <c r="G27" s="307"/>
      <c r="H27" s="307"/>
      <c r="I27" s="307"/>
      <c r="J27" s="307">
        <f>SUM(J26*L27)</f>
        <v>672.5409750000001</v>
      </c>
      <c r="K27" s="307">
        <f>SUM(K26*L27)</f>
        <v>1569.2622750000003</v>
      </c>
      <c r="L27" s="308">
        <f>'[4]Plan1'!H65</f>
        <v>2241.8032500000004</v>
      </c>
    </row>
    <row r="28" spans="1:12" ht="12.75">
      <c r="A28" s="315"/>
      <c r="B28" s="316"/>
      <c r="C28" s="317"/>
      <c r="D28" s="317"/>
      <c r="E28" s="317"/>
      <c r="F28" s="304"/>
      <c r="G28" s="304"/>
      <c r="H28" s="304"/>
      <c r="I28" s="304"/>
      <c r="J28" s="304"/>
      <c r="K28" s="304"/>
      <c r="L28" s="318"/>
    </row>
    <row r="29" spans="1:12" ht="12.75">
      <c r="A29" s="319" t="s">
        <v>86</v>
      </c>
      <c r="B29" s="320"/>
      <c r="C29" s="321" t="s">
        <v>87</v>
      </c>
      <c r="D29" s="322"/>
      <c r="E29" s="317"/>
      <c r="F29" s="307">
        <f aca="true" t="shared" si="0" ref="F29:L29">SUM(F5+F7+F9+F11+F13+F15+F17+F19+F21+F23+F25+F27)</f>
        <v>1221.4256250000003</v>
      </c>
      <c r="G29" s="307">
        <f t="shared" si="0"/>
        <v>1485.72</v>
      </c>
      <c r="H29" s="307">
        <f t="shared" si="0"/>
        <v>11330.6711375</v>
      </c>
      <c r="I29" s="307">
        <f t="shared" si="0"/>
        <v>20645.181937499998</v>
      </c>
      <c r="J29" s="307">
        <f t="shared" si="0"/>
        <v>15515.942537500001</v>
      </c>
      <c r="K29" s="307">
        <f t="shared" si="0"/>
        <v>3506.0461375000004</v>
      </c>
      <c r="L29" s="308">
        <f t="shared" si="0"/>
        <v>53704.987375</v>
      </c>
    </row>
    <row r="30" spans="1:12" ht="12.75">
      <c r="A30" s="323"/>
      <c r="B30" s="324"/>
      <c r="C30" s="321" t="s">
        <v>88</v>
      </c>
      <c r="D30" s="322"/>
      <c r="E30" s="317"/>
      <c r="F30" s="311">
        <f>SUM(F29/L29)</f>
        <v>0.022743243871770864</v>
      </c>
      <c r="G30" s="311">
        <f>G29/L29</f>
        <v>0.027664469774954493</v>
      </c>
      <c r="H30" s="311">
        <f>H29/L29</f>
        <v>0.2109798678171647</v>
      </c>
      <c r="I30" s="311">
        <f>I29/L29</f>
        <v>0.38441833704089945</v>
      </c>
      <c r="J30" s="311">
        <f>J29/L29</f>
        <v>0.2889106449119615</v>
      </c>
      <c r="K30" s="311">
        <f>K29/L29</f>
        <v>0.065283436583249</v>
      </c>
      <c r="L30" s="306">
        <f>SUM(F30:K30)</f>
        <v>1</v>
      </c>
    </row>
    <row r="31" spans="1:12" ht="12.75">
      <c r="A31" s="319" t="s">
        <v>89</v>
      </c>
      <c r="B31" s="320"/>
      <c r="C31" s="321" t="s">
        <v>90</v>
      </c>
      <c r="D31" s="322"/>
      <c r="E31" s="317"/>
      <c r="F31" s="307">
        <f>SUM(F29)</f>
        <v>1221.4256250000003</v>
      </c>
      <c r="G31" s="307">
        <f>SUM(F29+G29)</f>
        <v>2707.145625</v>
      </c>
      <c r="H31" s="307">
        <f>SUM(F29+G29+H29)</f>
        <v>14037.816762499999</v>
      </c>
      <c r="I31" s="307">
        <f>SUM(F29+G29+H29+I29)</f>
        <v>34682.9987</v>
      </c>
      <c r="J31" s="307">
        <f>SUM(F29+G29+H29+I29+J29)</f>
        <v>50198.941237499996</v>
      </c>
      <c r="K31" s="307">
        <f>SUM(F29+G29+H29+I29+J29+K29)</f>
        <v>53704.987375</v>
      </c>
      <c r="L31" s="325"/>
    </row>
    <row r="32" spans="1:12" ht="13.5" thickBot="1">
      <c r="A32" s="326"/>
      <c r="B32" s="327"/>
      <c r="C32" s="328" t="s">
        <v>91</v>
      </c>
      <c r="D32" s="329"/>
      <c r="E32" s="330"/>
      <c r="F32" s="331">
        <f>F31/L29</f>
        <v>0.022743243871770864</v>
      </c>
      <c r="G32" s="331">
        <f>G31/L29</f>
        <v>0.050407713646725354</v>
      </c>
      <c r="H32" s="331">
        <f>H31/L29</f>
        <v>0.2613875814638901</v>
      </c>
      <c r="I32" s="331">
        <f>I31/L29</f>
        <v>0.6458059185047895</v>
      </c>
      <c r="J32" s="331">
        <f>J31/L9</f>
        <v>44.832351812332455</v>
      </c>
      <c r="K32" s="331">
        <f>K31/L29</f>
        <v>1</v>
      </c>
      <c r="L32" s="332"/>
    </row>
  </sheetData>
  <sheetProtection/>
  <mergeCells count="32">
    <mergeCell ref="A26:A27"/>
    <mergeCell ref="B26:C27"/>
    <mergeCell ref="A29:B30"/>
    <mergeCell ref="C29:D29"/>
    <mergeCell ref="C30:D30"/>
    <mergeCell ref="A31:B32"/>
    <mergeCell ref="C31:D31"/>
    <mergeCell ref="C32:D32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1:L1"/>
    <mergeCell ref="B3:D3"/>
    <mergeCell ref="A4:A5"/>
    <mergeCell ref="B4:C5"/>
    <mergeCell ref="A6:A7"/>
    <mergeCell ref="B6:C7"/>
  </mergeCells>
  <printOptions/>
  <pageMargins left="0.2" right="0.12" top="2.35" bottom="1.36" header="0.2" footer="0.5118110236220472"/>
  <pageSetup fitToHeight="1" fitToWidth="1" orientation="portrait" paperSize="9" scale="84" r:id="rId2"/>
  <headerFooter alignWithMargins="0">
    <oddHeader>&amp;C&amp;G</oddHeader>
    <oddFooter>&amp;C&amp;G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50.57421875" style="0" customWidth="1"/>
    <col min="4" max="4" width="13.140625" style="203" customWidth="1"/>
    <col min="5" max="5" width="12.8515625" style="0" customWidth="1"/>
    <col min="6" max="6" width="11.28125" style="203" customWidth="1"/>
    <col min="7" max="7" width="12.421875" style="0" customWidth="1"/>
    <col min="8" max="8" width="13.28125" style="0" customWidth="1"/>
  </cols>
  <sheetData>
    <row r="1" spans="1:8" ht="18.75" customHeight="1">
      <c r="A1" s="353"/>
      <c r="B1" s="354"/>
      <c r="C1" s="355"/>
      <c r="D1" s="165"/>
      <c r="E1" s="3" t="s">
        <v>10</v>
      </c>
      <c r="F1" s="128" t="s">
        <v>1</v>
      </c>
      <c r="G1" s="129"/>
      <c r="H1" s="130"/>
    </row>
    <row r="2" spans="1:8" ht="12" customHeight="1">
      <c r="A2" s="356"/>
      <c r="B2" s="357"/>
      <c r="C2" s="358"/>
      <c r="D2" s="169" t="s">
        <v>0</v>
      </c>
      <c r="E2" s="204">
        <f>SUM(H47)</f>
        <v>52433.05399999999</v>
      </c>
      <c r="F2" s="119"/>
      <c r="G2" s="120"/>
      <c r="H2" s="121"/>
    </row>
    <row r="3" spans="1:8" ht="54.75" customHeight="1" thickBot="1">
      <c r="A3" s="359"/>
      <c r="B3" s="360"/>
      <c r="C3" s="361"/>
      <c r="D3" s="174"/>
      <c r="E3" s="205"/>
      <c r="F3" s="122"/>
      <c r="G3" s="123"/>
      <c r="H3" s="124"/>
    </row>
    <row r="4" spans="1:8" ht="33.75" customHeight="1" thickBot="1">
      <c r="A4" s="180" t="s">
        <v>199</v>
      </c>
      <c r="B4" s="181"/>
      <c r="C4" s="182"/>
      <c r="D4" s="179" t="s">
        <v>2</v>
      </c>
      <c r="E4" s="6" t="s">
        <v>11</v>
      </c>
      <c r="F4" s="128" t="s">
        <v>12</v>
      </c>
      <c r="G4" s="129"/>
      <c r="H4" s="130"/>
    </row>
    <row r="5" spans="1:8" ht="28.5" customHeight="1" thickBot="1">
      <c r="A5" s="125" t="s">
        <v>200</v>
      </c>
      <c r="B5" s="126"/>
      <c r="C5" s="127"/>
      <c r="D5" s="183" t="s">
        <v>59</v>
      </c>
      <c r="E5" s="68" t="s">
        <v>103</v>
      </c>
      <c r="F5" s="131" t="s">
        <v>50</v>
      </c>
      <c r="G5" s="132"/>
      <c r="H5" s="133"/>
    </row>
    <row r="6" spans="1:8" ht="21.75" customHeight="1" thickBot="1">
      <c r="A6" s="184"/>
      <c r="B6" s="184"/>
      <c r="C6" s="185" t="s">
        <v>104</v>
      </c>
      <c r="D6" s="186"/>
      <c r="E6" s="184"/>
      <c r="F6" s="135"/>
      <c r="G6" s="135"/>
      <c r="H6" s="135"/>
    </row>
    <row r="7" spans="1:8" ht="18.75" customHeight="1" thickBot="1">
      <c r="A7" s="142" t="s">
        <v>3</v>
      </c>
      <c r="B7" s="140" t="s">
        <v>14</v>
      </c>
      <c r="C7" s="142" t="s">
        <v>13</v>
      </c>
      <c r="D7" s="187" t="s">
        <v>4</v>
      </c>
      <c r="E7" s="142" t="s">
        <v>5</v>
      </c>
      <c r="F7" s="138" t="s">
        <v>6</v>
      </c>
      <c r="G7" s="138"/>
      <c r="H7" s="139"/>
    </row>
    <row r="8" spans="1:8" ht="15" customHeight="1" thickBot="1">
      <c r="A8" s="143"/>
      <c r="B8" s="141"/>
      <c r="C8" s="143"/>
      <c r="D8" s="188"/>
      <c r="E8" s="143"/>
      <c r="F8" s="53" t="s">
        <v>7</v>
      </c>
      <c r="G8" s="53" t="s">
        <v>8</v>
      </c>
      <c r="H8" s="48" t="s">
        <v>9</v>
      </c>
    </row>
    <row r="9" spans="1:8" ht="18.75" customHeight="1">
      <c r="A9" s="49">
        <v>1</v>
      </c>
      <c r="B9" s="26"/>
      <c r="C9" s="50" t="s">
        <v>28</v>
      </c>
      <c r="D9" s="189"/>
      <c r="E9" s="18"/>
      <c r="F9" s="52"/>
      <c r="G9" s="52"/>
      <c r="H9" s="34">
        <f>SUM(G10:G10)</f>
        <v>1896.0000000000002</v>
      </c>
    </row>
    <row r="10" spans="1:10" ht="18.75" customHeight="1">
      <c r="A10" s="21" t="s">
        <v>105</v>
      </c>
      <c r="B10" s="27" t="s">
        <v>30</v>
      </c>
      <c r="C10" s="23" t="s">
        <v>29</v>
      </c>
      <c r="D10" s="190">
        <v>80</v>
      </c>
      <c r="E10" s="22" t="s">
        <v>43</v>
      </c>
      <c r="F10" s="33">
        <f>SUM(J10*1.25)</f>
        <v>23.700000000000003</v>
      </c>
      <c r="G10" s="38">
        <f>SUM(D10*F10)</f>
        <v>1896.0000000000002</v>
      </c>
      <c r="H10" s="35"/>
      <c r="J10">
        <v>18.96</v>
      </c>
    </row>
    <row r="11" spans="1:8" ht="15.75">
      <c r="A11" s="19">
        <v>2</v>
      </c>
      <c r="B11" s="24"/>
      <c r="C11" s="20" t="s">
        <v>15</v>
      </c>
      <c r="D11" s="194"/>
      <c r="E11" s="22"/>
      <c r="F11" s="195"/>
      <c r="G11" s="40"/>
      <c r="H11" s="34">
        <f>SUM(G12:G13)</f>
        <v>10802.26025</v>
      </c>
    </row>
    <row r="12" spans="1:10" ht="15">
      <c r="A12" s="7" t="s">
        <v>92</v>
      </c>
      <c r="B12" s="25" t="s">
        <v>31</v>
      </c>
      <c r="C12" s="8" t="s">
        <v>16</v>
      </c>
      <c r="D12" s="194">
        <v>132.91</v>
      </c>
      <c r="E12" s="22" t="s">
        <v>43</v>
      </c>
      <c r="F12" s="33">
        <f>SUM(J12*1.25)</f>
        <v>61.275000000000006</v>
      </c>
      <c r="G12" s="38">
        <f>SUM(D12*F12)</f>
        <v>8144.06025</v>
      </c>
      <c r="H12" s="36"/>
      <c r="J12">
        <v>49.02</v>
      </c>
    </row>
    <row r="13" spans="1:10" ht="15">
      <c r="A13" s="7" t="s">
        <v>93</v>
      </c>
      <c r="B13" s="25" t="s">
        <v>32</v>
      </c>
      <c r="C13" s="8" t="s">
        <v>27</v>
      </c>
      <c r="D13" s="194">
        <v>132.91</v>
      </c>
      <c r="E13" s="22" t="s">
        <v>43</v>
      </c>
      <c r="F13" s="33">
        <f>SUM(J13*1.25)</f>
        <v>20</v>
      </c>
      <c r="G13" s="38">
        <f>SUM(D13*F13)</f>
        <v>2658.2</v>
      </c>
      <c r="H13" s="36"/>
      <c r="J13" s="41">
        <v>16</v>
      </c>
    </row>
    <row r="14" spans="1:8" ht="15">
      <c r="A14" s="191">
        <v>3</v>
      </c>
      <c r="B14" s="27"/>
      <c r="C14" s="192" t="s">
        <v>19</v>
      </c>
      <c r="D14" s="197"/>
      <c r="E14" s="198"/>
      <c r="F14" s="28"/>
      <c r="G14" s="18"/>
      <c r="H14" s="34">
        <f>SUM(G15:G20)</f>
        <v>28820.8615</v>
      </c>
    </row>
    <row r="15" spans="1:10" ht="14.25">
      <c r="A15" s="21" t="s">
        <v>17</v>
      </c>
      <c r="B15" s="46" t="s">
        <v>33</v>
      </c>
      <c r="C15" s="23" t="s">
        <v>201</v>
      </c>
      <c r="D15" s="362">
        <v>719.83</v>
      </c>
      <c r="E15" s="22" t="s">
        <v>43</v>
      </c>
      <c r="F15" s="33">
        <f aca="true" t="shared" si="0" ref="F15:F20">SUM(J15*1.25)</f>
        <v>13.3</v>
      </c>
      <c r="G15" s="38">
        <f aca="true" t="shared" si="1" ref="G15:G20">SUM(D15*F15)</f>
        <v>9573.739000000001</v>
      </c>
      <c r="H15" s="34"/>
      <c r="J15">
        <v>10.64</v>
      </c>
    </row>
    <row r="16" spans="1:10" ht="15">
      <c r="A16" s="21" t="s">
        <v>18</v>
      </c>
      <c r="B16" s="47" t="s">
        <v>36</v>
      </c>
      <c r="C16" s="8" t="s">
        <v>202</v>
      </c>
      <c r="D16" s="199">
        <v>817.05</v>
      </c>
      <c r="E16" s="22" t="s">
        <v>43</v>
      </c>
      <c r="F16" s="33">
        <f t="shared" si="0"/>
        <v>13.3</v>
      </c>
      <c r="G16" s="38">
        <f t="shared" si="1"/>
        <v>10866.765</v>
      </c>
      <c r="H16" s="34"/>
      <c r="J16">
        <v>10.64</v>
      </c>
    </row>
    <row r="17" spans="1:10" ht="15">
      <c r="A17" s="21" t="s">
        <v>128</v>
      </c>
      <c r="B17" s="47" t="s">
        <v>57</v>
      </c>
      <c r="C17" s="8" t="s">
        <v>61</v>
      </c>
      <c r="D17" s="194">
        <v>226.32</v>
      </c>
      <c r="E17" s="22" t="s">
        <v>43</v>
      </c>
      <c r="F17" s="33">
        <f t="shared" si="0"/>
        <v>11.1125</v>
      </c>
      <c r="G17" s="38">
        <f t="shared" si="1"/>
        <v>2514.981</v>
      </c>
      <c r="H17" s="36"/>
      <c r="J17">
        <v>8.89</v>
      </c>
    </row>
    <row r="18" spans="1:10" ht="15">
      <c r="A18" s="21" t="s">
        <v>129</v>
      </c>
      <c r="B18" s="47" t="s">
        <v>37</v>
      </c>
      <c r="C18" s="8" t="s">
        <v>203</v>
      </c>
      <c r="D18" s="194">
        <v>74.71</v>
      </c>
      <c r="E18" s="22" t="s">
        <v>43</v>
      </c>
      <c r="F18" s="33">
        <f t="shared" si="0"/>
        <v>41.775000000000006</v>
      </c>
      <c r="G18" s="38">
        <f t="shared" si="1"/>
        <v>3121.0102500000003</v>
      </c>
      <c r="H18" s="36"/>
      <c r="J18">
        <v>33.42</v>
      </c>
    </row>
    <row r="19" spans="1:10" ht="15">
      <c r="A19" s="21" t="s">
        <v>130</v>
      </c>
      <c r="B19" s="47" t="s">
        <v>39</v>
      </c>
      <c r="C19" s="8" t="s">
        <v>20</v>
      </c>
      <c r="D19" s="194">
        <v>35.6</v>
      </c>
      <c r="E19" s="22" t="s">
        <v>43</v>
      </c>
      <c r="F19" s="33">
        <f t="shared" si="0"/>
        <v>28.575</v>
      </c>
      <c r="G19" s="38">
        <f t="shared" si="1"/>
        <v>1017.27</v>
      </c>
      <c r="H19" s="34"/>
      <c r="J19">
        <v>22.86</v>
      </c>
    </row>
    <row r="20" spans="1:10" ht="15">
      <c r="A20" s="21" t="s">
        <v>131</v>
      </c>
      <c r="B20" s="47" t="s">
        <v>46</v>
      </c>
      <c r="C20" s="8" t="s">
        <v>204</v>
      </c>
      <c r="D20" s="194">
        <v>84.3</v>
      </c>
      <c r="E20" s="22" t="s">
        <v>43</v>
      </c>
      <c r="F20" s="33">
        <f t="shared" si="0"/>
        <v>20.4875</v>
      </c>
      <c r="G20" s="38">
        <f t="shared" si="1"/>
        <v>1727.09625</v>
      </c>
      <c r="H20" s="34"/>
      <c r="J20">
        <v>16.39</v>
      </c>
    </row>
    <row r="21" spans="1:8" ht="15.75">
      <c r="A21" s="19">
        <v>4</v>
      </c>
      <c r="B21" s="25"/>
      <c r="C21" s="20" t="s">
        <v>21</v>
      </c>
      <c r="D21" s="194"/>
      <c r="E21" s="22"/>
      <c r="F21" s="195"/>
      <c r="G21" s="40"/>
      <c r="H21" s="34">
        <f>SUM(G22:G23)</f>
        <v>3576.2</v>
      </c>
    </row>
    <row r="22" spans="1:10" ht="15">
      <c r="A22" s="7" t="s">
        <v>94</v>
      </c>
      <c r="B22" s="25" t="s">
        <v>40</v>
      </c>
      <c r="C22" s="8" t="s">
        <v>22</v>
      </c>
      <c r="D22" s="194">
        <v>16</v>
      </c>
      <c r="E22" s="22" t="s">
        <v>26</v>
      </c>
      <c r="F22" s="33">
        <f>SUM(J22*1.25)</f>
        <v>104.825</v>
      </c>
      <c r="G22" s="38">
        <f>SUM(D22*F22)</f>
        <v>1677.2</v>
      </c>
      <c r="H22" s="36"/>
      <c r="J22">
        <v>83.86</v>
      </c>
    </row>
    <row r="23" spans="1:10" ht="15" thickBot="1">
      <c r="A23" s="7" t="s">
        <v>95</v>
      </c>
      <c r="B23" s="25" t="s">
        <v>52</v>
      </c>
      <c r="C23" s="43" t="s">
        <v>53</v>
      </c>
      <c r="D23" s="194">
        <v>20</v>
      </c>
      <c r="E23" s="22" t="s">
        <v>54</v>
      </c>
      <c r="F23" s="33">
        <f>SUM(J23*1.25)</f>
        <v>94.94999999999999</v>
      </c>
      <c r="G23" s="38">
        <f>SUM(D23*F23)</f>
        <v>1898.9999999999998</v>
      </c>
      <c r="H23" s="42"/>
      <c r="J23">
        <v>75.96</v>
      </c>
    </row>
    <row r="24" spans="1:10" ht="18">
      <c r="A24" s="353"/>
      <c r="B24" s="354"/>
      <c r="C24" s="355"/>
      <c r="D24" s="165"/>
      <c r="E24" s="3" t="s">
        <v>10</v>
      </c>
      <c r="F24" s="128" t="s">
        <v>1</v>
      </c>
      <c r="G24" s="129"/>
      <c r="H24" s="130"/>
      <c r="J24" s="41"/>
    </row>
    <row r="25" spans="1:10" ht="18">
      <c r="A25" s="356"/>
      <c r="B25" s="357"/>
      <c r="C25" s="358"/>
      <c r="D25" s="169" t="s">
        <v>0</v>
      </c>
      <c r="E25" s="204">
        <f>SUM(H47)</f>
        <v>52433.05399999999</v>
      </c>
      <c r="F25" s="119"/>
      <c r="G25" s="120"/>
      <c r="H25" s="121"/>
      <c r="J25" s="41"/>
    </row>
    <row r="26" spans="1:10" ht="50.25" customHeight="1" thickBot="1">
      <c r="A26" s="359"/>
      <c r="B26" s="360"/>
      <c r="C26" s="361"/>
      <c r="D26" s="174"/>
      <c r="E26" s="205"/>
      <c r="F26" s="122"/>
      <c r="G26" s="123"/>
      <c r="H26" s="124"/>
      <c r="J26" s="41"/>
    </row>
    <row r="27" spans="1:10" ht="31.5" customHeight="1" thickBot="1">
      <c r="A27" s="180" t="s">
        <v>199</v>
      </c>
      <c r="B27" s="181"/>
      <c r="C27" s="182"/>
      <c r="D27" s="179" t="s">
        <v>2</v>
      </c>
      <c r="E27" s="6" t="s">
        <v>11</v>
      </c>
      <c r="F27" s="128" t="s">
        <v>12</v>
      </c>
      <c r="G27" s="129"/>
      <c r="H27" s="130"/>
      <c r="J27" s="41"/>
    </row>
    <row r="28" spans="1:10" ht="32.25" customHeight="1" thickBot="1">
      <c r="A28" s="125" t="s">
        <v>200</v>
      </c>
      <c r="B28" s="126"/>
      <c r="C28" s="127"/>
      <c r="D28" s="183" t="s">
        <v>59</v>
      </c>
      <c r="E28" s="68" t="s">
        <v>103</v>
      </c>
      <c r="F28" s="131" t="s">
        <v>49</v>
      </c>
      <c r="G28" s="132"/>
      <c r="H28" s="133"/>
      <c r="J28" s="41"/>
    </row>
    <row r="29" spans="1:10" ht="15" customHeight="1">
      <c r="A29" s="340"/>
      <c r="B29" s="340"/>
      <c r="C29" s="340"/>
      <c r="D29" s="363"/>
      <c r="E29" s="283"/>
      <c r="F29" s="342"/>
      <c r="G29" s="343"/>
      <c r="H29" s="343"/>
      <c r="J29" s="41"/>
    </row>
    <row r="30" spans="1:8" ht="15.75">
      <c r="A30" s="19">
        <v>5</v>
      </c>
      <c r="B30" s="25"/>
      <c r="C30" s="20" t="s">
        <v>23</v>
      </c>
      <c r="D30" s="194"/>
      <c r="E30" s="22"/>
      <c r="F30" s="195"/>
      <c r="G30" s="38"/>
      <c r="H30" s="364">
        <f>SUM(G31:G32)</f>
        <v>826.3875</v>
      </c>
    </row>
    <row r="31" spans="1:10" ht="15">
      <c r="A31" s="7" t="s">
        <v>70</v>
      </c>
      <c r="B31" s="25" t="s">
        <v>41</v>
      </c>
      <c r="C31" s="8" t="s">
        <v>24</v>
      </c>
      <c r="D31" s="194">
        <v>3</v>
      </c>
      <c r="E31" s="22" t="s">
        <v>26</v>
      </c>
      <c r="F31" s="33">
        <f>SUM(J31*1.25)</f>
        <v>162.86249999999998</v>
      </c>
      <c r="G31" s="38">
        <f>SUM(D31*F31)</f>
        <v>488.5875</v>
      </c>
      <c r="H31" s="37"/>
      <c r="J31">
        <v>130.29</v>
      </c>
    </row>
    <row r="32" spans="1:10" ht="15">
      <c r="A32" s="7" t="s">
        <v>71</v>
      </c>
      <c r="B32" s="25" t="s">
        <v>42</v>
      </c>
      <c r="C32" s="8" t="s">
        <v>25</v>
      </c>
      <c r="D32" s="194">
        <v>2</v>
      </c>
      <c r="E32" s="22" t="s">
        <v>26</v>
      </c>
      <c r="F32" s="33">
        <f>SUM(J32*1.25)</f>
        <v>168.9</v>
      </c>
      <c r="G32" s="38">
        <f>SUM(D32*F32)</f>
        <v>337.8</v>
      </c>
      <c r="H32" s="36"/>
      <c r="J32">
        <v>135.12</v>
      </c>
    </row>
    <row r="33" spans="1:8" ht="15.75">
      <c r="A33" s="19">
        <v>6</v>
      </c>
      <c r="B33" s="25"/>
      <c r="C33" s="20" t="s">
        <v>122</v>
      </c>
      <c r="D33" s="194"/>
      <c r="E33" s="22"/>
      <c r="F33" s="195"/>
      <c r="G33" s="40"/>
      <c r="H33" s="34">
        <f>SUM(G34:G34)</f>
        <v>6511.34475</v>
      </c>
    </row>
    <row r="34" spans="1:10" ht="15">
      <c r="A34" s="7" t="s">
        <v>73</v>
      </c>
      <c r="B34" s="25" t="s">
        <v>124</v>
      </c>
      <c r="C34" s="8" t="s">
        <v>63</v>
      </c>
      <c r="D34" s="194">
        <v>863.86</v>
      </c>
      <c r="E34" s="22" t="s">
        <v>26</v>
      </c>
      <c r="F34" s="33">
        <f>SUM(J34*1.25)</f>
        <v>7.5375000000000005</v>
      </c>
      <c r="G34" s="38">
        <f>SUM(D34*F34)</f>
        <v>6511.34475</v>
      </c>
      <c r="H34" s="37"/>
      <c r="J34">
        <v>6.03</v>
      </c>
    </row>
    <row r="35" spans="1:8" ht="15">
      <c r="A35" s="7"/>
      <c r="B35" s="25"/>
      <c r="C35" s="8"/>
      <c r="D35" s="194"/>
      <c r="E35" s="22"/>
      <c r="F35" s="33"/>
      <c r="G35" s="40"/>
      <c r="H35" s="365"/>
    </row>
    <row r="36" spans="1:8" ht="15">
      <c r="A36" s="7"/>
      <c r="B36" s="25"/>
      <c r="C36" s="8"/>
      <c r="D36" s="194"/>
      <c r="E36" s="22"/>
      <c r="F36" s="33"/>
      <c r="G36" s="40"/>
      <c r="H36" s="365"/>
    </row>
    <row r="37" spans="1:8" ht="15">
      <c r="A37" s="7"/>
      <c r="B37" s="25"/>
      <c r="C37" s="8"/>
      <c r="D37" s="194"/>
      <c r="E37" s="22"/>
      <c r="F37" s="33"/>
      <c r="G37" s="40"/>
      <c r="H37" s="365"/>
    </row>
    <row r="38" spans="1:8" ht="15">
      <c r="A38" s="7"/>
      <c r="B38" s="25"/>
      <c r="C38" s="8"/>
      <c r="D38" s="194"/>
      <c r="E38" s="22"/>
      <c r="F38" s="33"/>
      <c r="G38" s="40"/>
      <c r="H38" s="365"/>
    </row>
    <row r="39" spans="1:8" ht="15">
      <c r="A39" s="7"/>
      <c r="B39" s="25"/>
      <c r="C39" s="8"/>
      <c r="D39" s="194"/>
      <c r="E39" s="22"/>
      <c r="F39" s="33"/>
      <c r="G39" s="40"/>
      <c r="H39" s="365"/>
    </row>
    <row r="40" spans="1:8" ht="15">
      <c r="A40" s="7"/>
      <c r="B40" s="25"/>
      <c r="C40" s="8"/>
      <c r="D40" s="194"/>
      <c r="E40" s="22"/>
      <c r="F40" s="33"/>
      <c r="G40" s="40"/>
      <c r="H40" s="365"/>
    </row>
    <row r="41" spans="1:8" ht="15">
      <c r="A41" s="7"/>
      <c r="B41" s="25"/>
      <c r="C41" s="8"/>
      <c r="D41" s="194"/>
      <c r="E41" s="22"/>
      <c r="F41" s="33"/>
      <c r="G41" s="40"/>
      <c r="H41" s="365"/>
    </row>
    <row r="42" spans="1:8" ht="15">
      <c r="A42" s="7"/>
      <c r="B42" s="25"/>
      <c r="C42" s="8"/>
      <c r="D42" s="194"/>
      <c r="E42" s="22"/>
      <c r="F42" s="33"/>
      <c r="G42" s="40"/>
      <c r="H42" s="365"/>
    </row>
    <row r="43" spans="1:8" ht="15">
      <c r="A43" s="7"/>
      <c r="B43" s="25"/>
      <c r="C43" s="8"/>
      <c r="D43" s="194"/>
      <c r="E43" s="22"/>
      <c r="F43" s="33"/>
      <c r="G43" s="40"/>
      <c r="H43" s="365"/>
    </row>
    <row r="44" spans="1:8" ht="15">
      <c r="A44" s="7"/>
      <c r="B44" s="25"/>
      <c r="C44" s="8"/>
      <c r="D44" s="194"/>
      <c r="E44" s="22"/>
      <c r="F44" s="33"/>
      <c r="G44" s="40"/>
      <c r="H44" s="365"/>
    </row>
    <row r="45" spans="1:8" ht="15">
      <c r="A45" s="7"/>
      <c r="B45" s="25"/>
      <c r="C45" s="8"/>
      <c r="D45" s="194"/>
      <c r="E45" s="22"/>
      <c r="F45" s="33"/>
      <c r="G45" s="40"/>
      <c r="H45" s="365"/>
    </row>
    <row r="46" spans="1:8" ht="15">
      <c r="A46" s="7"/>
      <c r="B46" s="16"/>
      <c r="C46" s="8"/>
      <c r="D46" s="199"/>
      <c r="E46" s="9"/>
      <c r="F46" s="199"/>
      <c r="G46" s="14"/>
      <c r="H46" s="15"/>
    </row>
    <row r="47" spans="1:8" ht="16.5" thickBot="1">
      <c r="A47" s="11"/>
      <c r="B47" s="17"/>
      <c r="C47" s="30" t="s">
        <v>44</v>
      </c>
      <c r="D47" s="200"/>
      <c r="E47" s="13"/>
      <c r="F47" s="200"/>
      <c r="G47" s="201" t="s">
        <v>45</v>
      </c>
      <c r="H47" s="366">
        <f>SUM(H9:H46)</f>
        <v>52433.05399999999</v>
      </c>
    </row>
  </sheetData>
  <sheetProtection/>
  <mergeCells count="25">
    <mergeCell ref="A28:C28"/>
    <mergeCell ref="F28:H28"/>
    <mergeCell ref="A24:C24"/>
    <mergeCell ref="F24:H24"/>
    <mergeCell ref="E25:E26"/>
    <mergeCell ref="F25:H25"/>
    <mergeCell ref="F26:H26"/>
    <mergeCell ref="A27:C27"/>
    <mergeCell ref="F27:H27"/>
    <mergeCell ref="A5:C5"/>
    <mergeCell ref="F5:H5"/>
    <mergeCell ref="F6:H6"/>
    <mergeCell ref="A7:A8"/>
    <mergeCell ref="B7:B8"/>
    <mergeCell ref="C7:C8"/>
    <mergeCell ref="D7:D8"/>
    <mergeCell ref="E7:E8"/>
    <mergeCell ref="F7:H7"/>
    <mergeCell ref="A1:C1"/>
    <mergeCell ref="F1:H1"/>
    <mergeCell ref="E2:E3"/>
    <mergeCell ref="F2:H2"/>
    <mergeCell ref="F3:H3"/>
    <mergeCell ref="A4:C4"/>
    <mergeCell ref="F4:H4"/>
  </mergeCells>
  <printOptions/>
  <pageMargins left="0.7874015748031497" right="0.2362204724409449" top="0.984251968503937" bottom="0.984251968503937" header="0.5118110236220472" footer="0.5118110236220472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21.7109375" style="0" customWidth="1"/>
    <col min="4" max="4" width="12.28125" style="0" customWidth="1"/>
    <col min="5" max="5" width="4.00390625" style="0" customWidth="1"/>
  </cols>
  <sheetData>
    <row r="1" spans="1:12" ht="19.5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92"/>
      <c r="B2" s="93"/>
      <c r="C2" s="93"/>
      <c r="D2" s="93"/>
      <c r="E2" s="94"/>
      <c r="F2" s="93"/>
      <c r="G2" s="93"/>
      <c r="H2" s="93"/>
      <c r="I2" s="93"/>
      <c r="J2" s="93"/>
      <c r="K2" s="93"/>
      <c r="L2" s="95"/>
    </row>
    <row r="3" spans="1:12" ht="12.75">
      <c r="A3" s="96" t="s">
        <v>3</v>
      </c>
      <c r="B3" s="161" t="s">
        <v>76</v>
      </c>
      <c r="C3" s="161"/>
      <c r="D3" s="161"/>
      <c r="E3" s="98"/>
      <c r="F3" s="97" t="s">
        <v>77</v>
      </c>
      <c r="G3" s="97" t="s">
        <v>78</v>
      </c>
      <c r="H3" s="97" t="s">
        <v>79</v>
      </c>
      <c r="I3" s="97" t="s">
        <v>80</v>
      </c>
      <c r="J3" s="97" t="s">
        <v>81</v>
      </c>
      <c r="K3" s="97" t="s">
        <v>82</v>
      </c>
      <c r="L3" s="99" t="s">
        <v>83</v>
      </c>
    </row>
    <row r="4" spans="1:12" ht="12.75">
      <c r="A4" s="301">
        <f>'[5]Plan1'!A9</f>
        <v>1</v>
      </c>
      <c r="B4" s="302" t="str">
        <f>'[5]Plan1'!C9</f>
        <v>Serviços Preliminares</v>
      </c>
      <c r="C4" s="302"/>
      <c r="D4" s="303" t="s">
        <v>84</v>
      </c>
      <c r="E4" s="304"/>
      <c r="F4" s="305">
        <v>1</v>
      </c>
      <c r="G4" s="305"/>
      <c r="H4" s="305"/>
      <c r="I4" s="305"/>
      <c r="J4" s="305"/>
      <c r="K4" s="305"/>
      <c r="L4" s="306">
        <f>SUM(F4:K4)</f>
        <v>1</v>
      </c>
    </row>
    <row r="5" spans="1:12" ht="12.75">
      <c r="A5" s="301"/>
      <c r="B5" s="302"/>
      <c r="C5" s="302"/>
      <c r="D5" s="303" t="s">
        <v>85</v>
      </c>
      <c r="E5" s="304"/>
      <c r="F5" s="307">
        <f>SUM(F4*L5)</f>
        <v>1896.0000000000002</v>
      </c>
      <c r="G5" s="307"/>
      <c r="H5" s="307"/>
      <c r="I5" s="307"/>
      <c r="J5" s="307"/>
      <c r="K5" s="307"/>
      <c r="L5" s="308">
        <f>'[5]Plan1'!H9</f>
        <v>1896.0000000000002</v>
      </c>
    </row>
    <row r="6" spans="1:12" ht="12.75">
      <c r="A6" s="301">
        <f>'[5]Plan1'!A11</f>
        <v>2</v>
      </c>
      <c r="B6" s="302" t="str">
        <f>'[5]Plan1'!C11</f>
        <v>Cobertura</v>
      </c>
      <c r="C6" s="302"/>
      <c r="D6" s="303" t="s">
        <v>84</v>
      </c>
      <c r="E6" s="304"/>
      <c r="F6" s="305">
        <v>0.4</v>
      </c>
      <c r="G6" s="305">
        <v>0.6</v>
      </c>
      <c r="H6" s="305"/>
      <c r="I6" s="305"/>
      <c r="J6" s="305"/>
      <c r="K6" s="305"/>
      <c r="L6" s="306">
        <f>SUM(F6:K6)</f>
        <v>1</v>
      </c>
    </row>
    <row r="7" spans="1:12" ht="12.75">
      <c r="A7" s="301"/>
      <c r="B7" s="302"/>
      <c r="C7" s="302"/>
      <c r="D7" s="303" t="s">
        <v>85</v>
      </c>
      <c r="E7" s="304"/>
      <c r="F7" s="307">
        <f>SUM(F6*L7)</f>
        <v>4320.9041</v>
      </c>
      <c r="G7" s="307">
        <f>SUM(G6*L7)</f>
        <v>6481.35615</v>
      </c>
      <c r="H7" s="307"/>
      <c r="I7" s="307"/>
      <c r="J7" s="307"/>
      <c r="K7" s="307"/>
      <c r="L7" s="308">
        <f>'[5]Plan1'!H11</f>
        <v>10802.26025</v>
      </c>
    </row>
    <row r="8" spans="1:12" ht="12.75">
      <c r="A8" s="301">
        <f>'[5]Plan1'!A14</f>
        <v>3</v>
      </c>
      <c r="B8" s="302" t="str">
        <f>'[5]Plan1'!C14</f>
        <v>Pintura:</v>
      </c>
      <c r="C8" s="302"/>
      <c r="D8" s="303" t="s">
        <v>84</v>
      </c>
      <c r="E8" s="304"/>
      <c r="F8" s="305"/>
      <c r="G8" s="305"/>
      <c r="H8" s="305"/>
      <c r="I8" s="305">
        <v>0.2</v>
      </c>
      <c r="J8" s="305">
        <v>0.3</v>
      </c>
      <c r="K8" s="305">
        <v>0.5</v>
      </c>
      <c r="L8" s="306">
        <f>SUM(F8:K8)</f>
        <v>1</v>
      </c>
    </row>
    <row r="9" spans="1:12" ht="12.75">
      <c r="A9" s="301"/>
      <c r="B9" s="302"/>
      <c r="C9" s="302"/>
      <c r="D9" s="303" t="s">
        <v>85</v>
      </c>
      <c r="E9" s="304"/>
      <c r="F9" s="307"/>
      <c r="G9" s="307"/>
      <c r="H9" s="307"/>
      <c r="I9" s="307">
        <f>SUM(I8*L9)</f>
        <v>5764.1723</v>
      </c>
      <c r="J9" s="307">
        <f>SUM(J8*L9)</f>
        <v>8646.25845</v>
      </c>
      <c r="K9" s="307">
        <f>SUM(K8*L9)</f>
        <v>14410.43075</v>
      </c>
      <c r="L9" s="308">
        <f>'[5]Plan1'!H14</f>
        <v>28820.8615</v>
      </c>
    </row>
    <row r="10" spans="1:12" ht="12.75">
      <c r="A10" s="301">
        <f>'[5]Plan1'!A21</f>
        <v>4</v>
      </c>
      <c r="B10" s="302" t="str">
        <f>'[5]Plan1'!C21</f>
        <v>Instalações eletricas</v>
      </c>
      <c r="C10" s="302"/>
      <c r="D10" s="303" t="s">
        <v>84</v>
      </c>
      <c r="E10" s="304"/>
      <c r="F10" s="305"/>
      <c r="G10" s="305">
        <v>0.2</v>
      </c>
      <c r="H10" s="305">
        <v>0.4</v>
      </c>
      <c r="I10" s="305">
        <v>0.4</v>
      </c>
      <c r="J10" s="305"/>
      <c r="K10" s="305"/>
      <c r="L10" s="306">
        <f>SUM(F10:K10)</f>
        <v>1</v>
      </c>
    </row>
    <row r="11" spans="1:12" ht="12.75">
      <c r="A11" s="301"/>
      <c r="B11" s="302"/>
      <c r="C11" s="302"/>
      <c r="D11" s="303" t="s">
        <v>85</v>
      </c>
      <c r="E11" s="304"/>
      <c r="F11" s="307"/>
      <c r="G11" s="307">
        <f>SUM(G10*L11)</f>
        <v>715.24</v>
      </c>
      <c r="H11" s="307">
        <f>SUM(H10*L11)</f>
        <v>1430.48</v>
      </c>
      <c r="I11" s="307">
        <f>SUM(I10*L11)</f>
        <v>1430.48</v>
      </c>
      <c r="J11" s="307"/>
      <c r="K11" s="307"/>
      <c r="L11" s="308">
        <f>'[5]Plan1'!H21</f>
        <v>3576.2</v>
      </c>
    </row>
    <row r="12" spans="1:12" ht="12.75">
      <c r="A12" s="301">
        <f>'[5]Plan1'!A30</f>
        <v>5</v>
      </c>
      <c r="B12" s="302" t="str">
        <f>'[5]Plan1'!C30</f>
        <v>Instalações hidro-sanitaria e esgoto</v>
      </c>
      <c r="C12" s="302"/>
      <c r="D12" s="303" t="s">
        <v>84</v>
      </c>
      <c r="E12" s="304"/>
      <c r="F12" s="305"/>
      <c r="G12" s="305"/>
      <c r="H12" s="305">
        <v>0.5</v>
      </c>
      <c r="I12" s="305">
        <v>0.5</v>
      </c>
      <c r="J12" s="305"/>
      <c r="K12" s="305"/>
      <c r="L12" s="306">
        <f>SUM(F12:K12)</f>
        <v>1</v>
      </c>
    </row>
    <row r="13" spans="1:12" ht="12.75">
      <c r="A13" s="301"/>
      <c r="B13" s="302"/>
      <c r="C13" s="302"/>
      <c r="D13" s="303" t="s">
        <v>85</v>
      </c>
      <c r="E13" s="304"/>
      <c r="F13" s="307"/>
      <c r="G13" s="307"/>
      <c r="H13" s="307">
        <f>SUM(H12*L13)</f>
        <v>413.19375</v>
      </c>
      <c r="I13" s="307">
        <f>SUM(I12*L13)</f>
        <v>413.19375</v>
      </c>
      <c r="J13" s="307"/>
      <c r="K13" s="307"/>
      <c r="L13" s="308">
        <f>'[5]Plan1'!H30</f>
        <v>826.3875</v>
      </c>
    </row>
    <row r="14" spans="1:12" ht="12.75">
      <c r="A14" s="301">
        <f>'[5]Plan1'!A33</f>
        <v>6</v>
      </c>
      <c r="B14" s="302" t="str">
        <f>'[5]Plan1'!C33</f>
        <v>Limpeza Final</v>
      </c>
      <c r="C14" s="302"/>
      <c r="D14" s="303" t="s">
        <v>84</v>
      </c>
      <c r="E14" s="304"/>
      <c r="F14" s="305"/>
      <c r="G14" s="305"/>
      <c r="H14" s="305"/>
      <c r="I14" s="305">
        <v>0.2</v>
      </c>
      <c r="J14" s="305">
        <v>0.3</v>
      </c>
      <c r="K14" s="305">
        <v>0.5</v>
      </c>
      <c r="L14" s="306">
        <f>SUM(F14:K14)</f>
        <v>1</v>
      </c>
    </row>
    <row r="15" spans="1:12" ht="12.75">
      <c r="A15" s="301"/>
      <c r="B15" s="302"/>
      <c r="C15" s="302"/>
      <c r="D15" s="303" t="s">
        <v>85</v>
      </c>
      <c r="E15" s="304"/>
      <c r="F15" s="307"/>
      <c r="G15" s="307"/>
      <c r="H15" s="307"/>
      <c r="I15" s="307">
        <f>SUM(I14*L15)</f>
        <v>1302.2689500000001</v>
      </c>
      <c r="J15" s="307">
        <f>SUM(J14*L15)</f>
        <v>1953.403425</v>
      </c>
      <c r="K15" s="307">
        <f>SUM(K14*L15)</f>
        <v>3255.672375</v>
      </c>
      <c r="L15" s="308">
        <f>'[5]Plan1'!H33</f>
        <v>6511.34475</v>
      </c>
    </row>
    <row r="16" spans="1:12" ht="12.75">
      <c r="A16" s="315"/>
      <c r="B16" s="316"/>
      <c r="C16" s="317"/>
      <c r="D16" s="317"/>
      <c r="E16" s="317"/>
      <c r="F16" s="304"/>
      <c r="G16" s="304"/>
      <c r="H16" s="304"/>
      <c r="I16" s="304"/>
      <c r="J16" s="304"/>
      <c r="K16" s="304"/>
      <c r="L16" s="318"/>
    </row>
    <row r="17" spans="1:12" ht="12.75">
      <c r="A17" s="319" t="s">
        <v>86</v>
      </c>
      <c r="B17" s="320"/>
      <c r="C17" s="321" t="s">
        <v>87</v>
      </c>
      <c r="D17" s="322"/>
      <c r="E17" s="317"/>
      <c r="F17" s="307">
        <f aca="true" t="shared" si="0" ref="F17:L17">SUM(F5+F7+F9+F11+F13+F15)</f>
        <v>6216.9041</v>
      </c>
      <c r="G17" s="307">
        <f t="shared" si="0"/>
        <v>7196.596149999999</v>
      </c>
      <c r="H17" s="307">
        <f t="shared" si="0"/>
        <v>1843.67375</v>
      </c>
      <c r="I17" s="307">
        <f t="shared" si="0"/>
        <v>8910.115</v>
      </c>
      <c r="J17" s="307">
        <f t="shared" si="0"/>
        <v>10599.661875</v>
      </c>
      <c r="K17" s="307">
        <f t="shared" si="0"/>
        <v>17666.103125</v>
      </c>
      <c r="L17" s="308">
        <f t="shared" si="0"/>
        <v>52433.05399999999</v>
      </c>
    </row>
    <row r="18" spans="1:12" ht="12.75">
      <c r="A18" s="323"/>
      <c r="B18" s="324"/>
      <c r="C18" s="321" t="s">
        <v>88</v>
      </c>
      <c r="D18" s="322"/>
      <c r="E18" s="317"/>
      <c r="F18" s="311">
        <f>SUM(F17/L17)</f>
        <v>0.11856841487814158</v>
      </c>
      <c r="G18" s="311">
        <f>G17/L17</f>
        <v>0.13725304175492048</v>
      </c>
      <c r="H18" s="311">
        <f>H17/L17</f>
        <v>0.03516243303317789</v>
      </c>
      <c r="I18" s="311">
        <f>I17/L17</f>
        <v>0.16993316849329435</v>
      </c>
      <c r="J18" s="311">
        <f>J17/L17</f>
        <v>0.20215610319017469</v>
      </c>
      <c r="K18" s="311">
        <f>K17/L17</f>
        <v>0.3369268386502912</v>
      </c>
      <c r="L18" s="306">
        <f>SUM(F18:K18)</f>
        <v>1.0000000000000002</v>
      </c>
    </row>
    <row r="19" spans="1:12" ht="12.75">
      <c r="A19" s="319" t="s">
        <v>89</v>
      </c>
      <c r="B19" s="320"/>
      <c r="C19" s="321" t="s">
        <v>90</v>
      </c>
      <c r="D19" s="322"/>
      <c r="E19" s="317"/>
      <c r="F19" s="307">
        <f>SUM(F17)</f>
        <v>6216.9041</v>
      </c>
      <c r="G19" s="307">
        <f>SUM(F17+G17)</f>
        <v>13413.50025</v>
      </c>
      <c r="H19" s="307">
        <f>SUM(F17+G17+H17)</f>
        <v>15257.173999999999</v>
      </c>
      <c r="I19" s="307">
        <f>SUM(F17+G17+H17+I17)</f>
        <v>24167.288999999997</v>
      </c>
      <c r="J19" s="307">
        <f>SUM(F17+G17+H17+I17+J17)</f>
        <v>34766.950874999995</v>
      </c>
      <c r="K19" s="307">
        <f>SUM(F17+G17+H17+I17+J17+K17)</f>
        <v>52433.054</v>
      </c>
      <c r="L19" s="325"/>
    </row>
    <row r="20" spans="1:12" ht="13.5" thickBot="1">
      <c r="A20" s="326"/>
      <c r="B20" s="327"/>
      <c r="C20" s="328" t="s">
        <v>91</v>
      </c>
      <c r="D20" s="329"/>
      <c r="E20" s="330"/>
      <c r="F20" s="331">
        <f>F19/L17</f>
        <v>0.11856841487814158</v>
      </c>
      <c r="G20" s="331">
        <f>G19/L17</f>
        <v>0.25582145663306205</v>
      </c>
      <c r="H20" s="331">
        <f>H19/L17</f>
        <v>0.29098388966623995</v>
      </c>
      <c r="I20" s="331">
        <f>I19/L17</f>
        <v>0.46091705815953427</v>
      </c>
      <c r="J20" s="331">
        <f>J19/L9</f>
        <v>1.2063119929638466</v>
      </c>
      <c r="K20" s="331">
        <f>K19/L17</f>
        <v>1.0000000000000002</v>
      </c>
      <c r="L20" s="332"/>
    </row>
  </sheetData>
  <sheetProtection/>
  <mergeCells count="20">
    <mergeCell ref="A14:A15"/>
    <mergeCell ref="B14:C15"/>
    <mergeCell ref="A17:B18"/>
    <mergeCell ref="C17:D17"/>
    <mergeCell ref="C18:D18"/>
    <mergeCell ref="A19:B20"/>
    <mergeCell ref="C19:D19"/>
    <mergeCell ref="C20:D20"/>
    <mergeCell ref="A8:A9"/>
    <mergeCell ref="B8:C9"/>
    <mergeCell ref="A10:A11"/>
    <mergeCell ref="B10:C11"/>
    <mergeCell ref="A12:A13"/>
    <mergeCell ref="B12:C13"/>
    <mergeCell ref="A1:L1"/>
    <mergeCell ref="B3:D3"/>
    <mergeCell ref="A4:A5"/>
    <mergeCell ref="B4:C5"/>
    <mergeCell ref="A6:A7"/>
    <mergeCell ref="B6:C7"/>
  </mergeCells>
  <printOptions/>
  <pageMargins left="0.7874015748031497" right="0.7874015748031497" top="2.27" bottom="0.984251968503937" header="0.5118110236220472" footer="0.5118110236220472"/>
  <pageSetup orientation="landscape" paperSize="9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20" sqref="O20"/>
    </sheetView>
  </sheetViews>
  <sheetFormatPr defaultColWidth="9.140625" defaultRowHeight="12.75"/>
  <cols>
    <col min="3" max="3" width="13.57421875" style="0" customWidth="1"/>
    <col min="4" max="4" width="11.7109375" style="0" customWidth="1"/>
    <col min="5" max="5" width="2.57421875" style="0" customWidth="1"/>
  </cols>
  <sheetData>
    <row r="1" spans="1:12" ht="19.5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92"/>
      <c r="B2" s="93"/>
      <c r="C2" s="93"/>
      <c r="D2" s="93"/>
      <c r="E2" s="94"/>
      <c r="F2" s="93"/>
      <c r="G2" s="93"/>
      <c r="H2" s="93"/>
      <c r="I2" s="93"/>
      <c r="J2" s="93"/>
      <c r="K2" s="93"/>
      <c r="L2" s="95"/>
    </row>
    <row r="3" spans="1:12" ht="12.75">
      <c r="A3" s="96" t="s">
        <v>3</v>
      </c>
      <c r="B3" s="161" t="s">
        <v>76</v>
      </c>
      <c r="C3" s="161"/>
      <c r="D3" s="161"/>
      <c r="E3" s="98"/>
      <c r="F3" s="97" t="s">
        <v>77</v>
      </c>
      <c r="G3" s="97" t="s">
        <v>78</v>
      </c>
      <c r="H3" s="97" t="s">
        <v>79</v>
      </c>
      <c r="I3" s="97" t="s">
        <v>80</v>
      </c>
      <c r="J3" s="97" t="s">
        <v>81</v>
      </c>
      <c r="K3" s="97" t="s">
        <v>82</v>
      </c>
      <c r="L3" s="99" t="s">
        <v>83</v>
      </c>
    </row>
    <row r="4" spans="1:12" ht="12.75">
      <c r="A4" s="154">
        <f>'ORÇ CARLOS DE FARIA'!A10</f>
        <v>1</v>
      </c>
      <c r="B4" s="155" t="str">
        <f>'ORÇ CARLOS DE FARIA'!C10</f>
        <v>Serviços Preliminares</v>
      </c>
      <c r="C4" s="155"/>
      <c r="D4" s="100" t="s">
        <v>84</v>
      </c>
      <c r="E4" s="101"/>
      <c r="F4" s="102">
        <v>1</v>
      </c>
      <c r="G4" s="102"/>
      <c r="H4" s="102"/>
      <c r="I4" s="102"/>
      <c r="J4" s="102"/>
      <c r="K4" s="102"/>
      <c r="L4" s="104">
        <f>SUM(F4:K4)</f>
        <v>1</v>
      </c>
    </row>
    <row r="5" spans="1:12" ht="12.75">
      <c r="A5" s="154"/>
      <c r="B5" s="155"/>
      <c r="C5" s="155"/>
      <c r="D5" s="100" t="s">
        <v>85</v>
      </c>
      <c r="E5" s="101"/>
      <c r="F5" s="105">
        <f>SUM(F4*L5)</f>
        <v>1422.0000000000002</v>
      </c>
      <c r="G5" s="105"/>
      <c r="H5" s="105"/>
      <c r="I5" s="105"/>
      <c r="J5" s="105"/>
      <c r="K5" s="105"/>
      <c r="L5" s="106">
        <f>'ORÇ CARLOS DE FARIA'!H10</f>
        <v>1422.0000000000002</v>
      </c>
    </row>
    <row r="6" spans="1:12" ht="12.75">
      <c r="A6" s="154">
        <f>'ORÇ CARLOS DE FARIA'!A12</f>
        <v>2</v>
      </c>
      <c r="B6" s="155" t="str">
        <f>'ORÇ CARLOS DE FARIA'!C12</f>
        <v>Cobertura</v>
      </c>
      <c r="C6" s="155"/>
      <c r="D6" s="100" t="s">
        <v>84</v>
      </c>
      <c r="E6" s="101"/>
      <c r="F6" s="102">
        <v>0.2</v>
      </c>
      <c r="G6" s="102">
        <v>0.4</v>
      </c>
      <c r="H6" s="102">
        <v>0.4</v>
      </c>
      <c r="I6" s="102"/>
      <c r="J6" s="102"/>
      <c r="K6" s="102"/>
      <c r="L6" s="104">
        <f>SUM(F6:K6)</f>
        <v>1</v>
      </c>
    </row>
    <row r="7" spans="1:12" ht="12.75">
      <c r="A7" s="154"/>
      <c r="B7" s="155"/>
      <c r="C7" s="155"/>
      <c r="D7" s="100" t="s">
        <v>85</v>
      </c>
      <c r="E7" s="101"/>
      <c r="F7" s="105">
        <f>SUM(F6*L7)</f>
        <v>921.3334000000001</v>
      </c>
      <c r="G7" s="105">
        <f>SUM(G6*L7)</f>
        <v>1842.6668000000002</v>
      </c>
      <c r="H7" s="105">
        <f>SUM(H6*L7)</f>
        <v>1842.6668000000002</v>
      </c>
      <c r="I7" s="105"/>
      <c r="J7" s="105"/>
      <c r="K7" s="105"/>
      <c r="L7" s="106">
        <f>'ORÇ CARLOS DE FARIA'!H12</f>
        <v>4606.667</v>
      </c>
    </row>
    <row r="8" spans="1:12" ht="12.75">
      <c r="A8" s="154">
        <f>'ORÇ CARLOS DE FARIA'!A15</f>
        <v>3</v>
      </c>
      <c r="B8" s="155" t="str">
        <f>'ORÇ CARLOS DE FARIA'!C15</f>
        <v>Forro</v>
      </c>
      <c r="C8" s="155"/>
      <c r="D8" s="100" t="s">
        <v>84</v>
      </c>
      <c r="E8" s="101"/>
      <c r="F8" s="102"/>
      <c r="G8" s="102"/>
      <c r="H8" s="102">
        <v>0.2</v>
      </c>
      <c r="I8" s="102">
        <v>0.8</v>
      </c>
      <c r="J8" s="102"/>
      <c r="K8" s="102"/>
      <c r="L8" s="104">
        <f>SUM(F8:K8)</f>
        <v>1</v>
      </c>
    </row>
    <row r="9" spans="1:12" ht="12.75">
      <c r="A9" s="154"/>
      <c r="B9" s="155"/>
      <c r="C9" s="155"/>
      <c r="D9" s="100" t="s">
        <v>85</v>
      </c>
      <c r="E9" s="101"/>
      <c r="F9" s="105"/>
      <c r="G9" s="105"/>
      <c r="H9" s="105">
        <f>SUM(H8*L9)</f>
        <v>2956.731725</v>
      </c>
      <c r="I9" s="105">
        <f>SUM(I8*L9)</f>
        <v>11826.9269</v>
      </c>
      <c r="J9" s="105"/>
      <c r="K9" s="105"/>
      <c r="L9" s="106">
        <f>'ORÇ CARLOS DE FARIA'!H15</f>
        <v>14783.658625</v>
      </c>
    </row>
    <row r="10" spans="1:12" ht="12.75">
      <c r="A10" s="154">
        <f>'ORÇ CARLOS DE FARIA'!A18</f>
        <v>4</v>
      </c>
      <c r="B10" s="155" t="str">
        <f>'ORÇ CARLOS DE FARIA'!C18</f>
        <v>Pintura:</v>
      </c>
      <c r="C10" s="155"/>
      <c r="D10" s="100" t="s">
        <v>84</v>
      </c>
      <c r="E10" s="101"/>
      <c r="F10" s="102"/>
      <c r="G10" s="102"/>
      <c r="H10" s="102"/>
      <c r="I10" s="102">
        <v>0.2</v>
      </c>
      <c r="J10" s="102">
        <v>0.4</v>
      </c>
      <c r="K10" s="102">
        <v>0.4</v>
      </c>
      <c r="L10" s="104">
        <f>SUM(F10:K10)</f>
        <v>1</v>
      </c>
    </row>
    <row r="11" spans="1:12" ht="12.75">
      <c r="A11" s="154"/>
      <c r="B11" s="155"/>
      <c r="C11" s="155"/>
      <c r="D11" s="100" t="s">
        <v>85</v>
      </c>
      <c r="E11" s="101"/>
      <c r="F11" s="105"/>
      <c r="G11" s="105"/>
      <c r="H11" s="105"/>
      <c r="I11" s="105">
        <f>SUM(I10*L11)</f>
        <v>4012.65565</v>
      </c>
      <c r="J11" s="105">
        <f>SUM(J10*L11)</f>
        <v>8025.3113</v>
      </c>
      <c r="K11" s="105">
        <f>SUM(K10*L11)</f>
        <v>8025.3113</v>
      </c>
      <c r="L11" s="106">
        <f>'ORÇ CARLOS DE FARIA'!H18</f>
        <v>20063.27825</v>
      </c>
    </row>
    <row r="12" spans="1:12" ht="12.75">
      <c r="A12" s="154">
        <f>'ORÇ CARLOS DE FARIA'!A32</f>
        <v>5</v>
      </c>
      <c r="B12" s="155" t="str">
        <f>'ORÇ CARLOS DE FARIA'!C32</f>
        <v>Instalações eletricas</v>
      </c>
      <c r="C12" s="155"/>
      <c r="D12" s="100" t="s">
        <v>84</v>
      </c>
      <c r="E12" s="101"/>
      <c r="F12" s="102"/>
      <c r="G12" s="102">
        <v>0.2</v>
      </c>
      <c r="H12" s="102">
        <v>0.2</v>
      </c>
      <c r="I12" s="102">
        <v>0.2</v>
      </c>
      <c r="J12" s="102">
        <v>0.2</v>
      </c>
      <c r="K12" s="102">
        <v>0.2</v>
      </c>
      <c r="L12" s="104">
        <f>SUM(F12:K12)</f>
        <v>1</v>
      </c>
    </row>
    <row r="13" spans="1:12" ht="12.75">
      <c r="A13" s="154"/>
      <c r="B13" s="155"/>
      <c r="C13" s="155"/>
      <c r="D13" s="100" t="s">
        <v>85</v>
      </c>
      <c r="E13" s="101"/>
      <c r="F13" s="105"/>
      <c r="G13" s="105">
        <f>SUM(G12*L13)</f>
        <v>607.475</v>
      </c>
      <c r="H13" s="105">
        <f>SUM(H12*L13)</f>
        <v>607.475</v>
      </c>
      <c r="I13" s="105">
        <f>SUM(I12*L13)</f>
        <v>607.475</v>
      </c>
      <c r="J13" s="105">
        <f>SUM(J12*L13)</f>
        <v>607.475</v>
      </c>
      <c r="K13" s="105">
        <f>SUM(K12*L13)</f>
        <v>607.475</v>
      </c>
      <c r="L13" s="106">
        <f>'ORÇ CARLOS DE FARIA'!H32</f>
        <v>3037.375</v>
      </c>
    </row>
    <row r="14" spans="1:12" ht="12.75">
      <c r="A14" s="154">
        <f>'ORÇ CARLOS DE FARIA'!A36</f>
        <v>6</v>
      </c>
      <c r="B14" s="155" t="str">
        <f>'ORÇ CARLOS DE FARIA'!C36</f>
        <v>Instalações hidro-sanitaria e esgoto</v>
      </c>
      <c r="C14" s="155"/>
      <c r="D14" s="100" t="s">
        <v>84</v>
      </c>
      <c r="E14" s="101"/>
      <c r="F14" s="102"/>
      <c r="G14" s="102"/>
      <c r="H14" s="102">
        <v>0.3</v>
      </c>
      <c r="I14" s="102">
        <v>0.4</v>
      </c>
      <c r="J14" s="102">
        <v>0.3</v>
      </c>
      <c r="K14" s="102"/>
      <c r="L14" s="104">
        <f>SUM(F14:K14)</f>
        <v>1</v>
      </c>
    </row>
    <row r="15" spans="1:12" ht="12.75">
      <c r="A15" s="154"/>
      <c r="B15" s="155"/>
      <c r="C15" s="155"/>
      <c r="D15" s="100" t="s">
        <v>85</v>
      </c>
      <c r="E15" s="101"/>
      <c r="F15" s="105"/>
      <c r="G15" s="105"/>
      <c r="H15" s="105">
        <f>SUM(H14*L15)</f>
        <v>349.25624999999997</v>
      </c>
      <c r="I15" s="105">
        <f>SUM(I14*L15)</f>
        <v>465.675</v>
      </c>
      <c r="J15" s="105">
        <f>SUM(J14*L15)</f>
        <v>349.25624999999997</v>
      </c>
      <c r="K15" s="105"/>
      <c r="L15" s="106">
        <f>'ORÇ CARLOS DE FARIA'!H36</f>
        <v>1164.1875</v>
      </c>
    </row>
    <row r="16" spans="1:12" ht="12.75">
      <c r="A16" s="154">
        <f>'ORÇ CARLOS DE FARIA'!A39</f>
        <v>7</v>
      </c>
      <c r="B16" s="155" t="str">
        <f>'ORÇ CARLOS DE FARIA'!C39</f>
        <v>Limpeza Geral</v>
      </c>
      <c r="C16" s="155"/>
      <c r="D16" s="100" t="s">
        <v>84</v>
      </c>
      <c r="E16" s="101"/>
      <c r="F16" s="102"/>
      <c r="G16" s="102"/>
      <c r="H16" s="102"/>
      <c r="I16" s="102">
        <v>0.2</v>
      </c>
      <c r="J16" s="102">
        <v>0.3</v>
      </c>
      <c r="K16" s="102">
        <v>0.5</v>
      </c>
      <c r="L16" s="104">
        <f>SUM(F16:K16)</f>
        <v>1</v>
      </c>
    </row>
    <row r="17" spans="1:12" ht="12.75">
      <c r="A17" s="154"/>
      <c r="B17" s="155"/>
      <c r="C17" s="155"/>
      <c r="D17" s="100" t="s">
        <v>85</v>
      </c>
      <c r="E17" s="101"/>
      <c r="F17" s="105"/>
      <c r="G17" s="105"/>
      <c r="H17" s="105"/>
      <c r="I17" s="105">
        <f>SUM(I16*L17)</f>
        <v>509.6857500000001</v>
      </c>
      <c r="J17" s="105">
        <f>SUM(J16*L17)</f>
        <v>764.5286250000001</v>
      </c>
      <c r="K17" s="105">
        <f>SUM(K16*L17)</f>
        <v>1274.2143750000002</v>
      </c>
      <c r="L17" s="106">
        <f>'ORÇ CARLOS DE FARIA'!H39</f>
        <v>2548.4287500000005</v>
      </c>
    </row>
    <row r="18" spans="1:12" ht="12.75">
      <c r="A18" s="107"/>
      <c r="B18" s="108"/>
      <c r="C18" s="109"/>
      <c r="D18" s="109"/>
      <c r="E18" s="109"/>
      <c r="F18" s="101"/>
      <c r="G18" s="101"/>
      <c r="H18" s="101"/>
      <c r="I18" s="101"/>
      <c r="J18" s="101"/>
      <c r="K18" s="101"/>
      <c r="L18" s="110"/>
    </row>
    <row r="19" spans="1:12" ht="12.75">
      <c r="A19" s="146" t="s">
        <v>86</v>
      </c>
      <c r="B19" s="147"/>
      <c r="C19" s="150" t="s">
        <v>87</v>
      </c>
      <c r="D19" s="151"/>
      <c r="E19" s="109"/>
      <c r="F19" s="105">
        <f aca="true" t="shared" si="0" ref="F19:L19">SUM(F5+F7+F9+F11+F13+F15+F17)</f>
        <v>2343.3334000000004</v>
      </c>
      <c r="G19" s="105">
        <f t="shared" si="0"/>
        <v>2450.1418000000003</v>
      </c>
      <c r="H19" s="105">
        <f t="shared" si="0"/>
        <v>5756.129775000001</v>
      </c>
      <c r="I19" s="105">
        <f t="shared" si="0"/>
        <v>17422.4183</v>
      </c>
      <c r="J19" s="105">
        <f t="shared" si="0"/>
        <v>9746.571175000001</v>
      </c>
      <c r="K19" s="105">
        <f t="shared" si="0"/>
        <v>9907.000675</v>
      </c>
      <c r="L19" s="106">
        <f t="shared" si="0"/>
        <v>47625.595125</v>
      </c>
    </row>
    <row r="20" spans="1:12" ht="12.75">
      <c r="A20" s="156"/>
      <c r="B20" s="157"/>
      <c r="C20" s="150" t="s">
        <v>88</v>
      </c>
      <c r="D20" s="151"/>
      <c r="E20" s="109"/>
      <c r="F20" s="103">
        <f>SUM(F19/L19)</f>
        <v>0.04920323607189781</v>
      </c>
      <c r="G20" s="103">
        <f>G19/L19</f>
        <v>0.051445904110368854</v>
      </c>
      <c r="H20" s="103">
        <f>H19/L19</f>
        <v>0.12086210702233197</v>
      </c>
      <c r="I20" s="103">
        <f>I19/L19</f>
        <v>0.3658204848521565</v>
      </c>
      <c r="J20" s="103">
        <f>J19/L19</f>
        <v>0.2046498558058701</v>
      </c>
      <c r="K20" s="103">
        <f>K19/L19</f>
        <v>0.20801841213737482</v>
      </c>
      <c r="L20" s="104">
        <f>SUM(F20:K20)</f>
        <v>1</v>
      </c>
    </row>
    <row r="21" spans="1:12" ht="12.75">
      <c r="A21" s="146" t="s">
        <v>89</v>
      </c>
      <c r="B21" s="147"/>
      <c r="C21" s="150" t="s">
        <v>90</v>
      </c>
      <c r="D21" s="151"/>
      <c r="E21" s="109"/>
      <c r="F21" s="105">
        <f>SUM(F19)</f>
        <v>2343.3334000000004</v>
      </c>
      <c r="G21" s="105">
        <f>SUM(F19+G19)</f>
        <v>4793.475200000001</v>
      </c>
      <c r="H21" s="105">
        <f>SUM(F19+G19+H19)</f>
        <v>10549.604975000002</v>
      </c>
      <c r="I21" s="105">
        <f>SUM(F19+G19+H19+I19)</f>
        <v>27972.023275000003</v>
      </c>
      <c r="J21" s="105">
        <f>SUM(F19+G19+H19+I19+J19)</f>
        <v>37718.594450000004</v>
      </c>
      <c r="K21" s="105">
        <f>SUM(F19+G19+H19+I19+J19+K19)</f>
        <v>47625.59512500001</v>
      </c>
      <c r="L21" s="111"/>
    </row>
    <row r="22" spans="1:12" ht="13.5" thickBot="1">
      <c r="A22" s="148"/>
      <c r="B22" s="149"/>
      <c r="C22" s="152" t="s">
        <v>91</v>
      </c>
      <c r="D22" s="153"/>
      <c r="E22" s="112"/>
      <c r="F22" s="113">
        <f>F21/L19</f>
        <v>0.04920323607189781</v>
      </c>
      <c r="G22" s="113">
        <f>G21/L19</f>
        <v>0.10064914018226666</v>
      </c>
      <c r="H22" s="113">
        <f>H21/L19</f>
        <v>0.2215112472045986</v>
      </c>
      <c r="I22" s="113">
        <f>I21/L19</f>
        <v>0.5873317320567552</v>
      </c>
      <c r="J22" s="113">
        <f>J21/L19</f>
        <v>0.7919815878626253</v>
      </c>
      <c r="K22" s="113">
        <f>K21/L19</f>
        <v>1.0000000000000002</v>
      </c>
      <c r="L22" s="114"/>
    </row>
  </sheetData>
  <sheetProtection/>
  <mergeCells count="22">
    <mergeCell ref="A1:L1"/>
    <mergeCell ref="B3:D3"/>
    <mergeCell ref="A4:A5"/>
    <mergeCell ref="B4:C5"/>
    <mergeCell ref="A6:A7"/>
    <mergeCell ref="B6:C7"/>
    <mergeCell ref="A14:A15"/>
    <mergeCell ref="B14:C15"/>
    <mergeCell ref="A8:A9"/>
    <mergeCell ref="B8:C9"/>
    <mergeCell ref="A10:A11"/>
    <mergeCell ref="B10:C11"/>
    <mergeCell ref="A12:A13"/>
    <mergeCell ref="B12:C13"/>
    <mergeCell ref="A21:B22"/>
    <mergeCell ref="C21:D21"/>
    <mergeCell ref="C22:D22"/>
    <mergeCell ref="A16:A17"/>
    <mergeCell ref="B16:C17"/>
    <mergeCell ref="A19:B20"/>
    <mergeCell ref="C19:D19"/>
    <mergeCell ref="C20:D20"/>
  </mergeCells>
  <printOptions/>
  <pageMargins left="1.61" right="0.7874015748031497" top="2.19" bottom="0.984251968503937" header="0.5118110236220472" footer="0.5118110236220472"/>
  <pageSetup orientation="landscape" paperSize="9" r:id="rId2"/>
  <headerFooter alignWithMargins="0"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91" zoomScaleNormal="91" zoomScalePageLayoutView="0" workbookViewId="0" topLeftCell="A28">
      <selection activeCell="A45" sqref="A45:IV46"/>
    </sheetView>
  </sheetViews>
  <sheetFormatPr defaultColWidth="9.140625" defaultRowHeight="12.75"/>
  <cols>
    <col min="1" max="1" width="7.28125" style="0" customWidth="1"/>
    <col min="2" max="2" width="9.8515625" style="0" customWidth="1"/>
    <col min="3" max="3" width="49.00390625" style="0" customWidth="1"/>
    <col min="4" max="4" width="15.00390625" style="203" customWidth="1"/>
    <col min="5" max="5" width="12.8515625" style="0" customWidth="1"/>
    <col min="6" max="6" width="11.28125" style="203" customWidth="1"/>
    <col min="7" max="7" width="12.421875" style="0" customWidth="1"/>
    <col min="8" max="8" width="12.140625" style="0" customWidth="1"/>
  </cols>
  <sheetData>
    <row r="1" spans="1:8" ht="18.75" customHeight="1">
      <c r="A1" s="162"/>
      <c r="B1" s="163"/>
      <c r="C1" s="164"/>
      <c r="D1" s="165"/>
      <c r="E1" s="3" t="s">
        <v>10</v>
      </c>
      <c r="F1" s="128" t="s">
        <v>1</v>
      </c>
      <c r="G1" s="129"/>
      <c r="H1" s="130"/>
    </row>
    <row r="2" spans="1:8" ht="50.25" customHeight="1">
      <c r="A2" s="166"/>
      <c r="B2" s="167"/>
      <c r="C2" s="168"/>
      <c r="D2" s="169" t="s">
        <v>0</v>
      </c>
      <c r="E2" s="170">
        <f>SUM(H49)</f>
        <v>57527.75663797</v>
      </c>
      <c r="F2" s="119"/>
      <c r="G2" s="120"/>
      <c r="H2" s="121"/>
    </row>
    <row r="3" spans="1:8" ht="4.5" customHeight="1" thickBot="1">
      <c r="A3" s="171"/>
      <c r="B3" s="172"/>
      <c r="C3" s="173"/>
      <c r="D3" s="174"/>
      <c r="E3" s="175"/>
      <c r="F3" s="122"/>
      <c r="G3" s="123"/>
      <c r="H3" s="124"/>
    </row>
    <row r="4" spans="1:8" ht="31.5" customHeight="1" thickBot="1">
      <c r="A4" s="176" t="s">
        <v>101</v>
      </c>
      <c r="B4" s="177"/>
      <c r="C4" s="178"/>
      <c r="D4" s="179" t="s">
        <v>2</v>
      </c>
      <c r="E4" s="6" t="s">
        <v>11</v>
      </c>
      <c r="F4" s="128" t="s">
        <v>12</v>
      </c>
      <c r="G4" s="129"/>
      <c r="H4" s="130"/>
    </row>
    <row r="5" spans="1:8" ht="33" customHeight="1" thickBot="1">
      <c r="A5" s="180" t="s">
        <v>102</v>
      </c>
      <c r="B5" s="181"/>
      <c r="C5" s="182"/>
      <c r="D5" s="183" t="s">
        <v>59</v>
      </c>
      <c r="E5" s="68" t="s">
        <v>103</v>
      </c>
      <c r="F5" s="131" t="s">
        <v>50</v>
      </c>
      <c r="G5" s="132"/>
      <c r="H5" s="133"/>
    </row>
    <row r="6" spans="1:8" ht="7.5" customHeight="1" thickBot="1">
      <c r="A6" s="184"/>
      <c r="B6" s="184"/>
      <c r="C6" s="185" t="s">
        <v>104</v>
      </c>
      <c r="D6" s="186"/>
      <c r="E6" s="184"/>
      <c r="F6" s="135"/>
      <c r="G6" s="135"/>
      <c r="H6" s="135"/>
    </row>
    <row r="7" spans="1:8" ht="18.75" customHeight="1" thickBot="1">
      <c r="A7" s="142" t="s">
        <v>3</v>
      </c>
      <c r="B7" s="140" t="s">
        <v>14</v>
      </c>
      <c r="C7" s="142" t="s">
        <v>13</v>
      </c>
      <c r="D7" s="187" t="s">
        <v>4</v>
      </c>
      <c r="E7" s="142" t="s">
        <v>5</v>
      </c>
      <c r="F7" s="138" t="s">
        <v>6</v>
      </c>
      <c r="G7" s="138"/>
      <c r="H7" s="139"/>
    </row>
    <row r="8" spans="1:8" ht="15" customHeight="1" thickBot="1">
      <c r="A8" s="143"/>
      <c r="B8" s="141"/>
      <c r="C8" s="143"/>
      <c r="D8" s="188"/>
      <c r="E8" s="143"/>
      <c r="F8" s="53" t="s">
        <v>7</v>
      </c>
      <c r="G8" s="53" t="s">
        <v>8</v>
      </c>
      <c r="H8" s="48" t="s">
        <v>9</v>
      </c>
    </row>
    <row r="9" spans="1:8" ht="18.75" customHeight="1">
      <c r="A9" s="49">
        <v>1</v>
      </c>
      <c r="B9" s="26"/>
      <c r="C9" s="50" t="s">
        <v>28</v>
      </c>
      <c r="D9" s="189"/>
      <c r="E9" s="18"/>
      <c r="F9" s="52"/>
      <c r="G9" s="52"/>
      <c r="H9" s="34">
        <f>SUM(G10:G10)</f>
        <v>1896.0000000000002</v>
      </c>
    </row>
    <row r="10" spans="1:10" ht="12.75" customHeight="1">
      <c r="A10" s="21" t="s">
        <v>105</v>
      </c>
      <c r="B10" s="27" t="s">
        <v>30</v>
      </c>
      <c r="C10" s="23" t="s">
        <v>29</v>
      </c>
      <c r="D10" s="190">
        <v>80</v>
      </c>
      <c r="E10" s="22" t="s">
        <v>43</v>
      </c>
      <c r="F10" s="33">
        <f>SUM(J10*1.25)</f>
        <v>23.700000000000003</v>
      </c>
      <c r="G10" s="38">
        <f>SUM(D10*F10)</f>
        <v>1896.0000000000002</v>
      </c>
      <c r="H10" s="35"/>
      <c r="J10">
        <v>18.96</v>
      </c>
    </row>
    <row r="11" spans="1:8" ht="15.75" customHeight="1">
      <c r="A11" s="191">
        <v>2</v>
      </c>
      <c r="B11" s="27"/>
      <c r="C11" s="192" t="s">
        <v>106</v>
      </c>
      <c r="D11" s="190"/>
      <c r="E11" s="22"/>
      <c r="F11" s="33"/>
      <c r="G11" s="40"/>
      <c r="H11" s="34">
        <f>SUM(G12:G12)</f>
        <v>171.07125000000002</v>
      </c>
    </row>
    <row r="12" spans="1:10" ht="18.75" customHeight="1">
      <c r="A12" s="21" t="s">
        <v>92</v>
      </c>
      <c r="B12" s="27" t="s">
        <v>107</v>
      </c>
      <c r="C12" s="23" t="s">
        <v>108</v>
      </c>
      <c r="D12" s="190">
        <v>18.62</v>
      </c>
      <c r="E12" s="22" t="s">
        <v>43</v>
      </c>
      <c r="F12" s="33">
        <f>SUM(J12*1.25)</f>
        <v>9.1875</v>
      </c>
      <c r="G12" s="38">
        <f>SUM(D12*F12)</f>
        <v>171.07125000000002</v>
      </c>
      <c r="H12" s="193"/>
      <c r="J12" s="44">
        <v>7.35</v>
      </c>
    </row>
    <row r="13" spans="1:8" ht="15.75">
      <c r="A13" s="19">
        <v>3</v>
      </c>
      <c r="B13" s="24"/>
      <c r="C13" s="20" t="s">
        <v>15</v>
      </c>
      <c r="D13" s="194"/>
      <c r="E13" s="22"/>
      <c r="F13" s="195"/>
      <c r="G13" s="40"/>
      <c r="H13" s="34">
        <f>SUM(G14:G15)</f>
        <v>18191.35576297</v>
      </c>
    </row>
    <row r="14" spans="1:10" ht="15">
      <c r="A14" s="7" t="s">
        <v>17</v>
      </c>
      <c r="B14" s="25" t="s">
        <v>31</v>
      </c>
      <c r="C14" s="8" t="s">
        <v>109</v>
      </c>
      <c r="D14" s="194">
        <v>126.4064588</v>
      </c>
      <c r="E14" s="22" t="s">
        <v>43</v>
      </c>
      <c r="F14" s="33">
        <f>SUM(J14*1.25)</f>
        <v>61.275000000000006</v>
      </c>
      <c r="G14" s="38">
        <f>SUM(D14*F14)</f>
        <v>7745.555762970001</v>
      </c>
      <c r="H14" s="36"/>
      <c r="J14">
        <v>49.02</v>
      </c>
    </row>
    <row r="15" spans="1:10" ht="15">
      <c r="A15" s="7" t="s">
        <v>18</v>
      </c>
      <c r="B15" s="25" t="s">
        <v>32</v>
      </c>
      <c r="C15" s="8" t="s">
        <v>27</v>
      </c>
      <c r="D15" s="194">
        <v>522.29</v>
      </c>
      <c r="E15" s="22" t="s">
        <v>43</v>
      </c>
      <c r="F15" s="33">
        <f>SUM(J15*1.25)</f>
        <v>20</v>
      </c>
      <c r="G15" s="38">
        <f>SUM(D15*F15)</f>
        <v>10445.8</v>
      </c>
      <c r="H15" s="36"/>
      <c r="J15" s="41">
        <v>16</v>
      </c>
    </row>
    <row r="16" spans="1:10" ht="15">
      <c r="A16" s="19">
        <v>4</v>
      </c>
      <c r="B16" s="27"/>
      <c r="C16" s="196" t="s">
        <v>110</v>
      </c>
      <c r="D16" s="194"/>
      <c r="E16" s="22"/>
      <c r="F16" s="28"/>
      <c r="G16" s="40"/>
      <c r="H16" s="34">
        <f>SUM(G17:G19)</f>
        <v>3714.2245000000003</v>
      </c>
      <c r="J16" s="41"/>
    </row>
    <row r="17" spans="1:10" ht="14.25">
      <c r="A17" s="7" t="s">
        <v>94</v>
      </c>
      <c r="B17" s="27" t="s">
        <v>111</v>
      </c>
      <c r="C17" s="43" t="s">
        <v>112</v>
      </c>
      <c r="D17" s="194">
        <v>18.62</v>
      </c>
      <c r="E17" s="22" t="s">
        <v>43</v>
      </c>
      <c r="F17" s="33">
        <f>SUM(J17*1.25)</f>
        <v>70.5</v>
      </c>
      <c r="G17" s="38">
        <f>SUM(D17*F17)</f>
        <v>1312.71</v>
      </c>
      <c r="H17" s="42"/>
      <c r="J17" s="41">
        <v>56.4</v>
      </c>
    </row>
    <row r="18" spans="1:10" ht="14.25">
      <c r="A18" s="7" t="s">
        <v>95</v>
      </c>
      <c r="B18" s="27" t="s">
        <v>113</v>
      </c>
      <c r="C18" s="43" t="s">
        <v>114</v>
      </c>
      <c r="D18" s="194">
        <v>18.62</v>
      </c>
      <c r="E18" s="22" t="s">
        <v>43</v>
      </c>
      <c r="F18" s="33">
        <f>SUM(J18*1.25)</f>
        <v>39.775</v>
      </c>
      <c r="G18" s="38">
        <f>SUM(D18*F18)</f>
        <v>740.6105</v>
      </c>
      <c r="H18" s="42"/>
      <c r="J18" s="41">
        <v>31.82</v>
      </c>
    </row>
    <row r="19" spans="1:10" ht="14.25">
      <c r="A19" s="7" t="s">
        <v>96</v>
      </c>
      <c r="B19" s="27" t="s">
        <v>115</v>
      </c>
      <c r="C19" s="43" t="s">
        <v>116</v>
      </c>
      <c r="D19" s="194">
        <v>18.62</v>
      </c>
      <c r="E19" s="22" t="s">
        <v>43</v>
      </c>
      <c r="F19" s="33">
        <f>SUM(J19*1.25)</f>
        <v>89.2</v>
      </c>
      <c r="G19" s="38">
        <f>SUM(D19*F19)</f>
        <v>1660.9040000000002</v>
      </c>
      <c r="H19" s="42"/>
      <c r="J19" s="41">
        <v>71.36</v>
      </c>
    </row>
    <row r="20" spans="1:8" ht="15">
      <c r="A20" s="191">
        <v>5</v>
      </c>
      <c r="B20" s="27"/>
      <c r="C20" s="192" t="s">
        <v>19</v>
      </c>
      <c r="D20" s="197"/>
      <c r="E20" s="198"/>
      <c r="F20" s="28"/>
      <c r="G20" s="18"/>
      <c r="H20" s="34">
        <f>SUM(G21:G26)</f>
        <v>26351.891875</v>
      </c>
    </row>
    <row r="21" spans="1:10" ht="14.25">
      <c r="A21" s="21" t="s">
        <v>70</v>
      </c>
      <c r="B21" s="46" t="s">
        <v>33</v>
      </c>
      <c r="C21" s="23" t="s">
        <v>34</v>
      </c>
      <c r="D21" s="190">
        <v>378.82</v>
      </c>
      <c r="E21" s="22" t="s">
        <v>43</v>
      </c>
      <c r="F21" s="33">
        <f aca="true" t="shared" si="0" ref="F21:F26">SUM(J21*1.25)</f>
        <v>13.3</v>
      </c>
      <c r="G21" s="38">
        <f aca="true" t="shared" si="1" ref="G21:G26">SUM(D21*F21)</f>
        <v>5038.3060000000005</v>
      </c>
      <c r="H21" s="34"/>
      <c r="J21">
        <v>10.64</v>
      </c>
    </row>
    <row r="22" spans="1:10" ht="15">
      <c r="A22" s="21" t="s">
        <v>71</v>
      </c>
      <c r="B22" s="47" t="s">
        <v>36</v>
      </c>
      <c r="C22" s="8" t="s">
        <v>35</v>
      </c>
      <c r="D22" s="190">
        <v>586.02</v>
      </c>
      <c r="E22" s="22" t="s">
        <v>43</v>
      </c>
      <c r="F22" s="33">
        <f t="shared" si="0"/>
        <v>13.3</v>
      </c>
      <c r="G22" s="38">
        <f t="shared" si="1"/>
        <v>7794.066</v>
      </c>
      <c r="H22" s="34"/>
      <c r="J22">
        <v>10.64</v>
      </c>
    </row>
    <row r="23" spans="1:10" ht="15">
      <c r="A23" s="21" t="s">
        <v>72</v>
      </c>
      <c r="B23" s="47" t="s">
        <v>37</v>
      </c>
      <c r="C23" s="8" t="s">
        <v>38</v>
      </c>
      <c r="D23" s="194">
        <v>123.6</v>
      </c>
      <c r="E23" s="22" t="s">
        <v>43</v>
      </c>
      <c r="F23" s="33">
        <f t="shared" si="0"/>
        <v>41.775000000000006</v>
      </c>
      <c r="G23" s="38">
        <f t="shared" si="1"/>
        <v>5163.39</v>
      </c>
      <c r="H23" s="36"/>
      <c r="J23">
        <v>33.42</v>
      </c>
    </row>
    <row r="24" spans="1:10" ht="15">
      <c r="A24" s="21" t="s">
        <v>117</v>
      </c>
      <c r="B24" s="47" t="s">
        <v>39</v>
      </c>
      <c r="C24" s="8" t="s">
        <v>20</v>
      </c>
      <c r="D24" s="194">
        <v>44.68</v>
      </c>
      <c r="E24" s="22" t="s">
        <v>43</v>
      </c>
      <c r="F24" s="33">
        <f t="shared" si="0"/>
        <v>28.575</v>
      </c>
      <c r="G24" s="38">
        <f t="shared" si="1"/>
        <v>1276.731</v>
      </c>
      <c r="H24" s="36"/>
      <c r="J24">
        <v>22.86</v>
      </c>
    </row>
    <row r="25" spans="1:10" ht="15">
      <c r="A25" s="21" t="s">
        <v>118</v>
      </c>
      <c r="B25" s="47" t="s">
        <v>46</v>
      </c>
      <c r="C25" s="8" t="s">
        <v>47</v>
      </c>
      <c r="D25" s="194">
        <v>210.25</v>
      </c>
      <c r="E25" s="22" t="s">
        <v>43</v>
      </c>
      <c r="F25" s="33">
        <f t="shared" si="0"/>
        <v>20.4875</v>
      </c>
      <c r="G25" s="38">
        <f t="shared" si="1"/>
        <v>4307.496875</v>
      </c>
      <c r="H25" s="34"/>
      <c r="J25">
        <v>16.39</v>
      </c>
    </row>
    <row r="26" spans="1:10" ht="15.75" thickBot="1">
      <c r="A26" s="21" t="s">
        <v>119</v>
      </c>
      <c r="B26" s="47" t="s">
        <v>57</v>
      </c>
      <c r="C26" s="8" t="s">
        <v>61</v>
      </c>
      <c r="D26" s="194">
        <v>249.44</v>
      </c>
      <c r="E26" s="22" t="s">
        <v>43</v>
      </c>
      <c r="F26" s="33">
        <f t="shared" si="0"/>
        <v>11.1125</v>
      </c>
      <c r="G26" s="38">
        <f t="shared" si="1"/>
        <v>2771.902</v>
      </c>
      <c r="H26" s="34"/>
      <c r="J26">
        <v>8.89</v>
      </c>
    </row>
    <row r="27" spans="1:10" ht="12.75" customHeight="1">
      <c r="A27" s="162"/>
      <c r="B27" s="163"/>
      <c r="C27" s="164"/>
      <c r="D27" s="165"/>
      <c r="E27" s="3" t="s">
        <v>10</v>
      </c>
      <c r="F27" s="128" t="s">
        <v>1</v>
      </c>
      <c r="G27" s="129"/>
      <c r="H27" s="130"/>
      <c r="J27" s="41"/>
    </row>
    <row r="28" spans="1:10" ht="12.75" customHeight="1">
      <c r="A28" s="166"/>
      <c r="B28" s="167"/>
      <c r="C28" s="168"/>
      <c r="D28" s="169" t="s">
        <v>0</v>
      </c>
      <c r="E28" s="170">
        <f>SUM(H49)</f>
        <v>57527.75663797</v>
      </c>
      <c r="F28" s="119"/>
      <c r="G28" s="120"/>
      <c r="H28" s="121"/>
      <c r="J28" s="41"/>
    </row>
    <row r="29" spans="1:10" ht="56.25" customHeight="1" thickBot="1">
      <c r="A29" s="171"/>
      <c r="B29" s="172"/>
      <c r="C29" s="173"/>
      <c r="D29" s="174"/>
      <c r="E29" s="175"/>
      <c r="F29" s="122"/>
      <c r="G29" s="123"/>
      <c r="H29" s="124"/>
      <c r="J29" s="41"/>
    </row>
    <row r="30" spans="1:10" ht="30" customHeight="1" thickBot="1">
      <c r="A30" s="176" t="s">
        <v>101</v>
      </c>
      <c r="B30" s="177"/>
      <c r="C30" s="178"/>
      <c r="D30" s="179" t="s">
        <v>2</v>
      </c>
      <c r="E30" s="6" t="s">
        <v>11</v>
      </c>
      <c r="F30" s="128" t="s">
        <v>12</v>
      </c>
      <c r="G30" s="129"/>
      <c r="H30" s="130"/>
      <c r="J30" s="41"/>
    </row>
    <row r="31" spans="1:10" ht="30.75" customHeight="1" thickBot="1">
      <c r="A31" s="180" t="s">
        <v>102</v>
      </c>
      <c r="B31" s="181"/>
      <c r="C31" s="182"/>
      <c r="D31" s="183" t="s">
        <v>59</v>
      </c>
      <c r="E31" s="68" t="s">
        <v>103</v>
      </c>
      <c r="F31" s="131" t="s">
        <v>49</v>
      </c>
      <c r="G31" s="132"/>
      <c r="H31" s="133"/>
      <c r="J31" s="41"/>
    </row>
    <row r="32" spans="1:8" ht="15.75">
      <c r="A32" s="19">
        <v>6</v>
      </c>
      <c r="B32" s="25"/>
      <c r="C32" s="20" t="s">
        <v>21</v>
      </c>
      <c r="D32" s="194"/>
      <c r="E32" s="22"/>
      <c r="F32" s="195"/>
      <c r="G32" s="40"/>
      <c r="H32" s="34">
        <f>SUM(G33:G35)</f>
        <v>2793.3999999999996</v>
      </c>
    </row>
    <row r="33" spans="1:10" ht="15">
      <c r="A33" s="7" t="s">
        <v>73</v>
      </c>
      <c r="B33" s="25" t="s">
        <v>40</v>
      </c>
      <c r="C33" s="8" t="s">
        <v>22</v>
      </c>
      <c r="D33" s="194">
        <v>12</v>
      </c>
      <c r="E33" s="22" t="s">
        <v>26</v>
      </c>
      <c r="F33" s="33">
        <f>SUM(J33*1.25)</f>
        <v>104.825</v>
      </c>
      <c r="G33" s="38">
        <f>SUM(D33*F33)</f>
        <v>1257.9</v>
      </c>
      <c r="H33" s="36"/>
      <c r="J33">
        <v>83.86</v>
      </c>
    </row>
    <row r="34" spans="1:10" ht="14.25">
      <c r="A34" s="7" t="s">
        <v>74</v>
      </c>
      <c r="B34" s="25" t="s">
        <v>52</v>
      </c>
      <c r="C34" s="43" t="s">
        <v>53</v>
      </c>
      <c r="D34" s="194">
        <v>14</v>
      </c>
      <c r="E34" s="22" t="s">
        <v>54</v>
      </c>
      <c r="F34" s="33">
        <f>SUM(J34*1.25)</f>
        <v>94.94999999999999</v>
      </c>
      <c r="G34" s="38">
        <f>SUM(D34*F34)</f>
        <v>1329.2999999999997</v>
      </c>
      <c r="H34" s="42"/>
      <c r="J34">
        <v>75.96</v>
      </c>
    </row>
    <row r="35" spans="1:10" ht="28.5">
      <c r="A35" s="21" t="s">
        <v>120</v>
      </c>
      <c r="B35" s="25" t="s">
        <v>55</v>
      </c>
      <c r="C35" s="115" t="s">
        <v>56</v>
      </c>
      <c r="D35" s="194">
        <v>4</v>
      </c>
      <c r="E35" s="22" t="s">
        <v>54</v>
      </c>
      <c r="F35" s="33">
        <f>SUM(J35*1.25)</f>
        <v>51.550000000000004</v>
      </c>
      <c r="G35" s="38">
        <f>SUM(D35*F35)</f>
        <v>206.20000000000002</v>
      </c>
      <c r="H35" s="42"/>
      <c r="J35" s="44">
        <v>41.24</v>
      </c>
    </row>
    <row r="36" spans="1:8" ht="15.75">
      <c r="A36" s="19">
        <v>7</v>
      </c>
      <c r="B36" s="25"/>
      <c r="C36" s="20" t="s">
        <v>23</v>
      </c>
      <c r="D36" s="194"/>
      <c r="E36" s="22"/>
      <c r="F36" s="195"/>
      <c r="G36" s="40"/>
      <c r="H36" s="34">
        <f>SUM(G37:G38)</f>
        <v>663.525</v>
      </c>
    </row>
    <row r="37" spans="1:10" ht="15">
      <c r="A37" s="7" t="s">
        <v>51</v>
      </c>
      <c r="B37" s="25" t="s">
        <v>41</v>
      </c>
      <c r="C37" s="8" t="s">
        <v>24</v>
      </c>
      <c r="D37" s="194">
        <v>2</v>
      </c>
      <c r="E37" s="22" t="s">
        <v>26</v>
      </c>
      <c r="F37" s="33">
        <f>SUM(J37*1.25)</f>
        <v>162.86249999999998</v>
      </c>
      <c r="G37" s="38">
        <f>SUM(D37*F37)</f>
        <v>325.72499999999997</v>
      </c>
      <c r="H37" s="37"/>
      <c r="J37">
        <v>130.29</v>
      </c>
    </row>
    <row r="38" spans="1:10" ht="15">
      <c r="A38" s="7" t="s">
        <v>121</v>
      </c>
      <c r="B38" s="25" t="s">
        <v>42</v>
      </c>
      <c r="C38" s="8" t="s">
        <v>25</v>
      </c>
      <c r="D38" s="194">
        <v>2</v>
      </c>
      <c r="E38" s="22" t="s">
        <v>26</v>
      </c>
      <c r="F38" s="33">
        <f>SUM(J38*1.25)</f>
        <v>168.9</v>
      </c>
      <c r="G38" s="38">
        <f>SUM(D38*F38)</f>
        <v>337.8</v>
      </c>
      <c r="H38" s="36"/>
      <c r="J38">
        <v>135.12</v>
      </c>
    </row>
    <row r="39" spans="1:8" ht="15.75">
      <c r="A39" s="19">
        <v>8</v>
      </c>
      <c r="B39" s="25"/>
      <c r="C39" s="20" t="s">
        <v>122</v>
      </c>
      <c r="D39" s="194"/>
      <c r="E39" s="22"/>
      <c r="F39" s="195"/>
      <c r="G39" s="40"/>
      <c r="H39" s="34">
        <f>SUM(G40:G40)</f>
        <v>3746.28825</v>
      </c>
    </row>
    <row r="40" spans="1:10" ht="15">
      <c r="A40" s="7" t="s">
        <v>123</v>
      </c>
      <c r="B40" s="25" t="s">
        <v>124</v>
      </c>
      <c r="C40" s="8" t="s">
        <v>63</v>
      </c>
      <c r="D40" s="194">
        <v>497.02</v>
      </c>
      <c r="E40" s="22" t="s">
        <v>43</v>
      </c>
      <c r="F40" s="33">
        <f>SUM(J40*1.25)</f>
        <v>7.5375000000000005</v>
      </c>
      <c r="G40" s="38">
        <f>SUM(D40*F40)</f>
        <v>3746.28825</v>
      </c>
      <c r="H40" s="37"/>
      <c r="J40">
        <v>6.03</v>
      </c>
    </row>
    <row r="41" spans="1:8" ht="14.25">
      <c r="A41" s="7"/>
      <c r="B41" s="45"/>
      <c r="C41" s="43"/>
      <c r="D41" s="199"/>
      <c r="E41" s="22"/>
      <c r="F41" s="33"/>
      <c r="G41" s="40"/>
      <c r="H41" s="15"/>
    </row>
    <row r="42" spans="1:8" ht="14.25">
      <c r="A42" s="7"/>
      <c r="B42" s="45"/>
      <c r="C42" s="43"/>
      <c r="D42" s="199"/>
      <c r="E42" s="22"/>
      <c r="F42" s="33"/>
      <c r="G42" s="40"/>
      <c r="H42" s="15"/>
    </row>
    <row r="43" spans="1:8" ht="14.25">
      <c r="A43" s="7"/>
      <c r="B43" s="45"/>
      <c r="C43" s="43"/>
      <c r="D43" s="199"/>
      <c r="E43" s="22"/>
      <c r="F43" s="33"/>
      <c r="G43" s="40"/>
      <c r="H43" s="15"/>
    </row>
    <row r="44" spans="1:8" ht="14.25">
      <c r="A44" s="7"/>
      <c r="B44" s="45"/>
      <c r="C44" s="43"/>
      <c r="D44" s="199"/>
      <c r="E44" s="22"/>
      <c r="F44" s="33"/>
      <c r="G44" s="40"/>
      <c r="H44" s="15"/>
    </row>
    <row r="45" spans="1:8" ht="15">
      <c r="A45" s="7"/>
      <c r="B45" s="16"/>
      <c r="C45" s="8"/>
      <c r="D45" s="199"/>
      <c r="E45" s="9"/>
      <c r="F45" s="199"/>
      <c r="G45" s="14"/>
      <c r="H45" s="15"/>
    </row>
    <row r="46" spans="1:8" ht="15">
      <c r="A46" s="7"/>
      <c r="B46" s="16"/>
      <c r="C46" s="8"/>
      <c r="D46" s="199"/>
      <c r="E46" s="9"/>
      <c r="F46" s="199"/>
      <c r="G46" s="14"/>
      <c r="H46" s="15"/>
    </row>
    <row r="47" spans="1:8" ht="15">
      <c r="A47" s="7"/>
      <c r="B47" s="16"/>
      <c r="C47" s="8"/>
      <c r="D47" s="199"/>
      <c r="E47" s="9"/>
      <c r="F47" s="199"/>
      <c r="G47" s="14"/>
      <c r="H47" s="15"/>
    </row>
    <row r="48" spans="1:8" ht="15">
      <c r="A48" s="7"/>
      <c r="B48" s="16"/>
      <c r="C48" s="8"/>
      <c r="D48" s="199"/>
      <c r="E48" s="9"/>
      <c r="F48" s="199"/>
      <c r="G48" s="14"/>
      <c r="H48" s="15"/>
    </row>
    <row r="49" spans="1:8" ht="16.5" thickBot="1">
      <c r="A49" s="11"/>
      <c r="B49" s="17"/>
      <c r="C49" s="30" t="s">
        <v>44</v>
      </c>
      <c r="D49" s="200"/>
      <c r="E49" s="13"/>
      <c r="F49" s="200"/>
      <c r="G49" s="201" t="s">
        <v>45</v>
      </c>
      <c r="H49" s="202">
        <f>SUM(H9:H48)</f>
        <v>57527.75663797</v>
      </c>
    </row>
  </sheetData>
  <sheetProtection/>
  <mergeCells count="25">
    <mergeCell ref="A31:C31"/>
    <mergeCell ref="F31:H31"/>
    <mergeCell ref="A27:C27"/>
    <mergeCell ref="F27:H27"/>
    <mergeCell ref="E28:E29"/>
    <mergeCell ref="F28:H28"/>
    <mergeCell ref="F29:H29"/>
    <mergeCell ref="A30:C30"/>
    <mergeCell ref="F30:H30"/>
    <mergeCell ref="A5:C5"/>
    <mergeCell ref="F5:H5"/>
    <mergeCell ref="F6:H6"/>
    <mergeCell ref="A7:A8"/>
    <mergeCell ref="B7:B8"/>
    <mergeCell ref="C7:C8"/>
    <mergeCell ref="D7:D8"/>
    <mergeCell ref="E7:E8"/>
    <mergeCell ref="F7:H7"/>
    <mergeCell ref="A1:C1"/>
    <mergeCell ref="F1:H1"/>
    <mergeCell ref="E2:E3"/>
    <mergeCell ref="F2:H2"/>
    <mergeCell ref="F3:H3"/>
    <mergeCell ref="A4:C4"/>
    <mergeCell ref="F4:H4"/>
  </mergeCells>
  <printOptions/>
  <pageMargins left="0.7874015748031497" right="0.7874015748031497" top="0.984251968503937" bottom="0.96" header="0.5118110236220472" footer="0.17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6.57421875" style="0" customWidth="1"/>
    <col min="3" max="3" width="21.7109375" style="0" customWidth="1"/>
    <col min="4" max="4" width="12.421875" style="0" customWidth="1"/>
    <col min="5" max="5" width="3.8515625" style="0" customWidth="1"/>
  </cols>
  <sheetData>
    <row r="1" spans="1:12" ht="19.5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92"/>
      <c r="B2" s="93"/>
      <c r="C2" s="93"/>
      <c r="D2" s="93"/>
      <c r="E2" s="94"/>
      <c r="F2" s="93"/>
      <c r="G2" s="93"/>
      <c r="H2" s="93"/>
      <c r="I2" s="93"/>
      <c r="J2" s="93"/>
      <c r="K2" s="93"/>
      <c r="L2" s="95"/>
    </row>
    <row r="3" spans="1:12" ht="12.75">
      <c r="A3" s="96" t="s">
        <v>3</v>
      </c>
      <c r="B3" s="161" t="s">
        <v>76</v>
      </c>
      <c r="C3" s="161"/>
      <c r="D3" s="161"/>
      <c r="E3" s="98"/>
      <c r="F3" s="97" t="s">
        <v>77</v>
      </c>
      <c r="G3" s="97" t="s">
        <v>78</v>
      </c>
      <c r="H3" s="97" t="s">
        <v>79</v>
      </c>
      <c r="I3" s="97" t="s">
        <v>80</v>
      </c>
      <c r="J3" s="97" t="s">
        <v>81</v>
      </c>
      <c r="K3" s="97" t="s">
        <v>82</v>
      </c>
      <c r="L3" s="99" t="s">
        <v>83</v>
      </c>
    </row>
    <row r="4" spans="1:12" ht="12.75">
      <c r="A4" s="154">
        <f>'[1]Plan1'!A9</f>
        <v>1</v>
      </c>
      <c r="B4" s="155" t="str">
        <f>'[1]Plan1'!C9</f>
        <v>Serviços Preliminares</v>
      </c>
      <c r="C4" s="155"/>
      <c r="D4" s="100" t="s">
        <v>84</v>
      </c>
      <c r="E4" s="101"/>
      <c r="F4" s="102">
        <v>1</v>
      </c>
      <c r="G4" s="102"/>
      <c r="H4" s="102"/>
      <c r="I4" s="102"/>
      <c r="J4" s="102"/>
      <c r="K4" s="102"/>
      <c r="L4" s="104">
        <f>SUM(F4:K4)</f>
        <v>1</v>
      </c>
    </row>
    <row r="5" spans="1:12" ht="12.75">
      <c r="A5" s="154"/>
      <c r="B5" s="155"/>
      <c r="C5" s="155"/>
      <c r="D5" s="100" t="s">
        <v>85</v>
      </c>
      <c r="E5" s="101"/>
      <c r="F5" s="105">
        <f>SUM(F4*L5)</f>
        <v>1896.0000000000002</v>
      </c>
      <c r="G5" s="105"/>
      <c r="H5" s="105"/>
      <c r="I5" s="105"/>
      <c r="J5" s="105"/>
      <c r="K5" s="105"/>
      <c r="L5" s="106">
        <f>'[1]Plan1'!H9</f>
        <v>1896.0000000000002</v>
      </c>
    </row>
    <row r="6" spans="1:12" ht="12.75">
      <c r="A6" s="154">
        <f>'[1]Plan1'!A11</f>
        <v>2</v>
      </c>
      <c r="B6" s="155" t="str">
        <f>'[1]Plan1'!C11</f>
        <v>Demolições e Retiradas</v>
      </c>
      <c r="C6" s="155"/>
      <c r="D6" s="100" t="s">
        <v>84</v>
      </c>
      <c r="E6" s="101"/>
      <c r="F6" s="102">
        <v>0.8</v>
      </c>
      <c r="G6" s="102">
        <v>0.2</v>
      </c>
      <c r="H6" s="102"/>
      <c r="I6" s="102"/>
      <c r="J6" s="102"/>
      <c r="K6" s="102"/>
      <c r="L6" s="104">
        <f>SUM(F6:K6)</f>
        <v>1</v>
      </c>
    </row>
    <row r="7" spans="1:12" ht="12.75">
      <c r="A7" s="154"/>
      <c r="B7" s="155"/>
      <c r="C7" s="155"/>
      <c r="D7" s="100" t="s">
        <v>85</v>
      </c>
      <c r="E7" s="101"/>
      <c r="F7" s="105">
        <f>SUM(F6*L7)</f>
        <v>136.85700000000003</v>
      </c>
      <c r="G7" s="105">
        <f>SUM(G6*L7)</f>
        <v>34.21425000000001</v>
      </c>
      <c r="H7" s="105"/>
      <c r="I7" s="105"/>
      <c r="J7" s="105"/>
      <c r="K7" s="105"/>
      <c r="L7" s="106">
        <f>'[1]Plan1'!H11</f>
        <v>171.07125000000002</v>
      </c>
    </row>
    <row r="8" spans="1:12" ht="12.75">
      <c r="A8" s="154">
        <f>'[1]Plan1'!A13</f>
        <v>3</v>
      </c>
      <c r="B8" s="155" t="str">
        <f>'[1]Plan1'!C13</f>
        <v>Cobertura</v>
      </c>
      <c r="C8" s="155"/>
      <c r="D8" s="100" t="s">
        <v>84</v>
      </c>
      <c r="E8" s="101"/>
      <c r="F8" s="102"/>
      <c r="G8" s="102">
        <v>0.2</v>
      </c>
      <c r="H8" s="102">
        <v>0.8</v>
      </c>
      <c r="I8" s="102"/>
      <c r="J8" s="102"/>
      <c r="K8" s="102"/>
      <c r="L8" s="104">
        <f>SUM(F8:K8)</f>
        <v>1</v>
      </c>
    </row>
    <row r="9" spans="1:12" ht="12.75">
      <c r="A9" s="154"/>
      <c r="B9" s="155"/>
      <c r="C9" s="155"/>
      <c r="D9" s="100" t="s">
        <v>85</v>
      </c>
      <c r="E9" s="101"/>
      <c r="F9" s="105"/>
      <c r="G9" s="105">
        <f>SUM(G8*L9)</f>
        <v>3638.2711525940003</v>
      </c>
      <c r="H9" s="105">
        <f>SUM(H8*L9)</f>
        <v>14553.084610376001</v>
      </c>
      <c r="I9" s="105"/>
      <c r="J9" s="105"/>
      <c r="K9" s="105"/>
      <c r="L9" s="106">
        <f>'[1]Plan1'!H13</f>
        <v>18191.35576297</v>
      </c>
    </row>
    <row r="10" spans="1:12" ht="12.75">
      <c r="A10" s="154">
        <f>'[1]Plan1'!A16</f>
        <v>4</v>
      </c>
      <c r="B10" s="155" t="str">
        <f>'[1]Plan1'!C16</f>
        <v>Piso</v>
      </c>
      <c r="C10" s="155"/>
      <c r="D10" s="100" t="s">
        <v>84</v>
      </c>
      <c r="E10" s="101"/>
      <c r="F10" s="102"/>
      <c r="G10" s="102">
        <v>0.2</v>
      </c>
      <c r="H10" s="102">
        <v>0.8</v>
      </c>
      <c r="I10" s="102"/>
      <c r="J10" s="102"/>
      <c r="K10" s="102"/>
      <c r="L10" s="104">
        <f>SUM(F10:K10)</f>
        <v>1</v>
      </c>
    </row>
    <row r="11" spans="1:12" ht="12.75">
      <c r="A11" s="154"/>
      <c r="B11" s="155"/>
      <c r="C11" s="155"/>
      <c r="D11" s="100" t="s">
        <v>85</v>
      </c>
      <c r="E11" s="101"/>
      <c r="F11" s="105"/>
      <c r="G11" s="105">
        <f>SUM(G10*L11)</f>
        <v>742.8449</v>
      </c>
      <c r="H11" s="105">
        <f>SUM(H10*L11)</f>
        <v>2971.3796</v>
      </c>
      <c r="I11" s="105"/>
      <c r="J11" s="105"/>
      <c r="K11" s="105"/>
      <c r="L11" s="106">
        <f>'[1]Plan1'!H16</f>
        <v>3714.2245000000003</v>
      </c>
    </row>
    <row r="12" spans="1:12" ht="12.75">
      <c r="A12" s="154">
        <f>'[1]Plan1'!A20</f>
        <v>5</v>
      </c>
      <c r="B12" s="155" t="str">
        <f>'[1]Plan1'!C20</f>
        <v>Pintura:</v>
      </c>
      <c r="C12" s="155"/>
      <c r="D12" s="100" t="s">
        <v>84</v>
      </c>
      <c r="E12" s="101"/>
      <c r="F12" s="102"/>
      <c r="G12" s="102"/>
      <c r="H12" s="102"/>
      <c r="I12" s="102">
        <v>0.2</v>
      </c>
      <c r="J12" s="102">
        <v>0.3</v>
      </c>
      <c r="K12" s="102">
        <v>0.5</v>
      </c>
      <c r="L12" s="104">
        <f>SUM(F12:K12)</f>
        <v>1</v>
      </c>
    </row>
    <row r="13" spans="1:12" ht="12.75">
      <c r="A13" s="154"/>
      <c r="B13" s="155"/>
      <c r="C13" s="155"/>
      <c r="D13" s="100" t="s">
        <v>85</v>
      </c>
      <c r="E13" s="101"/>
      <c r="F13" s="105"/>
      <c r="G13" s="105"/>
      <c r="H13" s="105"/>
      <c r="I13" s="105">
        <f>SUM(I12*L13)</f>
        <v>5270.378375</v>
      </c>
      <c r="J13" s="105">
        <f>SUM(J12*L13)</f>
        <v>7905.5675625</v>
      </c>
      <c r="K13" s="105">
        <f>SUM(K12*L13)</f>
        <v>13175.9459375</v>
      </c>
      <c r="L13" s="106">
        <f>'[1]Plan1'!H20</f>
        <v>26351.891875</v>
      </c>
    </row>
    <row r="14" spans="1:12" ht="12.75">
      <c r="A14" s="154">
        <f>'[1]Plan1'!A32</f>
        <v>6</v>
      </c>
      <c r="B14" s="155" t="str">
        <f>'[1]Plan1'!C32</f>
        <v>Instalações eletricas</v>
      </c>
      <c r="C14" s="155"/>
      <c r="D14" s="100" t="s">
        <v>84</v>
      </c>
      <c r="E14" s="101"/>
      <c r="F14" s="102"/>
      <c r="G14" s="102"/>
      <c r="H14" s="102">
        <v>0.3</v>
      </c>
      <c r="I14" s="102">
        <v>0.4</v>
      </c>
      <c r="J14" s="102">
        <v>0.3</v>
      </c>
      <c r="K14" s="102"/>
      <c r="L14" s="104">
        <f>SUM(F14:K14)</f>
        <v>1</v>
      </c>
    </row>
    <row r="15" spans="1:12" ht="12.75">
      <c r="A15" s="154"/>
      <c r="B15" s="155"/>
      <c r="C15" s="155"/>
      <c r="D15" s="100" t="s">
        <v>85</v>
      </c>
      <c r="E15" s="101"/>
      <c r="F15" s="105"/>
      <c r="G15" s="105"/>
      <c r="H15" s="105">
        <f>SUM(H14*L15)</f>
        <v>838.0199999999999</v>
      </c>
      <c r="I15" s="105">
        <f>SUM(I14*L15)</f>
        <v>1117.36</v>
      </c>
      <c r="J15" s="105">
        <f>SUM(J14*L15)</f>
        <v>838.0199999999999</v>
      </c>
      <c r="K15" s="105"/>
      <c r="L15" s="106">
        <f>'[1]Plan1'!H32</f>
        <v>2793.3999999999996</v>
      </c>
    </row>
    <row r="16" spans="1:12" ht="12.75">
      <c r="A16" s="154">
        <f>'[1]Plan1'!A36</f>
        <v>7</v>
      </c>
      <c r="B16" s="155" t="str">
        <f>'[1]Plan1'!C36</f>
        <v>Instalações hidro-sanitaria e esgoto</v>
      </c>
      <c r="C16" s="155"/>
      <c r="D16" s="100" t="s">
        <v>84</v>
      </c>
      <c r="E16" s="101"/>
      <c r="F16" s="102"/>
      <c r="G16" s="102"/>
      <c r="H16" s="102">
        <v>0.2</v>
      </c>
      <c r="I16" s="102">
        <v>0.2</v>
      </c>
      <c r="J16" s="102">
        <v>0.3</v>
      </c>
      <c r="K16" s="102">
        <v>0.3</v>
      </c>
      <c r="L16" s="104">
        <f>SUM(F16:K16)</f>
        <v>1</v>
      </c>
    </row>
    <row r="17" spans="1:12" ht="12.75">
      <c r="A17" s="154"/>
      <c r="B17" s="155"/>
      <c r="C17" s="155"/>
      <c r="D17" s="100" t="s">
        <v>85</v>
      </c>
      <c r="E17" s="101"/>
      <c r="F17" s="105"/>
      <c r="G17" s="105"/>
      <c r="H17" s="105">
        <f>SUM(H16*L17)</f>
        <v>132.705</v>
      </c>
      <c r="I17" s="105">
        <f>SUM(I16*L17)</f>
        <v>132.705</v>
      </c>
      <c r="J17" s="105">
        <f>SUM(J16*L17)</f>
        <v>199.05749999999998</v>
      </c>
      <c r="K17" s="105">
        <f>SUM(K16*L17)</f>
        <v>199.05749999999998</v>
      </c>
      <c r="L17" s="106">
        <f>'[1]Plan1'!H36</f>
        <v>663.525</v>
      </c>
    </row>
    <row r="18" spans="1:12" ht="12.75">
      <c r="A18" s="154">
        <f>'[1]Plan1'!A39</f>
        <v>8</v>
      </c>
      <c r="B18" s="155" t="str">
        <f>'[1]Plan1'!C39</f>
        <v>Limpeza Final</v>
      </c>
      <c r="C18" s="155"/>
      <c r="D18" s="100" t="s">
        <v>84</v>
      </c>
      <c r="E18" s="101"/>
      <c r="F18" s="102"/>
      <c r="G18" s="102"/>
      <c r="H18" s="102"/>
      <c r="I18" s="102">
        <v>0.2</v>
      </c>
      <c r="J18" s="102">
        <v>0.3</v>
      </c>
      <c r="K18" s="102">
        <v>0.5</v>
      </c>
      <c r="L18" s="104">
        <f>SUM(F18:K18)</f>
        <v>1</v>
      </c>
    </row>
    <row r="19" spans="1:12" ht="12.75">
      <c r="A19" s="154"/>
      <c r="B19" s="155"/>
      <c r="C19" s="155"/>
      <c r="D19" s="100" t="s">
        <v>85</v>
      </c>
      <c r="E19" s="101"/>
      <c r="F19" s="105"/>
      <c r="G19" s="105"/>
      <c r="H19" s="105"/>
      <c r="I19" s="105">
        <f>SUM(I18*L19)</f>
        <v>749.25765</v>
      </c>
      <c r="J19" s="105">
        <f>SUM(J18*L19)</f>
        <v>1123.886475</v>
      </c>
      <c r="K19" s="105">
        <f>SUM(K18*L19)</f>
        <v>1873.144125</v>
      </c>
      <c r="L19" s="106">
        <f>'[1]Plan1'!H39</f>
        <v>3746.28825</v>
      </c>
    </row>
    <row r="20" spans="1:12" ht="12.75">
      <c r="A20" s="107"/>
      <c r="B20" s="108"/>
      <c r="C20" s="109"/>
      <c r="D20" s="109"/>
      <c r="E20" s="109"/>
      <c r="F20" s="101"/>
      <c r="G20" s="101"/>
      <c r="H20" s="101"/>
      <c r="I20" s="101"/>
      <c r="J20" s="101"/>
      <c r="K20" s="101"/>
      <c r="L20" s="110"/>
    </row>
    <row r="21" spans="1:12" ht="12.75">
      <c r="A21" s="146" t="s">
        <v>86</v>
      </c>
      <c r="B21" s="147"/>
      <c r="C21" s="150" t="s">
        <v>87</v>
      </c>
      <c r="D21" s="151"/>
      <c r="E21" s="109"/>
      <c r="F21" s="105">
        <f aca="true" t="shared" si="0" ref="F21:L21">SUM(F5+F7+F9+F11+F13+F15+F17+F19)</f>
        <v>2032.8570000000002</v>
      </c>
      <c r="G21" s="105">
        <f t="shared" si="0"/>
        <v>4415.330302594</v>
      </c>
      <c r="H21" s="105">
        <f t="shared" si="0"/>
        <v>18495.189210376004</v>
      </c>
      <c r="I21" s="105">
        <f t="shared" si="0"/>
        <v>7269.701025</v>
      </c>
      <c r="J21" s="105">
        <f t="shared" si="0"/>
        <v>10066.531537500001</v>
      </c>
      <c r="K21" s="105">
        <f t="shared" si="0"/>
        <v>15248.147562500002</v>
      </c>
      <c r="L21" s="105">
        <f t="shared" si="0"/>
        <v>57527.75663797</v>
      </c>
    </row>
    <row r="22" spans="1:12" ht="12.75">
      <c r="A22" s="156"/>
      <c r="B22" s="157"/>
      <c r="C22" s="150" t="s">
        <v>88</v>
      </c>
      <c r="D22" s="151"/>
      <c r="E22" s="109"/>
      <c r="F22" s="103">
        <f>SUM(F21/L21)</f>
        <v>0.03533697677093591</v>
      </c>
      <c r="G22" s="103">
        <f>G21/L21</f>
        <v>0.07675130338177924</v>
      </c>
      <c r="H22" s="103">
        <f>H21/L21</f>
        <v>0.3215002685880617</v>
      </c>
      <c r="I22" s="103">
        <f>I21/L21</f>
        <v>0.1263685818786437</v>
      </c>
      <c r="J22" s="103">
        <f>J21/L21</f>
        <v>0.17498564390143098</v>
      </c>
      <c r="K22" s="103">
        <f>K21/L21</f>
        <v>0.2650572254791486</v>
      </c>
      <c r="L22" s="104">
        <f>SUM(F22:K22)</f>
        <v>1.0000000000000002</v>
      </c>
    </row>
    <row r="23" spans="1:12" ht="12.75">
      <c r="A23" s="146" t="s">
        <v>89</v>
      </c>
      <c r="B23" s="147"/>
      <c r="C23" s="150" t="s">
        <v>90</v>
      </c>
      <c r="D23" s="151"/>
      <c r="E23" s="109"/>
      <c r="F23" s="105">
        <f>SUM(F21)</f>
        <v>2032.8570000000002</v>
      </c>
      <c r="G23" s="105">
        <f>SUM(F21+G21)</f>
        <v>6448.187302594</v>
      </c>
      <c r="H23" s="105">
        <f>SUM(F21+G21+H21)</f>
        <v>24943.376512970004</v>
      </c>
      <c r="I23" s="105">
        <f>SUM(F21+G21+H21+I21)</f>
        <v>32213.077537970006</v>
      </c>
      <c r="J23" s="105">
        <f>SUM(F21+G21+H21+I21+J21)</f>
        <v>42279.609075470005</v>
      </c>
      <c r="K23" s="105">
        <f>SUM(F21+G21+H21+I21+J21+K21)</f>
        <v>57527.75663797001</v>
      </c>
      <c r="L23" s="111"/>
    </row>
    <row r="24" spans="1:12" ht="13.5" thickBot="1">
      <c r="A24" s="148"/>
      <c r="B24" s="149"/>
      <c r="C24" s="152" t="s">
        <v>91</v>
      </c>
      <c r="D24" s="153"/>
      <c r="E24" s="112"/>
      <c r="F24" s="113">
        <f>F23/L21</f>
        <v>0.03533697677093591</v>
      </c>
      <c r="G24" s="113">
        <f>G23/L21</f>
        <v>0.11208828015271516</v>
      </c>
      <c r="H24" s="113">
        <f>H23/L21</f>
        <v>0.43358854874077685</v>
      </c>
      <c r="I24" s="113">
        <f>I23/L21</f>
        <v>0.5599571306194205</v>
      </c>
      <c r="J24" s="113">
        <f>J23/L21</f>
        <v>0.7349427745208515</v>
      </c>
      <c r="K24" s="113">
        <f>K23/L21</f>
        <v>1.0000000000000002</v>
      </c>
      <c r="L24" s="114"/>
    </row>
  </sheetData>
  <sheetProtection/>
  <mergeCells count="24">
    <mergeCell ref="A21:B22"/>
    <mergeCell ref="C21:D21"/>
    <mergeCell ref="C22:D22"/>
    <mergeCell ref="A23:B24"/>
    <mergeCell ref="C23:D23"/>
    <mergeCell ref="C24:D24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1:L1"/>
    <mergeCell ref="B3:D3"/>
    <mergeCell ref="A4:A5"/>
    <mergeCell ref="B4:C5"/>
    <mergeCell ref="A6:A7"/>
    <mergeCell ref="B6:C7"/>
  </mergeCells>
  <printOptions/>
  <pageMargins left="1.7" right="0.7874015748031497" top="2.28" bottom="0.984251968503937" header="0.5118110236220472" footer="0.5118110236220472"/>
  <pageSetup orientation="landscape" paperSize="9" r:id="rId2"/>
  <headerFooter alignWithMargins="0">
    <oddHeader>&amp;C&amp;G</oddHeader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7" sqref="A27:C27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50.57421875" style="0" customWidth="1"/>
    <col min="4" max="4" width="13.140625" style="203" customWidth="1"/>
    <col min="5" max="5" width="12.8515625" style="0" customWidth="1"/>
    <col min="6" max="6" width="11.28125" style="203" customWidth="1"/>
    <col min="7" max="7" width="12.421875" style="0" customWidth="1"/>
    <col min="8" max="8" width="13.28125" style="0" customWidth="1"/>
  </cols>
  <sheetData>
    <row r="1" spans="1:8" ht="25.5" customHeight="1">
      <c r="A1" s="162"/>
      <c r="B1" s="163"/>
      <c r="C1" s="164"/>
      <c r="D1" s="165"/>
      <c r="E1" s="3" t="s">
        <v>10</v>
      </c>
      <c r="F1" s="128" t="s">
        <v>1</v>
      </c>
      <c r="G1" s="129"/>
      <c r="H1" s="130"/>
    </row>
    <row r="2" spans="1:8" ht="12" customHeight="1">
      <c r="A2" s="166"/>
      <c r="B2" s="167"/>
      <c r="C2" s="168"/>
      <c r="D2" s="169" t="s">
        <v>0</v>
      </c>
      <c r="E2" s="204">
        <f>SUM(H40)</f>
        <v>42379.0625</v>
      </c>
      <c r="F2" s="119"/>
      <c r="G2" s="120"/>
      <c r="H2" s="121"/>
    </row>
    <row r="3" spans="1:8" ht="48.75" customHeight="1" thickBot="1">
      <c r="A3" s="171"/>
      <c r="B3" s="172"/>
      <c r="C3" s="173"/>
      <c r="D3" s="174"/>
      <c r="E3" s="205"/>
      <c r="F3" s="122"/>
      <c r="G3" s="123"/>
      <c r="H3" s="124"/>
    </row>
    <row r="4" spans="1:8" ht="38.25" customHeight="1" thickBot="1">
      <c r="A4" s="206" t="s">
        <v>125</v>
      </c>
      <c r="B4" s="207"/>
      <c r="C4" s="208"/>
      <c r="D4" s="179" t="s">
        <v>2</v>
      </c>
      <c r="E4" s="6" t="s">
        <v>11</v>
      </c>
      <c r="F4" s="128" t="s">
        <v>12</v>
      </c>
      <c r="G4" s="129"/>
      <c r="H4" s="130"/>
    </row>
    <row r="5" spans="1:8" ht="33.75" customHeight="1" thickBot="1">
      <c r="A5" s="209" t="s">
        <v>126</v>
      </c>
      <c r="B5" s="210"/>
      <c r="C5" s="211"/>
      <c r="D5" s="183" t="s">
        <v>59</v>
      </c>
      <c r="E5" s="68" t="s">
        <v>103</v>
      </c>
      <c r="F5" s="131" t="s">
        <v>50</v>
      </c>
      <c r="G5" s="132"/>
      <c r="H5" s="133"/>
    </row>
    <row r="6" spans="1:8" ht="12.75" customHeight="1" thickBot="1">
      <c r="A6" s="184"/>
      <c r="B6" s="184"/>
      <c r="C6" s="185" t="s">
        <v>104</v>
      </c>
      <c r="D6" s="186"/>
      <c r="E6" s="184"/>
      <c r="F6" s="135"/>
      <c r="G6" s="135"/>
      <c r="H6" s="135"/>
    </row>
    <row r="7" spans="1:8" ht="18.75" customHeight="1" thickBot="1">
      <c r="A7" s="212" t="s">
        <v>3</v>
      </c>
      <c r="B7" s="213" t="s">
        <v>14</v>
      </c>
      <c r="C7" s="214" t="s">
        <v>13</v>
      </c>
      <c r="D7" s="215" t="s">
        <v>4</v>
      </c>
      <c r="E7" s="214" t="s">
        <v>5</v>
      </c>
      <c r="F7" s="138" t="s">
        <v>6</v>
      </c>
      <c r="G7" s="138"/>
      <c r="H7" s="139"/>
    </row>
    <row r="8" spans="1:8" ht="18.75" customHeight="1" thickBot="1">
      <c r="A8" s="216"/>
      <c r="B8" s="217"/>
      <c r="C8" s="218"/>
      <c r="D8" s="219"/>
      <c r="E8" s="218"/>
      <c r="F8" s="220" t="s">
        <v>7</v>
      </c>
      <c r="G8" s="221" t="s">
        <v>8</v>
      </c>
      <c r="H8" s="222" t="s">
        <v>9</v>
      </c>
    </row>
    <row r="9" spans="1:8" ht="18.75" customHeight="1">
      <c r="A9" s="191">
        <v>1</v>
      </c>
      <c r="B9" s="26"/>
      <c r="C9" s="192" t="s">
        <v>28</v>
      </c>
      <c r="D9" s="197"/>
      <c r="E9" s="198"/>
      <c r="F9" s="223"/>
      <c r="G9" s="223"/>
      <c r="H9" s="34">
        <f>SUM(G10:G10)</f>
        <v>1422.0000000000002</v>
      </c>
    </row>
    <row r="10" spans="1:10" ht="18.75" customHeight="1">
      <c r="A10" s="21" t="s">
        <v>105</v>
      </c>
      <c r="B10" s="27" t="s">
        <v>30</v>
      </c>
      <c r="C10" s="23" t="s">
        <v>29</v>
      </c>
      <c r="D10" s="190">
        <v>60</v>
      </c>
      <c r="E10" s="22" t="s">
        <v>43</v>
      </c>
      <c r="F10" s="33">
        <f>SUM(J10*1.25)</f>
        <v>23.700000000000003</v>
      </c>
      <c r="G10" s="38">
        <f>SUM(D10*F10)</f>
        <v>1422.0000000000002</v>
      </c>
      <c r="H10" s="35"/>
      <c r="J10">
        <v>18.96</v>
      </c>
    </row>
    <row r="11" spans="1:8" ht="15.75">
      <c r="A11" s="19">
        <v>2</v>
      </c>
      <c r="B11" s="24"/>
      <c r="C11" s="20" t="s">
        <v>15</v>
      </c>
      <c r="D11" s="194"/>
      <c r="E11" s="22"/>
      <c r="F11" s="195"/>
      <c r="G11" s="40"/>
      <c r="H11" s="34">
        <f>SUM(G12:G13)</f>
        <v>8789.89125</v>
      </c>
    </row>
    <row r="12" spans="1:10" ht="15">
      <c r="A12" s="7" t="s">
        <v>92</v>
      </c>
      <c r="B12" s="25" t="s">
        <v>31</v>
      </c>
      <c r="C12" s="8" t="s">
        <v>127</v>
      </c>
      <c r="D12" s="194">
        <v>108.15</v>
      </c>
      <c r="E12" s="22" t="s">
        <v>43</v>
      </c>
      <c r="F12" s="33">
        <f>SUM(J12*1.25)</f>
        <v>61.275000000000006</v>
      </c>
      <c r="G12" s="38">
        <f>SUM(D12*F12)</f>
        <v>6626.891250000001</v>
      </c>
      <c r="H12" s="36"/>
      <c r="J12">
        <v>49.02</v>
      </c>
    </row>
    <row r="13" spans="1:10" ht="15">
      <c r="A13" s="7" t="s">
        <v>93</v>
      </c>
      <c r="B13" s="25" t="s">
        <v>32</v>
      </c>
      <c r="C13" s="8" t="s">
        <v>27</v>
      </c>
      <c r="D13" s="194">
        <v>108.15</v>
      </c>
      <c r="E13" s="22" t="s">
        <v>43</v>
      </c>
      <c r="F13" s="33">
        <f>SUM(J13*1.25)</f>
        <v>20</v>
      </c>
      <c r="G13" s="38">
        <f>SUM(D13*F13)</f>
        <v>2163</v>
      </c>
      <c r="H13" s="36"/>
      <c r="J13" s="41">
        <v>16</v>
      </c>
    </row>
    <row r="14" spans="1:8" ht="15">
      <c r="A14" s="191">
        <v>3</v>
      </c>
      <c r="B14" s="27"/>
      <c r="C14" s="192" t="s">
        <v>19</v>
      </c>
      <c r="D14" s="197"/>
      <c r="E14" s="198"/>
      <c r="F14" s="28"/>
      <c r="G14" s="18"/>
      <c r="H14" s="34">
        <f>SUM(G15:G20)</f>
        <v>23063.25075</v>
      </c>
    </row>
    <row r="15" spans="1:10" ht="14.25">
      <c r="A15" s="21" t="s">
        <v>17</v>
      </c>
      <c r="B15" s="46" t="s">
        <v>33</v>
      </c>
      <c r="C15" s="23" t="s">
        <v>34</v>
      </c>
      <c r="D15" s="190">
        <v>296.03</v>
      </c>
      <c r="E15" s="22" t="s">
        <v>43</v>
      </c>
      <c r="F15" s="33">
        <f aca="true" t="shared" si="0" ref="F15:F20">SUM(J15*1.25)</f>
        <v>13.3</v>
      </c>
      <c r="G15" s="38">
        <f aca="true" t="shared" si="1" ref="G15:G20">SUM(D15*F15)</f>
        <v>3937.199</v>
      </c>
      <c r="H15" s="34"/>
      <c r="J15">
        <v>10.64</v>
      </c>
    </row>
    <row r="16" spans="1:10" ht="15">
      <c r="A16" s="7" t="s">
        <v>18</v>
      </c>
      <c r="B16" s="47" t="s">
        <v>36</v>
      </c>
      <c r="C16" s="8" t="s">
        <v>35</v>
      </c>
      <c r="D16" s="190">
        <v>424.17</v>
      </c>
      <c r="E16" s="22" t="s">
        <v>43</v>
      </c>
      <c r="F16" s="33">
        <f t="shared" si="0"/>
        <v>13.3</v>
      </c>
      <c r="G16" s="38">
        <f t="shared" si="1"/>
        <v>5641.461</v>
      </c>
      <c r="H16" s="34"/>
      <c r="J16">
        <v>10.64</v>
      </c>
    </row>
    <row r="17" spans="1:10" ht="15">
      <c r="A17" s="7" t="s">
        <v>128</v>
      </c>
      <c r="B17" s="47" t="s">
        <v>37</v>
      </c>
      <c r="C17" s="8" t="s">
        <v>38</v>
      </c>
      <c r="D17" s="194">
        <v>123.6</v>
      </c>
      <c r="E17" s="22" t="s">
        <v>43</v>
      </c>
      <c r="F17" s="33">
        <f t="shared" si="0"/>
        <v>41.775000000000006</v>
      </c>
      <c r="G17" s="38">
        <f t="shared" si="1"/>
        <v>5163.39</v>
      </c>
      <c r="H17" s="36"/>
      <c r="J17">
        <v>33.42</v>
      </c>
    </row>
    <row r="18" spans="1:10" ht="15">
      <c r="A18" s="7" t="s">
        <v>129</v>
      </c>
      <c r="B18" s="47" t="s">
        <v>39</v>
      </c>
      <c r="C18" s="8" t="s">
        <v>20</v>
      </c>
      <c r="D18" s="194">
        <v>40.64</v>
      </c>
      <c r="E18" s="22" t="s">
        <v>43</v>
      </c>
      <c r="F18" s="33">
        <f t="shared" si="0"/>
        <v>28.575</v>
      </c>
      <c r="G18" s="38">
        <f t="shared" si="1"/>
        <v>1161.288</v>
      </c>
      <c r="H18" s="36"/>
      <c r="J18">
        <v>22.86</v>
      </c>
    </row>
    <row r="19" spans="1:10" ht="15">
      <c r="A19" s="7" t="s">
        <v>130</v>
      </c>
      <c r="B19" s="47" t="s">
        <v>46</v>
      </c>
      <c r="C19" s="8" t="s">
        <v>47</v>
      </c>
      <c r="D19" s="194">
        <v>174.4</v>
      </c>
      <c r="E19" s="22" t="s">
        <v>43</v>
      </c>
      <c r="F19" s="33">
        <f t="shared" si="0"/>
        <v>20.4875</v>
      </c>
      <c r="G19" s="38">
        <f t="shared" si="1"/>
        <v>3573.0200000000004</v>
      </c>
      <c r="H19" s="34"/>
      <c r="J19">
        <v>16.39</v>
      </c>
    </row>
    <row r="20" spans="1:10" ht="15">
      <c r="A20" s="7" t="s">
        <v>131</v>
      </c>
      <c r="B20" s="47" t="s">
        <v>57</v>
      </c>
      <c r="C20" s="8" t="s">
        <v>61</v>
      </c>
      <c r="D20" s="194">
        <v>322.78</v>
      </c>
      <c r="E20" s="22" t="s">
        <v>43</v>
      </c>
      <c r="F20" s="33">
        <f t="shared" si="0"/>
        <v>11.1125</v>
      </c>
      <c r="G20" s="38">
        <f t="shared" si="1"/>
        <v>3586.89275</v>
      </c>
      <c r="H20" s="34"/>
      <c r="J20">
        <v>8.89</v>
      </c>
    </row>
    <row r="21" spans="1:8" ht="15.75">
      <c r="A21" s="19">
        <v>4</v>
      </c>
      <c r="B21" s="25"/>
      <c r="C21" s="20" t="s">
        <v>21</v>
      </c>
      <c r="D21" s="194"/>
      <c r="E21" s="22"/>
      <c r="F21" s="195"/>
      <c r="G21" s="40"/>
      <c r="H21" s="34">
        <f>SUM(G22:G23)</f>
        <v>2587.2</v>
      </c>
    </row>
    <row r="22" spans="1:10" ht="15">
      <c r="A22" s="7" t="s">
        <v>94</v>
      </c>
      <c r="B22" s="25" t="s">
        <v>40</v>
      </c>
      <c r="C22" s="8" t="s">
        <v>22</v>
      </c>
      <c r="D22" s="194">
        <v>12</v>
      </c>
      <c r="E22" s="22" t="s">
        <v>26</v>
      </c>
      <c r="F22" s="33">
        <f>SUM(J22*1.25)</f>
        <v>104.825</v>
      </c>
      <c r="G22" s="38">
        <f>SUM(D22*F22)</f>
        <v>1257.9</v>
      </c>
      <c r="H22" s="36"/>
      <c r="J22">
        <v>83.86</v>
      </c>
    </row>
    <row r="23" spans="1:10" ht="15" thickBot="1">
      <c r="A23" s="7" t="s">
        <v>95</v>
      </c>
      <c r="B23" s="25" t="s">
        <v>52</v>
      </c>
      <c r="C23" s="43" t="s">
        <v>53</v>
      </c>
      <c r="D23" s="194">
        <v>14</v>
      </c>
      <c r="E23" s="22" t="s">
        <v>54</v>
      </c>
      <c r="F23" s="33">
        <f>SUM(J23*1.25)</f>
        <v>94.94999999999999</v>
      </c>
      <c r="G23" s="38">
        <f>SUM(D23*F23)</f>
        <v>1329.2999999999997</v>
      </c>
      <c r="H23" s="42"/>
      <c r="J23">
        <v>75.96</v>
      </c>
    </row>
    <row r="24" spans="1:8" ht="18">
      <c r="A24" s="162"/>
      <c r="B24" s="163"/>
      <c r="C24" s="164"/>
      <c r="D24" s="165"/>
      <c r="E24" s="3" t="s">
        <v>10</v>
      </c>
      <c r="F24" s="128" t="s">
        <v>1</v>
      </c>
      <c r="G24" s="129"/>
      <c r="H24" s="130"/>
    </row>
    <row r="25" spans="1:8" ht="18">
      <c r="A25" s="166"/>
      <c r="B25" s="167"/>
      <c r="C25" s="168"/>
      <c r="D25" s="174" t="s">
        <v>0</v>
      </c>
      <c r="E25" s="204">
        <f>SUM(H40)</f>
        <v>42379.0625</v>
      </c>
      <c r="F25" s="119"/>
      <c r="G25" s="120"/>
      <c r="H25" s="121"/>
    </row>
    <row r="26" spans="1:8" ht="47.25" customHeight="1" thickBot="1">
      <c r="A26" s="171"/>
      <c r="B26" s="172"/>
      <c r="C26" s="173"/>
      <c r="D26" s="174"/>
      <c r="E26" s="205"/>
      <c r="F26" s="122"/>
      <c r="G26" s="123"/>
      <c r="H26" s="124"/>
    </row>
    <row r="27" spans="1:8" ht="36.75" customHeight="1" thickBot="1">
      <c r="A27" s="206" t="s">
        <v>125</v>
      </c>
      <c r="B27" s="207"/>
      <c r="C27" s="208"/>
      <c r="D27" s="224" t="s">
        <v>2</v>
      </c>
      <c r="E27" s="6" t="s">
        <v>11</v>
      </c>
      <c r="F27" s="128" t="s">
        <v>12</v>
      </c>
      <c r="G27" s="129"/>
      <c r="H27" s="130"/>
    </row>
    <row r="28" spans="1:8" ht="34.5" customHeight="1" thickBot="1">
      <c r="A28" s="209" t="s">
        <v>126</v>
      </c>
      <c r="B28" s="210"/>
      <c r="C28" s="211"/>
      <c r="D28" s="183" t="s">
        <v>59</v>
      </c>
      <c r="E28" s="68" t="s">
        <v>103</v>
      </c>
      <c r="F28" s="131" t="s">
        <v>49</v>
      </c>
      <c r="G28" s="132"/>
      <c r="H28" s="133"/>
    </row>
    <row r="29" spans="1:8" ht="15" thickBot="1">
      <c r="A29" s="57"/>
      <c r="B29" s="225"/>
      <c r="C29" s="226"/>
      <c r="D29" s="227"/>
      <c r="E29" s="55"/>
      <c r="F29" s="75"/>
      <c r="G29" s="56"/>
      <c r="H29" s="58"/>
    </row>
    <row r="30" spans="1:8" ht="15.75">
      <c r="A30" s="77">
        <v>5</v>
      </c>
      <c r="B30" s="78"/>
      <c r="C30" s="79" t="s">
        <v>23</v>
      </c>
      <c r="D30" s="228"/>
      <c r="E30" s="72"/>
      <c r="F30" s="229"/>
      <c r="G30" s="73"/>
      <c r="H30" s="81">
        <f>SUM(G31:G34)</f>
        <v>3939.7999999999997</v>
      </c>
    </row>
    <row r="31" spans="1:10" ht="15">
      <c r="A31" s="7" t="s">
        <v>70</v>
      </c>
      <c r="B31" s="25" t="s">
        <v>41</v>
      </c>
      <c r="C31" s="8" t="s">
        <v>24</v>
      </c>
      <c r="D31" s="194">
        <v>4</v>
      </c>
      <c r="E31" s="22" t="s">
        <v>26</v>
      </c>
      <c r="F31" s="33">
        <f>SUM(J31*1.25)</f>
        <v>162.86249999999998</v>
      </c>
      <c r="G31" s="38">
        <f>SUM(D31*F31)</f>
        <v>651.4499999999999</v>
      </c>
      <c r="H31" s="37"/>
      <c r="J31">
        <v>130.29</v>
      </c>
    </row>
    <row r="32" spans="1:10" ht="15">
      <c r="A32" s="7" t="s">
        <v>71</v>
      </c>
      <c r="B32" s="25" t="s">
        <v>42</v>
      </c>
      <c r="C32" s="8" t="s">
        <v>25</v>
      </c>
      <c r="D32" s="194">
        <v>4</v>
      </c>
      <c r="E32" s="22" t="s">
        <v>26</v>
      </c>
      <c r="F32" s="33">
        <f>SUM(J32*1.25)</f>
        <v>168.9</v>
      </c>
      <c r="G32" s="38">
        <f>SUM(D32*F32)</f>
        <v>675.6</v>
      </c>
      <c r="H32" s="36"/>
      <c r="J32">
        <v>135.12</v>
      </c>
    </row>
    <row r="33" spans="1:10" ht="14.25">
      <c r="A33" s="7" t="s">
        <v>72</v>
      </c>
      <c r="B33" s="45">
        <v>190090</v>
      </c>
      <c r="C33" s="43" t="s">
        <v>132</v>
      </c>
      <c r="D33" s="199">
        <v>4</v>
      </c>
      <c r="E33" s="22" t="s">
        <v>54</v>
      </c>
      <c r="F33" s="33">
        <f>SUM(J33*1.25)</f>
        <v>490.9625</v>
      </c>
      <c r="G33" s="38">
        <f>SUM(D33*F33)</f>
        <v>1963.85</v>
      </c>
      <c r="H33" s="15"/>
      <c r="J33">
        <v>392.77</v>
      </c>
    </row>
    <row r="34" spans="1:10" ht="14.25">
      <c r="A34" s="7" t="s">
        <v>117</v>
      </c>
      <c r="B34" s="45">
        <v>190224</v>
      </c>
      <c r="C34" s="43" t="s">
        <v>133</v>
      </c>
      <c r="D34" s="199">
        <v>4</v>
      </c>
      <c r="E34" s="22" t="s">
        <v>54</v>
      </c>
      <c r="F34" s="33">
        <f>SUM(J34*1.25)</f>
        <v>162.225</v>
      </c>
      <c r="G34" s="38">
        <f>SUM(D34*F34)</f>
        <v>648.9</v>
      </c>
      <c r="H34" s="15"/>
      <c r="J34">
        <v>129.78</v>
      </c>
    </row>
    <row r="35" spans="1:8" ht="15.75">
      <c r="A35" s="19">
        <v>6</v>
      </c>
      <c r="B35" s="25"/>
      <c r="C35" s="20" t="s">
        <v>122</v>
      </c>
      <c r="D35" s="194"/>
      <c r="E35" s="22"/>
      <c r="F35" s="195"/>
      <c r="G35" s="40"/>
      <c r="H35" s="34">
        <f>SUM(G36:G36)</f>
        <v>2576.9205</v>
      </c>
    </row>
    <row r="36" spans="1:10" ht="15">
      <c r="A36" s="7" t="s">
        <v>73</v>
      </c>
      <c r="B36" s="25" t="s">
        <v>124</v>
      </c>
      <c r="C36" s="8" t="s">
        <v>63</v>
      </c>
      <c r="D36" s="194">
        <v>341.88</v>
      </c>
      <c r="E36" s="22" t="s">
        <v>26</v>
      </c>
      <c r="F36" s="33">
        <f>SUM(J36*1.25)</f>
        <v>7.5375000000000005</v>
      </c>
      <c r="G36" s="38">
        <f>SUM(D36*F36)</f>
        <v>2576.9205</v>
      </c>
      <c r="H36" s="37"/>
      <c r="J36">
        <v>6.03</v>
      </c>
    </row>
    <row r="37" spans="1:8" ht="15">
      <c r="A37" s="7"/>
      <c r="B37" s="16"/>
      <c r="C37" s="8"/>
      <c r="D37" s="199"/>
      <c r="E37" s="9"/>
      <c r="F37" s="199"/>
      <c r="G37" s="14"/>
      <c r="H37" s="15"/>
    </row>
    <row r="38" spans="1:8" ht="15">
      <c r="A38" s="7"/>
      <c r="B38" s="16"/>
      <c r="C38" s="8"/>
      <c r="D38" s="199"/>
      <c r="E38" s="9"/>
      <c r="F38" s="199"/>
      <c r="G38" s="14"/>
      <c r="H38" s="15"/>
    </row>
    <row r="39" spans="1:8" ht="15">
      <c r="A39" s="7"/>
      <c r="B39" s="16"/>
      <c r="C39" s="8"/>
      <c r="D39" s="199"/>
      <c r="E39" s="9"/>
      <c r="F39" s="199"/>
      <c r="G39" s="14"/>
      <c r="H39" s="15"/>
    </row>
    <row r="40" spans="1:8" ht="16.5" thickBot="1">
      <c r="A40" s="11"/>
      <c r="B40" s="17"/>
      <c r="C40" s="30" t="s">
        <v>44</v>
      </c>
      <c r="D40" s="200"/>
      <c r="E40" s="13"/>
      <c r="F40" s="200"/>
      <c r="G40" s="201" t="s">
        <v>45</v>
      </c>
      <c r="H40" s="74">
        <f>SUM(H9:H39)</f>
        <v>42379.0625</v>
      </c>
    </row>
  </sheetData>
  <sheetProtection/>
  <mergeCells count="25">
    <mergeCell ref="A28:C28"/>
    <mergeCell ref="F28:H28"/>
    <mergeCell ref="A24:C24"/>
    <mergeCell ref="F24:H24"/>
    <mergeCell ref="E25:E26"/>
    <mergeCell ref="F25:H25"/>
    <mergeCell ref="F26:H26"/>
    <mergeCell ref="A27:C27"/>
    <mergeCell ref="F27:H27"/>
    <mergeCell ref="A5:C5"/>
    <mergeCell ref="F5:H5"/>
    <mergeCell ref="F6:H6"/>
    <mergeCell ref="A7:A8"/>
    <mergeCell ref="B7:B8"/>
    <mergeCell ref="C7:C8"/>
    <mergeCell ref="D7:D8"/>
    <mergeCell ref="E7:E8"/>
    <mergeCell ref="F7:H7"/>
    <mergeCell ref="A1:C1"/>
    <mergeCell ref="F1:H1"/>
    <mergeCell ref="E2:E3"/>
    <mergeCell ref="F2:H2"/>
    <mergeCell ref="F3:H3"/>
    <mergeCell ref="A4:C4"/>
    <mergeCell ref="F4:H4"/>
  </mergeCells>
  <printOptions/>
  <pageMargins left="0.7874015748031497" right="0.31496062992125984" top="1.13" bottom="0.88" header="0.5118110236220472" footer="0.19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13.57421875" style="0" customWidth="1"/>
    <col min="4" max="4" width="12.57421875" style="0" customWidth="1"/>
    <col min="5" max="5" width="2.57421875" style="0" customWidth="1"/>
  </cols>
  <sheetData>
    <row r="1" spans="1:12" ht="19.5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92"/>
      <c r="B2" s="93"/>
      <c r="C2" s="93"/>
      <c r="D2" s="93"/>
      <c r="E2" s="94"/>
      <c r="F2" s="93"/>
      <c r="G2" s="93"/>
      <c r="H2" s="93"/>
      <c r="I2" s="93"/>
      <c r="J2" s="93"/>
      <c r="K2" s="93"/>
      <c r="L2" s="95"/>
    </row>
    <row r="3" spans="1:12" ht="12.75">
      <c r="A3" s="96" t="s">
        <v>3</v>
      </c>
      <c r="B3" s="161" t="s">
        <v>76</v>
      </c>
      <c r="C3" s="161"/>
      <c r="D3" s="161"/>
      <c r="E3" s="98"/>
      <c r="F3" s="97" t="s">
        <v>77</v>
      </c>
      <c r="G3" s="97" t="s">
        <v>78</v>
      </c>
      <c r="H3" s="97" t="s">
        <v>79</v>
      </c>
      <c r="I3" s="97" t="s">
        <v>80</v>
      </c>
      <c r="J3" s="97" t="s">
        <v>81</v>
      </c>
      <c r="K3" s="97" t="s">
        <v>82</v>
      </c>
      <c r="L3" s="99" t="s">
        <v>83</v>
      </c>
    </row>
    <row r="4" spans="1:12" ht="12.75">
      <c r="A4" s="154">
        <f>'[2]Plan1'!A9</f>
        <v>1</v>
      </c>
      <c r="B4" s="155" t="str">
        <f>'[2]Plan1'!C9</f>
        <v>Serviços Preliminares</v>
      </c>
      <c r="C4" s="155"/>
      <c r="D4" s="100" t="s">
        <v>84</v>
      </c>
      <c r="E4" s="101"/>
      <c r="F4" s="102">
        <v>1</v>
      </c>
      <c r="G4" s="102"/>
      <c r="H4" s="102"/>
      <c r="I4" s="102"/>
      <c r="J4" s="102"/>
      <c r="K4" s="102"/>
      <c r="L4" s="104">
        <f>SUM(F4:K4)</f>
        <v>1</v>
      </c>
    </row>
    <row r="5" spans="1:12" ht="12.75">
      <c r="A5" s="154"/>
      <c r="B5" s="155"/>
      <c r="C5" s="155"/>
      <c r="D5" s="100" t="s">
        <v>85</v>
      </c>
      <c r="E5" s="101"/>
      <c r="F5" s="105">
        <f>SUM(F4*L5)</f>
        <v>1422.0000000000002</v>
      </c>
      <c r="G5" s="105"/>
      <c r="H5" s="105"/>
      <c r="I5" s="105"/>
      <c r="J5" s="105"/>
      <c r="K5" s="105"/>
      <c r="L5" s="106">
        <f>'[2]Plan1'!H9</f>
        <v>1422.0000000000002</v>
      </c>
    </row>
    <row r="6" spans="1:12" ht="12.75">
      <c r="A6" s="154">
        <f>'[2]Plan1'!A11</f>
        <v>2</v>
      </c>
      <c r="B6" s="155" t="str">
        <f>'[2]Plan1'!C11</f>
        <v>Cobertura</v>
      </c>
      <c r="C6" s="155"/>
      <c r="D6" s="100" t="s">
        <v>84</v>
      </c>
      <c r="E6" s="101"/>
      <c r="F6" s="102">
        <v>0.8</v>
      </c>
      <c r="G6" s="102">
        <v>0.2</v>
      </c>
      <c r="H6" s="102"/>
      <c r="I6" s="102"/>
      <c r="J6" s="102"/>
      <c r="K6" s="102"/>
      <c r="L6" s="104">
        <f>SUM(F6:K6)</f>
        <v>1</v>
      </c>
    </row>
    <row r="7" spans="1:12" ht="12.75">
      <c r="A7" s="154"/>
      <c r="B7" s="155"/>
      <c r="C7" s="155"/>
      <c r="D7" s="100" t="s">
        <v>85</v>
      </c>
      <c r="E7" s="101"/>
      <c r="F7" s="105">
        <f>SUM(F6*L7)</f>
        <v>7031.9130000000005</v>
      </c>
      <c r="G7" s="105">
        <f>SUM(G6*L7)</f>
        <v>1757.9782500000001</v>
      </c>
      <c r="H7" s="105"/>
      <c r="I7" s="105"/>
      <c r="J7" s="105"/>
      <c r="K7" s="105"/>
      <c r="L7" s="106">
        <f>'[2]Plan1'!H11</f>
        <v>8789.89125</v>
      </c>
    </row>
    <row r="8" spans="1:12" ht="12.75">
      <c r="A8" s="154">
        <f>'[2]Plan1'!A14</f>
        <v>3</v>
      </c>
      <c r="B8" s="155" t="str">
        <f>'[2]Plan1'!C14</f>
        <v>Pintura:</v>
      </c>
      <c r="C8" s="155"/>
      <c r="D8" s="100" t="s">
        <v>84</v>
      </c>
      <c r="E8" s="101"/>
      <c r="F8" s="102"/>
      <c r="G8" s="102"/>
      <c r="H8" s="102">
        <v>0.2</v>
      </c>
      <c r="I8" s="102">
        <v>0.8</v>
      </c>
      <c r="J8" s="102"/>
      <c r="K8" s="102"/>
      <c r="L8" s="104">
        <f>SUM(F8:K8)</f>
        <v>1</v>
      </c>
    </row>
    <row r="9" spans="1:12" ht="12.75">
      <c r="A9" s="154"/>
      <c r="B9" s="155"/>
      <c r="C9" s="155"/>
      <c r="D9" s="100" t="s">
        <v>85</v>
      </c>
      <c r="E9" s="101"/>
      <c r="F9" s="105"/>
      <c r="G9" s="105"/>
      <c r="H9" s="105">
        <f>SUM(H8*L9)</f>
        <v>4612.65015</v>
      </c>
      <c r="I9" s="105">
        <f>SUM(I8*L9)</f>
        <v>18450.6006</v>
      </c>
      <c r="J9" s="105"/>
      <c r="K9" s="105"/>
      <c r="L9" s="106">
        <f>'[2]Plan1'!H14</f>
        <v>23063.25075</v>
      </c>
    </row>
    <row r="10" spans="1:12" ht="12.75">
      <c r="A10" s="154">
        <f>'[2]Plan1'!A21</f>
        <v>4</v>
      </c>
      <c r="B10" s="155" t="str">
        <f>'[2]Plan1'!C21</f>
        <v>Instalações eletricas</v>
      </c>
      <c r="C10" s="155"/>
      <c r="D10" s="100" t="s">
        <v>84</v>
      </c>
      <c r="E10" s="101"/>
      <c r="F10" s="102"/>
      <c r="G10" s="102"/>
      <c r="H10" s="102"/>
      <c r="I10" s="102">
        <v>0.2</v>
      </c>
      <c r="J10" s="102">
        <v>0.4</v>
      </c>
      <c r="K10" s="102">
        <v>0.4</v>
      </c>
      <c r="L10" s="104">
        <f>SUM(F10:K10)</f>
        <v>1</v>
      </c>
    </row>
    <row r="11" spans="1:12" ht="12.75">
      <c r="A11" s="154"/>
      <c r="B11" s="155"/>
      <c r="C11" s="155"/>
      <c r="D11" s="100" t="s">
        <v>85</v>
      </c>
      <c r="E11" s="101"/>
      <c r="F11" s="105"/>
      <c r="G11" s="105"/>
      <c r="H11" s="105"/>
      <c r="I11" s="105">
        <f>SUM(I10*L11)</f>
        <v>517.4399999999999</v>
      </c>
      <c r="J11" s="105">
        <f>SUM(J10*L11)</f>
        <v>1034.8799999999999</v>
      </c>
      <c r="K11" s="105">
        <f>SUM(K10*L11)</f>
        <v>1034.8799999999999</v>
      </c>
      <c r="L11" s="106">
        <f>'[2]Plan1'!H21</f>
        <v>2587.2</v>
      </c>
    </row>
    <row r="12" spans="1:12" ht="12.75">
      <c r="A12" s="154">
        <f>'[2]Plan1'!A30</f>
        <v>5</v>
      </c>
      <c r="B12" s="155" t="str">
        <f>'[2]Plan1'!C30</f>
        <v>Instalações hidro-sanitaria e esgoto</v>
      </c>
      <c r="C12" s="155"/>
      <c r="D12" s="100" t="s">
        <v>84</v>
      </c>
      <c r="E12" s="101"/>
      <c r="F12" s="102"/>
      <c r="G12" s="102">
        <v>0.2</v>
      </c>
      <c r="H12" s="102">
        <v>0.2</v>
      </c>
      <c r="I12" s="102">
        <v>0.2</v>
      </c>
      <c r="J12" s="102">
        <v>0.2</v>
      </c>
      <c r="K12" s="102">
        <v>0.2</v>
      </c>
      <c r="L12" s="104">
        <f>SUM(F12:K12)</f>
        <v>1</v>
      </c>
    </row>
    <row r="13" spans="1:12" ht="12.75">
      <c r="A13" s="154"/>
      <c r="B13" s="155"/>
      <c r="C13" s="155"/>
      <c r="D13" s="100" t="s">
        <v>85</v>
      </c>
      <c r="E13" s="101"/>
      <c r="F13" s="105"/>
      <c r="G13" s="105">
        <f>SUM(G12*L13)</f>
        <v>787.96</v>
      </c>
      <c r="H13" s="105">
        <f>SUM(H12*L13)</f>
        <v>787.96</v>
      </c>
      <c r="I13" s="105">
        <f>SUM(I12*L13)</f>
        <v>787.96</v>
      </c>
      <c r="J13" s="105">
        <f>SUM(J12*L13)</f>
        <v>787.96</v>
      </c>
      <c r="K13" s="105">
        <f>SUM(K12*L13)</f>
        <v>787.96</v>
      </c>
      <c r="L13" s="106">
        <f>'[2]Plan1'!H30</f>
        <v>3939.7999999999997</v>
      </c>
    </row>
    <row r="14" spans="1:12" ht="12.75">
      <c r="A14" s="154">
        <f>'[2]Plan1'!A35</f>
        <v>6</v>
      </c>
      <c r="B14" s="155" t="str">
        <f>'[2]Plan1'!C35</f>
        <v>Limpeza Final</v>
      </c>
      <c r="C14" s="155"/>
      <c r="D14" s="100" t="s">
        <v>84</v>
      </c>
      <c r="E14" s="101"/>
      <c r="F14" s="102"/>
      <c r="G14" s="102"/>
      <c r="H14" s="102">
        <v>0.3</v>
      </c>
      <c r="I14" s="102">
        <v>0.4</v>
      </c>
      <c r="J14" s="102">
        <v>0.3</v>
      </c>
      <c r="K14" s="102"/>
      <c r="L14" s="104">
        <f>SUM(F14:K14)</f>
        <v>1</v>
      </c>
    </row>
    <row r="15" spans="1:12" ht="12.75">
      <c r="A15" s="154"/>
      <c r="B15" s="155"/>
      <c r="C15" s="155"/>
      <c r="D15" s="100" t="s">
        <v>85</v>
      </c>
      <c r="E15" s="101"/>
      <c r="F15" s="105"/>
      <c r="G15" s="105"/>
      <c r="H15" s="105">
        <f>SUM(H14*L15)</f>
        <v>773.07615</v>
      </c>
      <c r="I15" s="105">
        <f>SUM(I14*L15)</f>
        <v>1030.7682000000002</v>
      </c>
      <c r="J15" s="105">
        <f>SUM(J14*L15)</f>
        <v>773.07615</v>
      </c>
      <c r="K15" s="105"/>
      <c r="L15" s="106">
        <f>'[2]Plan1'!H35</f>
        <v>2576.9205</v>
      </c>
    </row>
    <row r="16" spans="1:12" ht="12.75">
      <c r="A16" s="107"/>
      <c r="B16" s="108"/>
      <c r="C16" s="109"/>
      <c r="D16" s="109"/>
      <c r="E16" s="109"/>
      <c r="F16" s="101"/>
      <c r="G16" s="101"/>
      <c r="H16" s="101"/>
      <c r="I16" s="101"/>
      <c r="J16" s="101"/>
      <c r="K16" s="101"/>
      <c r="L16" s="110"/>
    </row>
    <row r="17" spans="1:12" ht="12.75">
      <c r="A17" s="146" t="s">
        <v>86</v>
      </c>
      <c r="B17" s="147"/>
      <c r="C17" s="150" t="s">
        <v>87</v>
      </c>
      <c r="D17" s="151"/>
      <c r="E17" s="109"/>
      <c r="F17" s="105">
        <f aca="true" t="shared" si="0" ref="F17:L17">SUM(F5+F7+F9+F11+F13+F15)</f>
        <v>8453.913</v>
      </c>
      <c r="G17" s="105">
        <f t="shared" si="0"/>
        <v>2545.93825</v>
      </c>
      <c r="H17" s="105">
        <f t="shared" si="0"/>
        <v>6173.6863</v>
      </c>
      <c r="I17" s="105">
        <f t="shared" si="0"/>
        <v>20786.768799999998</v>
      </c>
      <c r="J17" s="105">
        <f t="shared" si="0"/>
        <v>2595.91615</v>
      </c>
      <c r="K17" s="105">
        <f t="shared" si="0"/>
        <v>1822.84</v>
      </c>
      <c r="L17" s="106">
        <f t="shared" si="0"/>
        <v>42379.0625</v>
      </c>
    </row>
    <row r="18" spans="1:12" ht="12.75">
      <c r="A18" s="156"/>
      <c r="B18" s="157"/>
      <c r="C18" s="150" t="s">
        <v>88</v>
      </c>
      <c r="D18" s="151"/>
      <c r="E18" s="109"/>
      <c r="F18" s="103">
        <f>SUM(F17/L17)</f>
        <v>0.19948324718131744</v>
      </c>
      <c r="G18" s="103">
        <f>G17/L17</f>
        <v>0.06007537920405861</v>
      </c>
      <c r="H18" s="103">
        <f>H17/L17</f>
        <v>0.1456777459388112</v>
      </c>
      <c r="I18" s="103">
        <f>I17/L17</f>
        <v>0.49049619254791205</v>
      </c>
      <c r="J18" s="103">
        <f>J17/L17</f>
        <v>0.06125468561273624</v>
      </c>
      <c r="K18" s="103">
        <f>K17/L17</f>
        <v>0.043012749515164476</v>
      </c>
      <c r="L18" s="104">
        <f>SUM(F18:K18)</f>
        <v>1</v>
      </c>
    </row>
    <row r="19" spans="1:12" ht="12.75">
      <c r="A19" s="146" t="s">
        <v>89</v>
      </c>
      <c r="B19" s="147"/>
      <c r="C19" s="150" t="s">
        <v>90</v>
      </c>
      <c r="D19" s="151"/>
      <c r="E19" s="109"/>
      <c r="F19" s="105">
        <f>SUM(F17)</f>
        <v>8453.913</v>
      </c>
      <c r="G19" s="105">
        <f>SUM(F17+G17)</f>
        <v>10999.85125</v>
      </c>
      <c r="H19" s="105">
        <f>SUM(F17+G17+H17)</f>
        <v>17173.53755</v>
      </c>
      <c r="I19" s="105">
        <f>SUM(F17+G17+H17+I17)</f>
        <v>37960.30635</v>
      </c>
      <c r="J19" s="105">
        <f>SUM(F17+G17+H17+I17+J17)</f>
        <v>40556.222499999996</v>
      </c>
      <c r="K19" s="105">
        <f>SUM(F17+G17+H17+I17+J17+K17)</f>
        <v>42379.06249999999</v>
      </c>
      <c r="L19" s="111"/>
    </row>
    <row r="20" spans="1:12" ht="13.5" thickBot="1">
      <c r="A20" s="148"/>
      <c r="B20" s="149"/>
      <c r="C20" s="152" t="s">
        <v>91</v>
      </c>
      <c r="D20" s="153"/>
      <c r="E20" s="112"/>
      <c r="F20" s="113">
        <f>F19/L17</f>
        <v>0.19948324718131744</v>
      </c>
      <c r="G20" s="113">
        <f>G19/L17</f>
        <v>0.259558626385376</v>
      </c>
      <c r="H20" s="113">
        <f>H19/L17</f>
        <v>0.40523637232418724</v>
      </c>
      <c r="I20" s="113">
        <f>I19/L17</f>
        <v>0.8957325648720993</v>
      </c>
      <c r="J20" s="113">
        <f>J19/L17</f>
        <v>0.9569872504848355</v>
      </c>
      <c r="K20" s="113">
        <f>K19/L17</f>
        <v>0.9999999999999998</v>
      </c>
      <c r="L20" s="114"/>
    </row>
  </sheetData>
  <sheetProtection/>
  <mergeCells count="20">
    <mergeCell ref="A14:A15"/>
    <mergeCell ref="B14:C15"/>
    <mergeCell ref="A17:B18"/>
    <mergeCell ref="C17:D17"/>
    <mergeCell ref="C18:D18"/>
    <mergeCell ref="A19:B20"/>
    <mergeCell ref="C19:D19"/>
    <mergeCell ref="C20:D20"/>
    <mergeCell ref="A8:A9"/>
    <mergeCell ref="B8:C9"/>
    <mergeCell ref="A10:A11"/>
    <mergeCell ref="B10:C11"/>
    <mergeCell ref="A12:A13"/>
    <mergeCell ref="B12:C13"/>
    <mergeCell ref="A1:L1"/>
    <mergeCell ref="B3:D3"/>
    <mergeCell ref="A4:A5"/>
    <mergeCell ref="B4:C5"/>
    <mergeCell ref="A6:A7"/>
    <mergeCell ref="B6:C7"/>
  </mergeCells>
  <printOptions/>
  <pageMargins left="1.52" right="0.7874015748031497" top="2.18" bottom="0.984251968503937" header="0.5118110236220472" footer="0.5118110236220472"/>
  <pageSetup orientation="landscape" paperSize="9" r:id="rId2"/>
  <headerFooter alignWithMargins="0">
    <oddHeader>&amp;C&amp;G</oddHeader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C35" sqref="C35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52.8515625" style="0" customWidth="1"/>
    <col min="4" max="4" width="11.7109375" style="203" customWidth="1"/>
    <col min="5" max="5" width="12.8515625" style="0" customWidth="1"/>
    <col min="6" max="6" width="10.8515625" style="203" customWidth="1"/>
    <col min="7" max="7" width="12.00390625" style="0" customWidth="1"/>
    <col min="8" max="8" width="10.7109375" style="0" customWidth="1"/>
  </cols>
  <sheetData>
    <row r="1" spans="1:8" ht="18.75" customHeight="1">
      <c r="A1" s="134"/>
      <c r="B1" s="135"/>
      <c r="C1" s="136"/>
      <c r="D1" s="165"/>
      <c r="E1" s="3" t="s">
        <v>10</v>
      </c>
      <c r="F1" s="128" t="s">
        <v>1</v>
      </c>
      <c r="G1" s="129"/>
      <c r="H1" s="130"/>
    </row>
    <row r="2" spans="1:8" ht="12" customHeight="1">
      <c r="A2" s="60"/>
      <c r="B2" s="59"/>
      <c r="C2" s="62"/>
      <c r="D2" s="169" t="s">
        <v>0</v>
      </c>
      <c r="E2" s="204">
        <f>SUM(H49)</f>
        <v>59546.68025</v>
      </c>
      <c r="F2" s="119"/>
      <c r="G2" s="120"/>
      <c r="H2" s="121"/>
    </row>
    <row r="3" spans="1:8" ht="21.75" customHeight="1" thickBot="1">
      <c r="A3" s="63"/>
      <c r="B3" s="64"/>
      <c r="C3" s="65"/>
      <c r="D3" s="174"/>
      <c r="E3" s="205"/>
      <c r="F3" s="122"/>
      <c r="G3" s="123"/>
      <c r="H3" s="124"/>
    </row>
    <row r="4" spans="1:8" ht="33.75" customHeight="1" thickBot="1">
      <c r="A4" s="125" t="s">
        <v>134</v>
      </c>
      <c r="B4" s="126"/>
      <c r="C4" s="127"/>
      <c r="D4" s="179" t="s">
        <v>2</v>
      </c>
      <c r="E4" s="6" t="s">
        <v>11</v>
      </c>
      <c r="F4" s="128" t="s">
        <v>12</v>
      </c>
      <c r="G4" s="129"/>
      <c r="H4" s="130"/>
    </row>
    <row r="5" spans="1:8" ht="36" customHeight="1" thickBot="1">
      <c r="A5" s="125" t="s">
        <v>135</v>
      </c>
      <c r="B5" s="126"/>
      <c r="C5" s="127"/>
      <c r="D5" s="230" t="s">
        <v>59</v>
      </c>
      <c r="E5" s="68" t="s">
        <v>60</v>
      </c>
      <c r="F5" s="131" t="s">
        <v>50</v>
      </c>
      <c r="G5" s="132"/>
      <c r="H5" s="133"/>
    </row>
    <row r="6" spans="1:8" ht="14.25" customHeight="1" thickBot="1">
      <c r="A6" s="231"/>
      <c r="B6" s="231"/>
      <c r="C6" s="232" t="s">
        <v>104</v>
      </c>
      <c r="D6" s="233"/>
      <c r="E6" s="231"/>
      <c r="F6" s="234"/>
      <c r="G6" s="234"/>
      <c r="H6" s="234"/>
    </row>
    <row r="7" spans="1:8" ht="18.75" customHeight="1" thickBot="1">
      <c r="A7" s="142" t="s">
        <v>3</v>
      </c>
      <c r="B7" s="140" t="s">
        <v>14</v>
      </c>
      <c r="C7" s="142" t="s">
        <v>13</v>
      </c>
      <c r="D7" s="187" t="s">
        <v>4</v>
      </c>
      <c r="E7" s="142" t="s">
        <v>5</v>
      </c>
      <c r="F7" s="138" t="s">
        <v>6</v>
      </c>
      <c r="G7" s="138"/>
      <c r="H7" s="139"/>
    </row>
    <row r="8" spans="1:8" ht="15" customHeight="1" thickBot="1">
      <c r="A8" s="143"/>
      <c r="B8" s="141"/>
      <c r="C8" s="143"/>
      <c r="D8" s="188"/>
      <c r="E8" s="143"/>
      <c r="F8" s="53" t="s">
        <v>7</v>
      </c>
      <c r="G8" s="53" t="s">
        <v>8</v>
      </c>
      <c r="H8" s="48" t="s">
        <v>9</v>
      </c>
    </row>
    <row r="9" spans="1:8" ht="18.75" customHeight="1">
      <c r="A9" s="235">
        <v>1</v>
      </c>
      <c r="B9" s="236"/>
      <c r="C9" s="237" t="s">
        <v>28</v>
      </c>
      <c r="D9" s="238"/>
      <c r="E9" s="239"/>
      <c r="F9" s="240"/>
      <c r="G9" s="240"/>
      <c r="H9" s="241">
        <f>SUM(G10:G10)</f>
        <v>1896.0000000000002</v>
      </c>
    </row>
    <row r="10" spans="1:10" ht="18.75" customHeight="1">
      <c r="A10" s="242" t="s">
        <v>48</v>
      </c>
      <c r="B10" s="236" t="s">
        <v>30</v>
      </c>
      <c r="C10" s="243" t="s">
        <v>29</v>
      </c>
      <c r="D10" s="244">
        <v>80</v>
      </c>
      <c r="E10" s="245" t="s">
        <v>43</v>
      </c>
      <c r="F10" s="246">
        <f>SUM(J10*1.25)</f>
        <v>23.700000000000003</v>
      </c>
      <c r="G10" s="247">
        <f>SUM(D10*F10)</f>
        <v>1896.0000000000002</v>
      </c>
      <c r="H10" s="248"/>
      <c r="J10">
        <v>18.96</v>
      </c>
    </row>
    <row r="11" spans="1:8" ht="18.75" customHeight="1">
      <c r="A11" s="249">
        <v>2</v>
      </c>
      <c r="B11" s="236"/>
      <c r="C11" s="250" t="s">
        <v>106</v>
      </c>
      <c r="D11" s="244"/>
      <c r="E11" s="245"/>
      <c r="F11" s="246"/>
      <c r="G11" s="251"/>
      <c r="H11" s="241">
        <f>SUM(G12:G13)</f>
        <v>263.974375</v>
      </c>
    </row>
    <row r="12" spans="1:10" ht="18.75" customHeight="1">
      <c r="A12" s="242" t="s">
        <v>92</v>
      </c>
      <c r="B12" s="236" t="s">
        <v>136</v>
      </c>
      <c r="C12" s="243" t="s">
        <v>137</v>
      </c>
      <c r="D12" s="244">
        <v>40</v>
      </c>
      <c r="E12" s="245" t="s">
        <v>43</v>
      </c>
      <c r="F12" s="246">
        <f>SUM(J12*1.25)</f>
        <v>6.3625</v>
      </c>
      <c r="G12" s="247">
        <f>SUM(D12*F12)</f>
        <v>254.5</v>
      </c>
      <c r="H12" s="252"/>
      <c r="J12">
        <v>5.09</v>
      </c>
    </row>
    <row r="13" spans="1:10" ht="18.75" customHeight="1">
      <c r="A13" s="242" t="s">
        <v>93</v>
      </c>
      <c r="B13" s="236" t="s">
        <v>138</v>
      </c>
      <c r="C13" s="243" t="s">
        <v>139</v>
      </c>
      <c r="D13" s="244">
        <v>1.55</v>
      </c>
      <c r="E13" s="245" t="s">
        <v>43</v>
      </c>
      <c r="F13" s="246">
        <f>SUM(J13*1.25)</f>
        <v>6.1125</v>
      </c>
      <c r="G13" s="247">
        <f>SUM(D13*F13)</f>
        <v>9.474375</v>
      </c>
      <c r="H13" s="252"/>
      <c r="J13">
        <v>4.89</v>
      </c>
    </row>
    <row r="14" spans="1:8" ht="12.75">
      <c r="A14" s="253">
        <v>3</v>
      </c>
      <c r="B14" s="254"/>
      <c r="C14" s="255" t="s">
        <v>15</v>
      </c>
      <c r="D14" s="256"/>
      <c r="E14" s="245"/>
      <c r="F14" s="257"/>
      <c r="G14" s="251"/>
      <c r="H14" s="241">
        <f>SUM(G15:G15)</f>
        <v>3159.273625</v>
      </c>
    </row>
    <row r="15" spans="1:10" ht="18" customHeight="1">
      <c r="A15" s="242" t="s">
        <v>18</v>
      </c>
      <c r="B15" s="258" t="s">
        <v>140</v>
      </c>
      <c r="C15" s="259" t="s">
        <v>141</v>
      </c>
      <c r="D15" s="256">
        <v>40.51</v>
      </c>
      <c r="E15" s="245" t="s">
        <v>43</v>
      </c>
      <c r="F15" s="246">
        <f>SUM(J15*1.25)</f>
        <v>77.9875</v>
      </c>
      <c r="G15" s="247">
        <f>SUM(D15*F15)</f>
        <v>3159.273625</v>
      </c>
      <c r="H15" s="260"/>
      <c r="J15" s="41">
        <v>62.39</v>
      </c>
    </row>
    <row r="16" spans="1:10" ht="12.75">
      <c r="A16" s="253">
        <v>4</v>
      </c>
      <c r="B16" s="236"/>
      <c r="C16" s="255" t="s">
        <v>142</v>
      </c>
      <c r="D16" s="256"/>
      <c r="E16" s="245"/>
      <c r="F16" s="261"/>
      <c r="G16" s="251"/>
      <c r="H16" s="241">
        <f>SUM(G17)</f>
        <v>658.110625</v>
      </c>
      <c r="J16" s="41"/>
    </row>
    <row r="17" spans="1:10" ht="12.75">
      <c r="A17" s="262" t="s">
        <v>94</v>
      </c>
      <c r="B17" s="236" t="s">
        <v>143</v>
      </c>
      <c r="C17" s="263" t="s">
        <v>144</v>
      </c>
      <c r="D17" s="256">
        <v>1.55</v>
      </c>
      <c r="E17" s="245" t="s">
        <v>43</v>
      </c>
      <c r="F17" s="246">
        <f>SUM(J17*1.25)</f>
        <v>424.58750000000003</v>
      </c>
      <c r="G17" s="247">
        <f>SUM(D17*F17)</f>
        <v>658.110625</v>
      </c>
      <c r="H17" s="264"/>
      <c r="J17" s="41">
        <v>339.67</v>
      </c>
    </row>
    <row r="18" spans="1:10" ht="12.75">
      <c r="A18" s="253">
        <v>5</v>
      </c>
      <c r="B18" s="236"/>
      <c r="C18" s="255" t="s">
        <v>145</v>
      </c>
      <c r="D18" s="256"/>
      <c r="E18" s="245"/>
      <c r="F18" s="261"/>
      <c r="G18" s="251"/>
      <c r="H18" s="241">
        <f>SUM(G19:G20)</f>
        <v>2445</v>
      </c>
      <c r="J18" s="41"/>
    </row>
    <row r="19" spans="1:10" ht="12.75">
      <c r="A19" s="262" t="s">
        <v>70</v>
      </c>
      <c r="B19" s="236" t="s">
        <v>146</v>
      </c>
      <c r="C19" s="263" t="s">
        <v>147</v>
      </c>
      <c r="D19" s="256">
        <v>40</v>
      </c>
      <c r="E19" s="245" t="s">
        <v>43</v>
      </c>
      <c r="F19" s="246">
        <f>SUM(J19*1.25)</f>
        <v>12.05</v>
      </c>
      <c r="G19" s="247">
        <f>SUM(D19*F19)</f>
        <v>482</v>
      </c>
      <c r="H19" s="264"/>
      <c r="J19" s="41">
        <v>9.64</v>
      </c>
    </row>
    <row r="20" spans="1:10" ht="12.75">
      <c r="A20" s="262" t="s">
        <v>71</v>
      </c>
      <c r="B20" s="236" t="s">
        <v>148</v>
      </c>
      <c r="C20" s="263" t="s">
        <v>149</v>
      </c>
      <c r="D20" s="256">
        <v>40</v>
      </c>
      <c r="E20" s="245" t="s">
        <v>43</v>
      </c>
      <c r="F20" s="246">
        <f>SUM(J20*1.25)</f>
        <v>49.074999999999996</v>
      </c>
      <c r="G20" s="247">
        <f>SUM(D20*F20)</f>
        <v>1962.9999999999998</v>
      </c>
      <c r="H20" s="264"/>
      <c r="J20" s="41">
        <v>39.26</v>
      </c>
    </row>
    <row r="21" spans="1:10" ht="12.75">
      <c r="A21" s="253">
        <v>6</v>
      </c>
      <c r="B21" s="236"/>
      <c r="C21" s="255" t="s">
        <v>110</v>
      </c>
      <c r="D21" s="256"/>
      <c r="E21" s="245"/>
      <c r="F21" s="261"/>
      <c r="G21" s="251"/>
      <c r="H21" s="241">
        <f>SUM(G22)</f>
        <v>202.275</v>
      </c>
      <c r="J21" s="41"/>
    </row>
    <row r="22" spans="1:10" ht="12.75">
      <c r="A22" s="262" t="s">
        <v>73</v>
      </c>
      <c r="B22" s="236" t="s">
        <v>150</v>
      </c>
      <c r="C22" s="263" t="s">
        <v>151</v>
      </c>
      <c r="D22" s="256">
        <v>3.72</v>
      </c>
      <c r="E22" s="245" t="s">
        <v>43</v>
      </c>
      <c r="F22" s="246">
        <f>SUM(J22*1.25)</f>
        <v>54.375</v>
      </c>
      <c r="G22" s="247">
        <f>SUM(D22*F22)</f>
        <v>202.275</v>
      </c>
      <c r="H22" s="264"/>
      <c r="J22" s="41">
        <v>43.5</v>
      </c>
    </row>
    <row r="23" spans="1:10" ht="12.75">
      <c r="A23" s="249">
        <v>7</v>
      </c>
      <c r="B23" s="265"/>
      <c r="C23" s="250" t="s">
        <v>152</v>
      </c>
      <c r="D23" s="266"/>
      <c r="E23" s="267"/>
      <c r="F23" s="246"/>
      <c r="G23" s="267"/>
      <c r="H23" s="268">
        <f>SUM(G24:G25)</f>
        <v>26775.601125</v>
      </c>
      <c r="J23" s="41"/>
    </row>
    <row r="24" spans="1:10" ht="12.75">
      <c r="A24" s="262" t="s">
        <v>51</v>
      </c>
      <c r="B24" s="269">
        <v>140348</v>
      </c>
      <c r="C24" s="263" t="s">
        <v>67</v>
      </c>
      <c r="D24" s="244">
        <v>264.81</v>
      </c>
      <c r="E24" s="270" t="s">
        <v>43</v>
      </c>
      <c r="F24" s="246">
        <f>SUM(J24*1.25)</f>
        <v>59.1375</v>
      </c>
      <c r="G24" s="247">
        <f>SUM(D24*F24)</f>
        <v>15660.201375</v>
      </c>
      <c r="H24" s="271"/>
      <c r="J24" s="41">
        <v>47.31</v>
      </c>
    </row>
    <row r="25" spans="1:10" ht="13.5" thickBot="1">
      <c r="A25" s="272" t="s">
        <v>121</v>
      </c>
      <c r="B25" s="273">
        <v>141336</v>
      </c>
      <c r="C25" s="274" t="s">
        <v>69</v>
      </c>
      <c r="D25" s="275">
        <v>264.81</v>
      </c>
      <c r="E25" s="276" t="s">
        <v>43</v>
      </c>
      <c r="F25" s="277">
        <f>SUM(J25*1.25)</f>
        <v>41.974999999999994</v>
      </c>
      <c r="G25" s="278">
        <f>SUM(D25*F25)</f>
        <v>11115.399749999999</v>
      </c>
      <c r="H25" s="279"/>
      <c r="J25" s="41">
        <v>33.58</v>
      </c>
    </row>
    <row r="26" spans="1:10" ht="12.75">
      <c r="A26" s="280"/>
      <c r="B26" s="281"/>
      <c r="C26" s="116"/>
      <c r="D26" s="282"/>
      <c r="E26" s="283"/>
      <c r="F26" s="284"/>
      <c r="G26" s="285"/>
      <c r="H26" s="285"/>
      <c r="J26" s="41"/>
    </row>
    <row r="27" spans="1:10" ht="12.75">
      <c r="A27" s="280"/>
      <c r="B27" s="281"/>
      <c r="C27" s="116"/>
      <c r="D27" s="282"/>
      <c r="E27" s="283"/>
      <c r="F27" s="284"/>
      <c r="G27" s="285"/>
      <c r="H27" s="285"/>
      <c r="J27" s="41"/>
    </row>
    <row r="28" spans="1:10" ht="13.5" thickBot="1">
      <c r="A28" s="280"/>
      <c r="B28" s="281"/>
      <c r="C28" s="116"/>
      <c r="D28" s="282"/>
      <c r="E28" s="283"/>
      <c r="F28" s="284"/>
      <c r="G28" s="285"/>
      <c r="H28" s="285"/>
      <c r="J28" s="41"/>
    </row>
    <row r="29" spans="1:10" ht="18">
      <c r="A29" s="134"/>
      <c r="B29" s="135"/>
      <c r="C29" s="136"/>
      <c r="D29" s="165"/>
      <c r="E29" s="3" t="s">
        <v>10</v>
      </c>
      <c r="F29" s="128" t="s">
        <v>1</v>
      </c>
      <c r="G29" s="129"/>
      <c r="H29" s="130"/>
      <c r="J29" s="41"/>
    </row>
    <row r="30" spans="1:10" ht="24">
      <c r="A30" s="60"/>
      <c r="B30" s="59"/>
      <c r="C30" s="62"/>
      <c r="D30" s="169" t="s">
        <v>0</v>
      </c>
      <c r="E30" s="204">
        <f>SUM(H49)</f>
        <v>59546.68025</v>
      </c>
      <c r="F30" s="119"/>
      <c r="G30" s="120"/>
      <c r="H30" s="121"/>
      <c r="J30" s="41"/>
    </row>
    <row r="31" spans="1:10" ht="18.75" thickBot="1">
      <c r="A31" s="63"/>
      <c r="B31" s="64"/>
      <c r="C31" s="65"/>
      <c r="D31" s="174"/>
      <c r="E31" s="205"/>
      <c r="F31" s="122"/>
      <c r="G31" s="123"/>
      <c r="H31" s="124"/>
      <c r="J31" s="41"/>
    </row>
    <row r="32" spans="1:10" ht="30.75" customHeight="1" thickBot="1">
      <c r="A32" s="125" t="s">
        <v>134</v>
      </c>
      <c r="B32" s="126"/>
      <c r="C32" s="127"/>
      <c r="D32" s="179" t="s">
        <v>2</v>
      </c>
      <c r="E32" s="6" t="s">
        <v>11</v>
      </c>
      <c r="F32" s="128" t="s">
        <v>12</v>
      </c>
      <c r="G32" s="129"/>
      <c r="H32" s="130"/>
      <c r="J32" s="41"/>
    </row>
    <row r="33" spans="1:10" ht="37.5" customHeight="1" thickBot="1">
      <c r="A33" s="125" t="s">
        <v>135</v>
      </c>
      <c r="B33" s="126"/>
      <c r="C33" s="127"/>
      <c r="D33" s="230" t="s">
        <v>59</v>
      </c>
      <c r="E33" s="68" t="s">
        <v>60</v>
      </c>
      <c r="F33" s="131" t="s">
        <v>49</v>
      </c>
      <c r="G33" s="132"/>
      <c r="H33" s="133"/>
      <c r="J33" s="41"/>
    </row>
    <row r="34" spans="1:8" ht="12.75">
      <c r="A34" s="235">
        <v>8</v>
      </c>
      <c r="B34" s="286"/>
      <c r="C34" s="237" t="s">
        <v>19</v>
      </c>
      <c r="D34" s="238"/>
      <c r="E34" s="239"/>
      <c r="F34" s="261"/>
      <c r="G34" s="239"/>
      <c r="H34" s="241">
        <f>SUM(G35:G38)</f>
        <v>16791.5925</v>
      </c>
    </row>
    <row r="35" spans="1:10" ht="12.75">
      <c r="A35" s="242" t="s">
        <v>123</v>
      </c>
      <c r="B35" s="287" t="s">
        <v>33</v>
      </c>
      <c r="C35" s="243" t="s">
        <v>34</v>
      </c>
      <c r="D35" s="288">
        <v>252.82</v>
      </c>
      <c r="E35" s="245" t="s">
        <v>43</v>
      </c>
      <c r="F35" s="246">
        <f>SUM(J35*1.25)</f>
        <v>13.3</v>
      </c>
      <c r="G35" s="247">
        <f>SUM(D35*F35)</f>
        <v>3362.5060000000003</v>
      </c>
      <c r="H35" s="268"/>
      <c r="J35">
        <v>10.64</v>
      </c>
    </row>
    <row r="36" spans="1:10" ht="12.75">
      <c r="A36" s="242" t="s">
        <v>153</v>
      </c>
      <c r="B36" s="287" t="s">
        <v>36</v>
      </c>
      <c r="C36" s="263" t="s">
        <v>35</v>
      </c>
      <c r="D36" s="289">
        <v>455.63</v>
      </c>
      <c r="E36" s="245" t="s">
        <v>43</v>
      </c>
      <c r="F36" s="246">
        <f>SUM(J36*1.25)</f>
        <v>13.3</v>
      </c>
      <c r="G36" s="247">
        <f>SUM(D36*F36)</f>
        <v>6059.879</v>
      </c>
      <c r="H36" s="268"/>
      <c r="J36">
        <v>10.64</v>
      </c>
    </row>
    <row r="37" spans="1:10" ht="12.75">
      <c r="A37" s="242" t="s">
        <v>154</v>
      </c>
      <c r="B37" s="287" t="s">
        <v>37</v>
      </c>
      <c r="C37" s="263" t="s">
        <v>38</v>
      </c>
      <c r="D37" s="289">
        <v>120.08</v>
      </c>
      <c r="E37" s="245" t="s">
        <v>43</v>
      </c>
      <c r="F37" s="246">
        <f>SUM(J37*1.25)</f>
        <v>41.775000000000006</v>
      </c>
      <c r="G37" s="247">
        <f>SUM(D37*F37)</f>
        <v>5016.342000000001</v>
      </c>
      <c r="H37" s="260"/>
      <c r="J37">
        <v>33.42</v>
      </c>
    </row>
    <row r="38" spans="1:10" ht="12.75">
      <c r="A38" s="242" t="s">
        <v>155</v>
      </c>
      <c r="B38" s="287" t="s">
        <v>39</v>
      </c>
      <c r="C38" s="263" t="s">
        <v>20</v>
      </c>
      <c r="D38" s="289">
        <v>82.34</v>
      </c>
      <c r="E38" s="245" t="s">
        <v>43</v>
      </c>
      <c r="F38" s="246">
        <f>SUM(J38*1.25)</f>
        <v>28.575</v>
      </c>
      <c r="G38" s="247">
        <f>SUM(D38*F38)</f>
        <v>2352.8655</v>
      </c>
      <c r="H38" s="260"/>
      <c r="J38">
        <v>22.86</v>
      </c>
    </row>
    <row r="39" spans="1:8" ht="12.75">
      <c r="A39" s="253">
        <v>9</v>
      </c>
      <c r="B39" s="258"/>
      <c r="C39" s="255" t="s">
        <v>21</v>
      </c>
      <c r="D39" s="256"/>
      <c r="E39" s="245"/>
      <c r="F39" s="257"/>
      <c r="G39" s="251"/>
      <c r="H39" s="241">
        <f>SUM(G40:G42)</f>
        <v>3821.8999999999996</v>
      </c>
    </row>
    <row r="40" spans="1:10" ht="12.75">
      <c r="A40" s="262" t="s">
        <v>156</v>
      </c>
      <c r="B40" s="258" t="s">
        <v>40</v>
      </c>
      <c r="C40" s="263" t="s">
        <v>22</v>
      </c>
      <c r="D40" s="256">
        <v>20</v>
      </c>
      <c r="E40" s="245" t="s">
        <v>26</v>
      </c>
      <c r="F40" s="246">
        <f>SUM(J40*1.25)</f>
        <v>104.825</v>
      </c>
      <c r="G40" s="247">
        <f>SUM(D40*F40)</f>
        <v>2096.5</v>
      </c>
      <c r="H40" s="260"/>
      <c r="J40">
        <v>83.86</v>
      </c>
    </row>
    <row r="41" spans="1:10" ht="12.75">
      <c r="A41" s="262" t="s">
        <v>157</v>
      </c>
      <c r="B41" s="258" t="s">
        <v>52</v>
      </c>
      <c r="C41" s="263" t="s">
        <v>53</v>
      </c>
      <c r="D41" s="256">
        <v>16</v>
      </c>
      <c r="E41" s="245" t="s">
        <v>54</v>
      </c>
      <c r="F41" s="246">
        <f>SUM(J41*1.25)</f>
        <v>94.94999999999999</v>
      </c>
      <c r="G41" s="247">
        <f>SUM(D41*F41)</f>
        <v>1519.1999999999998</v>
      </c>
      <c r="H41" s="264"/>
      <c r="J41">
        <v>75.96</v>
      </c>
    </row>
    <row r="42" spans="1:10" ht="25.5">
      <c r="A42" s="262" t="s">
        <v>158</v>
      </c>
      <c r="B42" s="258" t="s">
        <v>55</v>
      </c>
      <c r="C42" s="263" t="s">
        <v>56</v>
      </c>
      <c r="D42" s="256">
        <v>4</v>
      </c>
      <c r="E42" s="245" t="s">
        <v>54</v>
      </c>
      <c r="F42" s="246">
        <f>SUM(J42*1.25)</f>
        <v>51.550000000000004</v>
      </c>
      <c r="G42" s="247">
        <f>SUM(D42*F42)</f>
        <v>206.20000000000002</v>
      </c>
      <c r="H42" s="264"/>
      <c r="J42" s="44">
        <v>41.24</v>
      </c>
    </row>
    <row r="43" spans="1:8" ht="12.75">
      <c r="A43" s="253">
        <v>10</v>
      </c>
      <c r="B43" s="258"/>
      <c r="C43" s="255" t="s">
        <v>23</v>
      </c>
      <c r="D43" s="256"/>
      <c r="E43" s="245"/>
      <c r="F43" s="257"/>
      <c r="G43" s="251"/>
      <c r="H43" s="241">
        <f>SUM(G44:G45)</f>
        <v>826.3875</v>
      </c>
    </row>
    <row r="44" spans="1:10" ht="12.75">
      <c r="A44" s="262" t="s">
        <v>159</v>
      </c>
      <c r="B44" s="258" t="s">
        <v>41</v>
      </c>
      <c r="C44" s="263" t="s">
        <v>24</v>
      </c>
      <c r="D44" s="256">
        <v>3</v>
      </c>
      <c r="E44" s="245" t="s">
        <v>26</v>
      </c>
      <c r="F44" s="246">
        <f>SUM(J44*1.25)</f>
        <v>162.86249999999998</v>
      </c>
      <c r="G44" s="247">
        <f>SUM(D44*F44)</f>
        <v>488.5875</v>
      </c>
      <c r="H44" s="290"/>
      <c r="J44">
        <v>130.29</v>
      </c>
    </row>
    <row r="45" spans="1:10" ht="12.75">
      <c r="A45" s="262" t="s">
        <v>160</v>
      </c>
      <c r="B45" s="258" t="s">
        <v>42</v>
      </c>
      <c r="C45" s="263" t="s">
        <v>25</v>
      </c>
      <c r="D45" s="256">
        <v>2</v>
      </c>
      <c r="E45" s="245" t="s">
        <v>26</v>
      </c>
      <c r="F45" s="246">
        <f>SUM(J45*1.25)</f>
        <v>168.9</v>
      </c>
      <c r="G45" s="247">
        <f>SUM(D45*F45)</f>
        <v>337.8</v>
      </c>
      <c r="H45" s="260"/>
      <c r="J45">
        <v>135.12</v>
      </c>
    </row>
    <row r="46" spans="1:8" ht="12.75">
      <c r="A46" s="253">
        <v>11</v>
      </c>
      <c r="B46" s="258"/>
      <c r="C46" s="255" t="s">
        <v>161</v>
      </c>
      <c r="D46" s="256"/>
      <c r="E46" s="245"/>
      <c r="F46" s="257"/>
      <c r="G46" s="251"/>
      <c r="H46" s="241">
        <f>SUM(G47:G47)</f>
        <v>2706.5655</v>
      </c>
    </row>
    <row r="47" spans="1:10" ht="12.75">
      <c r="A47" s="262" t="s">
        <v>162</v>
      </c>
      <c r="B47" s="258" t="s">
        <v>124</v>
      </c>
      <c r="C47" s="263" t="s">
        <v>63</v>
      </c>
      <c r="D47" s="256">
        <v>359.08</v>
      </c>
      <c r="E47" s="245" t="s">
        <v>26</v>
      </c>
      <c r="F47" s="246">
        <f>SUM(J47*1.25)</f>
        <v>7.5375000000000005</v>
      </c>
      <c r="G47" s="247">
        <f>SUM(D47*F47)</f>
        <v>2706.5655</v>
      </c>
      <c r="H47" s="290"/>
      <c r="J47">
        <v>6.03</v>
      </c>
    </row>
    <row r="48" spans="1:8" ht="12.75">
      <c r="A48" s="262"/>
      <c r="B48" s="291"/>
      <c r="C48" s="263"/>
      <c r="D48" s="289"/>
      <c r="E48" s="292"/>
      <c r="F48" s="289"/>
      <c r="G48" s="293"/>
      <c r="H48" s="294"/>
    </row>
    <row r="49" spans="1:8" ht="13.5" thickBot="1">
      <c r="A49" s="272"/>
      <c r="B49" s="295"/>
      <c r="C49" s="296" t="s">
        <v>44</v>
      </c>
      <c r="D49" s="297"/>
      <c r="E49" s="298"/>
      <c r="F49" s="297"/>
      <c r="G49" s="299" t="s">
        <v>45</v>
      </c>
      <c r="H49" s="300">
        <f>SUM(H9:H48)</f>
        <v>59546.68025</v>
      </c>
    </row>
  </sheetData>
  <sheetProtection/>
  <mergeCells count="25">
    <mergeCell ref="A33:C33"/>
    <mergeCell ref="F33:H33"/>
    <mergeCell ref="A29:C29"/>
    <mergeCell ref="F29:H29"/>
    <mergeCell ref="E30:E31"/>
    <mergeCell ref="F30:H30"/>
    <mergeCell ref="F31:H31"/>
    <mergeCell ref="A32:C32"/>
    <mergeCell ref="F32:H32"/>
    <mergeCell ref="A5:C5"/>
    <mergeCell ref="F5:H5"/>
    <mergeCell ref="F6:H6"/>
    <mergeCell ref="A7:A8"/>
    <mergeCell ref="B7:B8"/>
    <mergeCell ref="C7:C8"/>
    <mergeCell ref="D7:D8"/>
    <mergeCell ref="E7:E8"/>
    <mergeCell ref="F7:H7"/>
    <mergeCell ref="A1:C1"/>
    <mergeCell ref="F1:H1"/>
    <mergeCell ref="E2:E3"/>
    <mergeCell ref="F2:H2"/>
    <mergeCell ref="F3:H3"/>
    <mergeCell ref="A4:C4"/>
    <mergeCell ref="F4:H4"/>
  </mergeCells>
  <printOptions/>
  <pageMargins left="0.7874015748031497" right="0.7874015748031497" top="0.67" bottom="0.984251968503937" header="0.5118110236220472" footer="0.5118110236220472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K33" sqref="K33"/>
    </sheetView>
  </sheetViews>
  <sheetFormatPr defaultColWidth="9.140625" defaultRowHeight="12.75"/>
  <cols>
    <col min="3" max="3" width="25.8515625" style="0" customWidth="1"/>
    <col min="4" max="4" width="14.140625" style="0" customWidth="1"/>
    <col min="5" max="5" width="3.28125" style="0" customWidth="1"/>
  </cols>
  <sheetData>
    <row r="1" spans="1:12" ht="19.5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>
      <c r="A2" s="92"/>
      <c r="B2" s="93"/>
      <c r="C2" s="93"/>
      <c r="D2" s="93"/>
      <c r="E2" s="94"/>
      <c r="F2" s="93"/>
      <c r="G2" s="93"/>
      <c r="H2" s="93"/>
      <c r="I2" s="93"/>
      <c r="J2" s="93"/>
      <c r="K2" s="93"/>
      <c r="L2" s="95"/>
    </row>
    <row r="3" spans="1:12" ht="12.75">
      <c r="A3" s="96" t="s">
        <v>3</v>
      </c>
      <c r="B3" s="161" t="s">
        <v>76</v>
      </c>
      <c r="C3" s="161"/>
      <c r="D3" s="161"/>
      <c r="E3" s="98"/>
      <c r="F3" s="97" t="s">
        <v>77</v>
      </c>
      <c r="G3" s="97" t="s">
        <v>78</v>
      </c>
      <c r="H3" s="97" t="s">
        <v>79</v>
      </c>
      <c r="I3" s="97" t="s">
        <v>80</v>
      </c>
      <c r="J3" s="97" t="s">
        <v>81</v>
      </c>
      <c r="K3" s="97" t="s">
        <v>82</v>
      </c>
      <c r="L3" s="99" t="s">
        <v>83</v>
      </c>
    </row>
    <row r="4" spans="1:12" ht="12.75">
      <c r="A4" s="301">
        <f>'[3]Plan1'!A9</f>
        <v>1</v>
      </c>
      <c r="B4" s="302" t="str">
        <f>'[3]Plan1'!C9</f>
        <v>Serviços Preliminares</v>
      </c>
      <c r="C4" s="302"/>
      <c r="D4" s="303" t="s">
        <v>84</v>
      </c>
      <c r="E4" s="304"/>
      <c r="F4" s="305">
        <v>1</v>
      </c>
      <c r="G4" s="305"/>
      <c r="H4" s="305"/>
      <c r="I4" s="305"/>
      <c r="J4" s="305"/>
      <c r="K4" s="305"/>
      <c r="L4" s="306">
        <f>SUM(F4:K4)</f>
        <v>1</v>
      </c>
    </row>
    <row r="5" spans="1:12" ht="12.75">
      <c r="A5" s="301"/>
      <c r="B5" s="302"/>
      <c r="C5" s="302"/>
      <c r="D5" s="303" t="s">
        <v>85</v>
      </c>
      <c r="E5" s="304"/>
      <c r="F5" s="307">
        <f>SUM(F4*L5)</f>
        <v>1896.0000000000002</v>
      </c>
      <c r="G5" s="307"/>
      <c r="H5" s="307"/>
      <c r="I5" s="307"/>
      <c r="J5" s="307"/>
      <c r="K5" s="307"/>
      <c r="L5" s="308">
        <f>'[3]Plan1'!H9</f>
        <v>1896.0000000000002</v>
      </c>
    </row>
    <row r="6" spans="1:12" ht="12.75">
      <c r="A6" s="301">
        <f>'[3]Plan1'!A11</f>
        <v>2</v>
      </c>
      <c r="B6" s="302" t="str">
        <f>'[3]Plan1'!C11</f>
        <v>Demolições e Retiradas</v>
      </c>
      <c r="C6" s="302"/>
      <c r="D6" s="303" t="s">
        <v>84</v>
      </c>
      <c r="E6" s="304"/>
      <c r="F6" s="305">
        <v>1</v>
      </c>
      <c r="G6" s="305"/>
      <c r="H6" s="305"/>
      <c r="I6" s="305"/>
      <c r="J6" s="305"/>
      <c r="K6" s="305"/>
      <c r="L6" s="306">
        <f>SUM(F6:K6)</f>
        <v>1</v>
      </c>
    </row>
    <row r="7" spans="1:12" ht="12.75">
      <c r="A7" s="301"/>
      <c r="B7" s="302"/>
      <c r="C7" s="302"/>
      <c r="D7" s="303" t="s">
        <v>85</v>
      </c>
      <c r="E7" s="304"/>
      <c r="F7" s="307">
        <f>SUM(F6*L7)</f>
        <v>263.974375</v>
      </c>
      <c r="G7" s="307"/>
      <c r="H7" s="307"/>
      <c r="I7" s="307"/>
      <c r="J7" s="307"/>
      <c r="K7" s="307"/>
      <c r="L7" s="308">
        <f>'[3]Plan1'!H11</f>
        <v>263.974375</v>
      </c>
    </row>
    <row r="8" spans="1:12" ht="12.75">
      <c r="A8" s="301">
        <f>'[3]Plan1'!A14</f>
        <v>3</v>
      </c>
      <c r="B8" s="302" t="str">
        <f>'[3]Plan1'!C14</f>
        <v>Cobertura</v>
      </c>
      <c r="C8" s="302"/>
      <c r="D8" s="303" t="s">
        <v>84</v>
      </c>
      <c r="E8" s="304"/>
      <c r="F8" s="305"/>
      <c r="G8" s="305">
        <v>0.6</v>
      </c>
      <c r="H8" s="305">
        <v>0.4</v>
      </c>
      <c r="I8" s="305"/>
      <c r="J8" s="305"/>
      <c r="K8" s="305"/>
      <c r="L8" s="306">
        <f>SUM(F8:K8)</f>
        <v>1</v>
      </c>
    </row>
    <row r="9" spans="1:12" ht="12.75">
      <c r="A9" s="301"/>
      <c r="B9" s="302"/>
      <c r="C9" s="302"/>
      <c r="D9" s="303" t="s">
        <v>85</v>
      </c>
      <c r="E9" s="304"/>
      <c r="F9" s="307"/>
      <c r="G9" s="307">
        <f>SUM(G8*L9)</f>
        <v>1895.5641749999998</v>
      </c>
      <c r="H9" s="307">
        <f>SUM(H8*L9)</f>
        <v>1263.70945</v>
      </c>
      <c r="I9" s="307"/>
      <c r="J9" s="307"/>
      <c r="K9" s="307"/>
      <c r="L9" s="308">
        <f>'[3]Plan1'!H14</f>
        <v>3159.273625</v>
      </c>
    </row>
    <row r="10" spans="1:12" ht="12.75">
      <c r="A10" s="301">
        <f>'[3]Plan1'!A16</f>
        <v>4</v>
      </c>
      <c r="B10" s="302" t="str">
        <f>'[3]Plan1'!C16</f>
        <v>Esquadrias</v>
      </c>
      <c r="C10" s="302"/>
      <c r="D10" s="303" t="s">
        <v>84</v>
      </c>
      <c r="E10" s="304"/>
      <c r="F10" s="305"/>
      <c r="G10" s="305"/>
      <c r="H10" s="305">
        <v>1</v>
      </c>
      <c r="I10" s="305"/>
      <c r="J10" s="305"/>
      <c r="K10" s="305"/>
      <c r="L10" s="306">
        <f>SUM(F10:K10)</f>
        <v>1</v>
      </c>
    </row>
    <row r="11" spans="1:12" ht="12.75">
      <c r="A11" s="301"/>
      <c r="B11" s="302"/>
      <c r="C11" s="302"/>
      <c r="D11" s="303" t="s">
        <v>85</v>
      </c>
      <c r="E11" s="304"/>
      <c r="F11" s="307"/>
      <c r="G11" s="307"/>
      <c r="H11" s="307">
        <f>SUM(H10*L11)</f>
        <v>658.110625</v>
      </c>
      <c r="I11" s="307"/>
      <c r="J11" s="307"/>
      <c r="K11" s="307"/>
      <c r="L11" s="308">
        <f>'[3]Plan1'!H16</f>
        <v>658.110625</v>
      </c>
    </row>
    <row r="12" spans="1:12" ht="12.75">
      <c r="A12" s="301">
        <f>'[3]Plan1'!A18</f>
        <v>5</v>
      </c>
      <c r="B12" s="302" t="str">
        <f>'[3]Plan1'!C18</f>
        <v>Revestimentos</v>
      </c>
      <c r="C12" s="302"/>
      <c r="D12" s="303" t="s">
        <v>84</v>
      </c>
      <c r="E12" s="304"/>
      <c r="F12" s="305"/>
      <c r="G12" s="305">
        <v>0.3</v>
      </c>
      <c r="H12" s="305">
        <v>0.3</v>
      </c>
      <c r="I12" s="305">
        <v>0.4</v>
      </c>
      <c r="J12" s="305"/>
      <c r="K12" s="305"/>
      <c r="L12" s="306">
        <f>SUM(F12:K12)</f>
        <v>1</v>
      </c>
    </row>
    <row r="13" spans="1:12" ht="12.75">
      <c r="A13" s="301"/>
      <c r="B13" s="302"/>
      <c r="C13" s="302"/>
      <c r="D13" s="303" t="s">
        <v>85</v>
      </c>
      <c r="E13" s="304"/>
      <c r="F13" s="307"/>
      <c r="G13" s="307">
        <f>SUM(G12*L13)</f>
        <v>733.5</v>
      </c>
      <c r="H13" s="307">
        <f>SUM(H12*L13)</f>
        <v>733.5</v>
      </c>
      <c r="I13" s="307">
        <f>SUM(I12*L13)</f>
        <v>978</v>
      </c>
      <c r="J13" s="307"/>
      <c r="K13" s="307"/>
      <c r="L13" s="308">
        <f>'[3]Plan1'!H18</f>
        <v>2445</v>
      </c>
    </row>
    <row r="14" spans="1:12" ht="12.75">
      <c r="A14" s="301">
        <f>'[3]Plan1'!A21</f>
        <v>6</v>
      </c>
      <c r="B14" s="302" t="str">
        <f>'[3]Plan1'!C21</f>
        <v>Piso</v>
      </c>
      <c r="C14" s="302"/>
      <c r="D14" s="303" t="s">
        <v>84</v>
      </c>
      <c r="E14" s="304"/>
      <c r="F14" s="305"/>
      <c r="G14" s="305">
        <v>1</v>
      </c>
      <c r="H14" s="305"/>
      <c r="I14" s="305"/>
      <c r="J14" s="305"/>
      <c r="K14" s="305"/>
      <c r="L14" s="306">
        <f>SUM(F14:K14)</f>
        <v>1</v>
      </c>
    </row>
    <row r="15" spans="1:12" ht="12.75">
      <c r="A15" s="301"/>
      <c r="B15" s="302"/>
      <c r="C15" s="302"/>
      <c r="D15" s="303" t="s">
        <v>85</v>
      </c>
      <c r="E15" s="304"/>
      <c r="F15" s="307"/>
      <c r="G15" s="307">
        <f>SUM(G14*L15)</f>
        <v>202.275</v>
      </c>
      <c r="H15" s="307"/>
      <c r="I15" s="307"/>
      <c r="J15" s="307"/>
      <c r="K15" s="307"/>
      <c r="L15" s="308">
        <f>'[3]Plan1'!H21</f>
        <v>202.275</v>
      </c>
    </row>
    <row r="16" spans="1:12" ht="12.75">
      <c r="A16" s="301">
        <f>'[3]Plan1'!A23</f>
        <v>7</v>
      </c>
      <c r="B16" s="302" t="str">
        <f>'[3]Plan1'!C23</f>
        <v>Forro:</v>
      </c>
      <c r="C16" s="302"/>
      <c r="D16" s="303" t="s">
        <v>84</v>
      </c>
      <c r="E16" s="304"/>
      <c r="F16" s="305"/>
      <c r="G16" s="305"/>
      <c r="H16" s="305">
        <v>0.2</v>
      </c>
      <c r="I16" s="305">
        <v>0.3</v>
      </c>
      <c r="J16" s="305">
        <v>0.5</v>
      </c>
      <c r="K16" s="305"/>
      <c r="L16" s="306">
        <f>SUM(F16:K16)</f>
        <v>1</v>
      </c>
    </row>
    <row r="17" spans="1:12" ht="12.75">
      <c r="A17" s="301"/>
      <c r="B17" s="302"/>
      <c r="C17" s="302"/>
      <c r="D17" s="303" t="s">
        <v>85</v>
      </c>
      <c r="E17" s="304"/>
      <c r="F17" s="307"/>
      <c r="G17" s="307"/>
      <c r="H17" s="307">
        <f>SUM(H16*L17)</f>
        <v>5355.120225000001</v>
      </c>
      <c r="I17" s="307">
        <f>SUM(I16*L17)</f>
        <v>8032.6803375</v>
      </c>
      <c r="J17" s="307">
        <f>SUM(J16*L17)</f>
        <v>13387.8005625</v>
      </c>
      <c r="K17" s="307"/>
      <c r="L17" s="308">
        <f>'[3]Plan1'!H23</f>
        <v>26775.601125</v>
      </c>
    </row>
    <row r="18" spans="1:12" ht="12.75">
      <c r="A18" s="301">
        <f>'[3]Plan1'!A34</f>
        <v>8</v>
      </c>
      <c r="B18" s="302" t="str">
        <f>'[3]Plan1'!C34</f>
        <v>Pintura:</v>
      </c>
      <c r="C18" s="302"/>
      <c r="D18" s="303" t="s">
        <v>84</v>
      </c>
      <c r="E18" s="304"/>
      <c r="F18" s="305"/>
      <c r="G18" s="305"/>
      <c r="H18" s="305"/>
      <c r="I18" s="305">
        <v>0.3</v>
      </c>
      <c r="J18" s="305">
        <v>0.3</v>
      </c>
      <c r="K18" s="305">
        <v>0.4</v>
      </c>
      <c r="L18" s="306">
        <f>SUM(F18:K18)</f>
        <v>1</v>
      </c>
    </row>
    <row r="19" spans="1:12" ht="12.75">
      <c r="A19" s="301"/>
      <c r="B19" s="302"/>
      <c r="C19" s="302"/>
      <c r="D19" s="303" t="s">
        <v>85</v>
      </c>
      <c r="E19" s="304"/>
      <c r="F19" s="307"/>
      <c r="G19" s="307"/>
      <c r="H19" s="307"/>
      <c r="I19" s="307">
        <f>SUM(I18*L19)</f>
        <v>5037.477749999999</v>
      </c>
      <c r="J19" s="307">
        <f>SUM(J18*L19)</f>
        <v>5037.477749999999</v>
      </c>
      <c r="K19" s="307">
        <f>SUM(K18*L19)</f>
        <v>6716.637</v>
      </c>
      <c r="L19" s="308">
        <f>'[3]Plan1'!H34</f>
        <v>16791.5925</v>
      </c>
    </row>
    <row r="20" spans="1:12" ht="12.75">
      <c r="A20" s="301">
        <f>'[3]Plan1'!A39</f>
        <v>9</v>
      </c>
      <c r="B20" s="302" t="str">
        <f>'[3]Plan1'!C39</f>
        <v>Instalações eletricas</v>
      </c>
      <c r="C20" s="302"/>
      <c r="D20" s="303" t="s">
        <v>84</v>
      </c>
      <c r="E20" s="304"/>
      <c r="F20" s="305"/>
      <c r="G20" s="305">
        <v>0.3</v>
      </c>
      <c r="H20" s="305">
        <v>0.3</v>
      </c>
      <c r="I20" s="305">
        <v>0.4</v>
      </c>
      <c r="J20" s="305"/>
      <c r="K20" s="305"/>
      <c r="L20" s="306">
        <f>SUM(F20:K20)</f>
        <v>1</v>
      </c>
    </row>
    <row r="21" spans="1:12" ht="12.75">
      <c r="A21" s="301"/>
      <c r="B21" s="302"/>
      <c r="C21" s="302"/>
      <c r="D21" s="303" t="s">
        <v>85</v>
      </c>
      <c r="E21" s="304"/>
      <c r="F21" s="307"/>
      <c r="G21" s="307">
        <f>SUM(G20*L21)</f>
        <v>1146.57</v>
      </c>
      <c r="H21" s="307">
        <f>SUM(H20*L21)</f>
        <v>1146.57</v>
      </c>
      <c r="I21" s="307">
        <f>SUM(I20*L21)</f>
        <v>1528.76</v>
      </c>
      <c r="J21" s="307"/>
      <c r="K21" s="307"/>
      <c r="L21" s="308">
        <f>'[3]Plan1'!H39</f>
        <v>3821.8999999999996</v>
      </c>
    </row>
    <row r="22" spans="1:12" ht="12.75">
      <c r="A22" s="301">
        <f>'[3]Plan1'!A43</f>
        <v>10</v>
      </c>
      <c r="B22" s="302" t="str">
        <f>'[3]Plan1'!C43</f>
        <v>Instalações hidro-sanitaria e esgoto</v>
      </c>
      <c r="C22" s="302"/>
      <c r="D22" s="303" t="s">
        <v>84</v>
      </c>
      <c r="E22" s="304"/>
      <c r="F22" s="305"/>
      <c r="G22" s="305">
        <v>0.3</v>
      </c>
      <c r="H22" s="305">
        <v>0.3</v>
      </c>
      <c r="I22" s="305">
        <v>0.4</v>
      </c>
      <c r="J22" s="305"/>
      <c r="K22" s="305"/>
      <c r="L22" s="306">
        <f>SUM(F22:K22)</f>
        <v>1</v>
      </c>
    </row>
    <row r="23" spans="1:12" ht="12.75">
      <c r="A23" s="301"/>
      <c r="B23" s="302"/>
      <c r="C23" s="302"/>
      <c r="D23" s="303" t="s">
        <v>85</v>
      </c>
      <c r="E23" s="304"/>
      <c r="F23" s="307"/>
      <c r="G23" s="307">
        <f>SUM(G22*L23)</f>
        <v>247.91625</v>
      </c>
      <c r="H23" s="307">
        <f>SUM(H22*L23)</f>
        <v>247.91625</v>
      </c>
      <c r="I23" s="307">
        <f>SUM(I22*L23)</f>
        <v>330.55500000000006</v>
      </c>
      <c r="J23" s="307"/>
      <c r="K23" s="307"/>
      <c r="L23" s="308">
        <f>'[3]Plan1'!H43</f>
        <v>826.3875</v>
      </c>
    </row>
    <row r="24" spans="1:12" ht="12.75">
      <c r="A24" s="301">
        <f>'[3]Plan1'!A46</f>
        <v>11</v>
      </c>
      <c r="B24" s="302" t="str">
        <f>'[3]Plan1'!C46</f>
        <v>Limpeza final</v>
      </c>
      <c r="C24" s="302"/>
      <c r="D24" s="303" t="s">
        <v>84</v>
      </c>
      <c r="E24" s="304"/>
      <c r="F24" s="305"/>
      <c r="G24" s="305"/>
      <c r="H24" s="305"/>
      <c r="I24" s="305"/>
      <c r="J24" s="305">
        <v>0.3</v>
      </c>
      <c r="K24" s="305">
        <v>0.7</v>
      </c>
      <c r="L24" s="306">
        <f>SUM(F24:K24)</f>
        <v>1</v>
      </c>
    </row>
    <row r="25" spans="1:12" ht="12.75">
      <c r="A25" s="301"/>
      <c r="B25" s="302"/>
      <c r="C25" s="302"/>
      <c r="D25" s="303" t="s">
        <v>85</v>
      </c>
      <c r="E25" s="304"/>
      <c r="F25" s="307"/>
      <c r="G25" s="307"/>
      <c r="H25" s="307"/>
      <c r="I25" s="307"/>
      <c r="J25" s="307">
        <f>SUM(J24*L25)</f>
        <v>811.96965</v>
      </c>
      <c r="K25" s="307">
        <f>SUM(K24*L25)</f>
        <v>1894.59585</v>
      </c>
      <c r="L25" s="308">
        <f>'[3]Plan1'!H46</f>
        <v>2706.5655</v>
      </c>
    </row>
    <row r="26" spans="1:12" ht="12.75">
      <c r="A26" s="301"/>
      <c r="B26" s="309"/>
      <c r="C26" s="310"/>
      <c r="D26" s="303"/>
      <c r="E26" s="304"/>
      <c r="F26" s="311"/>
      <c r="G26" s="305"/>
      <c r="H26" s="305"/>
      <c r="I26" s="305"/>
      <c r="J26" s="311"/>
      <c r="K26" s="312"/>
      <c r="L26" s="306"/>
    </row>
    <row r="27" spans="1:12" ht="12.75">
      <c r="A27" s="301"/>
      <c r="B27" s="313"/>
      <c r="C27" s="314"/>
      <c r="D27" s="303"/>
      <c r="E27" s="304"/>
      <c r="F27" s="307"/>
      <c r="G27" s="307"/>
      <c r="H27" s="307"/>
      <c r="I27" s="307"/>
      <c r="J27" s="307"/>
      <c r="K27" s="307"/>
      <c r="L27" s="308"/>
    </row>
    <row r="28" spans="1:12" ht="12.75">
      <c r="A28" s="315"/>
      <c r="B28" s="316"/>
      <c r="C28" s="317"/>
      <c r="D28" s="317"/>
      <c r="E28" s="317"/>
      <c r="F28" s="304"/>
      <c r="G28" s="304"/>
      <c r="H28" s="304"/>
      <c r="I28" s="304"/>
      <c r="J28" s="304"/>
      <c r="K28" s="304"/>
      <c r="L28" s="318"/>
    </row>
    <row r="29" spans="1:12" ht="12.75">
      <c r="A29" s="319" t="s">
        <v>86</v>
      </c>
      <c r="B29" s="320"/>
      <c r="C29" s="321" t="s">
        <v>87</v>
      </c>
      <c r="D29" s="322"/>
      <c r="E29" s="317"/>
      <c r="F29" s="307">
        <f aca="true" t="shared" si="0" ref="F29:L29">SUM(F5+F7+F9+F11+F13+F15+F17+F19+F21+F23+F25+F27)</f>
        <v>2159.9743750000002</v>
      </c>
      <c r="G29" s="307">
        <f t="shared" si="0"/>
        <v>4225.825425</v>
      </c>
      <c r="H29" s="307">
        <f t="shared" si="0"/>
        <v>9404.92655</v>
      </c>
      <c r="I29" s="307">
        <f t="shared" si="0"/>
        <v>15907.4730875</v>
      </c>
      <c r="J29" s="307">
        <f t="shared" si="0"/>
        <v>19237.247962499998</v>
      </c>
      <c r="K29" s="307">
        <f t="shared" si="0"/>
        <v>8611.23285</v>
      </c>
      <c r="L29" s="308">
        <f t="shared" si="0"/>
        <v>59546.68025</v>
      </c>
    </row>
    <row r="30" spans="1:12" ht="12.75">
      <c r="A30" s="323"/>
      <c r="B30" s="324"/>
      <c r="C30" s="321" t="s">
        <v>88</v>
      </c>
      <c r="D30" s="322"/>
      <c r="E30" s="317"/>
      <c r="F30" s="311">
        <f>SUM(F29/L29)</f>
        <v>0.036273632147612464</v>
      </c>
      <c r="G30" s="311">
        <f>G29/L29</f>
        <v>0.07096659977110983</v>
      </c>
      <c r="H30" s="311">
        <f>H29/L29</f>
        <v>0.1579420802388056</v>
      </c>
      <c r="I30" s="311">
        <f>I29/L29</f>
        <v>0.2671429040328407</v>
      </c>
      <c r="J30" s="311">
        <f>J29/L29</f>
        <v>0.323061636378965</v>
      </c>
      <c r="K30" s="311">
        <f>K29/L29</f>
        <v>0.1446131474306664</v>
      </c>
      <c r="L30" s="306">
        <f>SUM(F30:K30)</f>
        <v>1</v>
      </c>
    </row>
    <row r="31" spans="1:12" ht="12.75">
      <c r="A31" s="319" t="s">
        <v>89</v>
      </c>
      <c r="B31" s="320"/>
      <c r="C31" s="321" t="s">
        <v>90</v>
      </c>
      <c r="D31" s="322"/>
      <c r="E31" s="317"/>
      <c r="F31" s="307">
        <f>SUM(F29)</f>
        <v>2159.9743750000002</v>
      </c>
      <c r="G31" s="307">
        <f>SUM(F29+G29)</f>
        <v>6385.799800000001</v>
      </c>
      <c r="H31" s="307">
        <f>SUM(F29+G29+H29)</f>
        <v>15790.72635</v>
      </c>
      <c r="I31" s="307">
        <f>SUM(F29+G29+H29+I29)</f>
        <v>31698.1994375</v>
      </c>
      <c r="J31" s="307">
        <f>SUM(F29+G29+H29+I29+J29)</f>
        <v>50935.4474</v>
      </c>
      <c r="K31" s="307">
        <f>SUM(F29+G29+H29+I29+J29+K29)</f>
        <v>59546.68025</v>
      </c>
      <c r="L31" s="325"/>
    </row>
    <row r="32" spans="1:12" ht="13.5" thickBot="1">
      <c r="A32" s="326"/>
      <c r="B32" s="327"/>
      <c r="C32" s="328" t="s">
        <v>91</v>
      </c>
      <c r="D32" s="329"/>
      <c r="E32" s="330"/>
      <c r="F32" s="331">
        <f>F31/L29</f>
        <v>0.036273632147612464</v>
      </c>
      <c r="G32" s="331">
        <f>G31/L29</f>
        <v>0.1072402319187223</v>
      </c>
      <c r="H32" s="331">
        <f>H31/L29</f>
        <v>0.2651823121575279</v>
      </c>
      <c r="I32" s="331">
        <f>I31/L29</f>
        <v>0.5323252161903685</v>
      </c>
      <c r="J32" s="331">
        <f>J31/L9</f>
        <v>16.12251847922796</v>
      </c>
      <c r="K32" s="331">
        <f>K31/L29</f>
        <v>1</v>
      </c>
      <c r="L32" s="332"/>
    </row>
  </sheetData>
  <sheetProtection/>
  <mergeCells count="32">
    <mergeCell ref="A26:A27"/>
    <mergeCell ref="B26:C27"/>
    <mergeCell ref="A29:B30"/>
    <mergeCell ref="C29:D29"/>
    <mergeCell ref="C30:D30"/>
    <mergeCell ref="A31:B32"/>
    <mergeCell ref="C31:D31"/>
    <mergeCell ref="C32:D32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1:L1"/>
    <mergeCell ref="B3:D3"/>
    <mergeCell ref="A4:A5"/>
    <mergeCell ref="B4:C5"/>
    <mergeCell ref="A6:A7"/>
    <mergeCell ref="B6:C7"/>
  </mergeCells>
  <printOptions/>
  <pageMargins left="1.61" right="0.7874015748031497" top="2.13" bottom="0.984251968503937" header="0.5118110236220472" footer="0.5118110236220472"/>
  <pageSetup fitToHeight="1" fitToWidth="1" orientation="landscape" paperSize="9" scale="86" r:id="rId2"/>
  <headerFooter alignWithMargins="0">
    <oddHeader>&amp;C&amp;G</oddHeader>
    <oddFooter>&amp;C&amp;G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24" sqref="A24:H24"/>
    </sheetView>
  </sheetViews>
  <sheetFormatPr defaultColWidth="9.140625" defaultRowHeight="12.75"/>
  <cols>
    <col min="1" max="1" width="7.28125" style="0" customWidth="1"/>
    <col min="2" max="2" width="10.28125" style="0" customWidth="1"/>
    <col min="3" max="3" width="53.140625" style="0" customWidth="1"/>
    <col min="4" max="4" width="12.00390625" style="203" customWidth="1"/>
    <col min="5" max="5" width="12.8515625" style="0" customWidth="1"/>
    <col min="6" max="6" width="11.28125" style="203" customWidth="1"/>
    <col min="7" max="7" width="10.7109375" style="0" customWidth="1"/>
    <col min="8" max="8" width="11.28125" style="0" customWidth="1"/>
    <col min="10" max="10" width="9.140625" style="41" customWidth="1"/>
  </cols>
  <sheetData>
    <row r="1" spans="1:8" ht="18">
      <c r="A1" s="134"/>
      <c r="B1" s="135"/>
      <c r="C1" s="136"/>
      <c r="D1" s="165"/>
      <c r="E1" s="3" t="s">
        <v>10</v>
      </c>
      <c r="F1" s="128" t="s">
        <v>1</v>
      </c>
      <c r="G1" s="129"/>
      <c r="H1" s="130"/>
    </row>
    <row r="2" spans="1:8" ht="24">
      <c r="A2" s="60"/>
      <c r="B2" s="61"/>
      <c r="C2" s="62"/>
      <c r="D2" s="169" t="s">
        <v>0</v>
      </c>
      <c r="E2" s="204">
        <f>SUM(H75)</f>
        <v>53704.987375</v>
      </c>
      <c r="F2" s="119"/>
      <c r="G2" s="137"/>
      <c r="H2" s="121"/>
    </row>
    <row r="3" spans="1:8" ht="29.25" customHeight="1" thickBot="1">
      <c r="A3" s="63"/>
      <c r="B3" s="64"/>
      <c r="C3" s="65"/>
      <c r="D3" s="174"/>
      <c r="E3" s="205"/>
      <c r="F3" s="122"/>
      <c r="G3" s="123"/>
      <c r="H3" s="124"/>
    </row>
    <row r="4" spans="1:8" ht="30.75" customHeight="1" thickBot="1">
      <c r="A4" s="125" t="s">
        <v>163</v>
      </c>
      <c r="B4" s="126"/>
      <c r="C4" s="127"/>
      <c r="D4" s="179" t="s">
        <v>2</v>
      </c>
      <c r="E4" s="6" t="s">
        <v>11</v>
      </c>
      <c r="F4" s="128" t="s">
        <v>12</v>
      </c>
      <c r="G4" s="129"/>
      <c r="H4" s="130"/>
    </row>
    <row r="5" spans="1:8" ht="35.25" customHeight="1" thickBot="1">
      <c r="A5" s="125" t="s">
        <v>164</v>
      </c>
      <c r="B5" s="126"/>
      <c r="C5" s="127"/>
      <c r="D5" s="230" t="s">
        <v>59</v>
      </c>
      <c r="E5" s="68" t="s">
        <v>60</v>
      </c>
      <c r="F5" s="131" t="s">
        <v>165</v>
      </c>
      <c r="G5" s="132"/>
      <c r="H5" s="133"/>
    </row>
    <row r="6" ht="13.5" thickBot="1"/>
    <row r="7" spans="1:8" ht="18.75" customHeight="1" thickBot="1">
      <c r="A7" s="142" t="s">
        <v>3</v>
      </c>
      <c r="B7" s="140" t="s">
        <v>14</v>
      </c>
      <c r="C7" s="142" t="s">
        <v>13</v>
      </c>
      <c r="D7" s="187" t="s">
        <v>4</v>
      </c>
      <c r="E7" s="142" t="s">
        <v>5</v>
      </c>
      <c r="F7" s="138" t="s">
        <v>6</v>
      </c>
      <c r="G7" s="138"/>
      <c r="H7" s="139"/>
    </row>
    <row r="8" spans="1:8" ht="15" customHeight="1" thickBot="1">
      <c r="A8" s="143"/>
      <c r="B8" s="141"/>
      <c r="C8" s="143"/>
      <c r="D8" s="188"/>
      <c r="E8" s="143"/>
      <c r="F8" s="53" t="s">
        <v>7</v>
      </c>
      <c r="G8" s="53" t="s">
        <v>8</v>
      </c>
      <c r="H8" s="48" t="s">
        <v>9</v>
      </c>
    </row>
    <row r="9" spans="1:8" ht="18.75" customHeight="1">
      <c r="A9" s="49">
        <v>1</v>
      </c>
      <c r="B9" s="26"/>
      <c r="C9" s="50" t="s">
        <v>28</v>
      </c>
      <c r="D9" s="189"/>
      <c r="E9" s="18"/>
      <c r="F9" s="52"/>
      <c r="G9" s="52"/>
      <c r="H9" s="34">
        <f>SUM(G10:G10)</f>
        <v>1185.0000000000002</v>
      </c>
    </row>
    <row r="10" spans="1:10" ht="18.75" customHeight="1">
      <c r="A10" s="21" t="s">
        <v>48</v>
      </c>
      <c r="B10" s="27" t="s">
        <v>30</v>
      </c>
      <c r="C10" s="23" t="s">
        <v>29</v>
      </c>
      <c r="D10" s="190">
        <v>50</v>
      </c>
      <c r="E10" s="22" t="s">
        <v>43</v>
      </c>
      <c r="F10" s="33">
        <f>SUM(J10*1.25)</f>
        <v>23.700000000000003</v>
      </c>
      <c r="G10" s="38">
        <f>SUM(D10*F10)</f>
        <v>1185.0000000000002</v>
      </c>
      <c r="H10" s="35"/>
      <c r="J10" s="41">
        <v>18.96</v>
      </c>
    </row>
    <row r="11" spans="1:10" ht="18.75" customHeight="1">
      <c r="A11" s="191">
        <v>2</v>
      </c>
      <c r="B11" s="27"/>
      <c r="C11" s="192" t="s">
        <v>106</v>
      </c>
      <c r="D11" s="190"/>
      <c r="E11" s="22"/>
      <c r="F11" s="33"/>
      <c r="G11" s="40"/>
      <c r="H11" s="34">
        <f>SUM(G12:G13)</f>
        <v>36.425625</v>
      </c>
      <c r="J11" s="333"/>
    </row>
    <row r="12" spans="1:10" ht="18.75" customHeight="1">
      <c r="A12" s="21" t="s">
        <v>92</v>
      </c>
      <c r="B12" s="27" t="s">
        <v>166</v>
      </c>
      <c r="C12" s="23" t="s">
        <v>167</v>
      </c>
      <c r="D12" s="190">
        <v>0.29</v>
      </c>
      <c r="E12" s="22" t="s">
        <v>168</v>
      </c>
      <c r="F12" s="33">
        <f>SUM(J12*1.25)</f>
        <v>63.637499999999996</v>
      </c>
      <c r="G12" s="38">
        <f>SUM(D12*F12)</f>
        <v>18.454874999999998</v>
      </c>
      <c r="H12" s="193"/>
      <c r="J12" s="41">
        <v>50.91</v>
      </c>
    </row>
    <row r="13" spans="1:10" ht="18.75" customHeight="1">
      <c r="A13" s="21" t="s">
        <v>93</v>
      </c>
      <c r="B13" s="27" t="s">
        <v>169</v>
      </c>
      <c r="C13" s="23" t="s">
        <v>170</v>
      </c>
      <c r="D13" s="190">
        <v>1.47</v>
      </c>
      <c r="E13" s="22" t="s">
        <v>43</v>
      </c>
      <c r="F13" s="33">
        <f>SUM(J13*1.25)</f>
        <v>12.225</v>
      </c>
      <c r="G13" s="38">
        <f>SUM(D13*F13)</f>
        <v>17.97075</v>
      </c>
      <c r="H13" s="193"/>
      <c r="J13" s="41">
        <v>9.78</v>
      </c>
    </row>
    <row r="14" spans="1:8" ht="18.75" customHeight="1">
      <c r="A14" s="191">
        <v>3</v>
      </c>
      <c r="B14" s="27"/>
      <c r="C14" s="192" t="s">
        <v>171</v>
      </c>
      <c r="D14" s="190"/>
      <c r="E14" s="22"/>
      <c r="F14" s="33"/>
      <c r="G14" s="40"/>
      <c r="H14" s="34">
        <f>SUM(G15:G16)</f>
        <v>1119.7035</v>
      </c>
    </row>
    <row r="15" spans="1:10" ht="18.75" customHeight="1">
      <c r="A15" s="21" t="s">
        <v>17</v>
      </c>
      <c r="B15" s="27" t="s">
        <v>172</v>
      </c>
      <c r="C15" s="23" t="s">
        <v>173</v>
      </c>
      <c r="D15" s="190">
        <v>9.48</v>
      </c>
      <c r="E15" s="22" t="s">
        <v>43</v>
      </c>
      <c r="F15" s="33">
        <f>SUM(J15*1.25)</f>
        <v>104.1375</v>
      </c>
      <c r="G15" s="38">
        <f>SUM(D15*F15)</f>
        <v>987.2235000000001</v>
      </c>
      <c r="H15" s="193"/>
      <c r="J15" s="41">
        <v>83.31</v>
      </c>
    </row>
    <row r="16" spans="1:10" ht="18.75" customHeight="1">
      <c r="A16" s="21" t="s">
        <v>18</v>
      </c>
      <c r="B16" s="27" t="s">
        <v>174</v>
      </c>
      <c r="C16" s="23" t="s">
        <v>175</v>
      </c>
      <c r="D16" s="190">
        <v>0.72</v>
      </c>
      <c r="E16" s="22" t="s">
        <v>43</v>
      </c>
      <c r="F16" s="33">
        <f>SUM(J16*1.25)</f>
        <v>184</v>
      </c>
      <c r="G16" s="38">
        <f>SUM(D16*F16)</f>
        <v>132.48</v>
      </c>
      <c r="H16" s="193"/>
      <c r="J16" s="41">
        <v>147.2</v>
      </c>
    </row>
    <row r="17" spans="1:8" ht="15.75">
      <c r="A17" s="19">
        <v>4</v>
      </c>
      <c r="B17" s="24"/>
      <c r="C17" s="20" t="s">
        <v>15</v>
      </c>
      <c r="D17" s="194"/>
      <c r="E17" s="22"/>
      <c r="F17" s="195"/>
      <c r="G17" s="40"/>
      <c r="H17" s="34">
        <f>SUM(G18:G19)</f>
        <v>8564.5945</v>
      </c>
    </row>
    <row r="18" spans="1:10" ht="15">
      <c r="A18" s="7" t="s">
        <v>94</v>
      </c>
      <c r="B18" s="25" t="s">
        <v>31</v>
      </c>
      <c r="C18" s="8" t="s">
        <v>16</v>
      </c>
      <c r="D18" s="194">
        <v>32.78</v>
      </c>
      <c r="E18" s="22" t="s">
        <v>43</v>
      </c>
      <c r="F18" s="33">
        <f>SUM(J18*1.25)</f>
        <v>61.275000000000006</v>
      </c>
      <c r="G18" s="38">
        <f>SUM(D18*F18)</f>
        <v>2008.5945000000002</v>
      </c>
      <c r="H18" s="36"/>
      <c r="J18" s="41">
        <v>49.02</v>
      </c>
    </row>
    <row r="19" spans="1:10" ht="15">
      <c r="A19" s="7" t="s">
        <v>95</v>
      </c>
      <c r="B19" s="25" t="s">
        <v>32</v>
      </c>
      <c r="C19" s="8" t="s">
        <v>27</v>
      </c>
      <c r="D19" s="194">
        <v>327.8</v>
      </c>
      <c r="E19" s="22" t="s">
        <v>43</v>
      </c>
      <c r="F19" s="33">
        <f>SUM(J19*1.25)</f>
        <v>20</v>
      </c>
      <c r="G19" s="38">
        <f>SUM(D19*F19)</f>
        <v>6556</v>
      </c>
      <c r="H19" s="36"/>
      <c r="J19" s="41">
        <v>16</v>
      </c>
    </row>
    <row r="20" spans="1:8" ht="15.75">
      <c r="A20" s="19">
        <v>5</v>
      </c>
      <c r="B20" s="27"/>
      <c r="C20" s="20" t="s">
        <v>142</v>
      </c>
      <c r="D20" s="194"/>
      <c r="E20" s="22"/>
      <c r="F20" s="28"/>
      <c r="G20" s="40"/>
      <c r="H20" s="34">
        <f>SUM(G21:G22)</f>
        <v>4250.738625</v>
      </c>
    </row>
    <row r="21" spans="1:10" ht="15">
      <c r="A21" s="7" t="s">
        <v>70</v>
      </c>
      <c r="B21" s="27" t="s">
        <v>176</v>
      </c>
      <c r="C21" s="334" t="s">
        <v>177</v>
      </c>
      <c r="D21" s="194">
        <v>5.8</v>
      </c>
      <c r="E21" s="22" t="s">
        <v>43</v>
      </c>
      <c r="F21" s="33">
        <f>SUM(J21*1.25)</f>
        <v>625.2750000000001</v>
      </c>
      <c r="G21" s="38">
        <f>SUM(D21*F21)</f>
        <v>3626.5950000000003</v>
      </c>
      <c r="H21" s="34"/>
      <c r="J21" s="41">
        <v>500.22</v>
      </c>
    </row>
    <row r="22" spans="1:10" ht="15">
      <c r="A22" s="7" t="s">
        <v>71</v>
      </c>
      <c r="B22" s="27" t="s">
        <v>143</v>
      </c>
      <c r="C22" s="8" t="s">
        <v>144</v>
      </c>
      <c r="D22" s="194">
        <v>1.47</v>
      </c>
      <c r="E22" s="22" t="s">
        <v>43</v>
      </c>
      <c r="F22" s="33">
        <f>SUM(J22*1.25)</f>
        <v>424.58750000000003</v>
      </c>
      <c r="G22" s="38">
        <f>SUM(D22*F22)</f>
        <v>624.143625</v>
      </c>
      <c r="H22" s="42"/>
      <c r="J22" s="41">
        <v>339.67</v>
      </c>
    </row>
    <row r="23" spans="1:8" ht="15.75">
      <c r="A23" s="19">
        <v>6</v>
      </c>
      <c r="B23" s="27"/>
      <c r="C23" s="20" t="s">
        <v>145</v>
      </c>
      <c r="D23" s="194"/>
      <c r="E23" s="22"/>
      <c r="F23" s="28"/>
      <c r="G23" s="40"/>
      <c r="H23" s="34">
        <f>SUM(G24:G31)</f>
        <v>1220.0549999999998</v>
      </c>
    </row>
    <row r="24" spans="1:10" ht="15" thickBot="1">
      <c r="A24" s="11" t="s">
        <v>73</v>
      </c>
      <c r="B24" s="335" t="s">
        <v>146</v>
      </c>
      <c r="C24" s="86" t="s">
        <v>147</v>
      </c>
      <c r="D24" s="336">
        <v>19.96</v>
      </c>
      <c r="E24" s="88" t="s">
        <v>43</v>
      </c>
      <c r="F24" s="89">
        <f>SUM(J24*1.25)</f>
        <v>12.05</v>
      </c>
      <c r="G24" s="90">
        <f>SUM(D24*F24)</f>
        <v>240.51800000000003</v>
      </c>
      <c r="H24" s="337"/>
      <c r="J24" s="41">
        <v>9.64</v>
      </c>
    </row>
    <row r="25" spans="1:8" ht="18">
      <c r="A25" s="134"/>
      <c r="B25" s="135"/>
      <c r="C25" s="136"/>
      <c r="D25" s="165"/>
      <c r="E25" s="3" t="s">
        <v>10</v>
      </c>
      <c r="F25" s="128" t="s">
        <v>1</v>
      </c>
      <c r="G25" s="129"/>
      <c r="H25" s="130"/>
    </row>
    <row r="26" spans="1:8" ht="24">
      <c r="A26" s="60"/>
      <c r="B26" s="59"/>
      <c r="C26" s="62"/>
      <c r="D26" s="169" t="s">
        <v>0</v>
      </c>
      <c r="E26" s="204">
        <f>SUM(H75)</f>
        <v>53704.987375</v>
      </c>
      <c r="F26" s="119"/>
      <c r="G26" s="120"/>
      <c r="H26" s="121"/>
    </row>
    <row r="27" spans="1:8" ht="31.5" customHeight="1" thickBot="1">
      <c r="A27" s="63"/>
      <c r="B27" s="64"/>
      <c r="C27" s="65"/>
      <c r="D27" s="174"/>
      <c r="E27" s="205"/>
      <c r="F27" s="122"/>
      <c r="G27" s="123"/>
      <c r="H27" s="124"/>
    </row>
    <row r="28" spans="1:8" ht="32.25" customHeight="1" thickBot="1">
      <c r="A28" s="125" t="s">
        <v>163</v>
      </c>
      <c r="B28" s="126"/>
      <c r="C28" s="127"/>
      <c r="D28" s="179" t="s">
        <v>2</v>
      </c>
      <c r="E28" s="6" t="s">
        <v>11</v>
      </c>
      <c r="F28" s="128" t="s">
        <v>12</v>
      </c>
      <c r="G28" s="129"/>
      <c r="H28" s="130"/>
    </row>
    <row r="29" spans="1:8" ht="35.25" customHeight="1" thickBot="1">
      <c r="A29" s="125" t="s">
        <v>164</v>
      </c>
      <c r="B29" s="126"/>
      <c r="C29" s="127"/>
      <c r="D29" s="230" t="s">
        <v>59</v>
      </c>
      <c r="E29" s="68" t="s">
        <v>60</v>
      </c>
      <c r="F29" s="131" t="s">
        <v>178</v>
      </c>
      <c r="G29" s="338"/>
      <c r="H29" s="339"/>
    </row>
    <row r="30" spans="1:8" ht="9.75" customHeight="1" thickBot="1">
      <c r="A30" s="340"/>
      <c r="B30" s="340"/>
      <c r="C30" s="340"/>
      <c r="D30" s="341"/>
      <c r="E30" s="283"/>
      <c r="F30" s="342"/>
      <c r="G30" s="343"/>
      <c r="H30" s="343"/>
    </row>
    <row r="31" spans="1:10" ht="14.25">
      <c r="A31" s="344" t="s">
        <v>74</v>
      </c>
      <c r="B31" s="78" t="s">
        <v>148</v>
      </c>
      <c r="C31" s="345" t="s">
        <v>149</v>
      </c>
      <c r="D31" s="228">
        <v>19.96</v>
      </c>
      <c r="E31" s="72" t="s">
        <v>43</v>
      </c>
      <c r="F31" s="33">
        <f>SUM(J31*1.25)</f>
        <v>49.074999999999996</v>
      </c>
      <c r="G31" s="73">
        <f>SUM(D31*F31)</f>
        <v>979.5369999999999</v>
      </c>
      <c r="H31" s="346"/>
      <c r="J31" s="41">
        <v>39.26</v>
      </c>
    </row>
    <row r="32" spans="1:8" ht="15">
      <c r="A32" s="19">
        <v>7</v>
      </c>
      <c r="B32" s="347"/>
      <c r="C32" s="196" t="s">
        <v>65</v>
      </c>
      <c r="D32" s="194"/>
      <c r="E32" s="22"/>
      <c r="F32" s="348"/>
      <c r="G32" s="40"/>
      <c r="H32" s="34">
        <f>SUM(G33:G34)</f>
        <v>9185.0595</v>
      </c>
    </row>
    <row r="33" spans="1:10" ht="14.25">
      <c r="A33" s="7" t="s">
        <v>51</v>
      </c>
      <c r="B33" s="27" t="s">
        <v>66</v>
      </c>
      <c r="C33" s="43" t="s">
        <v>67</v>
      </c>
      <c r="D33" s="194">
        <v>90.84</v>
      </c>
      <c r="E33" s="22" t="s">
        <v>43</v>
      </c>
      <c r="F33" s="33">
        <f>SUM(J33*1.25)</f>
        <v>59.1375</v>
      </c>
      <c r="G33" s="38">
        <f>SUM(D33*F33)</f>
        <v>5372.0505</v>
      </c>
      <c r="H33" s="42"/>
      <c r="J33" s="41">
        <v>47.31</v>
      </c>
    </row>
    <row r="34" spans="1:10" ht="14.25">
      <c r="A34" s="7" t="s">
        <v>121</v>
      </c>
      <c r="B34" s="27" t="s">
        <v>68</v>
      </c>
      <c r="C34" s="43" t="s">
        <v>69</v>
      </c>
      <c r="D34" s="194">
        <v>90.84</v>
      </c>
      <c r="E34" s="22" t="s">
        <v>43</v>
      </c>
      <c r="F34" s="33">
        <f>SUM(J34*1.25)</f>
        <v>41.974999999999994</v>
      </c>
      <c r="G34" s="38">
        <f>SUM(D34*F34)</f>
        <v>3813.0089999999996</v>
      </c>
      <c r="H34" s="42"/>
      <c r="J34" s="41">
        <v>33.58</v>
      </c>
    </row>
    <row r="35" spans="1:8" ht="15">
      <c r="A35" s="19">
        <v>8</v>
      </c>
      <c r="B35" s="27"/>
      <c r="C35" s="196" t="s">
        <v>110</v>
      </c>
      <c r="D35" s="194"/>
      <c r="E35" s="22"/>
      <c r="F35" s="28"/>
      <c r="G35" s="40"/>
      <c r="H35" s="34">
        <f>SUM(G36:G38)</f>
        <v>3633.81875</v>
      </c>
    </row>
    <row r="36" spans="1:10" ht="14.25">
      <c r="A36" s="7" t="s">
        <v>123</v>
      </c>
      <c r="B36" s="27" t="s">
        <v>113</v>
      </c>
      <c r="C36" s="43" t="s">
        <v>114</v>
      </c>
      <c r="D36" s="194">
        <v>2.75</v>
      </c>
      <c r="E36" s="22" t="s">
        <v>43</v>
      </c>
      <c r="F36" s="33">
        <f>SUM(J36*1.25)</f>
        <v>39.775</v>
      </c>
      <c r="G36" s="38">
        <f>SUM(D36*F36)</f>
        <v>109.38125</v>
      </c>
      <c r="H36" s="34"/>
      <c r="J36" s="41">
        <v>31.82</v>
      </c>
    </row>
    <row r="37" spans="1:10" ht="14.25">
      <c r="A37" s="7" t="s">
        <v>153</v>
      </c>
      <c r="B37" s="27" t="s">
        <v>179</v>
      </c>
      <c r="C37" s="43" t="s">
        <v>180</v>
      </c>
      <c r="D37" s="194">
        <v>2.75</v>
      </c>
      <c r="E37" s="22" t="s">
        <v>43</v>
      </c>
      <c r="F37" s="33">
        <f>SUM(J37*1.25)</f>
        <v>95.25</v>
      </c>
      <c r="G37" s="38">
        <f>SUM(D37*F37)</f>
        <v>261.9375</v>
      </c>
      <c r="H37" s="34"/>
      <c r="J37" s="41">
        <v>76.2</v>
      </c>
    </row>
    <row r="38" spans="1:10" ht="14.25">
      <c r="A38" s="7" t="s">
        <v>154</v>
      </c>
      <c r="B38" s="25" t="s">
        <v>150</v>
      </c>
      <c r="C38" s="43" t="s">
        <v>151</v>
      </c>
      <c r="D38" s="194">
        <v>60</v>
      </c>
      <c r="E38" s="22" t="s">
        <v>43</v>
      </c>
      <c r="F38" s="33">
        <f>SUM(J38*1.25)</f>
        <v>54.375</v>
      </c>
      <c r="G38" s="38">
        <f>SUM(D38*F38)</f>
        <v>3262.5</v>
      </c>
      <c r="H38" s="36"/>
      <c r="J38" s="41">
        <v>43.5</v>
      </c>
    </row>
    <row r="39" spans="1:8" ht="15">
      <c r="A39" s="49">
        <v>9</v>
      </c>
      <c r="B39" s="27"/>
      <c r="C39" s="50" t="s">
        <v>19</v>
      </c>
      <c r="D39" s="189"/>
      <c r="E39" s="18"/>
      <c r="F39" s="28"/>
      <c r="G39" s="18"/>
      <c r="H39" s="34">
        <f>SUM(G40:G45)</f>
        <v>16402.701125000003</v>
      </c>
    </row>
    <row r="40" spans="1:10" ht="14.25">
      <c r="A40" s="21" t="s">
        <v>156</v>
      </c>
      <c r="B40" s="46" t="s">
        <v>33</v>
      </c>
      <c r="C40" s="23" t="s">
        <v>34</v>
      </c>
      <c r="D40" s="190">
        <v>292.25</v>
      </c>
      <c r="E40" s="22" t="s">
        <v>43</v>
      </c>
      <c r="F40" s="33">
        <f aca="true" t="shared" si="0" ref="F40:F45">SUM(J40*1.25)</f>
        <v>13.3</v>
      </c>
      <c r="G40" s="38">
        <f aca="true" t="shared" si="1" ref="G40:G45">SUM(D40*F40)</f>
        <v>3886.925</v>
      </c>
      <c r="H40" s="34"/>
      <c r="J40" s="41">
        <v>10.64</v>
      </c>
    </row>
    <row r="41" spans="1:10" ht="15">
      <c r="A41" s="21" t="s">
        <v>157</v>
      </c>
      <c r="B41" s="47" t="s">
        <v>36</v>
      </c>
      <c r="C41" s="8" t="s">
        <v>35</v>
      </c>
      <c r="D41" s="190">
        <v>230.85</v>
      </c>
      <c r="E41" s="22" t="s">
        <v>43</v>
      </c>
      <c r="F41" s="33">
        <f t="shared" si="0"/>
        <v>13.3</v>
      </c>
      <c r="G41" s="38">
        <f t="shared" si="1"/>
        <v>3070.3050000000003</v>
      </c>
      <c r="H41" s="34"/>
      <c r="J41" s="41">
        <v>10.64</v>
      </c>
    </row>
    <row r="42" spans="1:10" ht="15">
      <c r="A42" s="21" t="s">
        <v>158</v>
      </c>
      <c r="B42" s="47" t="s">
        <v>37</v>
      </c>
      <c r="C42" s="8" t="s">
        <v>38</v>
      </c>
      <c r="D42" s="194">
        <v>68.68</v>
      </c>
      <c r="E42" s="22" t="s">
        <v>43</v>
      </c>
      <c r="F42" s="33">
        <f t="shared" si="0"/>
        <v>41.775000000000006</v>
      </c>
      <c r="G42" s="38">
        <f t="shared" si="1"/>
        <v>2869.107000000001</v>
      </c>
      <c r="H42" s="36"/>
      <c r="J42" s="41">
        <v>33.42</v>
      </c>
    </row>
    <row r="43" spans="1:10" ht="15">
      <c r="A43" s="21" t="s">
        <v>181</v>
      </c>
      <c r="B43" s="47" t="s">
        <v>39</v>
      </c>
      <c r="C43" s="8" t="s">
        <v>20</v>
      </c>
      <c r="D43" s="194">
        <v>34.88</v>
      </c>
      <c r="E43" s="22" t="s">
        <v>43</v>
      </c>
      <c r="F43" s="33">
        <f t="shared" si="0"/>
        <v>28.575</v>
      </c>
      <c r="G43" s="38">
        <f t="shared" si="1"/>
        <v>996.696</v>
      </c>
      <c r="H43" s="36"/>
      <c r="J43" s="41">
        <v>22.86</v>
      </c>
    </row>
    <row r="44" spans="1:10" ht="15">
      <c r="A44" s="21" t="s">
        <v>182</v>
      </c>
      <c r="B44" s="47" t="s">
        <v>46</v>
      </c>
      <c r="C44" s="8" t="s">
        <v>47</v>
      </c>
      <c r="D44" s="194">
        <v>122.75</v>
      </c>
      <c r="E44" s="22" t="s">
        <v>43</v>
      </c>
      <c r="F44" s="33">
        <f t="shared" si="0"/>
        <v>20.4875</v>
      </c>
      <c r="G44" s="38">
        <f t="shared" si="1"/>
        <v>2514.8406250000003</v>
      </c>
      <c r="H44" s="34"/>
      <c r="J44" s="41">
        <v>16.39</v>
      </c>
    </row>
    <row r="45" spans="1:10" ht="15">
      <c r="A45" s="21" t="s">
        <v>183</v>
      </c>
      <c r="B45" s="47" t="s">
        <v>57</v>
      </c>
      <c r="C45" s="8" t="s">
        <v>61</v>
      </c>
      <c r="D45" s="194">
        <v>275.8</v>
      </c>
      <c r="E45" s="22" t="s">
        <v>43</v>
      </c>
      <c r="F45" s="33">
        <f t="shared" si="0"/>
        <v>11.1125</v>
      </c>
      <c r="G45" s="38">
        <f t="shared" si="1"/>
        <v>3064.8275000000003</v>
      </c>
      <c r="H45" s="34"/>
      <c r="J45" s="41">
        <v>8.89</v>
      </c>
    </row>
    <row r="46" spans="1:8" ht="15.75">
      <c r="A46" s="19">
        <v>10</v>
      </c>
      <c r="B46" s="25"/>
      <c r="C46" s="20" t="s">
        <v>21</v>
      </c>
      <c r="D46" s="194"/>
      <c r="E46" s="22"/>
      <c r="F46" s="195"/>
      <c r="G46" s="40"/>
      <c r="H46" s="34">
        <f>SUM(G47:G49)</f>
        <v>2899.9499999999994</v>
      </c>
    </row>
    <row r="47" spans="1:10" ht="15">
      <c r="A47" s="7" t="s">
        <v>159</v>
      </c>
      <c r="B47" s="25" t="s">
        <v>40</v>
      </c>
      <c r="C47" s="8" t="s">
        <v>22</v>
      </c>
      <c r="D47" s="194">
        <v>14</v>
      </c>
      <c r="E47" s="22" t="s">
        <v>26</v>
      </c>
      <c r="F47" s="33">
        <f>SUM(J47*1.25)</f>
        <v>104.825</v>
      </c>
      <c r="G47" s="38">
        <f>SUM(D47*F47)</f>
        <v>1467.55</v>
      </c>
      <c r="H47" s="36"/>
      <c r="J47" s="41">
        <v>83.86</v>
      </c>
    </row>
    <row r="48" spans="1:10" ht="14.25">
      <c r="A48" s="7" t="s">
        <v>160</v>
      </c>
      <c r="B48" s="25" t="s">
        <v>52</v>
      </c>
      <c r="C48" s="43" t="s">
        <v>53</v>
      </c>
      <c r="D48" s="194">
        <v>14</v>
      </c>
      <c r="E48" s="22" t="s">
        <v>54</v>
      </c>
      <c r="F48" s="33">
        <f>SUM(J48*1.25)</f>
        <v>94.94999999999999</v>
      </c>
      <c r="G48" s="38">
        <f>SUM(D48*F48)</f>
        <v>1329.2999999999997</v>
      </c>
      <c r="H48" s="42"/>
      <c r="J48" s="41">
        <v>75.96</v>
      </c>
    </row>
    <row r="49" spans="1:10" ht="28.5">
      <c r="A49" s="21" t="s">
        <v>184</v>
      </c>
      <c r="B49" s="25" t="s">
        <v>55</v>
      </c>
      <c r="C49" s="43" t="s">
        <v>56</v>
      </c>
      <c r="D49" s="194">
        <v>2</v>
      </c>
      <c r="E49" s="22" t="s">
        <v>54</v>
      </c>
      <c r="F49" s="33">
        <f>SUM(J49*1.25)</f>
        <v>51.550000000000004</v>
      </c>
      <c r="G49" s="38">
        <f>SUM(D49*F49)</f>
        <v>103.10000000000001</v>
      </c>
      <c r="H49" s="42"/>
      <c r="J49" s="349">
        <v>41.24</v>
      </c>
    </row>
    <row r="50" spans="1:10" ht="13.5" customHeight="1" thickBot="1">
      <c r="A50" s="350"/>
      <c r="B50" s="335"/>
      <c r="C50" s="86"/>
      <c r="D50" s="336"/>
      <c r="E50" s="88"/>
      <c r="F50" s="89"/>
      <c r="G50" s="351"/>
      <c r="H50" s="352"/>
      <c r="J50" s="349"/>
    </row>
    <row r="51" spans="1:10" ht="15" thickBot="1">
      <c r="A51" s="55"/>
      <c r="B51" s="225"/>
      <c r="C51" s="226"/>
      <c r="D51" s="227"/>
      <c r="E51" s="55"/>
      <c r="F51" s="75"/>
      <c r="G51" s="56"/>
      <c r="H51" s="58"/>
      <c r="J51" s="349"/>
    </row>
    <row r="52" spans="1:10" ht="18">
      <c r="A52" s="134"/>
      <c r="B52" s="135"/>
      <c r="C52" s="136"/>
      <c r="D52" s="165"/>
      <c r="E52" s="3" t="s">
        <v>10</v>
      </c>
      <c r="F52" s="128" t="s">
        <v>1</v>
      </c>
      <c r="G52" s="129"/>
      <c r="H52" s="130"/>
      <c r="J52" s="349"/>
    </row>
    <row r="53" spans="1:10" ht="24">
      <c r="A53" s="60"/>
      <c r="B53" s="61"/>
      <c r="C53" s="62"/>
      <c r="D53" s="169" t="s">
        <v>0</v>
      </c>
      <c r="E53" s="204">
        <f>SUM(H75)</f>
        <v>53704.987375</v>
      </c>
      <c r="F53" s="119"/>
      <c r="G53" s="137"/>
      <c r="H53" s="121"/>
      <c r="J53" s="349"/>
    </row>
    <row r="54" spans="1:10" ht="35.25" customHeight="1" thickBot="1">
      <c r="A54" s="63"/>
      <c r="B54" s="64"/>
      <c r="C54" s="65"/>
      <c r="D54" s="174"/>
      <c r="E54" s="205"/>
      <c r="F54" s="122"/>
      <c r="G54" s="123"/>
      <c r="H54" s="124"/>
      <c r="J54" s="349"/>
    </row>
    <row r="55" spans="1:10" ht="30" customHeight="1" thickBot="1">
      <c r="A55" s="125" t="s">
        <v>163</v>
      </c>
      <c r="B55" s="126"/>
      <c r="C55" s="127"/>
      <c r="D55" s="179" t="s">
        <v>2</v>
      </c>
      <c r="E55" s="6" t="s">
        <v>11</v>
      </c>
      <c r="F55" s="128" t="s">
        <v>12</v>
      </c>
      <c r="G55" s="129"/>
      <c r="H55" s="130"/>
      <c r="J55" s="349"/>
    </row>
    <row r="56" spans="1:10" ht="36.75" customHeight="1" thickBot="1">
      <c r="A56" s="125" t="s">
        <v>164</v>
      </c>
      <c r="B56" s="126"/>
      <c r="C56" s="127"/>
      <c r="D56" s="230" t="s">
        <v>59</v>
      </c>
      <c r="E56" s="68" t="s">
        <v>60</v>
      </c>
      <c r="F56" s="131" t="s">
        <v>185</v>
      </c>
      <c r="G56" s="132"/>
      <c r="H56" s="133"/>
      <c r="J56" s="349"/>
    </row>
    <row r="57" spans="1:10" ht="15" thickBot="1">
      <c r="A57" s="55"/>
      <c r="B57" s="225"/>
      <c r="C57" s="226"/>
      <c r="D57" s="227"/>
      <c r="E57" s="55"/>
      <c r="F57" s="75"/>
      <c r="G57" s="56"/>
      <c r="H57" s="58"/>
      <c r="J57" s="349"/>
    </row>
    <row r="58" spans="1:8" ht="15.75">
      <c r="A58" s="77">
        <v>11</v>
      </c>
      <c r="B58" s="78"/>
      <c r="C58" s="79" t="s">
        <v>23</v>
      </c>
      <c r="D58" s="228"/>
      <c r="E58" s="72"/>
      <c r="F58" s="229"/>
      <c r="G58" s="73"/>
      <c r="H58" s="81">
        <f>SUM(G59:G64)</f>
        <v>2965.1375</v>
      </c>
    </row>
    <row r="59" spans="1:10" ht="15">
      <c r="A59" s="7" t="s">
        <v>162</v>
      </c>
      <c r="B59" s="25" t="s">
        <v>186</v>
      </c>
      <c r="C59" s="8" t="s">
        <v>187</v>
      </c>
      <c r="D59" s="194">
        <v>1</v>
      </c>
      <c r="E59" s="22" t="s">
        <v>54</v>
      </c>
      <c r="F59" s="33">
        <f aca="true" t="shared" si="2" ref="F59:F64">SUM(J59*1.25)</f>
        <v>636.125</v>
      </c>
      <c r="G59" s="38">
        <f aca="true" t="shared" si="3" ref="G59:G64">SUM(D59*F59)</f>
        <v>636.125</v>
      </c>
      <c r="H59" s="34"/>
      <c r="J59" s="41">
        <v>508.9</v>
      </c>
    </row>
    <row r="60" spans="1:10" ht="15">
      <c r="A60" s="7" t="s">
        <v>188</v>
      </c>
      <c r="B60" s="25" t="s">
        <v>189</v>
      </c>
      <c r="C60" s="8" t="s">
        <v>132</v>
      </c>
      <c r="D60" s="194">
        <v>1</v>
      </c>
      <c r="E60" s="22" t="s">
        <v>54</v>
      </c>
      <c r="F60" s="33">
        <f t="shared" si="2"/>
        <v>490.9625</v>
      </c>
      <c r="G60" s="38">
        <f t="shared" si="3"/>
        <v>490.9625</v>
      </c>
      <c r="H60" s="34"/>
      <c r="J60" s="41">
        <v>392.77</v>
      </c>
    </row>
    <row r="61" spans="1:10" ht="15">
      <c r="A61" s="7" t="s">
        <v>190</v>
      </c>
      <c r="B61" s="25" t="s">
        <v>191</v>
      </c>
      <c r="C61" s="8" t="s">
        <v>133</v>
      </c>
      <c r="D61" s="194">
        <v>1</v>
      </c>
      <c r="E61" s="22" t="s">
        <v>54</v>
      </c>
      <c r="F61" s="33">
        <f t="shared" si="2"/>
        <v>162.225</v>
      </c>
      <c r="G61" s="38">
        <f t="shared" si="3"/>
        <v>162.225</v>
      </c>
      <c r="H61" s="34"/>
      <c r="J61" s="41">
        <v>129.78</v>
      </c>
    </row>
    <row r="62" spans="1:10" ht="15">
      <c r="A62" s="7" t="s">
        <v>192</v>
      </c>
      <c r="B62" s="25" t="s">
        <v>193</v>
      </c>
      <c r="C62" s="8" t="s">
        <v>194</v>
      </c>
      <c r="D62" s="194">
        <v>1</v>
      </c>
      <c r="E62" s="22" t="s">
        <v>54</v>
      </c>
      <c r="F62" s="33">
        <f t="shared" si="2"/>
        <v>185.9125</v>
      </c>
      <c r="G62" s="38">
        <f t="shared" si="3"/>
        <v>185.9125</v>
      </c>
      <c r="H62" s="34"/>
      <c r="J62" s="41">
        <v>148.73</v>
      </c>
    </row>
    <row r="63" spans="1:10" ht="15">
      <c r="A63" s="7" t="s">
        <v>195</v>
      </c>
      <c r="B63" s="25" t="s">
        <v>41</v>
      </c>
      <c r="C63" s="8" t="s">
        <v>24</v>
      </c>
      <c r="D63" s="194">
        <v>5</v>
      </c>
      <c r="E63" s="22" t="s">
        <v>26</v>
      </c>
      <c r="F63" s="33">
        <f t="shared" si="2"/>
        <v>162.86249999999998</v>
      </c>
      <c r="G63" s="38">
        <f t="shared" si="3"/>
        <v>814.3124999999999</v>
      </c>
      <c r="H63" s="37"/>
      <c r="J63" s="41">
        <v>130.29</v>
      </c>
    </row>
    <row r="64" spans="1:10" ht="15">
      <c r="A64" s="7" t="s">
        <v>196</v>
      </c>
      <c r="B64" s="25" t="s">
        <v>42</v>
      </c>
      <c r="C64" s="8" t="s">
        <v>25</v>
      </c>
      <c r="D64" s="194">
        <v>4</v>
      </c>
      <c r="E64" s="22" t="s">
        <v>26</v>
      </c>
      <c r="F64" s="33">
        <f t="shared" si="2"/>
        <v>168.9</v>
      </c>
      <c r="G64" s="38">
        <f t="shared" si="3"/>
        <v>675.6</v>
      </c>
      <c r="H64" s="36"/>
      <c r="J64" s="41">
        <v>135.12</v>
      </c>
    </row>
    <row r="65" spans="1:8" ht="15">
      <c r="A65" s="19">
        <v>12</v>
      </c>
      <c r="B65" s="45"/>
      <c r="C65" s="196" t="s">
        <v>197</v>
      </c>
      <c r="D65" s="199"/>
      <c r="E65" s="22"/>
      <c r="F65" s="33"/>
      <c r="G65" s="38"/>
      <c r="H65" s="34">
        <f>SUM(G66:G66)</f>
        <v>2241.8032500000004</v>
      </c>
    </row>
    <row r="66" spans="1:10" ht="15">
      <c r="A66" s="7" t="s">
        <v>198</v>
      </c>
      <c r="B66" s="16">
        <v>270220</v>
      </c>
      <c r="C66" s="8" t="s">
        <v>63</v>
      </c>
      <c r="D66" s="199">
        <v>297.42</v>
      </c>
      <c r="E66" s="9" t="s">
        <v>43</v>
      </c>
      <c r="F66" s="33">
        <f>SUM(J66*1.25)</f>
        <v>7.5375000000000005</v>
      </c>
      <c r="G66" s="38">
        <f>SUM(D66*F66)</f>
        <v>2241.8032500000004</v>
      </c>
      <c r="H66" s="15"/>
      <c r="J66" s="41">
        <v>6.03</v>
      </c>
    </row>
    <row r="67" spans="1:8" ht="15">
      <c r="A67" s="7"/>
      <c r="B67" s="16"/>
      <c r="C67" s="8"/>
      <c r="D67" s="199"/>
      <c r="E67" s="9"/>
      <c r="F67" s="199"/>
      <c r="G67" s="14"/>
      <c r="H67" s="15"/>
    </row>
    <row r="68" spans="1:8" ht="15">
      <c r="A68" s="7"/>
      <c r="B68" s="16"/>
      <c r="C68" s="8"/>
      <c r="D68" s="199"/>
      <c r="E68" s="9"/>
      <c r="F68" s="199"/>
      <c r="G68" s="14"/>
      <c r="H68" s="15"/>
    </row>
    <row r="69" spans="1:8" ht="15">
      <c r="A69" s="7"/>
      <c r="B69" s="16"/>
      <c r="C69" s="8"/>
      <c r="D69" s="199"/>
      <c r="E69" s="9"/>
      <c r="F69" s="199"/>
      <c r="G69" s="14"/>
      <c r="H69" s="15"/>
    </row>
    <row r="70" spans="1:8" ht="15">
      <c r="A70" s="7"/>
      <c r="B70" s="16"/>
      <c r="C70" s="8"/>
      <c r="D70" s="199"/>
      <c r="E70" s="9"/>
      <c r="F70" s="199"/>
      <c r="G70" s="14"/>
      <c r="H70" s="15"/>
    </row>
    <row r="71" spans="1:8" ht="15">
      <c r="A71" s="7"/>
      <c r="B71" s="16"/>
      <c r="C71" s="8"/>
      <c r="D71" s="199"/>
      <c r="E71" s="9"/>
      <c r="F71" s="199"/>
      <c r="G71" s="14"/>
      <c r="H71" s="15"/>
    </row>
    <row r="72" spans="1:8" ht="15">
      <c r="A72" s="7"/>
      <c r="B72" s="16"/>
      <c r="C72" s="8"/>
      <c r="D72" s="199"/>
      <c r="E72" s="9"/>
      <c r="F72" s="199"/>
      <c r="G72" s="14"/>
      <c r="H72" s="15"/>
    </row>
    <row r="73" spans="1:8" ht="15">
      <c r="A73" s="7"/>
      <c r="B73" s="16"/>
      <c r="C73" s="8"/>
      <c r="D73" s="199"/>
      <c r="E73" s="9"/>
      <c r="F73" s="199"/>
      <c r="G73" s="14"/>
      <c r="H73" s="15"/>
    </row>
    <row r="74" spans="1:8" ht="15">
      <c r="A74" s="7"/>
      <c r="B74" s="16"/>
      <c r="C74" s="8"/>
      <c r="D74" s="199"/>
      <c r="E74" s="9"/>
      <c r="F74" s="199"/>
      <c r="G74" s="14"/>
      <c r="H74" s="15"/>
    </row>
    <row r="75" spans="1:8" ht="16.5" thickBot="1">
      <c r="A75" s="11"/>
      <c r="B75" s="17"/>
      <c r="C75" s="30" t="s">
        <v>44</v>
      </c>
      <c r="D75" s="200"/>
      <c r="E75" s="13"/>
      <c r="F75" s="200"/>
      <c r="G75" s="201" t="s">
        <v>45</v>
      </c>
      <c r="H75" s="202">
        <f>SUM(H9:H74)</f>
        <v>53704.987375</v>
      </c>
    </row>
  </sheetData>
  <sheetProtection/>
  <mergeCells count="33">
    <mergeCell ref="A55:C55"/>
    <mergeCell ref="F55:H55"/>
    <mergeCell ref="A56:C56"/>
    <mergeCell ref="F56:H56"/>
    <mergeCell ref="A29:C29"/>
    <mergeCell ref="F29:H29"/>
    <mergeCell ref="A52:C52"/>
    <mergeCell ref="F52:H52"/>
    <mergeCell ref="E53:E54"/>
    <mergeCell ref="F53:H53"/>
    <mergeCell ref="F54:H54"/>
    <mergeCell ref="A25:C25"/>
    <mergeCell ref="F25:H25"/>
    <mergeCell ref="E26:E27"/>
    <mergeCell ref="F26:H26"/>
    <mergeCell ref="F27:H27"/>
    <mergeCell ref="A28:C28"/>
    <mergeCell ref="F28:H28"/>
    <mergeCell ref="A5:C5"/>
    <mergeCell ref="F5:H5"/>
    <mergeCell ref="A7:A8"/>
    <mergeCell ref="B7:B8"/>
    <mergeCell ref="C7:C8"/>
    <mergeCell ref="D7:D8"/>
    <mergeCell ref="E7:E8"/>
    <mergeCell ref="F7:H7"/>
    <mergeCell ref="A1:C1"/>
    <mergeCell ref="F1:H1"/>
    <mergeCell ref="E2:E3"/>
    <mergeCell ref="F2:H2"/>
    <mergeCell ref="F3:H3"/>
    <mergeCell ref="A4:C4"/>
    <mergeCell ref="F4:H4"/>
  </mergeCells>
  <printOptions/>
  <pageMargins left="0.7874015748031497" right="0.7874015748031497" top="0.984251968503937" bottom="0.984251968503937" header="0.5118110236220472" footer="0.34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Cliente</cp:lastModifiedBy>
  <cp:lastPrinted>2021-05-11T12:36:33Z</cp:lastPrinted>
  <dcterms:created xsi:type="dcterms:W3CDTF">2011-08-21T23:46:59Z</dcterms:created>
  <dcterms:modified xsi:type="dcterms:W3CDTF">2021-06-28T12:02:42Z</dcterms:modified>
  <cp:category/>
  <cp:version/>
  <cp:contentType/>
  <cp:contentStatus/>
</cp:coreProperties>
</file>