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667" activeTab="0"/>
  </bookViews>
  <sheets>
    <sheet name="PLANILHA" sheetId="1" r:id="rId1"/>
    <sheet name="CRONOGRAMA" sheetId="2" r:id="rId2"/>
    <sheet name="BDI" sheetId="3" r:id="rId3"/>
    <sheet name="ENCARGOS" sheetId="4" r:id="rId4"/>
  </sheets>
  <definedNames>
    <definedName name="_xlnm.Print_Area" localSheetId="2">'BDI'!$A$1:$J$35</definedName>
    <definedName name="_xlnm.Print_Area" localSheetId="0">'PLANILHA'!$A$1:$F$77</definedName>
  </definedNames>
  <calcPr fullCalcOnLoad="1"/>
</workbook>
</file>

<file path=xl/sharedStrings.xml><?xml version="1.0" encoding="utf-8"?>
<sst xmlns="http://schemas.openxmlformats.org/spreadsheetml/2006/main" count="339" uniqueCount="246">
  <si>
    <t>1.1</t>
  </si>
  <si>
    <t>M</t>
  </si>
  <si>
    <t>TOTAL</t>
  </si>
  <si>
    <t>2.1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</si>
  <si>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</si>
  <si>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</si>
  <si>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</si>
  <si>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</si>
  <si>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</si>
  <si>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</si>
  <si>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</si>
  <si>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</si>
  <si>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</si>
  <si>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</si>
  <si>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</si>
  <si>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</si>
  <si>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</si>
  <si>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</si>
  <si>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</si>
  <si>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7.1</t>
  </si>
  <si>
    <t>ESQUADRIA MAD. E=3CM C/ CAIX. ADUELA E ALIZAR</t>
  </si>
  <si>
    <t>7.2</t>
  </si>
  <si>
    <t>GRADE DE FERRO 1/2" (INCL. PINT. ANTI-CORROSIVA)</t>
  </si>
  <si>
    <t>7.3</t>
  </si>
  <si>
    <t>CJ</t>
  </si>
  <si>
    <t>8.1</t>
  </si>
  <si>
    <t>8.2</t>
  </si>
  <si>
    <t>9.1</t>
  </si>
  <si>
    <t>9.2</t>
  </si>
  <si>
    <t>10.1</t>
  </si>
  <si>
    <t>LIMPEZA GERAL E ENTREGA DA OBRA</t>
  </si>
  <si>
    <t>3</t>
  </si>
  <si>
    <t>ITEM</t>
  </si>
  <si>
    <t>SERVIÇOS PRELIMINARES</t>
  </si>
  <si>
    <t>COBERTURA</t>
  </si>
  <si>
    <t>UND</t>
  </si>
  <si>
    <t>LIMPEZA</t>
  </si>
  <si>
    <t>DESCRIÇÃO</t>
  </si>
  <si>
    <t>2</t>
  </si>
  <si>
    <t>4</t>
  </si>
  <si>
    <t>5</t>
  </si>
  <si>
    <t>6</t>
  </si>
  <si>
    <t>7</t>
  </si>
  <si>
    <t>8</t>
  </si>
  <si>
    <t>9</t>
  </si>
  <si>
    <t>PINTURA</t>
  </si>
  <si>
    <t>VL. UNIT.  C/ BDI(R$)</t>
  </si>
  <si>
    <t>DISCRIÇÃO DOS SERVIÇOS</t>
  </si>
  <si>
    <t>QUANT.</t>
  </si>
  <si>
    <t>VL. TOTAL(R$)</t>
  </si>
  <si>
    <t>M²</t>
  </si>
  <si>
    <t>M³</t>
  </si>
  <si>
    <t xml:space="preserve">VALOR TOTAL </t>
  </si>
  <si>
    <t>CRONOGRAMA FÍSICO - FINANCEIRO</t>
  </si>
  <si>
    <t>%</t>
  </si>
  <si>
    <t>1º MÊS</t>
  </si>
  <si>
    <t>2º MÊS</t>
  </si>
  <si>
    <t>3º MÊS</t>
  </si>
  <si>
    <t>15 dias</t>
  </si>
  <si>
    <t>TOTAL DO MÊS</t>
  </si>
  <si>
    <t>PERCENTUAL SIMPLES (%)</t>
  </si>
  <si>
    <t>ACUMULADO NO MÊS (R$)</t>
  </si>
  <si>
    <t>PERCENTUAL ACUMULADO</t>
  </si>
  <si>
    <t>PLANILHA ORÇAMENTÁRIA</t>
  </si>
  <si>
    <t>1.0</t>
  </si>
  <si>
    <t>2.0</t>
  </si>
  <si>
    <t>INSS</t>
  </si>
  <si>
    <t>3.0</t>
  </si>
  <si>
    <t>4.0</t>
  </si>
  <si>
    <t>TAXA DE ENCARGOS SOCIAIS COM DESONERAÇÃO</t>
  </si>
  <si>
    <t>CÓDIGO</t>
  </si>
  <si>
    <t>HORISTA %</t>
  </si>
  <si>
    <t>MENSALISTA %</t>
  </si>
  <si>
    <t xml:space="preserve">GRUPO A 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</si>
  <si>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</si>
  <si>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</si>
  <si>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</si>
  <si>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</si>
  <si>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</si>
  <si>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</si>
  <si>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</si>
  <si>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</si>
  <si>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</si>
  <si>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</si>
  <si>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</si>
  <si>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</si>
  <si>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</si>
  <si>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</si>
  <si>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</si>
  <si>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</si>
  <si>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</si>
  <si>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</si>
  <si>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 xml:space="preserve">GRUPO B </t>
  </si>
  <si>
    <t>B1</t>
  </si>
  <si>
    <t>Repouso Semanal Renumerado</t>
  </si>
  <si>
    <t>Não Inside</t>
  </si>
  <si>
    <t>B2</t>
  </si>
  <si>
    <t>Feriados</t>
  </si>
  <si>
    <t>B3</t>
  </si>
  <si>
    <t>Auxílio -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</si>
  <si>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</si>
  <si>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</si>
  <si>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</si>
  <si>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</si>
  <si>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</si>
  <si>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</si>
  <si>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</si>
  <si>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</si>
  <si>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</si>
  <si>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</si>
  <si>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</si>
  <si>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</si>
  <si>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</si>
  <si>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</si>
  <si>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</si>
  <si>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</si>
  <si>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</si>
  <si>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</si>
  <si>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</si>
  <si>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</si>
  <si>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</si>
  <si>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</si>
  <si>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</si>
  <si>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</si>
  <si>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</si>
  <si>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</si>
  <si>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</si>
  <si>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</si>
  <si>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</si>
  <si>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 xml:space="preserve">Reincidência de Grupo A sobre Grupo B </t>
  </si>
  <si>
    <t>D2</t>
  </si>
  <si>
    <t xml:space="preserve">Reincidência de Grupo A sobre Aviso Prévio Trabalhado e Reincidência do FGTS sobre Aviso Prévio Indenizado </t>
  </si>
  <si>
    <t>D</t>
  </si>
  <si>
    <t>TOTAL(A+B+C+D)</t>
  </si>
  <si>
    <t>SUPER ESTRUTURA/PILARES E VIGAS</t>
  </si>
  <si>
    <t>ALVENARIA / REVESTIMENTOS</t>
  </si>
  <si>
    <t>PISO</t>
  </si>
  <si>
    <t>ESQUADRIAS / SERRALHERIA</t>
  </si>
  <si>
    <t>INSTALAÇÕES HIDROSSANITÁRIAS</t>
  </si>
  <si>
    <t>INSTALAÇÕES ELÉTRICAS</t>
  </si>
  <si>
    <t>LIMPEZA FINAL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</si>
  <si>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</si>
  <si>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</si>
  <si>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</si>
  <si>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</si>
  <si>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</si>
  <si>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</si>
  <si>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</si>
  <si>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</si>
  <si>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</si>
  <si>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À
PREFEITURA MUNICIPAL DE OUREM
COMISSÃO PERMANETE DE LICITAÇÃO DO MUNICÍPIO DE OUREM
OBJETO: CONTRATAÇÃO DE EMPRESA ESPECIALIZADA PARA CONCLUSÃO DA OBRA DO PRÉDIO DA SECRETARIA MUNICIPAL DE EDUCAÇÃO DO MUNICÍPIO DE OUREM - PA
LICITAÇÃO/MODALIDADE: CARTA CONVITE Nº 003/2020 - CPL - PMO
DATA DE ABETRURA: 16/03/2020
HORA DA ABERTURA: 09h00min</t>
  </si>
  <si>
    <t>Mãe do Rio - PA 16/03/2020</t>
  </si>
  <si>
    <t xml:space="preserve"> COMPOSIÇÃO BDI -  DESONERADO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</si>
  <si>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</si>
  <si>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</si>
  <si>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</si>
  <si>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</si>
  <si>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</si>
  <si>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5.0</t>
  </si>
  <si>
    <t>L = Taxa de Lucro / Remuneração</t>
  </si>
  <si>
    <t>6.0</t>
  </si>
  <si>
    <t>I = Taxa de incidência de Impostos (PIS, COFINS e ISS)</t>
  </si>
  <si>
    <t>IMPOSTOS</t>
  </si>
  <si>
    <t>ISS</t>
  </si>
  <si>
    <t>PIS</t>
  </si>
  <si>
    <t>COFINS</t>
  </si>
  <si>
    <t>CPRB</t>
  </si>
  <si>
    <t>Total Impostos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</si>
  <si>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</si>
  <si>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</si>
  <si>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</si>
  <si>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</si>
  <si>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</si>
  <si>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</si>
  <si>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</si>
  <si>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>Obs. Adequado ao Acordão 2622/2013 do TCU</t>
  </si>
  <si>
    <t>GERAL (QDG)</t>
  </si>
  <si>
    <t>CENTRO DE DISTRIBUIÇÃO P/ 06 DISJUNTORES (S/ BARRAMENTO)</t>
  </si>
  <si>
    <t>9.1.1</t>
  </si>
  <si>
    <t>CENTRO DE DISTRIBUIÇÃO P/ 10 DISJUNTORES (S/ BARRAMENTO)</t>
  </si>
  <si>
    <t>PONTO DE LUZ / FORÇA (C/TUBUL., CX. E FIAÇAO) ATE 200W</t>
  </si>
  <si>
    <t>DISJUNTOR 1P - 10 A 30A - PADRÃO DIN</t>
  </si>
  <si>
    <t>DISJUNTOR 2P - 15 A 50A - PADRÃO DIN</t>
  </si>
  <si>
    <t>CAIXA EM ALVENARIA DE 30X30X30CM C/ TPO. CONCRETO</t>
  </si>
  <si>
    <t>HASTE DE AÇO COBREADA 5/8"X3,0M C/ CONECTOR</t>
  </si>
  <si>
    <t>CABO DE COBRE 35MM2 - 1 KV</t>
  </si>
  <si>
    <t>9.1.2</t>
  </si>
  <si>
    <t>9.1.3</t>
  </si>
  <si>
    <t>9.1.4</t>
  </si>
  <si>
    <t>9.1.5</t>
  </si>
  <si>
    <t>9.1.6</t>
  </si>
  <si>
    <t>9.1.7</t>
  </si>
  <si>
    <t>9.1.8</t>
  </si>
  <si>
    <t>PT</t>
  </si>
  <si>
    <t>ILUMINAÇÃO E TOMADAS</t>
  </si>
  <si>
    <t>9.2.1</t>
  </si>
  <si>
    <t>9.2.2</t>
  </si>
  <si>
    <t>9.2.3</t>
  </si>
  <si>
    <t>9.2.4</t>
  </si>
  <si>
    <t>9.2.5</t>
  </si>
  <si>
    <t>9.2.6</t>
  </si>
  <si>
    <t>9.2.7</t>
  </si>
  <si>
    <t>TOMADA 2P+T 10A (S/FIAÇAO)</t>
  </si>
  <si>
    <t>INTERRUPTOR 1 TECLA SIMPLES (S/FIAÇAO)</t>
  </si>
  <si>
    <t>INTERRUPTOR 3 TECLAS PARALELO (S/FIAÇÃO)</t>
  </si>
  <si>
    <t>INTERRUPTOR 2 TECLAS SIMPLES (S/FIAÇAO)</t>
  </si>
  <si>
    <t>LUMINÁRIA DE SOBREPOR COM ALETAS E 2 LÂMPADAS DE LED DE 10W</t>
  </si>
  <si>
    <t>LUMINÁRIA DE SOBREPOR COM ALETAS E 2 LÂMPADAS DE LED DE 18W</t>
  </si>
  <si>
    <t>LUMINÁRIA  C/ LÂMP MISTA ATÉ 250W</t>
  </si>
  <si>
    <t>ÁGUA / ESGOTO</t>
  </si>
  <si>
    <t>8.1.1</t>
  </si>
  <si>
    <t>8.1.2</t>
  </si>
  <si>
    <t>8.1.3</t>
  </si>
  <si>
    <t>PONTO DE AGUA (INCL. TUBOS E CONEXOES)</t>
  </si>
  <si>
    <t>PONTO DE ESGOTO (INCL. TUBOS, CONEXOES,CX. E RALOS)</t>
  </si>
  <si>
    <t>CAIXA EM ALVENARIA DE 60X60X60CM C/ TPO. CONCRETO</t>
  </si>
  <si>
    <t>LAVATORIO DE LOUÇA C/COL.,TORNEIRA,SIFAO E VALV.</t>
  </si>
  <si>
    <t>BACIA SIFONADA C/CX. DESCARGA ACOPLADA C/ ASSENTO</t>
  </si>
  <si>
    <t>BANCADA DE GRANITO CINZA POLIDO 150 X 60 CM, COM CUBA DE EMBUTIR DE AÇO INOXIDÁVEL MÉDIA, VÁLVULA AMERICANA EM METAL CROMADO, SIFÃO FLEXÍVEL EM PVC, ENGATE FLEXÍVEL 30 CM, TORNEIRA CROMADA LONGA DE PAREDE, 1/002 OU 3/004, PARA PIA DE COZINHA, PADRÃO POPUL</t>
  </si>
  <si>
    <t>8.2.1</t>
  </si>
  <si>
    <t>8.2.2</t>
  </si>
  <si>
    <t>8.2.3</t>
  </si>
  <si>
    <t>ACRÍLICA SEMI-BRILHO C/ MASSA E SELADOR - INTERNA E EXTERNA</t>
  </si>
  <si>
    <t>ESMALTE S/ MADEIRA C/ SELADOR SEM MASS</t>
  </si>
  <si>
    <t>ESMALTE S/ FERRO (SUPERF. LISA)</t>
  </si>
  <si>
    <t>PORTA EM VIDRO TEMPERADO C/ FERRAGENS (SEM MOLA)</t>
  </si>
  <si>
    <t>ESQUADRIA DE CORRER EM VIDRO TEMPERADO DE 10MM</t>
  </si>
  <si>
    <t>FECHADURA PARA PORTA EXTERNA</t>
  </si>
  <si>
    <t>ESQUADRIA BASCULANTE EM VIDRO TEMPERADO DE 6MM</t>
  </si>
  <si>
    <t>ESTRUTURA METÁLICA P/ COBERTURA - 2 ÁGUAS-VÃO 20M</t>
  </si>
  <si>
    <t>COBERTURA - TELHA ALUMINIO TRAPEZOIDAL E= 0,5MM</t>
  </si>
  <si>
    <t>CUMEEIRA ALUMINIO E = 0,8 MM</t>
  </si>
  <si>
    <t>PISO DE ALTA RESISTÊNCIA E=8MM C/ RESINA INCL. CAMADA REGULARIZADORA</t>
  </si>
  <si>
    <t>SOLEIRA E PEITORIL - GRANITO - E=2CM</t>
  </si>
  <si>
    <t>RODAPÉ DE ALTA RESISTÊNCIA (INCL. POLIMENTO)</t>
  </si>
  <si>
    <t>4.4</t>
  </si>
  <si>
    <t>CALÇADA (INCL.ALICERCE, BALDRAME E CONCRETO C/ JUNTA SECA)</t>
  </si>
  <si>
    <t>3.4</t>
  </si>
  <si>
    <t>3.5</t>
  </si>
  <si>
    <t>ALVENARIA TIJOLO DE BARRO A CUTELO</t>
  </si>
  <si>
    <t>EMBOÇO COM ARGAMASSA 1:6:ADIT. PLAST.</t>
  </si>
  <si>
    <t>REBOCO COM ARGAMASSA 1:6:ADIT. PLAST.</t>
  </si>
  <si>
    <t>CONCRETO ARMADO FCK=20MPA COM FORMA APARENTE - 1 REAPROVEITAMENTO</t>
  </si>
  <si>
    <t>REVESTIMENTO CERÂMICO PADRÃO MÉDIO</t>
  </si>
  <si>
    <t>CONCRETO C/ SEIXO FCK= 25MPA (INCL. PREPARO E LANÇAMENTO)</t>
  </si>
  <si>
    <t>LICENÇAS E TAXAS DA OBRA (ATÉ 500M2)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</si>
</sst>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_([$€-2]* #,##0.00_);_([$€-2]* \(#,##0.00\);_([$€-2]* &quot;-&quot;??_)"/>
    <numFmt numFmtId="168" formatCode="#,##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 "/>
      <family val="0"/>
    </font>
    <font>
      <sz val="10"/>
      <name val="Calibri "/>
      <family val="0"/>
    </font>
    <font>
      <sz val="10"/>
      <color indexed="8"/>
      <name val="Calibri 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 "/>
      <family val="0"/>
    </font>
    <font>
      <b/>
      <sz val="12"/>
      <name val="Calibri "/>
      <family val="0"/>
    </font>
    <font>
      <b/>
      <sz val="11"/>
      <color indexed="8"/>
      <name val="Calibri "/>
      <family val="0"/>
    </font>
    <font>
      <b/>
      <sz val="10"/>
      <color indexed="8"/>
      <name val="Calibri 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sz val="20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 "/>
      <family val="0"/>
    </font>
    <font>
      <sz val="11"/>
      <color theme="1"/>
      <name val="Calibri "/>
      <family val="0"/>
    </font>
    <font>
      <b/>
      <sz val="11"/>
      <color theme="1"/>
      <name val="Calibri "/>
      <family val="0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0"/>
      <color rgb="FF000000"/>
      <name val="Calibri "/>
      <family val="0"/>
    </font>
    <font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22" fillId="3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9" fillId="42" borderId="5" applyNumberFormat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2" applyNumberFormat="0" applyAlignment="0" applyProtection="0"/>
    <xf numFmtId="167" fontId="3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1" fillId="7" borderId="1" applyNumberFormat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3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50" fillId="40" borderId="13" applyNumberFormat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28" fillId="0" borderId="6" applyNumberFormat="0" applyFill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57" fillId="55" borderId="18" xfId="0" applyFont="1" applyFill="1" applyBorder="1" applyAlignment="1">
      <alignment horizontal="center" vertical="center"/>
    </xf>
    <xf numFmtId="44" fontId="0" fillId="0" borderId="0" xfId="81" applyFont="1" applyAlignment="1">
      <alignment vertical="center"/>
    </xf>
    <xf numFmtId="2" fontId="0" fillId="0" borderId="18" xfId="0" applyNumberFormat="1" applyBorder="1" applyAlignment="1">
      <alignment vertical="center"/>
    </xf>
    <xf numFmtId="44" fontId="0" fillId="0" borderId="18" xfId="81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44" fontId="0" fillId="0" borderId="19" xfId="81" applyFont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44" fontId="0" fillId="0" borderId="20" xfId="81" applyFont="1" applyBorder="1" applyAlignment="1">
      <alignment vertical="center"/>
    </xf>
    <xf numFmtId="44" fontId="0" fillId="0" borderId="20" xfId="83" applyFont="1" applyBorder="1" applyAlignment="1">
      <alignment vertical="center"/>
    </xf>
    <xf numFmtId="0" fontId="57" fillId="55" borderId="21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left" vertical="center" wrapText="1"/>
    </xf>
    <xf numFmtId="0" fontId="0" fillId="55" borderId="22" xfId="0" applyFill="1" applyBorder="1" applyAlignment="1">
      <alignment vertical="center"/>
    </xf>
    <xf numFmtId="2" fontId="0" fillId="55" borderId="22" xfId="0" applyNumberFormat="1" applyFill="1" applyBorder="1" applyAlignment="1">
      <alignment vertical="center"/>
    </xf>
    <xf numFmtId="44" fontId="58" fillId="55" borderId="22" xfId="83" applyFont="1" applyFill="1" applyBorder="1" applyAlignment="1">
      <alignment vertical="center"/>
    </xf>
    <xf numFmtId="44" fontId="57" fillId="55" borderId="23" xfId="83" applyFont="1" applyFill="1" applyBorder="1" applyAlignment="1">
      <alignment vertical="center"/>
    </xf>
    <xf numFmtId="0" fontId="4" fillId="55" borderId="21" xfId="0" applyFont="1" applyFill="1" applyBorder="1" applyAlignment="1">
      <alignment horizontal="left" vertical="center" wrapText="1"/>
    </xf>
    <xf numFmtId="2" fontId="0" fillId="0" borderId="20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10" fontId="0" fillId="0" borderId="0" xfId="0" applyNumberFormat="1" applyAlignment="1">
      <alignment/>
    </xf>
    <xf numFmtId="49" fontId="0" fillId="0" borderId="18" xfId="0" applyNumberFormat="1" applyBorder="1" applyAlignment="1">
      <alignment horizontal="center" vertical="center"/>
    </xf>
    <xf numFmtId="44" fontId="0" fillId="0" borderId="18" xfId="83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13" fillId="56" borderId="21" xfId="93" applyFont="1" applyFill="1" applyBorder="1" applyAlignment="1">
      <alignment horizontal="center"/>
      <protection/>
    </xf>
    <xf numFmtId="0" fontId="13" fillId="56" borderId="18" xfId="93" applyFont="1" applyFill="1" applyBorder="1" applyAlignment="1">
      <alignment horizontal="center" vertical="center"/>
      <protection/>
    </xf>
    <xf numFmtId="0" fontId="59" fillId="0" borderId="18" xfId="93" applyFont="1" applyBorder="1">
      <alignment/>
      <protection/>
    </xf>
    <xf numFmtId="10" fontId="60" fillId="0" borderId="18" xfId="93" applyNumberFormat="1" applyFont="1" applyBorder="1" applyAlignment="1">
      <alignment horizontal="center" vertical="center"/>
      <protection/>
    </xf>
    <xf numFmtId="0" fontId="60" fillId="0" borderId="18" xfId="93" applyFont="1" applyBorder="1">
      <alignment/>
      <protection/>
    </xf>
    <xf numFmtId="0" fontId="61" fillId="56" borderId="18" xfId="93" applyFont="1" applyFill="1" applyBorder="1" applyAlignment="1">
      <alignment horizontal="right"/>
      <protection/>
    </xf>
    <xf numFmtId="10" fontId="61" fillId="56" borderId="18" xfId="93" applyNumberFormat="1" applyFont="1" applyFill="1" applyBorder="1" applyAlignment="1">
      <alignment horizontal="center" vertical="center"/>
      <protection/>
    </xf>
    <xf numFmtId="10" fontId="11" fillId="0" borderId="18" xfId="93" applyNumberFormat="1" applyFont="1" applyBorder="1" applyAlignment="1">
      <alignment horizontal="center" vertical="center"/>
      <protection/>
    </xf>
    <xf numFmtId="0" fontId="60" fillId="0" borderId="21" xfId="93" applyFont="1" applyBorder="1">
      <alignment/>
      <protection/>
    </xf>
    <xf numFmtId="0" fontId="61" fillId="56" borderId="21" xfId="93" applyFont="1" applyFill="1" applyBorder="1" applyAlignment="1">
      <alignment horizontal="right"/>
      <protection/>
    </xf>
    <xf numFmtId="10" fontId="11" fillId="0" borderId="18" xfId="93" applyNumberFormat="1" applyFont="1" applyBorder="1" applyAlignment="1">
      <alignment horizontal="center"/>
      <protection/>
    </xf>
    <xf numFmtId="0" fontId="13" fillId="56" borderId="21" xfId="93" applyFont="1" applyFill="1" applyBorder="1" applyAlignment="1">
      <alignment horizontal="right"/>
      <protection/>
    </xf>
    <xf numFmtId="10" fontId="13" fillId="56" borderId="18" xfId="93" applyNumberFormat="1" applyFont="1" applyFill="1" applyBorder="1" applyAlignment="1">
      <alignment horizontal="center"/>
      <protection/>
    </xf>
    <xf numFmtId="0" fontId="11" fillId="0" borderId="21" xfId="93" applyFont="1" applyBorder="1" applyAlignment="1">
      <alignment wrapText="1"/>
      <protection/>
    </xf>
    <xf numFmtId="0" fontId="13" fillId="56" borderId="24" xfId="93" applyFont="1" applyFill="1" applyBorder="1" applyAlignment="1">
      <alignment horizontal="right"/>
      <protection/>
    </xf>
    <xf numFmtId="10" fontId="13" fillId="56" borderId="19" xfId="93" applyNumberFormat="1" applyFont="1" applyFill="1" applyBorder="1" applyAlignment="1">
      <alignment horizontal="center" vertical="center"/>
      <protection/>
    </xf>
    <xf numFmtId="0" fontId="60" fillId="0" borderId="0" xfId="93" applyFont="1">
      <alignment/>
      <protection/>
    </xf>
    <xf numFmtId="0" fontId="60" fillId="0" borderId="0" xfId="93" applyFont="1" applyAlignment="1">
      <alignment horizontal="center"/>
      <protection/>
    </xf>
    <xf numFmtId="0" fontId="14" fillId="56" borderId="25" xfId="93" applyFont="1" applyFill="1" applyBorder="1" applyAlignment="1">
      <alignment horizontal="center"/>
      <protection/>
    </xf>
    <xf numFmtId="10" fontId="13" fillId="56" borderId="26" xfId="93" applyNumberFormat="1" applyFont="1" applyFill="1" applyBorder="1" applyAlignment="1">
      <alignment horizontal="center" vertical="center"/>
      <protection/>
    </xf>
    <xf numFmtId="0" fontId="60" fillId="0" borderId="25" xfId="93" applyFont="1" applyBorder="1" applyAlignment="1">
      <alignment horizontal="center"/>
      <protection/>
    </xf>
    <xf numFmtId="10" fontId="60" fillId="0" borderId="26" xfId="93" applyNumberFormat="1" applyFont="1" applyBorder="1" applyAlignment="1">
      <alignment horizontal="center" vertical="center"/>
      <protection/>
    </xf>
    <xf numFmtId="0" fontId="61" fillId="56" borderId="25" xfId="93" applyFont="1" applyFill="1" applyBorder="1" applyAlignment="1">
      <alignment horizontal="center"/>
      <protection/>
    </xf>
    <xf numFmtId="10" fontId="61" fillId="56" borderId="26" xfId="93" applyNumberFormat="1" applyFont="1" applyFill="1" applyBorder="1" applyAlignment="1">
      <alignment horizontal="center" vertical="center"/>
      <protection/>
    </xf>
    <xf numFmtId="0" fontId="11" fillId="0" borderId="25" xfId="93" applyFont="1" applyBorder="1" applyAlignment="1">
      <alignment horizontal="center"/>
      <protection/>
    </xf>
    <xf numFmtId="10" fontId="11" fillId="0" borderId="26" xfId="93" applyNumberFormat="1" applyFont="1" applyBorder="1" applyAlignment="1">
      <alignment horizontal="center" vertical="center"/>
      <protection/>
    </xf>
    <xf numFmtId="10" fontId="11" fillId="0" borderId="26" xfId="93" applyNumberFormat="1" applyFont="1" applyBorder="1" applyAlignment="1">
      <alignment horizontal="center"/>
      <protection/>
    </xf>
    <xf numFmtId="0" fontId="13" fillId="56" borderId="25" xfId="93" applyFont="1" applyFill="1" applyBorder="1" applyAlignment="1">
      <alignment horizontal="center"/>
      <protection/>
    </xf>
    <xf numFmtId="10" fontId="13" fillId="56" borderId="26" xfId="93" applyNumberFormat="1" applyFont="1" applyFill="1" applyBorder="1" applyAlignment="1">
      <alignment horizontal="center"/>
      <protection/>
    </xf>
    <xf numFmtId="0" fontId="11" fillId="0" borderId="25" xfId="93" applyFont="1" applyBorder="1" applyAlignment="1">
      <alignment horizontal="center" vertical="center"/>
      <protection/>
    </xf>
    <xf numFmtId="0" fontId="13" fillId="56" borderId="27" xfId="93" applyFont="1" applyFill="1" applyBorder="1" applyAlignment="1">
      <alignment horizontal="center"/>
      <protection/>
    </xf>
    <xf numFmtId="10" fontId="13" fillId="56" borderId="28" xfId="93" applyNumberFormat="1" applyFont="1" applyFill="1" applyBorder="1" applyAlignment="1">
      <alignment horizontal="center" vertical="center"/>
      <protection/>
    </xf>
    <xf numFmtId="10" fontId="13" fillId="56" borderId="29" xfId="93" applyNumberFormat="1" applyFont="1" applyFill="1" applyBorder="1" applyAlignment="1">
      <alignment horizontal="center" vertical="center"/>
      <protection/>
    </xf>
    <xf numFmtId="10" fontId="13" fillId="56" borderId="30" xfId="93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7" fillId="0" borderId="0" xfId="0" applyFont="1" applyBorder="1" applyAlignment="1">
      <alignment vertical="center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 vertical="center"/>
    </xf>
    <xf numFmtId="0" fontId="7" fillId="55" borderId="27" xfId="0" applyFont="1" applyFill="1" applyBorder="1" applyAlignment="1">
      <alignment horizontal="center" vertical="center"/>
    </xf>
    <xf numFmtId="0" fontId="7" fillId="55" borderId="28" xfId="0" applyFont="1" applyFill="1" applyBorder="1" applyAlignment="1">
      <alignment horizontal="center" vertical="center"/>
    </xf>
    <xf numFmtId="0" fontId="31" fillId="55" borderId="31" xfId="94" applyFont="1" applyFill="1" applyBorder="1" applyAlignment="1">
      <alignment horizontal="center" vertical="center"/>
      <protection/>
    </xf>
    <xf numFmtId="0" fontId="33" fillId="0" borderId="25" xfId="94" applyFont="1" applyBorder="1" applyAlignment="1">
      <alignment horizontal="center" vertical="center"/>
      <protection/>
    </xf>
    <xf numFmtId="10" fontId="63" fillId="0" borderId="26" xfId="106" applyNumberFormat="1" applyFont="1" applyFill="1" applyBorder="1" applyAlignment="1" applyProtection="1">
      <alignment horizontal="center" vertical="center"/>
      <protection/>
    </xf>
    <xf numFmtId="10" fontId="33" fillId="0" borderId="26" xfId="94" applyNumberFormat="1" applyFont="1" applyBorder="1" applyAlignment="1">
      <alignment horizontal="center" vertical="center"/>
      <protection/>
    </xf>
    <xf numFmtId="0" fontId="33" fillId="0" borderId="27" xfId="94" applyFont="1" applyBorder="1" applyAlignment="1">
      <alignment horizontal="center" vertical="center"/>
      <protection/>
    </xf>
    <xf numFmtId="10" fontId="63" fillId="0" borderId="28" xfId="106" applyNumberFormat="1" applyFont="1" applyFill="1" applyBorder="1" applyAlignment="1" applyProtection="1">
      <alignment horizontal="center" vertical="center"/>
      <protection/>
    </xf>
    <xf numFmtId="10" fontId="33" fillId="55" borderId="32" xfId="94" applyNumberFormat="1" applyFont="1" applyFill="1" applyBorder="1" applyAlignment="1">
      <alignment vertical="center"/>
      <protection/>
    </xf>
    <xf numFmtId="10" fontId="33" fillId="0" borderId="26" xfId="106" applyNumberFormat="1" applyFont="1" applyFill="1" applyBorder="1" applyAlignment="1" applyProtection="1">
      <alignment horizontal="center" vertical="center"/>
      <protection/>
    </xf>
    <xf numFmtId="10" fontId="31" fillId="0" borderId="30" xfId="106" applyNumberFormat="1" applyFont="1" applyFill="1" applyBorder="1" applyAlignment="1" applyProtection="1">
      <alignment horizontal="center" vertical="center"/>
      <protection/>
    </xf>
    <xf numFmtId="10" fontId="31" fillId="0" borderId="33" xfId="94" applyNumberFormat="1" applyFont="1" applyBorder="1" applyAlignment="1">
      <alignment horizontal="center" vertical="center"/>
      <protection/>
    </xf>
    <xf numFmtId="0" fontId="33" fillId="0" borderId="34" xfId="94" applyFont="1" applyBorder="1" applyAlignment="1">
      <alignment vertical="center"/>
      <protection/>
    </xf>
    <xf numFmtId="0" fontId="33" fillId="0" borderId="35" xfId="94" applyFont="1" applyBorder="1" applyAlignment="1">
      <alignment vertical="center"/>
      <protection/>
    </xf>
    <xf numFmtId="10" fontId="31" fillId="0" borderId="36" xfId="94" applyNumberFormat="1" applyFont="1" applyBorder="1" applyAlignment="1">
      <alignment horizontal="center" vertical="center"/>
      <protection/>
    </xf>
    <xf numFmtId="0" fontId="31" fillId="0" borderId="37" xfId="94" applyFont="1" applyBorder="1" applyAlignment="1">
      <alignment vertical="center"/>
      <protection/>
    </xf>
    <xf numFmtId="0" fontId="33" fillId="0" borderId="0" xfId="94" applyFont="1" applyAlignment="1">
      <alignment vertical="center"/>
      <protection/>
    </xf>
    <xf numFmtId="0" fontId="33" fillId="0" borderId="38" xfId="94" applyFont="1" applyBorder="1" applyAlignment="1">
      <alignment vertical="center"/>
      <protection/>
    </xf>
    <xf numFmtId="0" fontId="33" fillId="0" borderId="39" xfId="0" applyFont="1" applyBorder="1" applyAlignment="1">
      <alignment/>
    </xf>
    <xf numFmtId="0" fontId="33" fillId="0" borderId="40" xfId="94" applyFont="1" applyBorder="1" applyAlignment="1">
      <alignment vertical="center"/>
      <protection/>
    </xf>
    <xf numFmtId="0" fontId="33" fillId="0" borderId="41" xfId="94" applyFont="1" applyBorder="1" applyAlignment="1">
      <alignment vertical="center"/>
      <protection/>
    </xf>
    <xf numFmtId="0" fontId="0" fillId="0" borderId="0" xfId="93">
      <alignment/>
      <protection/>
    </xf>
    <xf numFmtId="0" fontId="64" fillId="0" borderId="0" xfId="0" applyFont="1" applyAlignment="1">
      <alignment vertical="center"/>
    </xf>
    <xf numFmtId="0" fontId="11" fillId="0" borderId="21" xfId="93" applyFont="1" applyBorder="1">
      <alignment/>
      <protection/>
    </xf>
    <xf numFmtId="0" fontId="11" fillId="0" borderId="18" xfId="93" applyFont="1" applyBorder="1">
      <alignment/>
      <protection/>
    </xf>
    <xf numFmtId="0" fontId="57" fillId="55" borderId="20" xfId="0" applyFont="1" applyFill="1" applyBorder="1" applyAlignment="1">
      <alignment horizontal="center" vertical="center"/>
    </xf>
    <xf numFmtId="0" fontId="4" fillId="55" borderId="42" xfId="0" applyFont="1" applyFill="1" applyBorder="1" applyAlignment="1">
      <alignment horizontal="left" vertical="center" wrapText="1"/>
    </xf>
    <xf numFmtId="0" fontId="0" fillId="55" borderId="42" xfId="0" applyFill="1" applyBorder="1" applyAlignment="1">
      <alignment vertical="center"/>
    </xf>
    <xf numFmtId="2" fontId="0" fillId="55" borderId="42" xfId="0" applyNumberFormat="1" applyFill="1" applyBorder="1" applyAlignment="1">
      <alignment vertical="center"/>
    </xf>
    <xf numFmtId="44" fontId="58" fillId="55" borderId="42" xfId="83" applyFont="1" applyFill="1" applyBorder="1" applyAlignment="1">
      <alignment vertical="center"/>
    </xf>
    <xf numFmtId="0" fontId="0" fillId="0" borderId="0" xfId="0" applyFill="1" applyAlignment="1">
      <alignment/>
    </xf>
    <xf numFmtId="2" fontId="0" fillId="0" borderId="18" xfId="0" applyNumberFormat="1" applyFill="1" applyBorder="1" applyAlignment="1">
      <alignment vertical="center"/>
    </xf>
    <xf numFmtId="44" fontId="58" fillId="0" borderId="18" xfId="83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44" fontId="57" fillId="55" borderId="18" xfId="83" applyFont="1" applyFill="1" applyBorder="1" applyAlignment="1">
      <alignment vertical="center"/>
    </xf>
    <xf numFmtId="0" fontId="57" fillId="0" borderId="43" xfId="0" applyFont="1" applyBorder="1" applyAlignment="1">
      <alignment vertical="center"/>
    </xf>
    <xf numFmtId="44" fontId="57" fillId="0" borderId="44" xfId="83" applyFont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 wrapText="1"/>
    </xf>
    <xf numFmtId="0" fontId="65" fillId="0" borderId="42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44" fontId="4" fillId="0" borderId="18" xfId="81" applyFont="1" applyFill="1" applyBorder="1" applyAlignment="1">
      <alignment horizontal="center" vertical="center" wrapText="1"/>
    </xf>
    <xf numFmtId="44" fontId="4" fillId="0" borderId="18" xfId="83" applyFont="1" applyFill="1" applyBorder="1" applyAlignment="1">
      <alignment horizontal="center" vertical="center" wrapText="1"/>
    </xf>
    <xf numFmtId="44" fontId="6" fillId="56" borderId="38" xfId="0" applyNumberFormat="1" applyFont="1" applyFill="1" applyBorder="1" applyAlignment="1">
      <alignment horizontal="center" vertical="center"/>
    </xf>
    <xf numFmtId="44" fontId="6" fillId="56" borderId="41" xfId="0" applyNumberFormat="1" applyFont="1" applyFill="1" applyBorder="1" applyAlignment="1">
      <alignment horizontal="center" vertical="center"/>
    </xf>
    <xf numFmtId="9" fontId="0" fillId="0" borderId="18" xfId="105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6" fillId="55" borderId="45" xfId="0" applyFont="1" applyFill="1" applyBorder="1" applyAlignment="1">
      <alignment horizontal="center" vertical="center"/>
    </xf>
    <xf numFmtId="0" fontId="6" fillId="55" borderId="46" xfId="0" applyFont="1" applyFill="1" applyBorder="1" applyAlignment="1">
      <alignment horizontal="center" vertical="center"/>
    </xf>
    <xf numFmtId="0" fontId="31" fillId="57" borderId="34" xfId="0" applyFont="1" applyFill="1" applyBorder="1" applyAlignment="1">
      <alignment horizontal="center" vertical="center"/>
    </xf>
    <xf numFmtId="0" fontId="31" fillId="57" borderId="35" xfId="0" applyFont="1" applyFill="1" applyBorder="1" applyAlignment="1">
      <alignment horizontal="center" vertical="center"/>
    </xf>
    <xf numFmtId="0" fontId="31" fillId="57" borderId="36" xfId="0" applyFont="1" applyFill="1" applyBorder="1" applyAlignment="1">
      <alignment horizontal="center" vertical="center"/>
    </xf>
    <xf numFmtId="0" fontId="31" fillId="57" borderId="37" xfId="0" applyFont="1" applyFill="1" applyBorder="1" applyAlignment="1">
      <alignment horizontal="center" vertical="center"/>
    </xf>
    <xf numFmtId="0" fontId="31" fillId="57" borderId="0" xfId="0" applyFont="1" applyFill="1" applyBorder="1" applyAlignment="1">
      <alignment horizontal="center" vertical="center"/>
    </xf>
    <xf numFmtId="0" fontId="31" fillId="57" borderId="38" xfId="0" applyFont="1" applyFill="1" applyBorder="1" applyAlignment="1">
      <alignment horizontal="center" vertical="center"/>
    </xf>
    <xf numFmtId="0" fontId="31" fillId="57" borderId="39" xfId="0" applyFont="1" applyFill="1" applyBorder="1" applyAlignment="1">
      <alignment horizontal="center" vertical="center"/>
    </xf>
    <xf numFmtId="0" fontId="31" fillId="57" borderId="40" xfId="0" applyFont="1" applyFill="1" applyBorder="1" applyAlignment="1">
      <alignment horizontal="center" vertical="center"/>
    </xf>
    <xf numFmtId="0" fontId="31" fillId="57" borderId="41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10" fontId="7" fillId="56" borderId="29" xfId="105" applyNumberFormat="1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/>
    </xf>
    <xf numFmtId="0" fontId="6" fillId="56" borderId="47" xfId="0" applyFont="1" applyFill="1" applyBorder="1" applyAlignment="1">
      <alignment horizontal="center" vertical="center"/>
    </xf>
    <xf numFmtId="10" fontId="7" fillId="56" borderId="18" xfId="107" applyNumberFormat="1" applyFont="1" applyFill="1" applyBorder="1" applyAlignment="1">
      <alignment horizontal="center" vertical="center"/>
    </xf>
    <xf numFmtId="10" fontId="7" fillId="56" borderId="25" xfId="107" applyNumberFormat="1" applyFont="1" applyFill="1" applyBorder="1" applyAlignment="1">
      <alignment horizontal="center" vertical="center"/>
    </xf>
    <xf numFmtId="164" fontId="7" fillId="56" borderId="25" xfId="0" applyNumberFormat="1" applyFont="1" applyFill="1" applyBorder="1" applyAlignment="1">
      <alignment horizontal="center" vertical="center"/>
    </xf>
    <xf numFmtId="164" fontId="67" fillId="56" borderId="18" xfId="0" applyNumberFormat="1" applyFont="1" applyFill="1" applyBorder="1" applyAlignment="1">
      <alignment horizontal="center" vertical="center"/>
    </xf>
    <xf numFmtId="10" fontId="7" fillId="56" borderId="48" xfId="105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8" fontId="7" fillId="56" borderId="49" xfId="0" applyNumberFormat="1" applyFont="1" applyFill="1" applyBorder="1" applyAlignment="1">
      <alignment horizontal="center" vertical="center"/>
    </xf>
    <xf numFmtId="8" fontId="7" fillId="56" borderId="31" xfId="0" applyNumberFormat="1" applyFont="1" applyFill="1" applyBorder="1" applyAlignment="1">
      <alignment horizontal="center" vertical="center"/>
    </xf>
    <xf numFmtId="9" fontId="7" fillId="0" borderId="25" xfId="105" applyFont="1" applyFill="1" applyBorder="1" applyAlignment="1">
      <alignment horizontal="center" vertical="center"/>
    </xf>
    <xf numFmtId="9" fontId="7" fillId="0" borderId="18" xfId="105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4" fontId="7" fillId="56" borderId="18" xfId="0" applyNumberFormat="1" applyFont="1" applyFill="1" applyBorder="1" applyAlignment="1">
      <alignment horizontal="center" vertical="center"/>
    </xf>
    <xf numFmtId="9" fontId="7" fillId="56" borderId="25" xfId="105" applyFont="1" applyFill="1" applyBorder="1" applyAlignment="1">
      <alignment horizontal="center" vertical="center"/>
    </xf>
    <xf numFmtId="9" fontId="7" fillId="56" borderId="18" xfId="105" applyFont="1" applyFill="1" applyBorder="1" applyAlignment="1">
      <alignment horizontal="center" vertical="center"/>
    </xf>
    <xf numFmtId="0" fontId="7" fillId="55" borderId="18" xfId="0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9" fontId="7" fillId="56" borderId="18" xfId="0" applyNumberFormat="1" applyFont="1" applyFill="1" applyBorder="1" applyAlignment="1">
      <alignment horizontal="center" vertical="center"/>
    </xf>
    <xf numFmtId="10" fontId="7" fillId="56" borderId="25" xfId="0" applyNumberFormat="1" applyFont="1" applyFill="1" applyBorder="1" applyAlignment="1">
      <alignment horizontal="center" vertical="center"/>
    </xf>
    <xf numFmtId="10" fontId="7" fillId="56" borderId="18" xfId="0" applyNumberFormat="1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/>
    </xf>
    <xf numFmtId="9" fontId="7" fillId="56" borderId="25" xfId="0" applyNumberFormat="1" applyFont="1" applyFill="1" applyBorder="1" applyAlignment="1">
      <alignment horizontal="center" vertical="center"/>
    </xf>
    <xf numFmtId="0" fontId="6" fillId="55" borderId="50" xfId="0" applyFont="1" applyFill="1" applyBorder="1" applyAlignment="1">
      <alignment horizontal="center" vertical="center"/>
    </xf>
    <xf numFmtId="0" fontId="6" fillId="55" borderId="51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7" fillId="56" borderId="45" xfId="0" applyFont="1" applyFill="1" applyBorder="1" applyAlignment="1">
      <alignment horizontal="center" vertical="center"/>
    </xf>
    <xf numFmtId="0" fontId="7" fillId="56" borderId="52" xfId="0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left" vertical="center"/>
    </xf>
    <xf numFmtId="0" fontId="7" fillId="56" borderId="38" xfId="0" applyFont="1" applyFill="1" applyBorder="1" applyAlignment="1">
      <alignment horizontal="left" vertical="center"/>
    </xf>
    <xf numFmtId="10" fontId="7" fillId="56" borderId="45" xfId="105" applyNumberFormat="1" applyFont="1" applyFill="1" applyBorder="1" applyAlignment="1">
      <alignment horizontal="center" vertical="center"/>
    </xf>
    <xf numFmtId="10" fontId="7" fillId="56" borderId="52" xfId="105" applyNumberFormat="1" applyFont="1" applyFill="1" applyBorder="1" applyAlignment="1">
      <alignment horizontal="center" vertical="center"/>
    </xf>
    <xf numFmtId="0" fontId="7" fillId="56" borderId="46" xfId="0" applyFont="1" applyFill="1" applyBorder="1" applyAlignment="1">
      <alignment horizontal="center" vertical="center"/>
    </xf>
    <xf numFmtId="0" fontId="7" fillId="56" borderId="45" xfId="0" applyFont="1" applyFill="1" applyBorder="1" applyAlignment="1">
      <alignment horizontal="left" vertical="center"/>
    </xf>
    <xf numFmtId="0" fontId="7" fillId="56" borderId="52" xfId="0" applyFont="1" applyFill="1" applyBorder="1" applyAlignment="1">
      <alignment horizontal="left" vertical="center"/>
    </xf>
    <xf numFmtId="0" fontId="7" fillId="56" borderId="46" xfId="0" applyFont="1" applyFill="1" applyBorder="1" applyAlignment="1">
      <alignment horizontal="left" vertical="center"/>
    </xf>
    <xf numFmtId="0" fontId="6" fillId="55" borderId="35" xfId="0" applyFont="1" applyFill="1" applyBorder="1" applyAlignment="1">
      <alignment horizontal="center" vertical="center"/>
    </xf>
    <xf numFmtId="0" fontId="6" fillId="55" borderId="40" xfId="0" applyFont="1" applyFill="1" applyBorder="1" applyAlignment="1">
      <alignment horizontal="center" vertical="center"/>
    </xf>
    <xf numFmtId="10" fontId="7" fillId="56" borderId="30" xfId="105" applyNumberFormat="1" applyFont="1" applyFill="1" applyBorder="1" applyAlignment="1">
      <alignment horizontal="center" vertical="center"/>
    </xf>
    <xf numFmtId="164" fontId="67" fillId="56" borderId="26" xfId="0" applyNumberFormat="1" applyFont="1" applyFill="1" applyBorder="1" applyAlignment="1">
      <alignment horizontal="center" vertical="center"/>
    </xf>
    <xf numFmtId="10" fontId="7" fillId="56" borderId="26" xfId="107" applyNumberFormat="1" applyFont="1" applyFill="1" applyBorder="1" applyAlignment="1">
      <alignment horizontal="center" vertical="center"/>
    </xf>
    <xf numFmtId="44" fontId="67" fillId="56" borderId="36" xfId="0" applyNumberFormat="1" applyFont="1" applyFill="1" applyBorder="1" applyAlignment="1">
      <alignment horizontal="center" vertical="center"/>
    </xf>
    <xf numFmtId="44" fontId="67" fillId="56" borderId="38" xfId="0" applyNumberFormat="1" applyFont="1" applyFill="1" applyBorder="1" applyAlignment="1">
      <alignment horizontal="center" vertical="center"/>
    </xf>
    <xf numFmtId="44" fontId="67" fillId="56" borderId="41" xfId="0" applyNumberFormat="1" applyFont="1" applyFill="1" applyBorder="1" applyAlignment="1">
      <alignment horizontal="center" vertical="center"/>
    </xf>
    <xf numFmtId="10" fontId="7" fillId="56" borderId="46" xfId="105" applyNumberFormat="1" applyFont="1" applyFill="1" applyBorder="1" applyAlignment="1">
      <alignment horizontal="center" vertical="center"/>
    </xf>
    <xf numFmtId="164" fontId="7" fillId="56" borderId="29" xfId="0" applyNumberFormat="1" applyFont="1" applyFill="1" applyBorder="1" applyAlignment="1">
      <alignment horizontal="center" vertical="center"/>
    </xf>
    <xf numFmtId="9" fontId="0" fillId="0" borderId="18" xfId="105" applyFont="1" applyBorder="1" applyAlignment="1">
      <alignment horizontal="center"/>
    </xf>
    <xf numFmtId="0" fontId="33" fillId="0" borderId="37" xfId="94" applyFont="1" applyBorder="1" applyAlignment="1">
      <alignment vertical="center" wrapText="1"/>
      <protection/>
    </xf>
    <xf numFmtId="0" fontId="33" fillId="0" borderId="0" xfId="94" applyFont="1" applyAlignment="1">
      <alignment vertical="center" wrapText="1"/>
      <protection/>
    </xf>
    <xf numFmtId="0" fontId="33" fillId="0" borderId="38" xfId="94" applyFont="1" applyBorder="1" applyAlignment="1">
      <alignment vertical="center" wrapText="1"/>
      <protection/>
    </xf>
    <xf numFmtId="0" fontId="33" fillId="0" borderId="18" xfId="94" applyFont="1" applyBorder="1" applyAlignment="1">
      <alignment horizontal="left" vertical="center"/>
      <protection/>
    </xf>
    <xf numFmtId="0" fontId="31" fillId="0" borderId="48" xfId="94" applyFont="1" applyBorder="1" applyAlignment="1">
      <alignment horizontal="right" vertical="center"/>
      <protection/>
    </xf>
    <xf numFmtId="0" fontId="31" fillId="0" borderId="29" xfId="94" applyFont="1" applyBorder="1" applyAlignment="1">
      <alignment horizontal="right" vertical="center"/>
      <protection/>
    </xf>
    <xf numFmtId="0" fontId="31" fillId="0" borderId="53" xfId="94" applyFont="1" applyBorder="1" applyAlignment="1">
      <alignment horizontal="center" vertical="center"/>
      <protection/>
    </xf>
    <xf numFmtId="0" fontId="31" fillId="0" borderId="54" xfId="94" applyFont="1" applyBorder="1" applyAlignment="1">
      <alignment horizontal="center" vertical="center"/>
      <protection/>
    </xf>
    <xf numFmtId="0" fontId="31" fillId="0" borderId="55" xfId="94" applyFont="1" applyBorder="1" applyAlignment="1">
      <alignment horizontal="center" vertical="center"/>
      <protection/>
    </xf>
    <xf numFmtId="0" fontId="33" fillId="0" borderId="56" xfId="94" applyFont="1" applyBorder="1" applyAlignment="1">
      <alignment horizontal="center" vertical="center"/>
      <protection/>
    </xf>
    <xf numFmtId="0" fontId="33" fillId="0" borderId="57" xfId="94" applyFont="1" applyBorder="1" applyAlignment="1">
      <alignment horizontal="center" vertical="center"/>
      <protection/>
    </xf>
    <xf numFmtId="0" fontId="33" fillId="0" borderId="58" xfId="94" applyFont="1" applyBorder="1" applyAlignment="1">
      <alignment horizontal="center" vertical="center"/>
      <protection/>
    </xf>
    <xf numFmtId="0" fontId="33" fillId="0" borderId="19" xfId="94" applyFont="1" applyBorder="1" applyAlignment="1">
      <alignment horizontal="left" vertical="center"/>
      <protection/>
    </xf>
    <xf numFmtId="0" fontId="31" fillId="55" borderId="49" xfId="94" applyFont="1" applyFill="1" applyBorder="1" applyAlignment="1">
      <alignment horizontal="center" vertical="center"/>
      <protection/>
    </xf>
    <xf numFmtId="0" fontId="65" fillId="0" borderId="0" xfId="0" applyFont="1" applyAlignment="1">
      <alignment horizontal="left" vertical="top" wrapText="1"/>
    </xf>
    <xf numFmtId="0" fontId="31" fillId="0" borderId="0" xfId="94" applyFont="1" applyAlignment="1">
      <alignment horizontal="center" vertical="center" wrapText="1"/>
      <protection/>
    </xf>
    <xf numFmtId="0" fontId="31" fillId="55" borderId="32" xfId="94" applyFont="1" applyFill="1" applyBorder="1" applyAlignment="1">
      <alignment horizontal="center" vertical="center"/>
      <protection/>
    </xf>
    <xf numFmtId="0" fontId="13" fillId="0" borderId="59" xfId="93" applyFont="1" applyBorder="1" applyAlignment="1">
      <alignment horizontal="center"/>
      <protection/>
    </xf>
    <xf numFmtId="0" fontId="13" fillId="0" borderId="22" xfId="93" applyFont="1" applyBorder="1" applyAlignment="1">
      <alignment horizontal="center"/>
      <protection/>
    </xf>
    <xf numFmtId="0" fontId="13" fillId="0" borderId="60" xfId="93" applyFont="1" applyBorder="1" applyAlignment="1">
      <alignment horizontal="center"/>
      <protection/>
    </xf>
    <xf numFmtId="0" fontId="13" fillId="56" borderId="48" xfId="93" applyFont="1" applyFill="1" applyBorder="1" applyAlignment="1">
      <alignment horizontal="center"/>
      <protection/>
    </xf>
    <xf numFmtId="0" fontId="13" fillId="56" borderId="29" xfId="93" applyFont="1" applyFill="1" applyBorder="1" applyAlignment="1">
      <alignment horizontal="center"/>
      <protection/>
    </xf>
    <xf numFmtId="0" fontId="68" fillId="0" borderId="0" xfId="0" applyFont="1" applyAlignment="1">
      <alignment horizontal="left" vertical="center" wrapText="1"/>
    </xf>
    <xf numFmtId="0" fontId="68" fillId="0" borderId="40" xfId="0" applyFont="1" applyBorder="1" applyAlignment="1">
      <alignment horizontal="left" vertical="center" wrapText="1"/>
    </xf>
    <xf numFmtId="0" fontId="12" fillId="56" borderId="50" xfId="93" applyFont="1" applyFill="1" applyBorder="1" applyAlignment="1">
      <alignment horizontal="center" vertical="center" wrapText="1"/>
      <protection/>
    </xf>
    <xf numFmtId="0" fontId="12" fillId="56" borderId="61" xfId="93" applyFont="1" applyFill="1" applyBorder="1" applyAlignment="1">
      <alignment horizontal="center" vertical="center" wrapText="1"/>
      <protection/>
    </xf>
    <xf numFmtId="0" fontId="12" fillId="56" borderId="51" xfId="93" applyFont="1" applyFill="1" applyBorder="1" applyAlignment="1">
      <alignment horizontal="center" vertical="center" wrapText="1"/>
      <protection/>
    </xf>
    <xf numFmtId="0" fontId="13" fillId="0" borderId="59" xfId="93" applyFont="1" applyBorder="1" applyAlignment="1">
      <alignment horizontal="center" wrapText="1"/>
      <protection/>
    </xf>
    <xf numFmtId="0" fontId="13" fillId="0" borderId="22" xfId="93" applyFont="1" applyBorder="1" applyAlignment="1">
      <alignment horizontal="center" wrapText="1"/>
      <protection/>
    </xf>
    <xf numFmtId="0" fontId="13" fillId="0" borderId="60" xfId="93" applyFont="1" applyBorder="1" applyAlignment="1">
      <alignment horizontal="center" wrapText="1"/>
      <protection/>
    </xf>
    <xf numFmtId="0" fontId="61" fillId="0" borderId="59" xfId="93" applyFont="1" applyBorder="1" applyAlignment="1">
      <alignment horizontal="center"/>
      <protection/>
    </xf>
    <xf numFmtId="0" fontId="61" fillId="0" borderId="22" xfId="93" applyFont="1" applyBorder="1" applyAlignment="1">
      <alignment horizontal="center"/>
      <protection/>
    </xf>
    <xf numFmtId="0" fontId="61" fillId="0" borderId="60" xfId="93" applyFont="1" applyBorder="1" applyAlignment="1">
      <alignment horizontal="center"/>
      <protection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uro" xfId="71"/>
    <cellStyle name="Excel Built-in Normal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Currency" xfId="81"/>
    <cellStyle name="Currency [0]" xfId="82"/>
    <cellStyle name="Moeda 2" xfId="83"/>
    <cellStyle name="Moeda 2 2" xfId="84"/>
    <cellStyle name="Moeda 2 3" xfId="85"/>
    <cellStyle name="Moeda 3" xfId="86"/>
    <cellStyle name="Moeda 4" xfId="87"/>
    <cellStyle name="Moeda 5" xfId="88"/>
    <cellStyle name="Moeda 5 2" xfId="89"/>
    <cellStyle name="Neutral" xfId="90"/>
    <cellStyle name="Neutro" xfId="91"/>
    <cellStyle name="Normal 2" xfId="92"/>
    <cellStyle name="Normal 2 2" xfId="93"/>
    <cellStyle name="Normal 2 22" xfId="94"/>
    <cellStyle name="Normal 2 3" xfId="95"/>
    <cellStyle name="Normal 3" xfId="96"/>
    <cellStyle name="Normal 3 2" xfId="97"/>
    <cellStyle name="Normal 3 3" xfId="98"/>
    <cellStyle name="Normal 4" xfId="99"/>
    <cellStyle name="Normal 5" xfId="100"/>
    <cellStyle name="Normal 5 2" xfId="101"/>
    <cellStyle name="Nota" xfId="102"/>
    <cellStyle name="Note" xfId="103"/>
    <cellStyle name="Output" xfId="104"/>
    <cellStyle name="Percent" xfId="105"/>
    <cellStyle name="Porcentagem 2" xfId="106"/>
    <cellStyle name="Porcentagem 2 2" xfId="107"/>
    <cellStyle name="Porcentagem 3" xfId="108"/>
    <cellStyle name="Ruim" xfId="109"/>
    <cellStyle name="Saída" xfId="110"/>
    <cellStyle name="Comma [0]" xfId="111"/>
    <cellStyle name="Separador de milhares 2" xfId="112"/>
    <cellStyle name="Separador de milhares 2 2" xfId="113"/>
    <cellStyle name="Separador de milhares 2 2 2" xfId="114"/>
    <cellStyle name="Separador de milhares 2 2 3" xfId="115"/>
    <cellStyle name="Separador de milhares 2 3" xfId="116"/>
    <cellStyle name="Separador de milhares 2 3 2" xfId="117"/>
    <cellStyle name="Separador de milhares 2 4" xfId="118"/>
    <cellStyle name="Separador de milhares 3" xfId="119"/>
    <cellStyle name="Separador de milhares 3 2" xfId="120"/>
    <cellStyle name="Texto de Aviso" xfId="121"/>
    <cellStyle name="Texto Explicativo" xfId="122"/>
    <cellStyle name="Title" xfId="123"/>
    <cellStyle name="Título" xfId="124"/>
    <cellStyle name="Título 1" xfId="125"/>
    <cellStyle name="Título 1 1" xfId="126"/>
    <cellStyle name="Título 2" xfId="127"/>
    <cellStyle name="Título 3" xfId="128"/>
    <cellStyle name="Título 4" xfId="129"/>
    <cellStyle name="Total" xfId="130"/>
    <cellStyle name="Comma" xfId="131"/>
    <cellStyle name="Vírgula 2" xfId="132"/>
    <cellStyle name="Vírgula 2 2" xfId="133"/>
    <cellStyle name="Vírgula 2 2 2" xfId="134"/>
    <cellStyle name="Vírgula 2 3" xfId="135"/>
    <cellStyle name="Vírgula 3" xfId="136"/>
    <cellStyle name="Vírgula 4" xfId="137"/>
    <cellStyle name="Vírgula 4 2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23</xdr:row>
      <xdr:rowOff>95250</xdr:rowOff>
    </xdr:from>
    <xdr:to>
      <xdr:col>6</xdr:col>
      <xdr:colOff>228600</xdr:colOff>
      <xdr:row>24</xdr:row>
      <xdr:rowOff>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6238875"/>
          <a:ext cx="3381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85" zoomScaleSheetLayoutView="85" zoomScalePageLayoutView="70" workbookViewId="0" topLeftCell="A1">
      <selection activeCell="I72" sqref="I72"/>
    </sheetView>
  </sheetViews>
  <sheetFormatPr defaultColWidth="9.140625" defaultRowHeight="15"/>
  <cols>
    <col min="1" max="1" width="8.8515625" style="24" customWidth="1"/>
    <col min="2" max="2" width="58.7109375" style="24" customWidth="1"/>
    <col min="3" max="3" width="8.8515625" style="24" customWidth="1"/>
    <col min="4" max="4" width="9.28125" style="22" bestFit="1" customWidth="1"/>
    <col min="5" max="5" width="14.421875" style="2" customWidth="1"/>
    <col min="6" max="6" width="19.8515625" style="24" bestFit="1" customWidth="1"/>
    <col min="7" max="16384" width="8.8515625" style="64" customWidth="1"/>
  </cols>
  <sheetData>
    <row r="1" spans="1:6" ht="12" customHeight="1">
      <c r="A1" s="110" t="s">
        <v>150</v>
      </c>
      <c r="B1" s="110"/>
      <c r="C1" s="110"/>
      <c r="D1" s="110"/>
      <c r="E1" s="110"/>
      <c r="F1" s="110"/>
    </row>
    <row r="2" spans="1:6" ht="32.25" customHeight="1">
      <c r="A2" s="110"/>
      <c r="B2" s="110"/>
      <c r="C2" s="110"/>
      <c r="D2" s="110"/>
      <c r="E2" s="110"/>
      <c r="F2" s="110"/>
    </row>
    <row r="3" spans="1:6" ht="21.75" customHeight="1">
      <c r="A3" s="110"/>
      <c r="B3" s="110"/>
      <c r="C3" s="110"/>
      <c r="D3" s="110"/>
      <c r="E3" s="110"/>
      <c r="F3" s="110"/>
    </row>
    <row r="4" spans="1:6" ht="15" customHeight="1">
      <c r="A4" s="110"/>
      <c r="B4" s="110"/>
      <c r="C4" s="110"/>
      <c r="D4" s="110"/>
      <c r="E4" s="110"/>
      <c r="F4" s="110"/>
    </row>
    <row r="5" spans="1:6" ht="15" customHeight="1">
      <c r="A5" s="110"/>
      <c r="B5" s="110"/>
      <c r="C5" s="110"/>
      <c r="D5" s="110"/>
      <c r="E5" s="110"/>
      <c r="F5" s="110"/>
    </row>
    <row r="6" spans="1:6" ht="15" customHeight="1">
      <c r="A6" s="110"/>
      <c r="B6" s="110"/>
      <c r="C6" s="110"/>
      <c r="D6" s="110"/>
      <c r="E6" s="110"/>
      <c r="F6" s="110"/>
    </row>
    <row r="7" spans="1:6" ht="15" customHeight="1">
      <c r="A7" s="110"/>
      <c r="B7" s="110"/>
      <c r="C7" s="110"/>
      <c r="D7" s="110"/>
      <c r="E7" s="110"/>
      <c r="F7" s="110"/>
    </row>
    <row r="8" spans="1:6" ht="15" customHeight="1">
      <c r="A8" s="110"/>
      <c r="B8" s="110"/>
      <c r="C8" s="110"/>
      <c r="D8" s="110"/>
      <c r="E8" s="110"/>
      <c r="F8" s="110"/>
    </row>
    <row r="9" spans="1:6" ht="15" customHeight="1">
      <c r="A9" s="110"/>
      <c r="B9" s="110"/>
      <c r="C9" s="110"/>
      <c r="D9" s="110"/>
      <c r="E9" s="110"/>
      <c r="F9" s="110"/>
    </row>
    <row r="10" spans="1:6" ht="15" customHeight="1">
      <c r="A10" s="111"/>
      <c r="B10" s="111"/>
      <c r="C10" s="111"/>
      <c r="D10" s="111"/>
      <c r="E10" s="111"/>
      <c r="F10" s="111"/>
    </row>
    <row r="11" spans="1:6" ht="21" customHeight="1">
      <c r="A11" s="112" t="s">
        <v>63</v>
      </c>
      <c r="B11" s="113"/>
      <c r="C11" s="113"/>
      <c r="D11" s="113"/>
      <c r="E11" s="113"/>
      <c r="F11" s="114"/>
    </row>
    <row r="12" spans="1:6" ht="14.25">
      <c r="A12" s="115" t="s">
        <v>32</v>
      </c>
      <c r="B12" s="115" t="s">
        <v>47</v>
      </c>
      <c r="C12" s="115" t="s">
        <v>35</v>
      </c>
      <c r="D12" s="116" t="s">
        <v>48</v>
      </c>
      <c r="E12" s="117" t="s">
        <v>46</v>
      </c>
      <c r="F12" s="118" t="s">
        <v>49</v>
      </c>
    </row>
    <row r="13" spans="1:6" ht="16.5" customHeight="1">
      <c r="A13" s="115"/>
      <c r="B13" s="115"/>
      <c r="C13" s="115"/>
      <c r="D13" s="116"/>
      <c r="E13" s="117"/>
      <c r="F13" s="118"/>
    </row>
    <row r="14" spans="1:6" ht="16.5" customHeight="1">
      <c r="A14" s="13">
        <v>1</v>
      </c>
      <c r="B14" s="19" t="s">
        <v>33</v>
      </c>
      <c r="C14" s="15"/>
      <c r="D14" s="16"/>
      <c r="E14" s="17"/>
      <c r="F14" s="18">
        <f>SUM(F15:F15)</f>
        <v>6589.75</v>
      </c>
    </row>
    <row r="15" spans="1:6" ht="16.5" customHeight="1">
      <c r="A15" s="26" t="s">
        <v>0</v>
      </c>
      <c r="B15" s="9" t="s">
        <v>245</v>
      </c>
      <c r="C15" s="10" t="s">
        <v>24</v>
      </c>
      <c r="D15" s="20">
        <v>1</v>
      </c>
      <c r="E15" s="11">
        <v>6589.75</v>
      </c>
      <c r="F15" s="12">
        <f>D15*E15</f>
        <v>6589.75</v>
      </c>
    </row>
    <row r="16" spans="1:6" ht="16.5" customHeight="1">
      <c r="A16" s="13" t="s">
        <v>38</v>
      </c>
      <c r="B16" s="19" t="s">
        <v>134</v>
      </c>
      <c r="C16" s="15"/>
      <c r="D16" s="16"/>
      <c r="E16" s="17"/>
      <c r="F16" s="18">
        <f>SUM(F17:F17)</f>
        <v>21530.2356</v>
      </c>
    </row>
    <row r="17" spans="1:6" ht="30" customHeight="1">
      <c r="A17" s="26" t="s">
        <v>3</v>
      </c>
      <c r="B17" s="9" t="s">
        <v>244</v>
      </c>
      <c r="C17" s="10" t="s">
        <v>51</v>
      </c>
      <c r="D17" s="20">
        <v>30.82</v>
      </c>
      <c r="E17" s="11">
        <v>698.58</v>
      </c>
      <c r="F17" s="12">
        <f>D17*E17</f>
        <v>21530.2356</v>
      </c>
    </row>
    <row r="18" spans="1:6" ht="16.5" customHeight="1">
      <c r="A18" s="13" t="s">
        <v>31</v>
      </c>
      <c r="B18" s="19" t="s">
        <v>135</v>
      </c>
      <c r="C18" s="15"/>
      <c r="D18" s="16"/>
      <c r="E18" s="17"/>
      <c r="F18" s="106">
        <f>SUM(F19:F23)</f>
        <v>71959.6737</v>
      </c>
    </row>
    <row r="19" spans="1:6" ht="16.5" customHeight="1">
      <c r="A19" s="26" t="s">
        <v>4</v>
      </c>
      <c r="B19" s="9" t="s">
        <v>239</v>
      </c>
      <c r="C19" s="10" t="s">
        <v>50</v>
      </c>
      <c r="D19" s="20">
        <v>482.85</v>
      </c>
      <c r="E19" s="11">
        <v>56.45</v>
      </c>
      <c r="F19" s="12">
        <f aca="true" t="shared" si="0" ref="F19:F72">D19*E19</f>
        <v>27256.882500000003</v>
      </c>
    </row>
    <row r="20" spans="1:6" ht="16.5" customHeight="1">
      <c r="A20" s="26" t="s">
        <v>5</v>
      </c>
      <c r="B20" s="9" t="s">
        <v>240</v>
      </c>
      <c r="C20" s="10" t="s">
        <v>50</v>
      </c>
      <c r="D20" s="20">
        <v>64.11</v>
      </c>
      <c r="E20" s="11">
        <v>35.34</v>
      </c>
      <c r="F20" s="12">
        <f t="shared" si="0"/>
        <v>2265.6474000000003</v>
      </c>
    </row>
    <row r="21" spans="1:6" ht="16.5" customHeight="1">
      <c r="A21" s="26" t="s">
        <v>6</v>
      </c>
      <c r="B21" s="9" t="s">
        <v>241</v>
      </c>
      <c r="C21" s="10" t="s">
        <v>50</v>
      </c>
      <c r="D21" s="20">
        <v>901.59</v>
      </c>
      <c r="E21" s="11">
        <v>41.65</v>
      </c>
      <c r="F21" s="12">
        <f t="shared" si="0"/>
        <v>37551.2235</v>
      </c>
    </row>
    <row r="22" spans="1:6" ht="28.5">
      <c r="A22" s="26" t="s">
        <v>237</v>
      </c>
      <c r="B22" s="29" t="s">
        <v>242</v>
      </c>
      <c r="C22" s="28" t="s">
        <v>51</v>
      </c>
      <c r="D22" s="3">
        <v>0.16</v>
      </c>
      <c r="E22" s="4">
        <v>2665.85</v>
      </c>
      <c r="F22" s="12">
        <f t="shared" si="0"/>
        <v>426.536</v>
      </c>
    </row>
    <row r="23" spans="1:6" ht="14.25">
      <c r="A23" s="26" t="s">
        <v>238</v>
      </c>
      <c r="B23" s="5" t="s">
        <v>243</v>
      </c>
      <c r="C23" s="6" t="s">
        <v>50</v>
      </c>
      <c r="D23" s="21">
        <v>61.79</v>
      </c>
      <c r="E23" s="7">
        <v>72.17</v>
      </c>
      <c r="F23" s="12">
        <f t="shared" si="0"/>
        <v>4459.3843</v>
      </c>
    </row>
    <row r="24" spans="1:6" ht="16.5" customHeight="1">
      <c r="A24" s="13" t="s">
        <v>39</v>
      </c>
      <c r="B24" s="19" t="s">
        <v>136</v>
      </c>
      <c r="C24" s="15"/>
      <c r="D24" s="16"/>
      <c r="E24" s="17"/>
      <c r="F24" s="106">
        <f>SUM(F25:F28)-0.01</f>
        <v>37479.3896</v>
      </c>
    </row>
    <row r="25" spans="1:6" ht="28.5">
      <c r="A25" s="26" t="s">
        <v>7</v>
      </c>
      <c r="B25" s="9" t="s">
        <v>232</v>
      </c>
      <c r="C25" s="10" t="s">
        <v>50</v>
      </c>
      <c r="D25" s="20">
        <v>328.23</v>
      </c>
      <c r="E25" s="11">
        <v>95.76</v>
      </c>
      <c r="F25" s="12">
        <f t="shared" si="0"/>
        <v>31431.3048</v>
      </c>
    </row>
    <row r="26" spans="1:6" ht="16.5" customHeight="1">
      <c r="A26" s="26" t="s">
        <v>8</v>
      </c>
      <c r="B26" s="29" t="s">
        <v>233</v>
      </c>
      <c r="C26" s="28" t="s">
        <v>50</v>
      </c>
      <c r="D26" s="3">
        <v>1.76</v>
      </c>
      <c r="E26" s="4">
        <v>584.48</v>
      </c>
      <c r="F26" s="12">
        <f t="shared" si="0"/>
        <v>1028.6848</v>
      </c>
    </row>
    <row r="27" spans="1:6" ht="30.75" customHeight="1">
      <c r="A27" s="26" t="s">
        <v>9</v>
      </c>
      <c r="B27" s="5" t="s">
        <v>236</v>
      </c>
      <c r="C27" s="6" t="s">
        <v>50</v>
      </c>
      <c r="D27" s="21">
        <v>45.58</v>
      </c>
      <c r="E27" s="7">
        <v>95.18</v>
      </c>
      <c r="F27" s="12">
        <f t="shared" si="0"/>
        <v>4338.3044</v>
      </c>
    </row>
    <row r="28" spans="1:6" ht="16.5" customHeight="1">
      <c r="A28" s="103" t="s">
        <v>235</v>
      </c>
      <c r="B28" s="104" t="s">
        <v>234</v>
      </c>
      <c r="C28" s="6" t="s">
        <v>50</v>
      </c>
      <c r="D28" s="21">
        <v>41.94</v>
      </c>
      <c r="E28" s="7">
        <v>16.24</v>
      </c>
      <c r="F28" s="12">
        <f>D28*E28</f>
        <v>681.1055999999999</v>
      </c>
    </row>
    <row r="29" spans="1:6" ht="16.5" customHeight="1">
      <c r="A29" s="13" t="s">
        <v>40</v>
      </c>
      <c r="B29" s="19" t="s">
        <v>34</v>
      </c>
      <c r="C29" s="15"/>
      <c r="D29" s="16"/>
      <c r="E29" s="17"/>
      <c r="F29" s="106">
        <f>SUM(F30:F32)</f>
        <v>88896.3285</v>
      </c>
    </row>
    <row r="30" spans="1:6" ht="14.25">
      <c r="A30" s="26" t="s">
        <v>10</v>
      </c>
      <c r="B30" s="9" t="s">
        <v>229</v>
      </c>
      <c r="C30" s="10" t="s">
        <v>50</v>
      </c>
      <c r="D30" s="20">
        <v>358.55</v>
      </c>
      <c r="E30" s="11">
        <v>193.04</v>
      </c>
      <c r="F30" s="12">
        <f t="shared" si="0"/>
        <v>69214.492</v>
      </c>
    </row>
    <row r="31" spans="1:6" ht="16.5" customHeight="1">
      <c r="A31" s="26" t="s">
        <v>11</v>
      </c>
      <c r="B31" s="29" t="s">
        <v>230</v>
      </c>
      <c r="C31" s="28" t="s">
        <v>50</v>
      </c>
      <c r="D31" s="3">
        <v>358.55</v>
      </c>
      <c r="E31" s="4">
        <v>50.41</v>
      </c>
      <c r="F31" s="12">
        <f t="shared" si="0"/>
        <v>18074.5055</v>
      </c>
    </row>
    <row r="32" spans="1:6" ht="14.25">
      <c r="A32" s="26" t="s">
        <v>12</v>
      </c>
      <c r="B32" s="29" t="s">
        <v>231</v>
      </c>
      <c r="C32" s="28" t="s">
        <v>1</v>
      </c>
      <c r="D32" s="3">
        <v>29.15</v>
      </c>
      <c r="E32" s="4">
        <v>55.14</v>
      </c>
      <c r="F32" s="12">
        <f t="shared" si="0"/>
        <v>1607.331</v>
      </c>
    </row>
    <row r="33" spans="1:6" ht="16.5" customHeight="1">
      <c r="A33" s="13" t="s">
        <v>41</v>
      </c>
      <c r="B33" s="19" t="s">
        <v>137</v>
      </c>
      <c r="C33" s="15"/>
      <c r="D33" s="16"/>
      <c r="E33" s="17"/>
      <c r="F33" s="106">
        <f>SUM(F34:F39)+0.01</f>
        <v>15208.534400000002</v>
      </c>
    </row>
    <row r="34" spans="1:6" ht="16.5" customHeight="1">
      <c r="A34" s="26" t="s">
        <v>13</v>
      </c>
      <c r="B34" s="9" t="s">
        <v>225</v>
      </c>
      <c r="C34" s="10" t="s">
        <v>50</v>
      </c>
      <c r="D34" s="20">
        <v>6</v>
      </c>
      <c r="E34" s="11">
        <v>471.06</v>
      </c>
      <c r="F34" s="12">
        <f t="shared" si="0"/>
        <v>2826.36</v>
      </c>
    </row>
    <row r="35" spans="1:6" ht="16.5" customHeight="1">
      <c r="A35" s="26" t="s">
        <v>14</v>
      </c>
      <c r="B35" s="29" t="s">
        <v>226</v>
      </c>
      <c r="C35" s="28" t="s">
        <v>50</v>
      </c>
      <c r="D35" s="3">
        <v>5</v>
      </c>
      <c r="E35" s="4">
        <v>586.93</v>
      </c>
      <c r="F35" s="12">
        <f t="shared" si="0"/>
        <v>2934.6499999999996</v>
      </c>
    </row>
    <row r="36" spans="1:6" ht="16.5" customHeight="1">
      <c r="A36" s="26" t="s">
        <v>15</v>
      </c>
      <c r="B36" s="29" t="s">
        <v>20</v>
      </c>
      <c r="C36" s="28" t="s">
        <v>50</v>
      </c>
      <c r="D36" s="3">
        <v>7.63</v>
      </c>
      <c r="E36" s="4">
        <v>624.24</v>
      </c>
      <c r="F36" s="12">
        <f t="shared" si="0"/>
        <v>4762.9512</v>
      </c>
    </row>
    <row r="37" spans="1:6" ht="16.5" customHeight="1">
      <c r="A37" s="26" t="s">
        <v>16</v>
      </c>
      <c r="B37" s="29" t="s">
        <v>227</v>
      </c>
      <c r="C37" s="28" t="s">
        <v>35</v>
      </c>
      <c r="D37" s="3">
        <v>4</v>
      </c>
      <c r="E37" s="4">
        <v>93.44</v>
      </c>
      <c r="F37" s="12">
        <f t="shared" si="0"/>
        <v>373.76</v>
      </c>
    </row>
    <row r="38" spans="1:6" ht="14.25">
      <c r="A38" s="26" t="s">
        <v>17</v>
      </c>
      <c r="B38" s="29" t="s">
        <v>228</v>
      </c>
      <c r="C38" s="28" t="s">
        <v>50</v>
      </c>
      <c r="D38" s="3">
        <v>2.4</v>
      </c>
      <c r="E38" s="4">
        <v>490.32</v>
      </c>
      <c r="F38" s="12">
        <f t="shared" si="0"/>
        <v>1176.768</v>
      </c>
    </row>
    <row r="39" spans="1:6" ht="16.5" customHeight="1">
      <c r="A39" s="26" t="s">
        <v>18</v>
      </c>
      <c r="B39" s="29" t="s">
        <v>22</v>
      </c>
      <c r="C39" s="28" t="s">
        <v>50</v>
      </c>
      <c r="D39" s="3">
        <v>11.28</v>
      </c>
      <c r="E39" s="4">
        <v>277.84</v>
      </c>
      <c r="F39" s="12">
        <f t="shared" si="0"/>
        <v>3134.0351999999993</v>
      </c>
    </row>
    <row r="40" spans="1:6" ht="16.5" customHeight="1">
      <c r="A40" s="1" t="s">
        <v>42</v>
      </c>
      <c r="B40" s="14" t="s">
        <v>45</v>
      </c>
      <c r="C40" s="15"/>
      <c r="D40" s="16"/>
      <c r="E40" s="17"/>
      <c r="F40" s="106">
        <f>SUM(F41:F43)</f>
        <v>31616.9188</v>
      </c>
    </row>
    <row r="41" spans="1:6" ht="16.5" customHeight="1">
      <c r="A41" s="8" t="s">
        <v>19</v>
      </c>
      <c r="B41" s="9" t="s">
        <v>222</v>
      </c>
      <c r="C41" s="10" t="s">
        <v>50</v>
      </c>
      <c r="D41" s="20">
        <v>794.63</v>
      </c>
      <c r="E41" s="11">
        <v>38.36</v>
      </c>
      <c r="F41" s="12">
        <f t="shared" si="0"/>
        <v>30482.0068</v>
      </c>
    </row>
    <row r="42" spans="1:6" ht="16.5" customHeight="1">
      <c r="A42" s="8" t="s">
        <v>21</v>
      </c>
      <c r="B42" s="29" t="s">
        <v>223</v>
      </c>
      <c r="C42" s="28" t="s">
        <v>50</v>
      </c>
      <c r="D42" s="3">
        <v>15.2</v>
      </c>
      <c r="E42" s="4">
        <v>23.82</v>
      </c>
      <c r="F42" s="12">
        <f t="shared" si="0"/>
        <v>362.06399999999996</v>
      </c>
    </row>
    <row r="43" spans="1:6" ht="16.5" customHeight="1">
      <c r="A43" s="8" t="s">
        <v>23</v>
      </c>
      <c r="B43" s="29" t="s">
        <v>224</v>
      </c>
      <c r="C43" s="105" t="s">
        <v>50</v>
      </c>
      <c r="D43" s="3">
        <v>21.6</v>
      </c>
      <c r="E43" s="4">
        <v>35.78</v>
      </c>
      <c r="F43" s="12">
        <f t="shared" si="0"/>
        <v>772.8480000000001</v>
      </c>
    </row>
    <row r="44" spans="1:6" ht="16.5" customHeight="1">
      <c r="A44" s="1" t="s">
        <v>43</v>
      </c>
      <c r="B44" s="14" t="s">
        <v>138</v>
      </c>
      <c r="C44" s="15"/>
      <c r="D44" s="16"/>
      <c r="E44" s="17"/>
      <c r="F44" s="106">
        <f>F45+F49</f>
        <v>14933.650000000001</v>
      </c>
    </row>
    <row r="45" spans="1:6" ht="16.5" customHeight="1">
      <c r="A45" s="1" t="s">
        <v>25</v>
      </c>
      <c r="B45" s="14" t="s">
        <v>209</v>
      </c>
      <c r="C45" s="15"/>
      <c r="D45" s="16"/>
      <c r="E45" s="17"/>
      <c r="F45" s="106">
        <f>SUM(F46:F48)</f>
        <v>8652.27</v>
      </c>
    </row>
    <row r="46" spans="1:6" ht="16.5" customHeight="1">
      <c r="A46" s="8" t="s">
        <v>210</v>
      </c>
      <c r="B46" s="9" t="s">
        <v>213</v>
      </c>
      <c r="C46" s="10" t="s">
        <v>193</v>
      </c>
      <c r="D46" s="20">
        <v>11</v>
      </c>
      <c r="E46" s="11">
        <v>370.25</v>
      </c>
      <c r="F46" s="27">
        <f t="shared" si="0"/>
        <v>4072.75</v>
      </c>
    </row>
    <row r="47" spans="1:6" ht="16.5" customHeight="1">
      <c r="A47" s="8" t="s">
        <v>211</v>
      </c>
      <c r="B47" s="9" t="s">
        <v>214</v>
      </c>
      <c r="C47" s="10" t="s">
        <v>1</v>
      </c>
      <c r="D47" s="20">
        <v>8</v>
      </c>
      <c r="E47" s="11">
        <v>347.88</v>
      </c>
      <c r="F47" s="27">
        <f t="shared" si="0"/>
        <v>2783.04</v>
      </c>
    </row>
    <row r="48" spans="1:6" ht="16.5" customHeight="1">
      <c r="A48" s="8" t="s">
        <v>212</v>
      </c>
      <c r="B48" s="9" t="s">
        <v>215</v>
      </c>
      <c r="C48" s="10" t="s">
        <v>35</v>
      </c>
      <c r="D48" s="20">
        <v>4</v>
      </c>
      <c r="E48" s="11">
        <v>449.12</v>
      </c>
      <c r="F48" s="27">
        <f t="shared" si="0"/>
        <v>1796.48</v>
      </c>
    </row>
    <row r="49" spans="1:6" ht="16.5" customHeight="1">
      <c r="A49" s="1" t="s">
        <v>26</v>
      </c>
      <c r="B49" s="14" t="s">
        <v>209</v>
      </c>
      <c r="C49" s="15"/>
      <c r="D49" s="16"/>
      <c r="E49" s="17"/>
      <c r="F49" s="106">
        <f>SUM(F50:F52)</f>
        <v>6281.38</v>
      </c>
    </row>
    <row r="50" spans="1:6" ht="16.5" customHeight="1">
      <c r="A50" s="8" t="s">
        <v>219</v>
      </c>
      <c r="B50" s="9" t="s">
        <v>216</v>
      </c>
      <c r="C50" s="10" t="s">
        <v>35</v>
      </c>
      <c r="D50" s="20">
        <v>5</v>
      </c>
      <c r="E50" s="11">
        <v>563.93</v>
      </c>
      <c r="F50" s="12">
        <f t="shared" si="0"/>
        <v>2819.6499999999996</v>
      </c>
    </row>
    <row r="51" spans="1:6" ht="20.25" customHeight="1">
      <c r="A51" s="8" t="s">
        <v>220</v>
      </c>
      <c r="B51" s="29" t="s">
        <v>217</v>
      </c>
      <c r="C51" s="28" t="s">
        <v>35</v>
      </c>
      <c r="D51" s="3">
        <v>5</v>
      </c>
      <c r="E51" s="4">
        <v>560.42</v>
      </c>
      <c r="F51" s="12">
        <f t="shared" si="0"/>
        <v>2802.1</v>
      </c>
    </row>
    <row r="52" spans="1:6" ht="72">
      <c r="A52" s="8" t="s">
        <v>221</v>
      </c>
      <c r="B52" s="29" t="s">
        <v>218</v>
      </c>
      <c r="C52" s="28" t="s">
        <v>35</v>
      </c>
      <c r="D52" s="3">
        <v>1</v>
      </c>
      <c r="E52" s="4">
        <v>659.63</v>
      </c>
      <c r="F52" s="12">
        <f t="shared" si="0"/>
        <v>659.63</v>
      </c>
    </row>
    <row r="53" spans="1:6" ht="16.5" customHeight="1">
      <c r="A53" s="1" t="s">
        <v>44</v>
      </c>
      <c r="B53" s="14" t="s">
        <v>139</v>
      </c>
      <c r="C53" s="15"/>
      <c r="D53" s="16"/>
      <c r="E53" s="17"/>
      <c r="F53" s="106">
        <f>F54+F63</f>
        <v>28668.239999999994</v>
      </c>
    </row>
    <row r="54" spans="1:6" ht="16.5" customHeight="1">
      <c r="A54" s="94" t="s">
        <v>27</v>
      </c>
      <c r="B54" s="95" t="s">
        <v>176</v>
      </c>
      <c r="C54" s="96"/>
      <c r="D54" s="97"/>
      <c r="E54" s="98"/>
      <c r="F54" s="106">
        <f>SUM(F55:F62)</f>
        <v>18841.419999999995</v>
      </c>
    </row>
    <row r="55" spans="1:6" ht="16.5" customHeight="1">
      <c r="A55" s="8" t="s">
        <v>178</v>
      </c>
      <c r="B55" s="9" t="s">
        <v>177</v>
      </c>
      <c r="C55" s="10" t="s">
        <v>35</v>
      </c>
      <c r="D55" s="20">
        <v>2</v>
      </c>
      <c r="E55" s="11">
        <v>64.06</v>
      </c>
      <c r="F55" s="12">
        <f t="shared" si="0"/>
        <v>128.12</v>
      </c>
    </row>
    <row r="56" spans="1:6" ht="16.5" customHeight="1">
      <c r="A56" s="8" t="s">
        <v>186</v>
      </c>
      <c r="B56" s="29" t="s">
        <v>179</v>
      </c>
      <c r="C56" s="28" t="s">
        <v>35</v>
      </c>
      <c r="D56" s="3">
        <v>1</v>
      </c>
      <c r="E56" s="4">
        <v>97.24</v>
      </c>
      <c r="F56" s="12">
        <f t="shared" si="0"/>
        <v>97.24</v>
      </c>
    </row>
    <row r="57" spans="1:6" ht="16.5" customHeight="1">
      <c r="A57" s="8" t="s">
        <v>187</v>
      </c>
      <c r="B57" s="29" t="s">
        <v>180</v>
      </c>
      <c r="C57" s="28" t="s">
        <v>193</v>
      </c>
      <c r="D57" s="3">
        <v>76</v>
      </c>
      <c r="E57" s="4">
        <v>208.92</v>
      </c>
      <c r="F57" s="12">
        <f t="shared" si="0"/>
        <v>15877.919999999998</v>
      </c>
    </row>
    <row r="58" spans="1:6" ht="16.5" customHeight="1">
      <c r="A58" s="8" t="s">
        <v>188</v>
      </c>
      <c r="B58" s="29" t="s">
        <v>181</v>
      </c>
      <c r="C58" s="28" t="s">
        <v>35</v>
      </c>
      <c r="D58" s="3">
        <v>8</v>
      </c>
      <c r="E58" s="4">
        <v>19.19</v>
      </c>
      <c r="F58" s="12">
        <f t="shared" si="0"/>
        <v>153.52</v>
      </c>
    </row>
    <row r="59" spans="1:6" ht="14.25">
      <c r="A59" s="8" t="s">
        <v>189</v>
      </c>
      <c r="B59" s="29" t="s">
        <v>182</v>
      </c>
      <c r="C59" s="28" t="s">
        <v>35</v>
      </c>
      <c r="D59" s="3">
        <v>3</v>
      </c>
      <c r="E59" s="4">
        <v>56.1</v>
      </c>
      <c r="F59" s="12">
        <f t="shared" si="0"/>
        <v>168.3</v>
      </c>
    </row>
    <row r="60" spans="1:6" ht="14.25">
      <c r="A60" s="8" t="s">
        <v>190</v>
      </c>
      <c r="B60" s="29" t="s">
        <v>183</v>
      </c>
      <c r="C60" s="28" t="s">
        <v>35</v>
      </c>
      <c r="D60" s="3">
        <v>6</v>
      </c>
      <c r="E60" s="4">
        <v>156.49</v>
      </c>
      <c r="F60" s="12">
        <f t="shared" si="0"/>
        <v>938.94</v>
      </c>
    </row>
    <row r="61" spans="1:6" ht="16.5" customHeight="1">
      <c r="A61" s="8" t="s">
        <v>191</v>
      </c>
      <c r="B61" s="5" t="s">
        <v>184</v>
      </c>
      <c r="C61" s="6" t="s">
        <v>35</v>
      </c>
      <c r="D61" s="21">
        <v>6</v>
      </c>
      <c r="E61" s="7">
        <v>96.88</v>
      </c>
      <c r="F61" s="12">
        <f t="shared" si="0"/>
        <v>581.28</v>
      </c>
    </row>
    <row r="62" spans="1:6" ht="16.5" customHeight="1">
      <c r="A62" s="8" t="s">
        <v>192</v>
      </c>
      <c r="B62" s="29" t="s">
        <v>185</v>
      </c>
      <c r="C62" s="28" t="s">
        <v>1</v>
      </c>
      <c r="D62" s="3">
        <v>30</v>
      </c>
      <c r="E62" s="4">
        <v>29.87</v>
      </c>
      <c r="F62" s="12">
        <f t="shared" si="0"/>
        <v>896.1</v>
      </c>
    </row>
    <row r="63" spans="1:6" ht="16.5" customHeight="1">
      <c r="A63" s="94" t="s">
        <v>28</v>
      </c>
      <c r="B63" s="95" t="s">
        <v>194</v>
      </c>
      <c r="C63" s="96"/>
      <c r="D63" s="97"/>
      <c r="E63" s="98"/>
      <c r="F63" s="106">
        <f>SUM(F64:F70)</f>
        <v>9826.82</v>
      </c>
    </row>
    <row r="64" spans="1:6" s="99" customFormat="1" ht="16.5" customHeight="1">
      <c r="A64" s="102" t="s">
        <v>195</v>
      </c>
      <c r="B64" s="29" t="s">
        <v>202</v>
      </c>
      <c r="C64" s="28" t="s">
        <v>35</v>
      </c>
      <c r="D64" s="100">
        <v>35</v>
      </c>
      <c r="E64" s="101">
        <v>20.21</v>
      </c>
      <c r="F64" s="12">
        <f t="shared" si="0"/>
        <v>707.35</v>
      </c>
    </row>
    <row r="65" spans="1:6" s="99" customFormat="1" ht="16.5" customHeight="1">
      <c r="A65" s="102" t="s">
        <v>196</v>
      </c>
      <c r="B65" s="29" t="s">
        <v>203</v>
      </c>
      <c r="C65" s="28" t="s">
        <v>35</v>
      </c>
      <c r="D65" s="100">
        <v>6</v>
      </c>
      <c r="E65" s="101">
        <v>15.59</v>
      </c>
      <c r="F65" s="12">
        <f t="shared" si="0"/>
        <v>93.53999999999999</v>
      </c>
    </row>
    <row r="66" spans="1:6" s="99" customFormat="1" ht="16.5" customHeight="1">
      <c r="A66" s="102" t="s">
        <v>197</v>
      </c>
      <c r="B66" s="29" t="s">
        <v>204</v>
      </c>
      <c r="C66" s="28" t="s">
        <v>35</v>
      </c>
      <c r="D66" s="100">
        <v>1</v>
      </c>
      <c r="E66" s="101">
        <v>47.75</v>
      </c>
      <c r="F66" s="12">
        <f t="shared" si="0"/>
        <v>47.75</v>
      </c>
    </row>
    <row r="67" spans="1:6" s="99" customFormat="1" ht="16.5" customHeight="1">
      <c r="A67" s="102" t="s">
        <v>198</v>
      </c>
      <c r="B67" s="29" t="s">
        <v>205</v>
      </c>
      <c r="C67" s="28" t="s">
        <v>35</v>
      </c>
      <c r="D67" s="100">
        <v>1</v>
      </c>
      <c r="E67" s="101">
        <v>31</v>
      </c>
      <c r="F67" s="12">
        <f t="shared" si="0"/>
        <v>31</v>
      </c>
    </row>
    <row r="68" spans="1:6" s="99" customFormat="1" ht="28.5">
      <c r="A68" s="102" t="s">
        <v>199</v>
      </c>
      <c r="B68" s="29" t="s">
        <v>206</v>
      </c>
      <c r="C68" s="28" t="s">
        <v>35</v>
      </c>
      <c r="D68" s="100">
        <v>5</v>
      </c>
      <c r="E68" s="101">
        <v>331.38</v>
      </c>
      <c r="F68" s="12">
        <f t="shared" si="0"/>
        <v>1656.9</v>
      </c>
    </row>
    <row r="69" spans="1:6" s="99" customFormat="1" ht="28.5">
      <c r="A69" s="102" t="s">
        <v>200</v>
      </c>
      <c r="B69" s="29" t="s">
        <v>207</v>
      </c>
      <c r="C69" s="28" t="s">
        <v>35</v>
      </c>
      <c r="D69" s="100">
        <v>16</v>
      </c>
      <c r="E69" s="101">
        <v>363.43</v>
      </c>
      <c r="F69" s="12">
        <f t="shared" si="0"/>
        <v>5814.88</v>
      </c>
    </row>
    <row r="70" spans="1:6" s="99" customFormat="1" ht="16.5" customHeight="1">
      <c r="A70" s="102" t="s">
        <v>201</v>
      </c>
      <c r="B70" s="29" t="s">
        <v>208</v>
      </c>
      <c r="C70" s="28" t="s">
        <v>35</v>
      </c>
      <c r="D70" s="100">
        <v>12</v>
      </c>
      <c r="E70" s="101">
        <v>122.95</v>
      </c>
      <c r="F70" s="12">
        <f t="shared" si="0"/>
        <v>1475.4</v>
      </c>
    </row>
    <row r="71" spans="1:6" ht="16.5" customHeight="1">
      <c r="A71" s="1">
        <v>10</v>
      </c>
      <c r="B71" s="14" t="s">
        <v>36</v>
      </c>
      <c r="C71" s="15"/>
      <c r="D71" s="16"/>
      <c r="E71" s="17"/>
      <c r="F71" s="106">
        <f>SUM(F72)</f>
        <v>2990.4761</v>
      </c>
    </row>
    <row r="72" spans="1:6" ht="16.5" customHeight="1">
      <c r="A72" s="26" t="s">
        <v>29</v>
      </c>
      <c r="B72" s="29" t="s">
        <v>30</v>
      </c>
      <c r="C72" s="28" t="s">
        <v>50</v>
      </c>
      <c r="D72" s="3">
        <v>453.79</v>
      </c>
      <c r="E72" s="4">
        <v>6.59</v>
      </c>
      <c r="F72" s="27">
        <f t="shared" si="0"/>
        <v>2990.4761</v>
      </c>
    </row>
    <row r="73" spans="1:6" ht="16.5" customHeight="1" thickBot="1">
      <c r="A73" s="64"/>
      <c r="B73" s="65"/>
      <c r="C73" s="65"/>
      <c r="D73" s="65"/>
      <c r="E73" s="64"/>
      <c r="F73" s="64"/>
    </row>
    <row r="74" spans="5:6" ht="15.75" customHeight="1" thickBot="1">
      <c r="E74" s="107" t="s">
        <v>52</v>
      </c>
      <c r="F74" s="108">
        <f>F71+F53+F44+F40+F33+F29+F24+F18+F16+F14</f>
        <v>319873.19670000003</v>
      </c>
    </row>
    <row r="75" spans="3:6" ht="14.25">
      <c r="C75" s="64"/>
      <c r="D75" s="64"/>
      <c r="E75" s="64"/>
      <c r="F75" s="64"/>
    </row>
    <row r="77" spans="3:6" ht="18">
      <c r="C77" s="109" t="s">
        <v>151</v>
      </c>
      <c r="D77" s="109"/>
      <c r="E77" s="109"/>
      <c r="F77" s="109"/>
    </row>
  </sheetData>
  <sheetProtection/>
  <mergeCells count="9">
    <mergeCell ref="C77:F77"/>
    <mergeCell ref="A1:F10"/>
    <mergeCell ref="A11:F11"/>
    <mergeCell ref="A12:A13"/>
    <mergeCell ref="B12:B13"/>
    <mergeCell ref="C12:C13"/>
    <mergeCell ref="D12:D13"/>
    <mergeCell ref="E12:E13"/>
    <mergeCell ref="F12:F13"/>
  </mergeCells>
  <printOptions/>
  <pageMargins left="0.6930952380952381" right="0.511811024" top="1.1157142857142857" bottom="1.039642857142857" header="0.31496062" footer="0.31496062"/>
  <pageSetup horizontalDpi="600" verticalDpi="600" orientation="portrait" paperSize="9" scale="71" r:id="rId2"/>
  <headerFooter>
    <oddHeader>&amp;C&amp;G</oddHeader>
    <oddFooter>&amp;C&amp;G</oddFooter>
  </headerFooter>
  <rowBreaks count="1" manualBreakCount="1">
    <brk id="4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="55" zoomScaleSheetLayoutView="55" zoomScalePageLayoutView="40" workbookViewId="0" topLeftCell="H1">
      <selection activeCell="A1" sqref="A1:AB8"/>
    </sheetView>
  </sheetViews>
  <sheetFormatPr defaultColWidth="9.140625" defaultRowHeight="15"/>
  <cols>
    <col min="2" max="2" width="41.57421875" style="0" bestFit="1" customWidth="1"/>
    <col min="3" max="3" width="9.140625" style="0" customWidth="1"/>
    <col min="4" max="21" width="9.140625" style="64" customWidth="1"/>
    <col min="28" max="28" width="17.28125" style="0" customWidth="1"/>
  </cols>
  <sheetData>
    <row r="1" spans="1:28" ht="28.5" customHeight="1">
      <c r="A1" s="134" t="s">
        <v>150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ht="35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28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28" ht="1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28" ht="1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</row>
    <row r="6" spans="1:28" ht="1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</row>
    <row r="7" spans="1:28" ht="1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</row>
    <row r="8" spans="1:28" ht="60.75" customHeight="1" thickBo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1:28" ht="14.25">
      <c r="A9" s="125" t="s">
        <v>53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</row>
    <row r="10" spans="1:28" ht="14.25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</row>
    <row r="11" spans="1:28" ht="15" thickBo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3"/>
    </row>
    <row r="12" spans="1:28" ht="14.25">
      <c r="A12" s="123" t="s">
        <v>32</v>
      </c>
      <c r="B12" s="123" t="s">
        <v>37</v>
      </c>
      <c r="C12" s="175" t="s">
        <v>54</v>
      </c>
      <c r="D12" s="162" t="s">
        <v>55</v>
      </c>
      <c r="E12" s="163"/>
      <c r="F12" s="162" t="s">
        <v>56</v>
      </c>
      <c r="G12" s="163"/>
      <c r="H12" s="162" t="s">
        <v>57</v>
      </c>
      <c r="I12" s="163"/>
      <c r="J12" s="162" t="s">
        <v>141</v>
      </c>
      <c r="K12" s="163"/>
      <c r="L12" s="162" t="s">
        <v>142</v>
      </c>
      <c r="M12" s="163"/>
      <c r="N12" s="162" t="s">
        <v>143</v>
      </c>
      <c r="O12" s="163"/>
      <c r="P12" s="162" t="s">
        <v>144</v>
      </c>
      <c r="Q12" s="163"/>
      <c r="R12" s="162" t="s">
        <v>145</v>
      </c>
      <c r="S12" s="163"/>
      <c r="T12" s="162" t="s">
        <v>146</v>
      </c>
      <c r="U12" s="163"/>
      <c r="V12" s="162" t="s">
        <v>147</v>
      </c>
      <c r="W12" s="163"/>
      <c r="X12" s="162" t="s">
        <v>148</v>
      </c>
      <c r="Y12" s="163"/>
      <c r="Z12" s="162" t="s">
        <v>149</v>
      </c>
      <c r="AA12" s="163"/>
      <c r="AB12" s="123" t="s">
        <v>2</v>
      </c>
    </row>
    <row r="13" spans="1:28" ht="15" thickBot="1">
      <c r="A13" s="124"/>
      <c r="B13" s="124"/>
      <c r="C13" s="176"/>
      <c r="D13" s="69" t="s">
        <v>58</v>
      </c>
      <c r="E13" s="70" t="s">
        <v>58</v>
      </c>
      <c r="F13" s="69" t="s">
        <v>58</v>
      </c>
      <c r="G13" s="70" t="s">
        <v>58</v>
      </c>
      <c r="H13" s="69" t="s">
        <v>58</v>
      </c>
      <c r="I13" s="70" t="s">
        <v>58</v>
      </c>
      <c r="J13" s="69" t="s">
        <v>58</v>
      </c>
      <c r="K13" s="70" t="s">
        <v>58</v>
      </c>
      <c r="L13" s="69" t="s">
        <v>58</v>
      </c>
      <c r="M13" s="70" t="s">
        <v>58</v>
      </c>
      <c r="N13" s="69" t="s">
        <v>58</v>
      </c>
      <c r="O13" s="70" t="s">
        <v>58</v>
      </c>
      <c r="P13" s="69" t="s">
        <v>58</v>
      </c>
      <c r="Q13" s="70" t="s">
        <v>58</v>
      </c>
      <c r="R13" s="69" t="s">
        <v>58</v>
      </c>
      <c r="S13" s="70" t="s">
        <v>58</v>
      </c>
      <c r="T13" s="69" t="s">
        <v>58</v>
      </c>
      <c r="U13" s="70" t="s">
        <v>58</v>
      </c>
      <c r="V13" s="69" t="s">
        <v>58</v>
      </c>
      <c r="W13" s="70" t="s">
        <v>58</v>
      </c>
      <c r="X13" s="69" t="s">
        <v>58</v>
      </c>
      <c r="Y13" s="70" t="s">
        <v>58</v>
      </c>
      <c r="Z13" s="69" t="s">
        <v>58</v>
      </c>
      <c r="AA13" s="70" t="s">
        <v>58</v>
      </c>
      <c r="AB13" s="124"/>
    </row>
    <row r="14" spans="1:28" ht="14.25">
      <c r="A14" s="165">
        <v>1</v>
      </c>
      <c r="B14" s="172" t="s">
        <v>33</v>
      </c>
      <c r="C14" s="169">
        <f>AB14/AB$44</f>
        <v>0.020601131948534607</v>
      </c>
      <c r="D14" s="158">
        <v>1</v>
      </c>
      <c r="E14" s="1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80">
        <v>6589.75</v>
      </c>
    </row>
    <row r="15" spans="1:28" ht="14.25">
      <c r="A15" s="166"/>
      <c r="B15" s="173"/>
      <c r="C15" s="170"/>
      <c r="D15" s="164"/>
      <c r="E15" s="154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81"/>
    </row>
    <row r="16" spans="1:28" ht="15" thickBot="1">
      <c r="A16" s="166"/>
      <c r="B16" s="173"/>
      <c r="C16" s="170"/>
      <c r="D16" s="141">
        <f>D14*$AB$14</f>
        <v>6589.75</v>
      </c>
      <c r="E16" s="151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81"/>
    </row>
    <row r="17" spans="1:28" ht="14.25">
      <c r="A17" s="165">
        <v>2</v>
      </c>
      <c r="B17" s="167" t="s">
        <v>134</v>
      </c>
      <c r="C17" s="169">
        <f>AB17/AB$44</f>
        <v>0.06730867106090789</v>
      </c>
      <c r="D17" s="161"/>
      <c r="E17" s="157"/>
      <c r="F17" s="157">
        <v>0.25</v>
      </c>
      <c r="G17" s="157"/>
      <c r="H17" s="157">
        <v>0.25</v>
      </c>
      <c r="I17" s="157"/>
      <c r="J17" s="157">
        <v>0.25</v>
      </c>
      <c r="K17" s="157"/>
      <c r="L17" s="157">
        <v>0.25</v>
      </c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85"/>
      <c r="Y17" s="185"/>
      <c r="Z17" s="185"/>
      <c r="AA17" s="185"/>
      <c r="AB17" s="180">
        <v>21530.24</v>
      </c>
    </row>
    <row r="18" spans="1:28" ht="14.25">
      <c r="A18" s="166"/>
      <c r="B18" s="168"/>
      <c r="C18" s="170"/>
      <c r="D18" s="150"/>
      <c r="E18" s="122"/>
      <c r="F18" s="154"/>
      <c r="G18" s="154"/>
      <c r="H18" s="154"/>
      <c r="I18" s="154"/>
      <c r="J18" s="154"/>
      <c r="K18" s="154"/>
      <c r="L18" s="154"/>
      <c r="M18" s="154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81"/>
    </row>
    <row r="19" spans="1:28" ht="15" thickBot="1">
      <c r="A19" s="166"/>
      <c r="B19" s="168"/>
      <c r="C19" s="170"/>
      <c r="D19" s="141"/>
      <c r="E19" s="151"/>
      <c r="F19" s="151">
        <f>F17*$AB$17</f>
        <v>5382.56</v>
      </c>
      <c r="G19" s="151"/>
      <c r="H19" s="151">
        <f>H17*$AB$17</f>
        <v>5382.56</v>
      </c>
      <c r="I19" s="151"/>
      <c r="J19" s="151">
        <f>J17*$AB$17</f>
        <v>5382.56</v>
      </c>
      <c r="K19" s="151"/>
      <c r="L19" s="151">
        <f>L17*$AB$17</f>
        <v>5382.56</v>
      </c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81"/>
    </row>
    <row r="20" spans="1:28" ht="14.25">
      <c r="A20" s="165">
        <v>3</v>
      </c>
      <c r="B20" s="172" t="s">
        <v>135</v>
      </c>
      <c r="C20" s="169">
        <f>AB20/AB$44</f>
        <v>0.22496311038248903</v>
      </c>
      <c r="D20" s="152"/>
      <c r="E20" s="153"/>
      <c r="F20" s="153"/>
      <c r="G20" s="153"/>
      <c r="H20" s="153"/>
      <c r="I20" s="153"/>
      <c r="J20" s="153">
        <v>0.1</v>
      </c>
      <c r="K20" s="153"/>
      <c r="L20" s="153">
        <v>0.2</v>
      </c>
      <c r="M20" s="153"/>
      <c r="N20" s="153">
        <v>0.2</v>
      </c>
      <c r="O20" s="153"/>
      <c r="P20" s="153">
        <v>0.2</v>
      </c>
      <c r="Q20" s="153"/>
      <c r="R20" s="153">
        <v>0.2</v>
      </c>
      <c r="S20" s="153"/>
      <c r="T20" s="153">
        <v>0.1</v>
      </c>
      <c r="U20" s="153"/>
      <c r="V20" s="149"/>
      <c r="W20" s="149"/>
      <c r="X20" s="121"/>
      <c r="Y20" s="121"/>
      <c r="Z20" s="121"/>
      <c r="AA20" s="121"/>
      <c r="AB20" s="180">
        <v>71959.67</v>
      </c>
    </row>
    <row r="21" spans="1:28" ht="14.25">
      <c r="A21" s="166"/>
      <c r="B21" s="173"/>
      <c r="C21" s="170"/>
      <c r="D21" s="150"/>
      <c r="E21" s="122"/>
      <c r="F21" s="122"/>
      <c r="G21" s="122"/>
      <c r="H21" s="122"/>
      <c r="I21" s="122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22"/>
      <c r="W21" s="122"/>
      <c r="X21" s="122"/>
      <c r="Y21" s="122"/>
      <c r="Z21" s="122"/>
      <c r="AA21" s="122"/>
      <c r="AB21" s="181"/>
    </row>
    <row r="22" spans="1:28" ht="15" thickBot="1">
      <c r="A22" s="171"/>
      <c r="B22" s="174"/>
      <c r="C22" s="170"/>
      <c r="D22" s="141"/>
      <c r="E22" s="151"/>
      <c r="F22" s="151"/>
      <c r="G22" s="151"/>
      <c r="H22" s="151"/>
      <c r="I22" s="151"/>
      <c r="J22" s="151">
        <f>J20*$AB$20</f>
        <v>7195.967000000001</v>
      </c>
      <c r="K22" s="151"/>
      <c r="L22" s="151">
        <f>L20*$AB$20</f>
        <v>14391.934000000001</v>
      </c>
      <c r="M22" s="151"/>
      <c r="N22" s="151">
        <f>N20*$AB$20</f>
        <v>14391.934000000001</v>
      </c>
      <c r="O22" s="151"/>
      <c r="P22" s="151">
        <f>P20*$AB$20</f>
        <v>14391.934000000001</v>
      </c>
      <c r="Q22" s="151"/>
      <c r="R22" s="151">
        <f>R20*$AB$20</f>
        <v>14391.934000000001</v>
      </c>
      <c r="S22" s="151"/>
      <c r="T22" s="151">
        <f>T20*$AB$20</f>
        <v>7195.967000000001</v>
      </c>
      <c r="U22" s="151"/>
      <c r="V22" s="156"/>
      <c r="W22" s="156"/>
      <c r="X22" s="156"/>
      <c r="Y22" s="156"/>
      <c r="Z22" s="156"/>
      <c r="AA22" s="156"/>
      <c r="AB22" s="182"/>
    </row>
    <row r="23" spans="1:28" ht="14.25">
      <c r="A23" s="166">
        <v>4</v>
      </c>
      <c r="B23" s="173" t="s">
        <v>136</v>
      </c>
      <c r="C23" s="169">
        <f>AB23/AB$44</f>
        <v>0.11716952217316111</v>
      </c>
      <c r="D23" s="148"/>
      <c r="E23" s="149"/>
      <c r="F23" s="149"/>
      <c r="G23" s="149"/>
      <c r="H23" s="149"/>
      <c r="I23" s="149"/>
      <c r="J23" s="149"/>
      <c r="K23" s="149"/>
      <c r="L23" s="153">
        <v>0.1</v>
      </c>
      <c r="M23" s="153"/>
      <c r="N23" s="153">
        <v>0.2</v>
      </c>
      <c r="O23" s="153"/>
      <c r="P23" s="153">
        <v>0.2</v>
      </c>
      <c r="Q23" s="153"/>
      <c r="R23" s="153">
        <v>0.2</v>
      </c>
      <c r="S23" s="153"/>
      <c r="T23" s="153">
        <v>0.2</v>
      </c>
      <c r="U23" s="153"/>
      <c r="V23" s="153">
        <v>0.1</v>
      </c>
      <c r="W23" s="153"/>
      <c r="X23" s="149"/>
      <c r="Y23" s="149"/>
      <c r="Z23" s="149"/>
      <c r="AA23" s="149"/>
      <c r="AB23" s="181">
        <v>37479.39</v>
      </c>
    </row>
    <row r="24" spans="1:28" ht="14.25">
      <c r="A24" s="166"/>
      <c r="B24" s="173"/>
      <c r="C24" s="170"/>
      <c r="D24" s="150"/>
      <c r="E24" s="122"/>
      <c r="F24" s="122"/>
      <c r="G24" s="122"/>
      <c r="H24" s="122"/>
      <c r="I24" s="122"/>
      <c r="J24" s="122"/>
      <c r="K24" s="122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22"/>
      <c r="Y24" s="122"/>
      <c r="Z24" s="122"/>
      <c r="AA24" s="122"/>
      <c r="AB24" s="181"/>
    </row>
    <row r="25" spans="1:28" ht="15" thickBot="1">
      <c r="A25" s="171"/>
      <c r="B25" s="174"/>
      <c r="C25" s="170"/>
      <c r="D25" s="155"/>
      <c r="E25" s="156"/>
      <c r="F25" s="156"/>
      <c r="G25" s="156"/>
      <c r="H25" s="156"/>
      <c r="I25" s="156"/>
      <c r="J25" s="156"/>
      <c r="K25" s="156"/>
      <c r="L25" s="151">
        <f>L23*$AB$23</f>
        <v>3747.9390000000003</v>
      </c>
      <c r="M25" s="151"/>
      <c r="N25" s="151">
        <f>N23*$AB$23</f>
        <v>7495.878000000001</v>
      </c>
      <c r="O25" s="151"/>
      <c r="P25" s="151">
        <f>P23*$AB$23</f>
        <v>7495.878000000001</v>
      </c>
      <c r="Q25" s="151"/>
      <c r="R25" s="151">
        <f>R23*$AB$23</f>
        <v>7495.878000000001</v>
      </c>
      <c r="S25" s="151"/>
      <c r="T25" s="151">
        <f>T23*$AB$23</f>
        <v>7495.878000000001</v>
      </c>
      <c r="U25" s="151"/>
      <c r="V25" s="151">
        <f>V23*$AB$23</f>
        <v>3747.9390000000003</v>
      </c>
      <c r="W25" s="151"/>
      <c r="X25" s="156"/>
      <c r="Y25" s="156"/>
      <c r="Z25" s="156"/>
      <c r="AA25" s="156"/>
      <c r="AB25" s="182"/>
    </row>
    <row r="26" spans="1:28" ht="14.25">
      <c r="A26" s="165">
        <v>5</v>
      </c>
      <c r="B26" s="172" t="s">
        <v>34</v>
      </c>
      <c r="C26" s="169">
        <f>AB26/AB$44</f>
        <v>0.27791115354459206</v>
      </c>
      <c r="D26" s="148"/>
      <c r="E26" s="149"/>
      <c r="F26" s="149"/>
      <c r="G26" s="149"/>
      <c r="H26" s="153">
        <v>0.2</v>
      </c>
      <c r="I26" s="153"/>
      <c r="J26" s="153">
        <v>0.2</v>
      </c>
      <c r="K26" s="153"/>
      <c r="L26" s="153">
        <v>0.4</v>
      </c>
      <c r="M26" s="153"/>
      <c r="N26" s="153">
        <v>0.2</v>
      </c>
      <c r="O26" s="153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80">
        <v>88896.33</v>
      </c>
    </row>
    <row r="27" spans="1:28" ht="14.25">
      <c r="A27" s="166"/>
      <c r="B27" s="173"/>
      <c r="C27" s="170"/>
      <c r="D27" s="150"/>
      <c r="E27" s="122"/>
      <c r="F27" s="122"/>
      <c r="G27" s="122"/>
      <c r="H27" s="154"/>
      <c r="I27" s="154"/>
      <c r="J27" s="154"/>
      <c r="K27" s="154"/>
      <c r="L27" s="154"/>
      <c r="M27" s="154"/>
      <c r="N27" s="154"/>
      <c r="O27" s="154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81"/>
    </row>
    <row r="28" spans="1:28" ht="15" thickBot="1">
      <c r="A28" s="171"/>
      <c r="B28" s="174"/>
      <c r="C28" s="170"/>
      <c r="D28" s="155"/>
      <c r="E28" s="156"/>
      <c r="F28" s="156"/>
      <c r="G28" s="156"/>
      <c r="H28" s="151">
        <f aca="true" t="shared" si="0" ref="H28:N28">H26*$AB$26</f>
        <v>17779.266</v>
      </c>
      <c r="I28" s="151"/>
      <c r="J28" s="151">
        <f t="shared" si="0"/>
        <v>17779.266</v>
      </c>
      <c r="K28" s="151"/>
      <c r="L28" s="151">
        <f t="shared" si="0"/>
        <v>35558.532</v>
      </c>
      <c r="M28" s="151"/>
      <c r="N28" s="151">
        <f t="shared" si="0"/>
        <v>17779.266</v>
      </c>
      <c r="O28" s="151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82"/>
    </row>
    <row r="29" spans="1:28" ht="14.25">
      <c r="A29" s="165">
        <v>6</v>
      </c>
      <c r="B29" s="172" t="s">
        <v>137</v>
      </c>
      <c r="C29" s="169">
        <f>AB29/AB$44</f>
        <v>0.047545496152850565</v>
      </c>
      <c r="D29" s="148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53">
        <v>0.4</v>
      </c>
      <c r="Y29" s="153"/>
      <c r="Z29" s="153">
        <v>0.6</v>
      </c>
      <c r="AA29" s="153"/>
      <c r="AB29" s="180">
        <v>15208.53</v>
      </c>
    </row>
    <row r="30" spans="1:28" ht="14.25">
      <c r="A30" s="166"/>
      <c r="B30" s="173"/>
      <c r="C30" s="170"/>
      <c r="D30" s="150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54"/>
      <c r="Y30" s="154"/>
      <c r="Z30" s="154"/>
      <c r="AA30" s="154"/>
      <c r="AB30" s="181"/>
    </row>
    <row r="31" spans="1:28" ht="15" thickBot="1">
      <c r="A31" s="171"/>
      <c r="B31" s="174"/>
      <c r="C31" s="170"/>
      <c r="D31" s="155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1">
        <f>X29*$AB$29</f>
        <v>6083.412</v>
      </c>
      <c r="Y31" s="151"/>
      <c r="Z31" s="151">
        <f>Z29*$AB$29</f>
        <v>9125.118</v>
      </c>
      <c r="AA31" s="151"/>
      <c r="AB31" s="182"/>
    </row>
    <row r="32" spans="1:28" ht="14.25">
      <c r="A32" s="165">
        <v>7</v>
      </c>
      <c r="B32" s="172" t="s">
        <v>45</v>
      </c>
      <c r="C32" s="169">
        <f>AB32/AB$44</f>
        <v>0.09884204115880917</v>
      </c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3">
        <v>0.1</v>
      </c>
      <c r="W32" s="153"/>
      <c r="X32" s="153">
        <v>0.4</v>
      </c>
      <c r="Y32" s="153"/>
      <c r="Z32" s="153">
        <v>0.5</v>
      </c>
      <c r="AA32" s="153"/>
      <c r="AB32" s="180">
        <v>31616.92</v>
      </c>
    </row>
    <row r="33" spans="1:28" ht="14.25">
      <c r="A33" s="166"/>
      <c r="B33" s="173"/>
      <c r="C33" s="170"/>
      <c r="D33" s="150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54"/>
      <c r="W33" s="154"/>
      <c r="X33" s="154"/>
      <c r="Y33" s="154"/>
      <c r="Z33" s="154"/>
      <c r="AA33" s="154"/>
      <c r="AB33" s="181"/>
    </row>
    <row r="34" spans="1:28" ht="15" thickBot="1">
      <c r="A34" s="171"/>
      <c r="B34" s="174"/>
      <c r="C34" s="170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1">
        <f>V32*$AB$32</f>
        <v>3161.692</v>
      </c>
      <c r="W34" s="151"/>
      <c r="X34" s="151">
        <f>X32*$AB$32</f>
        <v>12646.768</v>
      </c>
      <c r="Y34" s="151"/>
      <c r="Z34" s="151">
        <f>Z32*$AB$32</f>
        <v>15808.46</v>
      </c>
      <c r="AA34" s="151"/>
      <c r="AB34" s="182"/>
    </row>
    <row r="35" spans="1:28" ht="14.25">
      <c r="A35" s="165">
        <v>8</v>
      </c>
      <c r="B35" s="172" t="s">
        <v>138</v>
      </c>
      <c r="C35" s="169">
        <f>AB35/AB$44</f>
        <v>0.04668615563917202</v>
      </c>
      <c r="D35" s="148"/>
      <c r="E35" s="149"/>
      <c r="F35" s="153">
        <v>0.2</v>
      </c>
      <c r="G35" s="153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53">
        <v>0.3</v>
      </c>
      <c r="Y35" s="153"/>
      <c r="Z35" s="153">
        <v>0.5</v>
      </c>
      <c r="AA35" s="153"/>
      <c r="AB35" s="180">
        <v>14933.65</v>
      </c>
    </row>
    <row r="36" spans="1:28" ht="14.25">
      <c r="A36" s="166"/>
      <c r="B36" s="173"/>
      <c r="C36" s="170"/>
      <c r="D36" s="150"/>
      <c r="E36" s="122"/>
      <c r="F36" s="154"/>
      <c r="G36" s="154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54"/>
      <c r="Y36" s="154"/>
      <c r="Z36" s="154"/>
      <c r="AA36" s="154"/>
      <c r="AB36" s="181"/>
    </row>
    <row r="37" spans="1:28" ht="15" thickBot="1">
      <c r="A37" s="171"/>
      <c r="B37" s="174"/>
      <c r="C37" s="170"/>
      <c r="D37" s="155"/>
      <c r="E37" s="156"/>
      <c r="F37" s="151">
        <f>F35*$AB$35</f>
        <v>2986.73</v>
      </c>
      <c r="G37" s="151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1">
        <f>X35*$AB$35</f>
        <v>4480.094999999999</v>
      </c>
      <c r="Y37" s="151"/>
      <c r="Z37" s="151">
        <f>Z35*$AB$35</f>
        <v>7466.825</v>
      </c>
      <c r="AA37" s="151"/>
      <c r="AB37" s="182"/>
    </row>
    <row r="38" spans="1:28" ht="14.25">
      <c r="A38" s="165">
        <v>9</v>
      </c>
      <c r="B38" s="172" t="s">
        <v>139</v>
      </c>
      <c r="C38" s="169">
        <f>AB38/AB$44</f>
        <v>0.0896237634162537</v>
      </c>
      <c r="D38" s="152"/>
      <c r="E38" s="153"/>
      <c r="F38" s="153"/>
      <c r="G38" s="153"/>
      <c r="H38" s="153"/>
      <c r="I38" s="153"/>
      <c r="J38" s="153">
        <v>0.1</v>
      </c>
      <c r="K38" s="153"/>
      <c r="L38" s="153">
        <v>0.1</v>
      </c>
      <c r="M38" s="153"/>
      <c r="N38" s="153">
        <v>0.1</v>
      </c>
      <c r="O38" s="153"/>
      <c r="P38" s="153">
        <v>0.1</v>
      </c>
      <c r="Q38" s="153"/>
      <c r="R38" s="153">
        <v>0.1</v>
      </c>
      <c r="S38" s="153"/>
      <c r="T38" s="153">
        <v>0.1</v>
      </c>
      <c r="U38" s="153"/>
      <c r="V38" s="153">
        <v>0.1</v>
      </c>
      <c r="W38" s="153"/>
      <c r="X38" s="153">
        <v>0.1</v>
      </c>
      <c r="Y38" s="153"/>
      <c r="Z38" s="153">
        <v>0.2</v>
      </c>
      <c r="AA38" s="153"/>
      <c r="AB38" s="180">
        <v>28668.24</v>
      </c>
    </row>
    <row r="39" spans="1:28" ht="14.25">
      <c r="A39" s="166"/>
      <c r="B39" s="173"/>
      <c r="C39" s="170"/>
      <c r="D39" s="150"/>
      <c r="E39" s="122"/>
      <c r="F39" s="122"/>
      <c r="G39" s="122"/>
      <c r="H39" s="122"/>
      <c r="I39" s="122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81"/>
    </row>
    <row r="40" spans="1:28" ht="15" thickBot="1">
      <c r="A40" s="171"/>
      <c r="B40" s="174"/>
      <c r="C40" s="170"/>
      <c r="D40" s="141"/>
      <c r="E40" s="151"/>
      <c r="F40" s="151"/>
      <c r="G40" s="151"/>
      <c r="H40" s="151"/>
      <c r="I40" s="151"/>
      <c r="J40" s="151">
        <f>J38*$AB$38</f>
        <v>2866.8240000000005</v>
      </c>
      <c r="K40" s="151"/>
      <c r="L40" s="151">
        <f>L38*$AB$38</f>
        <v>2866.8240000000005</v>
      </c>
      <c r="M40" s="151"/>
      <c r="N40" s="151">
        <f>N38*$AB$38</f>
        <v>2866.8240000000005</v>
      </c>
      <c r="O40" s="151"/>
      <c r="P40" s="151">
        <f>P38*$AB$38</f>
        <v>2866.8240000000005</v>
      </c>
      <c r="Q40" s="151"/>
      <c r="R40" s="151">
        <f>R38*$AB$38</f>
        <v>2866.8240000000005</v>
      </c>
      <c r="S40" s="151"/>
      <c r="T40" s="151">
        <f>T38*$AB$38</f>
        <v>2866.8240000000005</v>
      </c>
      <c r="U40" s="151"/>
      <c r="V40" s="151">
        <f>V38*$AB$38</f>
        <v>2866.8240000000005</v>
      </c>
      <c r="W40" s="151"/>
      <c r="X40" s="151">
        <f>X38*$AB$38</f>
        <v>2866.8240000000005</v>
      </c>
      <c r="Y40" s="151"/>
      <c r="Z40" s="151">
        <f>Z38*$AB$38</f>
        <v>5733.648000000001</v>
      </c>
      <c r="AA40" s="151"/>
      <c r="AB40" s="182"/>
    </row>
    <row r="41" spans="1:28" ht="14.25">
      <c r="A41" s="165">
        <v>10</v>
      </c>
      <c r="B41" s="172" t="s">
        <v>140</v>
      </c>
      <c r="C41" s="169">
        <f>AB41/AB$44</f>
        <v>0.009348954523229829</v>
      </c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53">
        <v>1</v>
      </c>
      <c r="AA41" s="153"/>
      <c r="AB41" s="180">
        <v>2990.48</v>
      </c>
    </row>
    <row r="42" spans="1:28" ht="14.25">
      <c r="A42" s="166"/>
      <c r="B42" s="173"/>
      <c r="C42" s="170"/>
      <c r="D42" s="150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54"/>
      <c r="AA42" s="154"/>
      <c r="AB42" s="181"/>
    </row>
    <row r="43" spans="1:28" ht="15" thickBot="1">
      <c r="A43" s="171"/>
      <c r="B43" s="174"/>
      <c r="C43" s="183"/>
      <c r="D43" s="144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84">
        <f>Z41*$AB$41</f>
        <v>2990.48</v>
      </c>
      <c r="AA43" s="184"/>
      <c r="AB43" s="182"/>
    </row>
    <row r="44" spans="1:28" ht="15" thickBot="1">
      <c r="A44" s="137" t="s">
        <v>59</v>
      </c>
      <c r="B44" s="138"/>
      <c r="C44" s="138"/>
      <c r="D44" s="147">
        <f>D43+D40+D37+D34+D31+D28+D25+D22+D19+D16</f>
        <v>6589.75</v>
      </c>
      <c r="E44" s="146"/>
      <c r="F44" s="146">
        <f>F43+F40+F37+F34+F31+F28+F25+F22+F19+F16</f>
        <v>8369.29</v>
      </c>
      <c r="G44" s="146"/>
      <c r="H44" s="146">
        <f>H43+H40+H37+H34+H31+H28+H25+H22+H19+H16</f>
        <v>23161.826</v>
      </c>
      <c r="I44" s="146"/>
      <c r="J44" s="146">
        <f>J43+J40+J37+J34+J31+J28+J25+J22+J19+J16</f>
        <v>33224.617</v>
      </c>
      <c r="K44" s="146"/>
      <c r="L44" s="146">
        <f>L43+L40+L37+L34+L31+L28+L25+L22+L19+L16</f>
        <v>61947.789</v>
      </c>
      <c r="M44" s="146"/>
      <c r="N44" s="146">
        <f>N43+N40+N37+N34+N31+N28+N25+N22+N19+N16</f>
        <v>42533.902</v>
      </c>
      <c r="O44" s="146"/>
      <c r="P44" s="146">
        <f>P43+P40+P37+P34+P31+P28+P25+P22+P19+P16</f>
        <v>24754.636000000002</v>
      </c>
      <c r="Q44" s="146"/>
      <c r="R44" s="146">
        <f>R43+R40+R37+R34+R31+R28+R25+R22+R19+R16</f>
        <v>24754.636000000002</v>
      </c>
      <c r="S44" s="146"/>
      <c r="T44" s="146">
        <f>T43+T40+T37+T34+T31+T28+T25+T22+T19+T16</f>
        <v>17558.669</v>
      </c>
      <c r="U44" s="146"/>
      <c r="V44" s="146">
        <f>V43+V40+V37+V34+V31+V28+V25+V22+V19+V16</f>
        <v>9776.455000000002</v>
      </c>
      <c r="W44" s="146"/>
      <c r="X44" s="146">
        <f>X43+X40+X37+X34+X31+X28+X25+X22+X19+X16</f>
        <v>26077.099</v>
      </c>
      <c r="Y44" s="146"/>
      <c r="Z44" s="146">
        <f>Z43+Z40+Z37+Z34+Z31+Z28+Z25+Z22+Z19+Z16</f>
        <v>41124.531</v>
      </c>
      <c r="AA44" s="146"/>
      <c r="AB44" s="119">
        <f>SUM(AB14:AB43)</f>
        <v>319873.2</v>
      </c>
    </row>
    <row r="45" spans="1:28" ht="15" thickBot="1">
      <c r="A45" s="137" t="s">
        <v>60</v>
      </c>
      <c r="B45" s="138"/>
      <c r="C45" s="138"/>
      <c r="D45" s="140">
        <f>D44/$AB44</f>
        <v>0.020601131948534607</v>
      </c>
      <c r="E45" s="139"/>
      <c r="F45" s="139">
        <f>F44/$AB44</f>
        <v>0.026164398893061377</v>
      </c>
      <c r="G45" s="139"/>
      <c r="H45" s="139">
        <f>H44/$AB44</f>
        <v>0.07240939847414538</v>
      </c>
      <c r="I45" s="139"/>
      <c r="J45" s="139">
        <f>J44/$AB44</f>
        <v>0.10386808585401965</v>
      </c>
      <c r="K45" s="139"/>
      <c r="L45" s="139">
        <f>L44/$AB44</f>
        <v>0.19366357981850307</v>
      </c>
      <c r="M45" s="139"/>
      <c r="N45" s="139">
        <f>N44/$AB44</f>
        <v>0.1329711335616738</v>
      </c>
      <c r="O45" s="139"/>
      <c r="P45" s="139">
        <f>P44/$AB44</f>
        <v>0.0773889028527554</v>
      </c>
      <c r="Q45" s="139"/>
      <c r="R45" s="139">
        <f>R44/$AB44</f>
        <v>0.0773889028527554</v>
      </c>
      <c r="S45" s="139"/>
      <c r="T45" s="139">
        <f>T44/$AB44</f>
        <v>0.0548925918145065</v>
      </c>
      <c r="U45" s="139"/>
      <c r="V45" s="139">
        <f>V44/$AB44</f>
        <v>0.030563532674822404</v>
      </c>
      <c r="W45" s="139"/>
      <c r="X45" s="139">
        <f>X44/$AB44</f>
        <v>0.08152323795804087</v>
      </c>
      <c r="Y45" s="139"/>
      <c r="Z45" s="139">
        <f>Z44/$AB44</f>
        <v>0.12856510329718152</v>
      </c>
      <c r="AA45" s="179"/>
      <c r="AB45" s="119"/>
    </row>
    <row r="46" spans="1:28" ht="15" thickBot="1">
      <c r="A46" s="137" t="s">
        <v>61</v>
      </c>
      <c r="B46" s="138"/>
      <c r="C46" s="138"/>
      <c r="D46" s="141">
        <f>D44</f>
        <v>6589.75</v>
      </c>
      <c r="E46" s="142"/>
      <c r="F46" s="142">
        <f>D46+F44</f>
        <v>14959.04</v>
      </c>
      <c r="G46" s="142"/>
      <c r="H46" s="142">
        <f>F46+H44</f>
        <v>38120.866</v>
      </c>
      <c r="I46" s="142"/>
      <c r="J46" s="142">
        <f>H46+J44</f>
        <v>71345.48300000001</v>
      </c>
      <c r="K46" s="142"/>
      <c r="L46" s="142">
        <f>J46+L44</f>
        <v>133293.272</v>
      </c>
      <c r="M46" s="142"/>
      <c r="N46" s="142">
        <f>L46+N44</f>
        <v>175827.174</v>
      </c>
      <c r="O46" s="142"/>
      <c r="P46" s="142">
        <f>N46+P44</f>
        <v>200581.81</v>
      </c>
      <c r="Q46" s="142"/>
      <c r="R46" s="142">
        <f>P46+R44</f>
        <v>225336.446</v>
      </c>
      <c r="S46" s="142"/>
      <c r="T46" s="142">
        <f>R46+T44</f>
        <v>242895.115</v>
      </c>
      <c r="U46" s="142"/>
      <c r="V46" s="142">
        <f>T46+V44</f>
        <v>252671.57</v>
      </c>
      <c r="W46" s="142"/>
      <c r="X46" s="142">
        <f>V46+X44</f>
        <v>278748.669</v>
      </c>
      <c r="Y46" s="142"/>
      <c r="Z46" s="142">
        <f>X46+Z44</f>
        <v>319873.2</v>
      </c>
      <c r="AA46" s="178"/>
      <c r="AB46" s="119"/>
    </row>
    <row r="47" spans="1:28" ht="15" thickBot="1">
      <c r="A47" s="137" t="s">
        <v>62</v>
      </c>
      <c r="B47" s="138"/>
      <c r="C47" s="138"/>
      <c r="D47" s="143">
        <f>D45</f>
        <v>0.020601131948534607</v>
      </c>
      <c r="E47" s="136"/>
      <c r="F47" s="136">
        <f>D47+F45</f>
        <v>0.04676553084159599</v>
      </c>
      <c r="G47" s="136"/>
      <c r="H47" s="136">
        <f>F47+H45</f>
        <v>0.11917492931574136</v>
      </c>
      <c r="I47" s="136"/>
      <c r="J47" s="136">
        <f>H47+J45</f>
        <v>0.223043015169761</v>
      </c>
      <c r="K47" s="136"/>
      <c r="L47" s="136">
        <f>J47+L45</f>
        <v>0.41670659498826407</v>
      </c>
      <c r="M47" s="136"/>
      <c r="N47" s="136">
        <f>L47+N45</f>
        <v>0.5496777285499379</v>
      </c>
      <c r="O47" s="136"/>
      <c r="P47" s="136">
        <f>N47+P45</f>
        <v>0.6270666314026934</v>
      </c>
      <c r="Q47" s="136"/>
      <c r="R47" s="136">
        <f>P47+R45</f>
        <v>0.7044555342554488</v>
      </c>
      <c r="S47" s="136"/>
      <c r="T47" s="136">
        <f>R47+T45</f>
        <v>0.7593481260699553</v>
      </c>
      <c r="U47" s="136"/>
      <c r="V47" s="136">
        <f>T47+V45</f>
        <v>0.7899116587447776</v>
      </c>
      <c r="W47" s="136"/>
      <c r="X47" s="136">
        <f>V47+X45</f>
        <v>0.8714348967028185</v>
      </c>
      <c r="Y47" s="136"/>
      <c r="Z47" s="136">
        <f>X47+Z45</f>
        <v>1</v>
      </c>
      <c r="AA47" s="177"/>
      <c r="AB47" s="120"/>
    </row>
    <row r="49" spans="1:28" ht="18">
      <c r="A49" s="23"/>
      <c r="B49" s="23"/>
      <c r="C49" s="2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23"/>
      <c r="W49" s="23"/>
      <c r="X49" s="109" t="s">
        <v>151</v>
      </c>
      <c r="Y49" s="109"/>
      <c r="Z49" s="109"/>
      <c r="AA49" s="109"/>
      <c r="AB49" s="109"/>
    </row>
  </sheetData>
  <sheetProtection/>
  <mergeCells count="472">
    <mergeCell ref="B14:B16"/>
    <mergeCell ref="C14:C16"/>
    <mergeCell ref="V14:W14"/>
    <mergeCell ref="V15:W15"/>
    <mergeCell ref="V16:W16"/>
    <mergeCell ref="X12:Y12"/>
    <mergeCell ref="V21:W21"/>
    <mergeCell ref="V22:W22"/>
    <mergeCell ref="V19:W19"/>
    <mergeCell ref="V18:W18"/>
    <mergeCell ref="V17:W17"/>
    <mergeCell ref="V20:W20"/>
    <mergeCell ref="P12:Q12"/>
    <mergeCell ref="R12:S12"/>
    <mergeCell ref="AB14:AB16"/>
    <mergeCell ref="AB17:AB19"/>
    <mergeCell ref="AB20:AB22"/>
    <mergeCell ref="AB23:AB25"/>
    <mergeCell ref="AB26:AB28"/>
    <mergeCell ref="Z24:AA24"/>
    <mergeCell ref="Z23:AA23"/>
    <mergeCell ref="Z17:AA17"/>
    <mergeCell ref="Z15:AA15"/>
    <mergeCell ref="Z19:AA19"/>
    <mergeCell ref="Z18:AA18"/>
    <mergeCell ref="Z22:AA22"/>
    <mergeCell ref="Z25:AA25"/>
    <mergeCell ref="X49:AB49"/>
    <mergeCell ref="B41:B43"/>
    <mergeCell ref="Z38:AA38"/>
    <mergeCell ref="Z39:AA39"/>
    <mergeCell ref="V40:W40"/>
    <mergeCell ref="X40:Y40"/>
    <mergeCell ref="Z40:AA40"/>
    <mergeCell ref="C41:C43"/>
    <mergeCell ref="Z41:AA41"/>
    <mergeCell ref="Z42:AA42"/>
    <mergeCell ref="V43:W43"/>
    <mergeCell ref="X43:Y43"/>
    <mergeCell ref="Z43:AA43"/>
    <mergeCell ref="F44:G44"/>
    <mergeCell ref="F45:G45"/>
    <mergeCell ref="F46:G46"/>
    <mergeCell ref="C38:C40"/>
    <mergeCell ref="X39:Y39"/>
    <mergeCell ref="AB38:AB40"/>
    <mergeCell ref="X38:Y38"/>
    <mergeCell ref="X42:Y42"/>
    <mergeCell ref="X41:Y41"/>
    <mergeCell ref="V41:W41"/>
    <mergeCell ref="P41:Q41"/>
    <mergeCell ref="A35:A37"/>
    <mergeCell ref="B35:B37"/>
    <mergeCell ref="C35:C37"/>
    <mergeCell ref="V36:W36"/>
    <mergeCell ref="AB29:AB31"/>
    <mergeCell ref="AB32:AB34"/>
    <mergeCell ref="AB35:AB37"/>
    <mergeCell ref="AB41:AB43"/>
    <mergeCell ref="V30:W30"/>
    <mergeCell ref="Z35:AA35"/>
    <mergeCell ref="A41:A43"/>
    <mergeCell ref="A38:A40"/>
    <mergeCell ref="B38:B40"/>
    <mergeCell ref="A29:A31"/>
    <mergeCell ref="B29:B31"/>
    <mergeCell ref="C29:C31"/>
    <mergeCell ref="Z29:AA29"/>
    <mergeCell ref="Z30:AA30"/>
    <mergeCell ref="V31:W31"/>
    <mergeCell ref="X31:Y31"/>
    <mergeCell ref="Z31:AA31"/>
    <mergeCell ref="C32:C34"/>
    <mergeCell ref="Z32:AA32"/>
    <mergeCell ref="V37:W37"/>
    <mergeCell ref="V25:W25"/>
    <mergeCell ref="V28:W28"/>
    <mergeCell ref="Z26:AA26"/>
    <mergeCell ref="Z27:AA27"/>
    <mergeCell ref="Z33:AA33"/>
    <mergeCell ref="V34:W34"/>
    <mergeCell ref="X34:Y34"/>
    <mergeCell ref="Z34:AA34"/>
    <mergeCell ref="V35:W35"/>
    <mergeCell ref="X33:Y33"/>
    <mergeCell ref="Z28:AA28"/>
    <mergeCell ref="X37:Y37"/>
    <mergeCell ref="Z37:AA37"/>
    <mergeCell ref="X29:Y29"/>
    <mergeCell ref="X32:Y32"/>
    <mergeCell ref="X30:Y30"/>
    <mergeCell ref="Z36:AA36"/>
    <mergeCell ref="X35:Y35"/>
    <mergeCell ref="X26:Y26"/>
    <mergeCell ref="X25:Y25"/>
    <mergeCell ref="X28:Y28"/>
    <mergeCell ref="X27:Y27"/>
    <mergeCell ref="Z47:AA47"/>
    <mergeCell ref="V47:W47"/>
    <mergeCell ref="X47:Y47"/>
    <mergeCell ref="Z44:AA44"/>
    <mergeCell ref="V45:W45"/>
    <mergeCell ref="X45:Y45"/>
    <mergeCell ref="V46:W46"/>
    <mergeCell ref="X46:Y46"/>
    <mergeCell ref="Z46:AA46"/>
    <mergeCell ref="V44:W44"/>
    <mergeCell ref="X44:Y44"/>
    <mergeCell ref="Z45:AA45"/>
    <mergeCell ref="A32:A34"/>
    <mergeCell ref="B32:B34"/>
    <mergeCell ref="A12:A13"/>
    <mergeCell ref="B12:B13"/>
    <mergeCell ref="C12:C13"/>
    <mergeCell ref="Z14:AA14"/>
    <mergeCell ref="Z12:AA12"/>
    <mergeCell ref="Z16:AA16"/>
    <mergeCell ref="V24:W24"/>
    <mergeCell ref="V23:W23"/>
    <mergeCell ref="V29:W29"/>
    <mergeCell ref="X14:Y14"/>
    <mergeCell ref="X23:Y23"/>
    <mergeCell ref="X24:Y24"/>
    <mergeCell ref="X16:Y16"/>
    <mergeCell ref="X15:Y15"/>
    <mergeCell ref="V12:W12"/>
    <mergeCell ref="X20:Y20"/>
    <mergeCell ref="X18:Y18"/>
    <mergeCell ref="X17:Y17"/>
    <mergeCell ref="X19:Y19"/>
    <mergeCell ref="X21:Y21"/>
    <mergeCell ref="X22:Y22"/>
    <mergeCell ref="A14:A16"/>
    <mergeCell ref="A17:A19"/>
    <mergeCell ref="B17:B19"/>
    <mergeCell ref="C17:C19"/>
    <mergeCell ref="A20:A22"/>
    <mergeCell ref="A23:A25"/>
    <mergeCell ref="A26:A28"/>
    <mergeCell ref="B26:B28"/>
    <mergeCell ref="B23:B25"/>
    <mergeCell ref="B20:B22"/>
    <mergeCell ref="C20:C22"/>
    <mergeCell ref="C23:C25"/>
    <mergeCell ref="C26:C28"/>
    <mergeCell ref="T12:U12"/>
    <mergeCell ref="P14:Q14"/>
    <mergeCell ref="R14:S14"/>
    <mergeCell ref="T14:U14"/>
    <mergeCell ref="P15:Q15"/>
    <mergeCell ref="R15:S15"/>
    <mergeCell ref="T15:U15"/>
    <mergeCell ref="P16:Q16"/>
    <mergeCell ref="R16:S16"/>
    <mergeCell ref="T16:U16"/>
    <mergeCell ref="P17:Q17"/>
    <mergeCell ref="R17:S17"/>
    <mergeCell ref="T17:U17"/>
    <mergeCell ref="P18:Q18"/>
    <mergeCell ref="R18:S18"/>
    <mergeCell ref="T18:U18"/>
    <mergeCell ref="P19:Q19"/>
    <mergeCell ref="R19:S19"/>
    <mergeCell ref="T19:U19"/>
    <mergeCell ref="P20:Q20"/>
    <mergeCell ref="R20:S20"/>
    <mergeCell ref="T20:U20"/>
    <mergeCell ref="P21:Q21"/>
    <mergeCell ref="R21:S21"/>
    <mergeCell ref="T21:U21"/>
    <mergeCell ref="P22:Q22"/>
    <mergeCell ref="R22:S22"/>
    <mergeCell ref="T22:U22"/>
    <mergeCell ref="P23:Q23"/>
    <mergeCell ref="R23:S23"/>
    <mergeCell ref="T23:U23"/>
    <mergeCell ref="P24:Q24"/>
    <mergeCell ref="R24:S24"/>
    <mergeCell ref="T24:U24"/>
    <mergeCell ref="P25:Q25"/>
    <mergeCell ref="R25:S25"/>
    <mergeCell ref="T25:U25"/>
    <mergeCell ref="R33:S33"/>
    <mergeCell ref="T33:U33"/>
    <mergeCell ref="P34:Q34"/>
    <mergeCell ref="R34:S34"/>
    <mergeCell ref="T34:U34"/>
    <mergeCell ref="P35:Q35"/>
    <mergeCell ref="R35:S35"/>
    <mergeCell ref="P28:Q28"/>
    <mergeCell ref="R28:S28"/>
    <mergeCell ref="T28:U28"/>
    <mergeCell ref="P29:Q29"/>
    <mergeCell ref="R29:S29"/>
    <mergeCell ref="T29:U29"/>
    <mergeCell ref="P30:Q30"/>
    <mergeCell ref="R30:S30"/>
    <mergeCell ref="T30:U30"/>
    <mergeCell ref="V42:W42"/>
    <mergeCell ref="P42:Q42"/>
    <mergeCell ref="R42:S42"/>
    <mergeCell ref="T42:U42"/>
    <mergeCell ref="P43:Q43"/>
    <mergeCell ref="R43:S43"/>
    <mergeCell ref="T43:U43"/>
    <mergeCell ref="P31:Q31"/>
    <mergeCell ref="R31:S31"/>
    <mergeCell ref="T31:U31"/>
    <mergeCell ref="V38:W38"/>
    <mergeCell ref="P38:Q38"/>
    <mergeCell ref="R38:S38"/>
    <mergeCell ref="T38:U38"/>
    <mergeCell ref="P39:Q39"/>
    <mergeCell ref="R39:S39"/>
    <mergeCell ref="T39:U39"/>
    <mergeCell ref="V39:W39"/>
    <mergeCell ref="V32:W32"/>
    <mergeCell ref="P32:Q32"/>
    <mergeCell ref="R32:S32"/>
    <mergeCell ref="T32:U32"/>
    <mergeCell ref="V33:W33"/>
    <mergeCell ref="P33:Q33"/>
    <mergeCell ref="T35:U35"/>
    <mergeCell ref="X36:Y36"/>
    <mergeCell ref="P36:Q36"/>
    <mergeCell ref="R36:S36"/>
    <mergeCell ref="T36:U36"/>
    <mergeCell ref="P37:Q37"/>
    <mergeCell ref="R37:S37"/>
    <mergeCell ref="T37:U37"/>
    <mergeCell ref="D12:E12"/>
    <mergeCell ref="F12:G12"/>
    <mergeCell ref="H12:I12"/>
    <mergeCell ref="J12:K12"/>
    <mergeCell ref="L12:M12"/>
    <mergeCell ref="N12:O12"/>
    <mergeCell ref="N14:O14"/>
    <mergeCell ref="N15:O15"/>
    <mergeCell ref="N16:O16"/>
    <mergeCell ref="D16:E16"/>
    <mergeCell ref="F16:G16"/>
    <mergeCell ref="H16:I16"/>
    <mergeCell ref="J16:K16"/>
    <mergeCell ref="L16:M16"/>
    <mergeCell ref="D15:E15"/>
    <mergeCell ref="F15:G15"/>
    <mergeCell ref="H15:I15"/>
    <mergeCell ref="J15:K15"/>
    <mergeCell ref="L15:M15"/>
    <mergeCell ref="D14:E14"/>
    <mergeCell ref="F14:G14"/>
    <mergeCell ref="H14:I14"/>
    <mergeCell ref="J14:K14"/>
    <mergeCell ref="L14:M14"/>
    <mergeCell ref="D17:E17"/>
    <mergeCell ref="F17:G17"/>
    <mergeCell ref="H17:I17"/>
    <mergeCell ref="J17:K17"/>
    <mergeCell ref="L17:M17"/>
    <mergeCell ref="N17:O17"/>
    <mergeCell ref="D18:E18"/>
    <mergeCell ref="F18:G18"/>
    <mergeCell ref="H18:I18"/>
    <mergeCell ref="J18:K18"/>
    <mergeCell ref="L18:M18"/>
    <mergeCell ref="N18:O18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D21:E21"/>
    <mergeCell ref="F21:G21"/>
    <mergeCell ref="H21:I21"/>
    <mergeCell ref="J21:K21"/>
    <mergeCell ref="L21:M21"/>
    <mergeCell ref="N21:O21"/>
    <mergeCell ref="D22:E22"/>
    <mergeCell ref="F22:G22"/>
    <mergeCell ref="H22:I22"/>
    <mergeCell ref="J22:K22"/>
    <mergeCell ref="L22:M22"/>
    <mergeCell ref="N22:O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D25:E25"/>
    <mergeCell ref="F25:G25"/>
    <mergeCell ref="H25:I25"/>
    <mergeCell ref="J25:K25"/>
    <mergeCell ref="L25:M25"/>
    <mergeCell ref="N25:O25"/>
    <mergeCell ref="V26:W26"/>
    <mergeCell ref="V27:W27"/>
    <mergeCell ref="T26:U26"/>
    <mergeCell ref="R26:S26"/>
    <mergeCell ref="P26:Q26"/>
    <mergeCell ref="H26:I26"/>
    <mergeCell ref="J26:K26"/>
    <mergeCell ref="L26:M26"/>
    <mergeCell ref="N26:O26"/>
    <mergeCell ref="D26:E26"/>
    <mergeCell ref="F26:G26"/>
    <mergeCell ref="R27:S27"/>
    <mergeCell ref="T27:U27"/>
    <mergeCell ref="D27:E27"/>
    <mergeCell ref="F27:G27"/>
    <mergeCell ref="H27:I27"/>
    <mergeCell ref="J27:K27"/>
    <mergeCell ref="L27:M27"/>
    <mergeCell ref="N27:O27"/>
    <mergeCell ref="P27:Q27"/>
    <mergeCell ref="D28:E28"/>
    <mergeCell ref="F28:G28"/>
    <mergeCell ref="H28:I28"/>
    <mergeCell ref="J28:K28"/>
    <mergeCell ref="L28:M28"/>
    <mergeCell ref="N28:O28"/>
    <mergeCell ref="D29:E29"/>
    <mergeCell ref="F29:G29"/>
    <mergeCell ref="H29:I29"/>
    <mergeCell ref="J29:K29"/>
    <mergeCell ref="L29:M29"/>
    <mergeCell ref="N29:O29"/>
    <mergeCell ref="D30:E30"/>
    <mergeCell ref="F30:G30"/>
    <mergeCell ref="H30:I30"/>
    <mergeCell ref="J30:K30"/>
    <mergeCell ref="L30:M30"/>
    <mergeCell ref="N30:O30"/>
    <mergeCell ref="D31:E31"/>
    <mergeCell ref="F31:G31"/>
    <mergeCell ref="H31:I31"/>
    <mergeCell ref="J31:K31"/>
    <mergeCell ref="L31:M31"/>
    <mergeCell ref="N31:O31"/>
    <mergeCell ref="D32:E32"/>
    <mergeCell ref="F32:G32"/>
    <mergeCell ref="H32:I32"/>
    <mergeCell ref="J32:K32"/>
    <mergeCell ref="L32:M32"/>
    <mergeCell ref="N32:O32"/>
    <mergeCell ref="D33:E33"/>
    <mergeCell ref="F33:G33"/>
    <mergeCell ref="H33:I33"/>
    <mergeCell ref="J33:K33"/>
    <mergeCell ref="L33:M33"/>
    <mergeCell ref="N33:O33"/>
    <mergeCell ref="D34:E34"/>
    <mergeCell ref="F34:G34"/>
    <mergeCell ref="H34:I34"/>
    <mergeCell ref="J34:K34"/>
    <mergeCell ref="L34:M34"/>
    <mergeCell ref="N34:O34"/>
    <mergeCell ref="D35:E35"/>
    <mergeCell ref="F35:G35"/>
    <mergeCell ref="H35:I35"/>
    <mergeCell ref="J35:K35"/>
    <mergeCell ref="L35:M35"/>
    <mergeCell ref="N35:O35"/>
    <mergeCell ref="D36:E36"/>
    <mergeCell ref="F36:G36"/>
    <mergeCell ref="H36:I36"/>
    <mergeCell ref="J36:K36"/>
    <mergeCell ref="L36:M36"/>
    <mergeCell ref="N36:O36"/>
    <mergeCell ref="D37:E37"/>
    <mergeCell ref="F37:G37"/>
    <mergeCell ref="H37:I37"/>
    <mergeCell ref="J37:K37"/>
    <mergeCell ref="L37:M37"/>
    <mergeCell ref="N37:O37"/>
    <mergeCell ref="D38:E38"/>
    <mergeCell ref="F38:G38"/>
    <mergeCell ref="H38:I38"/>
    <mergeCell ref="J38:K38"/>
    <mergeCell ref="L38:M38"/>
    <mergeCell ref="N38:O38"/>
    <mergeCell ref="D39:E39"/>
    <mergeCell ref="F39:G39"/>
    <mergeCell ref="H39:I39"/>
    <mergeCell ref="J39:K39"/>
    <mergeCell ref="L39:M39"/>
    <mergeCell ref="N39:O39"/>
    <mergeCell ref="P40:Q40"/>
    <mergeCell ref="R40:S40"/>
    <mergeCell ref="T40:U40"/>
    <mergeCell ref="D40:E40"/>
    <mergeCell ref="F40:G40"/>
    <mergeCell ref="H40:I40"/>
    <mergeCell ref="J40:K40"/>
    <mergeCell ref="L40:M40"/>
    <mergeCell ref="N40:O40"/>
    <mergeCell ref="T44:U44"/>
    <mergeCell ref="J44:K44"/>
    <mergeCell ref="L44:M44"/>
    <mergeCell ref="N44:O44"/>
    <mergeCell ref="D44:E44"/>
    <mergeCell ref="H44:I44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2:O42"/>
    <mergeCell ref="R41:S41"/>
    <mergeCell ref="T41:U41"/>
    <mergeCell ref="D47:E47"/>
    <mergeCell ref="D43:E43"/>
    <mergeCell ref="F43:G43"/>
    <mergeCell ref="H43:I43"/>
    <mergeCell ref="J43:K43"/>
    <mergeCell ref="L43:M43"/>
    <mergeCell ref="N43:O43"/>
    <mergeCell ref="P44:Q44"/>
    <mergeCell ref="R44:S44"/>
    <mergeCell ref="J45:K45"/>
    <mergeCell ref="L45:M45"/>
    <mergeCell ref="D46:E46"/>
    <mergeCell ref="N46:O46"/>
    <mergeCell ref="P46:Q46"/>
    <mergeCell ref="R46:S46"/>
    <mergeCell ref="T46:U46"/>
    <mergeCell ref="H46:I46"/>
    <mergeCell ref="J46:K46"/>
    <mergeCell ref="L46:M46"/>
    <mergeCell ref="AB44:AB47"/>
    <mergeCell ref="Z20:AA20"/>
    <mergeCell ref="Z21:AA21"/>
    <mergeCell ref="AB12:AB13"/>
    <mergeCell ref="A9:AB11"/>
    <mergeCell ref="A1:AB8"/>
    <mergeCell ref="R47:S47"/>
    <mergeCell ref="T47:U47"/>
    <mergeCell ref="N47:O47"/>
    <mergeCell ref="P47:Q47"/>
    <mergeCell ref="J47:K47"/>
    <mergeCell ref="L47:M47"/>
    <mergeCell ref="F47:G47"/>
    <mergeCell ref="H47:I47"/>
    <mergeCell ref="A44:C44"/>
    <mergeCell ref="A45:C45"/>
    <mergeCell ref="A46:C46"/>
    <mergeCell ref="A47:C47"/>
    <mergeCell ref="R45:S45"/>
    <mergeCell ref="T45:U45"/>
    <mergeCell ref="N45:O45"/>
    <mergeCell ref="P45:Q45"/>
    <mergeCell ref="D45:E45"/>
    <mergeCell ref="H45:I45"/>
  </mergeCells>
  <printOptions/>
  <pageMargins left="0.329" right="0.5118110236220472" top="1.1260416666666666" bottom="0.8322916666666667" header="0.31496062992125984" footer="0.31496062992125984"/>
  <pageSetup horizontalDpi="600" verticalDpi="600" orientation="landscape" paperSize="9" scale="47" r:id="rId2"/>
  <headerFooter>
    <oddHeader>&amp;C&amp;G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0"/>
  <sheetViews>
    <sheetView view="pageBreakPreview" zoomScale="85" zoomScaleSheetLayoutView="85" zoomScalePageLayoutView="70" workbookViewId="0" topLeftCell="A22">
      <selection activeCell="G34" sqref="G34:J34"/>
    </sheetView>
  </sheetViews>
  <sheetFormatPr defaultColWidth="9.140625" defaultRowHeight="15"/>
  <cols>
    <col min="1" max="1" width="12.8515625" style="64" customWidth="1"/>
    <col min="2" max="2" width="8.7109375" style="64" customWidth="1"/>
    <col min="3" max="3" width="10.421875" style="64" customWidth="1"/>
    <col min="4" max="4" width="13.57421875" style="64" customWidth="1"/>
    <col min="5" max="5" width="28.00390625" style="64" customWidth="1"/>
    <col min="6" max="9" width="8.8515625" style="64" customWidth="1"/>
    <col min="10" max="10" width="11.140625" style="64" customWidth="1"/>
    <col min="11" max="16384" width="8.8515625" style="64" customWidth="1"/>
  </cols>
  <sheetData>
    <row r="1" spans="2:10" ht="14.25" customHeight="1">
      <c r="B1" s="200" t="s">
        <v>150</v>
      </c>
      <c r="C1" s="200"/>
      <c r="D1" s="200"/>
      <c r="E1" s="200"/>
      <c r="F1" s="200"/>
      <c r="G1" s="200"/>
      <c r="H1" s="200"/>
      <c r="I1" s="200"/>
      <c r="J1" s="200"/>
    </row>
    <row r="2" spans="2:10" ht="16.5" customHeight="1">
      <c r="B2" s="200"/>
      <c r="C2" s="200"/>
      <c r="D2" s="200"/>
      <c r="E2" s="200"/>
      <c r="F2" s="200"/>
      <c r="G2" s="200"/>
      <c r="H2" s="200"/>
      <c r="I2" s="200"/>
      <c r="J2" s="200"/>
    </row>
    <row r="3" spans="2:10" ht="27.75" customHeight="1">
      <c r="B3" s="200"/>
      <c r="C3" s="200"/>
      <c r="D3" s="200"/>
      <c r="E3" s="200"/>
      <c r="F3" s="200"/>
      <c r="G3" s="200"/>
      <c r="H3" s="200"/>
      <c r="I3" s="200"/>
      <c r="J3" s="200"/>
    </row>
    <row r="4" spans="2:10" ht="24.75" customHeight="1">
      <c r="B4" s="200"/>
      <c r="C4" s="200"/>
      <c r="D4" s="200"/>
      <c r="E4" s="200"/>
      <c r="F4" s="200"/>
      <c r="G4" s="200"/>
      <c r="H4" s="200"/>
      <c r="I4" s="200"/>
      <c r="J4" s="200"/>
    </row>
    <row r="5" spans="2:10" ht="28.5" customHeight="1">
      <c r="B5" s="200"/>
      <c r="C5" s="200"/>
      <c r="D5" s="200"/>
      <c r="E5" s="200"/>
      <c r="F5" s="200"/>
      <c r="G5" s="200"/>
      <c r="H5" s="200"/>
      <c r="I5" s="200"/>
      <c r="J5" s="200"/>
    </row>
    <row r="6" spans="2:10" ht="28.5" customHeight="1">
      <c r="B6" s="200"/>
      <c r="C6" s="200"/>
      <c r="D6" s="200"/>
      <c r="E6" s="200"/>
      <c r="F6" s="200"/>
      <c r="G6" s="200"/>
      <c r="H6" s="200"/>
      <c r="I6" s="200"/>
      <c r="J6" s="200"/>
    </row>
    <row r="7" spans="2:10" ht="15" customHeight="1">
      <c r="B7" s="200"/>
      <c r="C7" s="200"/>
      <c r="D7" s="200"/>
      <c r="E7" s="200"/>
      <c r="F7" s="200"/>
      <c r="G7" s="200"/>
      <c r="H7" s="200"/>
      <c r="I7" s="200"/>
      <c r="J7" s="200"/>
    </row>
    <row r="8" spans="2:10" ht="2.25" customHeight="1">
      <c r="B8" s="200"/>
      <c r="C8" s="200"/>
      <c r="D8" s="200"/>
      <c r="E8" s="200"/>
      <c r="F8" s="200"/>
      <c r="G8" s="200"/>
      <c r="H8" s="200"/>
      <c r="I8" s="200"/>
      <c r="J8" s="200"/>
    </row>
    <row r="9" spans="2:10" ht="28.5" customHeight="1" thickBot="1">
      <c r="B9" s="201" t="s">
        <v>152</v>
      </c>
      <c r="C9" s="201"/>
      <c r="D9" s="201"/>
      <c r="E9" s="201"/>
      <c r="F9" s="201"/>
      <c r="G9" s="201"/>
      <c r="H9" s="201"/>
      <c r="I9" s="201"/>
      <c r="J9" s="201"/>
    </row>
    <row r="10" spans="2:10" ht="20.25" customHeight="1">
      <c r="B10" s="71" t="s">
        <v>32</v>
      </c>
      <c r="C10" s="199" t="s">
        <v>153</v>
      </c>
      <c r="D10" s="199"/>
      <c r="E10" s="199"/>
      <c r="F10" s="199"/>
      <c r="G10" s="199"/>
      <c r="H10" s="199"/>
      <c r="I10" s="199"/>
      <c r="J10" s="202"/>
    </row>
    <row r="11" spans="2:10" ht="22.5" customHeight="1">
      <c r="B11" s="72" t="s">
        <v>64</v>
      </c>
      <c r="C11" s="189" t="s">
        <v>154</v>
      </c>
      <c r="D11" s="189"/>
      <c r="E11" s="189"/>
      <c r="F11" s="189"/>
      <c r="G11" s="189"/>
      <c r="H11" s="189"/>
      <c r="I11" s="189"/>
      <c r="J11" s="73">
        <v>0.01</v>
      </c>
    </row>
    <row r="12" spans="2:10" ht="19.5" customHeight="1">
      <c r="B12" s="72" t="s">
        <v>65</v>
      </c>
      <c r="C12" s="189" t="s">
        <v>155</v>
      </c>
      <c r="D12" s="189"/>
      <c r="E12" s="189"/>
      <c r="F12" s="189"/>
      <c r="G12" s="189"/>
      <c r="H12" s="189"/>
      <c r="I12" s="189"/>
      <c r="J12" s="73">
        <v>0.02</v>
      </c>
    </row>
    <row r="13" spans="2:10" ht="20.25" customHeight="1">
      <c r="B13" s="72" t="s">
        <v>67</v>
      </c>
      <c r="C13" s="189" t="s">
        <v>156</v>
      </c>
      <c r="D13" s="189"/>
      <c r="E13" s="189"/>
      <c r="F13" s="189"/>
      <c r="G13" s="189"/>
      <c r="H13" s="189"/>
      <c r="I13" s="189"/>
      <c r="J13" s="74">
        <v>0.017</v>
      </c>
    </row>
    <row r="14" spans="2:10" ht="19.5" customHeight="1">
      <c r="B14" s="72" t="s">
        <v>68</v>
      </c>
      <c r="C14" s="189" t="s">
        <v>157</v>
      </c>
      <c r="D14" s="189"/>
      <c r="E14" s="189"/>
      <c r="F14" s="189"/>
      <c r="G14" s="189"/>
      <c r="H14" s="189"/>
      <c r="I14" s="189"/>
      <c r="J14" s="73">
        <v>0.015</v>
      </c>
    </row>
    <row r="15" spans="2:10" ht="18.75" customHeight="1">
      <c r="B15" s="72" t="s">
        <v>158</v>
      </c>
      <c r="C15" s="189" t="s">
        <v>159</v>
      </c>
      <c r="D15" s="189"/>
      <c r="E15" s="189"/>
      <c r="F15" s="189"/>
      <c r="G15" s="189"/>
      <c r="H15" s="189"/>
      <c r="I15" s="189"/>
      <c r="J15" s="73">
        <v>0.0163</v>
      </c>
    </row>
    <row r="16" spans="2:10" ht="24" customHeight="1" thickBot="1">
      <c r="B16" s="75" t="s">
        <v>160</v>
      </c>
      <c r="C16" s="198" t="s">
        <v>161</v>
      </c>
      <c r="D16" s="198"/>
      <c r="E16" s="198"/>
      <c r="F16" s="198"/>
      <c r="G16" s="198"/>
      <c r="H16" s="198"/>
      <c r="I16" s="198"/>
      <c r="J16" s="76">
        <f>J22</f>
        <v>0.1</v>
      </c>
    </row>
    <row r="17" spans="2:10" ht="23.25" customHeight="1">
      <c r="B17" s="71" t="s">
        <v>32</v>
      </c>
      <c r="C17" s="199" t="s">
        <v>162</v>
      </c>
      <c r="D17" s="199"/>
      <c r="E17" s="199"/>
      <c r="F17" s="199"/>
      <c r="G17" s="199"/>
      <c r="H17" s="199"/>
      <c r="I17" s="199"/>
      <c r="J17" s="77"/>
    </row>
    <row r="18" spans="2:10" ht="22.5" customHeight="1">
      <c r="B18" s="72" t="s">
        <v>13</v>
      </c>
      <c r="C18" s="189" t="s">
        <v>163</v>
      </c>
      <c r="D18" s="189"/>
      <c r="E18" s="189"/>
      <c r="F18" s="189"/>
      <c r="G18" s="189"/>
      <c r="H18" s="189"/>
      <c r="I18" s="189"/>
      <c r="J18" s="78">
        <v>0.05</v>
      </c>
    </row>
    <row r="19" spans="2:10" ht="21.75" customHeight="1">
      <c r="B19" s="72" t="s">
        <v>14</v>
      </c>
      <c r="C19" s="189" t="s">
        <v>164</v>
      </c>
      <c r="D19" s="189"/>
      <c r="E19" s="189"/>
      <c r="F19" s="189"/>
      <c r="G19" s="189"/>
      <c r="H19" s="189"/>
      <c r="I19" s="189"/>
      <c r="J19" s="73">
        <v>0.02</v>
      </c>
    </row>
    <row r="20" spans="2:10" ht="20.25" customHeight="1">
      <c r="B20" s="72" t="s">
        <v>15</v>
      </c>
      <c r="C20" s="189" t="s">
        <v>165</v>
      </c>
      <c r="D20" s="189"/>
      <c r="E20" s="189"/>
      <c r="F20" s="189"/>
      <c r="G20" s="189"/>
      <c r="H20" s="189"/>
      <c r="I20" s="189"/>
      <c r="J20" s="73">
        <v>0.014</v>
      </c>
    </row>
    <row r="21" spans="2:10" ht="24.75" customHeight="1">
      <c r="B21" s="72" t="s">
        <v>16</v>
      </c>
      <c r="C21" s="189" t="s">
        <v>166</v>
      </c>
      <c r="D21" s="189"/>
      <c r="E21" s="189"/>
      <c r="F21" s="189"/>
      <c r="G21" s="189"/>
      <c r="H21" s="189"/>
      <c r="I21" s="189"/>
      <c r="J21" s="73">
        <v>0.016</v>
      </c>
    </row>
    <row r="22" spans="2:10" ht="20.25" customHeight="1" thickBot="1">
      <c r="B22" s="190" t="s">
        <v>167</v>
      </c>
      <c r="C22" s="191"/>
      <c r="D22" s="191"/>
      <c r="E22" s="191"/>
      <c r="F22" s="191"/>
      <c r="G22" s="191"/>
      <c r="H22" s="191"/>
      <c r="I22" s="191"/>
      <c r="J22" s="79">
        <f>SUM(J18:J21)</f>
        <v>0.1</v>
      </c>
    </row>
    <row r="23" spans="2:10" ht="20.25" customHeight="1" thickBot="1">
      <c r="B23" s="192" t="s">
        <v>168</v>
      </c>
      <c r="C23" s="193"/>
      <c r="D23" s="193"/>
      <c r="E23" s="193"/>
      <c r="F23" s="193"/>
      <c r="G23" s="193"/>
      <c r="H23" s="193"/>
      <c r="I23" s="193"/>
      <c r="J23" s="194"/>
    </row>
    <row r="24" spans="2:10" ht="36.75" customHeight="1" thickBot="1">
      <c r="B24" s="195"/>
      <c r="C24" s="196"/>
      <c r="D24" s="196"/>
      <c r="E24" s="196"/>
      <c r="F24" s="196"/>
      <c r="G24" s="196"/>
      <c r="H24" s="196"/>
      <c r="I24" s="197"/>
      <c r="J24" s="80">
        <f>(((1+J11+J12+J13)*(1+J14)*(1+J15))/(1-J16))-1</f>
        <v>0.20003010166666657</v>
      </c>
    </row>
    <row r="25" spans="2:10" ht="15">
      <c r="B25" s="81"/>
      <c r="C25" s="82"/>
      <c r="D25" s="82"/>
      <c r="E25" s="82"/>
      <c r="F25" s="82"/>
      <c r="G25" s="82"/>
      <c r="H25" s="82"/>
      <c r="I25" s="82"/>
      <c r="J25" s="83"/>
    </row>
    <row r="26" spans="2:10" ht="15">
      <c r="B26" s="84" t="s">
        <v>169</v>
      </c>
      <c r="C26" s="85"/>
      <c r="D26" s="85"/>
      <c r="E26" s="85"/>
      <c r="F26" s="85"/>
      <c r="G26" s="85"/>
      <c r="H26" s="85"/>
      <c r="I26" s="85"/>
      <c r="J26" s="86"/>
    </row>
    <row r="27" spans="2:10" ht="33.75" customHeight="1">
      <c r="B27" s="186" t="s">
        <v>170</v>
      </c>
      <c r="C27" s="187"/>
      <c r="D27" s="187"/>
      <c r="E27" s="187"/>
      <c r="F27" s="187"/>
      <c r="G27" s="187"/>
      <c r="H27" s="187"/>
      <c r="I27" s="187"/>
      <c r="J27" s="188"/>
    </row>
    <row r="28" spans="2:10" ht="33.75" customHeight="1">
      <c r="B28" s="186" t="s">
        <v>171</v>
      </c>
      <c r="C28" s="187"/>
      <c r="D28" s="187"/>
      <c r="E28" s="187"/>
      <c r="F28" s="187"/>
      <c r="G28" s="187"/>
      <c r="H28" s="187"/>
      <c r="I28" s="187"/>
      <c r="J28" s="188"/>
    </row>
    <row r="29" spans="2:10" ht="21.75" customHeight="1">
      <c r="B29" s="186" t="s">
        <v>172</v>
      </c>
      <c r="C29" s="187"/>
      <c r="D29" s="187"/>
      <c r="E29" s="187"/>
      <c r="F29" s="187"/>
      <c r="G29" s="187"/>
      <c r="H29" s="187"/>
      <c r="I29" s="187"/>
      <c r="J29" s="188"/>
    </row>
    <row r="30" spans="2:10" ht="34.5" customHeight="1">
      <c r="B30" s="186" t="s">
        <v>173</v>
      </c>
      <c r="C30" s="187"/>
      <c r="D30" s="187"/>
      <c r="E30" s="187"/>
      <c r="F30" s="187"/>
      <c r="G30" s="187"/>
      <c r="H30" s="187"/>
      <c r="I30" s="187"/>
      <c r="J30" s="188"/>
    </row>
    <row r="31" spans="2:10" ht="69.75" customHeight="1">
      <c r="B31" s="186" t="s">
        <v>174</v>
      </c>
      <c r="C31" s="187"/>
      <c r="D31" s="187"/>
      <c r="E31" s="187"/>
      <c r="F31" s="187"/>
      <c r="G31" s="187"/>
      <c r="H31" s="187"/>
      <c r="I31" s="187"/>
      <c r="J31" s="188"/>
    </row>
    <row r="32" spans="2:10" ht="15.75" thickBot="1">
      <c r="B32" s="87" t="s">
        <v>175</v>
      </c>
      <c r="C32" s="88"/>
      <c r="D32" s="88"/>
      <c r="E32" s="88"/>
      <c r="F32" s="88"/>
      <c r="G32" s="88"/>
      <c r="H32" s="88"/>
      <c r="I32" s="88"/>
      <c r="J32" s="89"/>
    </row>
    <row r="33" spans="2:5" ht="14.25">
      <c r="B33" s="90"/>
      <c r="C33" s="90"/>
      <c r="D33" s="90"/>
      <c r="E33" s="90"/>
    </row>
    <row r="34" spans="2:10" ht="18">
      <c r="B34" s="90"/>
      <c r="C34" s="90"/>
      <c r="D34" s="90"/>
      <c r="E34" s="90"/>
      <c r="G34" s="109" t="s">
        <v>151</v>
      </c>
      <c r="H34" s="109"/>
      <c r="I34" s="109"/>
      <c r="J34" s="109"/>
    </row>
    <row r="35" spans="2:12" ht="18">
      <c r="B35" s="90"/>
      <c r="C35" s="90"/>
      <c r="D35" s="90"/>
      <c r="E35" s="90"/>
      <c r="K35" s="91"/>
      <c r="L35" s="91"/>
    </row>
    <row r="36" spans="2:5" ht="14.25">
      <c r="B36" s="90"/>
      <c r="C36" s="90"/>
      <c r="D36" s="90"/>
      <c r="E36" s="90"/>
    </row>
    <row r="37" spans="2:5" ht="14.25">
      <c r="B37" s="90"/>
      <c r="C37" s="90"/>
      <c r="D37" s="90"/>
      <c r="E37" s="90"/>
    </row>
    <row r="38" spans="2:5" ht="14.25">
      <c r="B38" s="90"/>
      <c r="C38" s="67"/>
      <c r="D38" s="67"/>
      <c r="E38" s="67"/>
    </row>
    <row r="39" spans="2:5" ht="14.25">
      <c r="B39" s="90"/>
      <c r="C39" s="67"/>
      <c r="D39" s="67"/>
      <c r="E39" s="67"/>
    </row>
    <row r="40" spans="6:7" ht="15">
      <c r="F40" s="68"/>
      <c r="G40" s="68"/>
    </row>
  </sheetData>
  <sheetProtection/>
  <mergeCells count="23">
    <mergeCell ref="C13:I13"/>
    <mergeCell ref="B1:J8"/>
    <mergeCell ref="B9:J9"/>
    <mergeCell ref="C10:J10"/>
    <mergeCell ref="C11:I11"/>
    <mergeCell ref="C12:I12"/>
    <mergeCell ref="B27:J27"/>
    <mergeCell ref="C14:I14"/>
    <mergeCell ref="C15:I15"/>
    <mergeCell ref="C16:I16"/>
    <mergeCell ref="C17:I17"/>
    <mergeCell ref="C18:I18"/>
    <mergeCell ref="C19:I19"/>
    <mergeCell ref="C20:I20"/>
    <mergeCell ref="C21:I21"/>
    <mergeCell ref="B22:I22"/>
    <mergeCell ref="B23:J23"/>
    <mergeCell ref="B24:I24"/>
    <mergeCell ref="G34:J34"/>
    <mergeCell ref="B28:J28"/>
    <mergeCell ref="B29:J29"/>
    <mergeCell ref="B30:J30"/>
    <mergeCell ref="B31:J31"/>
  </mergeCells>
  <printOptions/>
  <pageMargins left="0.35285714285714287" right="0.511811024" top="1.0042857142857142" bottom="1.0766666666666667" header="0.18095238095238095" footer="0.31496062"/>
  <pageSetup horizontalDpi="600" verticalDpi="600" orientation="portrait" paperSize="9" scale="76" r:id="rId3"/>
  <headerFooter>
    <oddHeader>&amp;C&amp;G</oddHeader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7"/>
  <sheetViews>
    <sheetView view="pageBreakPreview" zoomScale="60" zoomScalePageLayoutView="70" workbookViewId="0" topLeftCell="A1">
      <selection activeCell="P40" sqref="P40"/>
    </sheetView>
  </sheetViews>
  <sheetFormatPr defaultColWidth="9.140625" defaultRowHeight="15"/>
  <cols>
    <col min="1" max="1" width="9.00390625" style="64" customWidth="1"/>
    <col min="2" max="2" width="8.8515625" style="64" customWidth="1"/>
    <col min="3" max="3" width="41.7109375" style="64" customWidth="1"/>
    <col min="4" max="5" width="22.7109375" style="64" customWidth="1"/>
    <col min="6" max="16384" width="8.8515625" style="64" customWidth="1"/>
  </cols>
  <sheetData>
    <row r="1" spans="2:5" ht="10.5" customHeight="1">
      <c r="B1" s="208" t="s">
        <v>150</v>
      </c>
      <c r="C1" s="208"/>
      <c r="D1" s="208"/>
      <c r="E1" s="208"/>
    </row>
    <row r="2" spans="2:5" ht="15" customHeight="1">
      <c r="B2" s="208"/>
      <c r="C2" s="208"/>
      <c r="D2" s="208"/>
      <c r="E2" s="208"/>
    </row>
    <row r="3" spans="2:5" ht="24" customHeight="1">
      <c r="B3" s="208"/>
      <c r="C3" s="208"/>
      <c r="D3" s="208"/>
      <c r="E3" s="208"/>
    </row>
    <row r="4" spans="2:5" ht="14.25">
      <c r="B4" s="208"/>
      <c r="C4" s="208"/>
      <c r="D4" s="208"/>
      <c r="E4" s="208"/>
    </row>
    <row r="5" spans="2:5" ht="32.25" customHeight="1">
      <c r="B5" s="208"/>
      <c r="C5" s="208"/>
      <c r="D5" s="208"/>
      <c r="E5" s="208"/>
    </row>
    <row r="6" spans="2:5" ht="18.75" customHeight="1">
      <c r="B6" s="208"/>
      <c r="C6" s="208"/>
      <c r="D6" s="208"/>
      <c r="E6" s="208"/>
    </row>
    <row r="7" spans="2:5" ht="15" customHeight="1" thickBot="1">
      <c r="B7" s="209"/>
      <c r="C7" s="209"/>
      <c r="D7" s="209"/>
      <c r="E7" s="209"/>
    </row>
    <row r="8" spans="2:5" ht="17.25" customHeight="1">
      <c r="B8" s="210" t="s">
        <v>69</v>
      </c>
      <c r="C8" s="211"/>
      <c r="D8" s="211"/>
      <c r="E8" s="212"/>
    </row>
    <row r="9" spans="2:5" ht="14.25">
      <c r="B9" s="213"/>
      <c r="C9" s="214"/>
      <c r="D9" s="214"/>
      <c r="E9" s="215"/>
    </row>
    <row r="10" spans="2:5" ht="14.25">
      <c r="B10" s="48" t="s">
        <v>70</v>
      </c>
      <c r="C10" s="30" t="s">
        <v>37</v>
      </c>
      <c r="D10" s="31" t="s">
        <v>71</v>
      </c>
      <c r="E10" s="49" t="s">
        <v>72</v>
      </c>
    </row>
    <row r="11" spans="2:5" ht="14.25">
      <c r="B11" s="203" t="s">
        <v>73</v>
      </c>
      <c r="C11" s="204"/>
      <c r="D11" s="204"/>
      <c r="E11" s="205"/>
    </row>
    <row r="12" spans="2:5" ht="14.25">
      <c r="B12" s="50" t="s">
        <v>74</v>
      </c>
      <c r="C12" s="32" t="s">
        <v>66</v>
      </c>
      <c r="D12" s="33">
        <v>0</v>
      </c>
      <c r="E12" s="51">
        <v>0</v>
      </c>
    </row>
    <row r="13" spans="2:5" ht="14.25">
      <c r="B13" s="50" t="s">
        <v>75</v>
      </c>
      <c r="C13" s="32" t="s">
        <v>76</v>
      </c>
      <c r="D13" s="33">
        <v>0.015</v>
      </c>
      <c r="E13" s="51">
        <v>0.015</v>
      </c>
    </row>
    <row r="14" spans="2:5" ht="14.25">
      <c r="B14" s="50" t="s">
        <v>77</v>
      </c>
      <c r="C14" s="32" t="s">
        <v>78</v>
      </c>
      <c r="D14" s="33">
        <v>0.01</v>
      </c>
      <c r="E14" s="51">
        <v>0.01</v>
      </c>
    </row>
    <row r="15" spans="2:5" ht="14.25">
      <c r="B15" s="50" t="s">
        <v>79</v>
      </c>
      <c r="C15" s="32" t="s">
        <v>80</v>
      </c>
      <c r="D15" s="33">
        <v>0.002</v>
      </c>
      <c r="E15" s="51">
        <v>0.002</v>
      </c>
    </row>
    <row r="16" spans="2:5" ht="14.25">
      <c r="B16" s="50" t="s">
        <v>81</v>
      </c>
      <c r="C16" s="32" t="s">
        <v>82</v>
      </c>
      <c r="D16" s="33">
        <v>0.006</v>
      </c>
      <c r="E16" s="51">
        <v>0.006</v>
      </c>
    </row>
    <row r="17" spans="2:5" ht="14.25">
      <c r="B17" s="50" t="s">
        <v>83</v>
      </c>
      <c r="C17" s="32" t="s">
        <v>84</v>
      </c>
      <c r="D17" s="33">
        <v>0.025</v>
      </c>
      <c r="E17" s="51">
        <v>0.025</v>
      </c>
    </row>
    <row r="18" spans="2:5" ht="14.25">
      <c r="B18" s="50" t="s">
        <v>85</v>
      </c>
      <c r="C18" s="32" t="s">
        <v>86</v>
      </c>
      <c r="D18" s="33">
        <v>0.03</v>
      </c>
      <c r="E18" s="51">
        <v>0.03</v>
      </c>
    </row>
    <row r="19" spans="2:5" ht="14.25">
      <c r="B19" s="50" t="s">
        <v>87</v>
      </c>
      <c r="C19" s="34" t="s">
        <v>88</v>
      </c>
      <c r="D19" s="33">
        <v>0.08</v>
      </c>
      <c r="E19" s="51">
        <v>0.08</v>
      </c>
    </row>
    <row r="20" spans="2:5" ht="14.25">
      <c r="B20" s="50" t="s">
        <v>89</v>
      </c>
      <c r="C20" s="34" t="s">
        <v>90</v>
      </c>
      <c r="D20" s="33">
        <v>0</v>
      </c>
      <c r="E20" s="51">
        <v>0</v>
      </c>
    </row>
    <row r="21" spans="2:5" ht="14.25">
      <c r="B21" s="52" t="s">
        <v>91</v>
      </c>
      <c r="C21" s="35" t="s">
        <v>2</v>
      </c>
      <c r="D21" s="36">
        <v>0.16799999999999998</v>
      </c>
      <c r="E21" s="53">
        <v>0.16799999999999998</v>
      </c>
    </row>
    <row r="22" spans="2:5" ht="14.25">
      <c r="B22" s="216" t="s">
        <v>92</v>
      </c>
      <c r="C22" s="217"/>
      <c r="D22" s="217"/>
      <c r="E22" s="218"/>
    </row>
    <row r="23" spans="2:5" ht="14.25">
      <c r="B23" s="54" t="s">
        <v>93</v>
      </c>
      <c r="C23" s="92" t="s">
        <v>94</v>
      </c>
      <c r="D23" s="37">
        <v>0.1814</v>
      </c>
      <c r="E23" s="55" t="s">
        <v>95</v>
      </c>
    </row>
    <row r="24" spans="2:5" ht="14.25">
      <c r="B24" s="50" t="s">
        <v>96</v>
      </c>
      <c r="C24" s="38" t="s">
        <v>97</v>
      </c>
      <c r="D24" s="33">
        <v>0.0416</v>
      </c>
      <c r="E24" s="51" t="s">
        <v>95</v>
      </c>
    </row>
    <row r="25" spans="2:5" ht="14.25">
      <c r="B25" s="54" t="s">
        <v>98</v>
      </c>
      <c r="C25" s="38" t="s">
        <v>99</v>
      </c>
      <c r="D25" s="33">
        <v>0.0093</v>
      </c>
      <c r="E25" s="51">
        <v>0.007</v>
      </c>
    </row>
    <row r="26" spans="2:5" ht="14.25">
      <c r="B26" s="50" t="s">
        <v>100</v>
      </c>
      <c r="C26" s="38" t="s">
        <v>101</v>
      </c>
      <c r="D26" s="33">
        <v>0.111</v>
      </c>
      <c r="E26" s="51">
        <v>0.0833</v>
      </c>
    </row>
    <row r="27" spans="2:5" ht="14.25">
      <c r="B27" s="54" t="s">
        <v>102</v>
      </c>
      <c r="C27" s="38" t="s">
        <v>103</v>
      </c>
      <c r="D27" s="33">
        <v>0.0007</v>
      </c>
      <c r="E27" s="51">
        <v>0.0005</v>
      </c>
    </row>
    <row r="28" spans="2:5" ht="14.25">
      <c r="B28" s="50" t="s">
        <v>104</v>
      </c>
      <c r="C28" s="38" t="s">
        <v>105</v>
      </c>
      <c r="D28" s="33">
        <v>0.0074</v>
      </c>
      <c r="E28" s="51">
        <v>0.0056</v>
      </c>
    </row>
    <row r="29" spans="2:5" ht="14.25">
      <c r="B29" s="54" t="s">
        <v>106</v>
      </c>
      <c r="C29" s="38" t="s">
        <v>107</v>
      </c>
      <c r="D29" s="33">
        <v>0.0283</v>
      </c>
      <c r="E29" s="51" t="s">
        <v>95</v>
      </c>
    </row>
    <row r="30" spans="2:5" ht="14.25">
      <c r="B30" s="50" t="s">
        <v>108</v>
      </c>
      <c r="C30" s="38" t="s">
        <v>109</v>
      </c>
      <c r="D30" s="33">
        <v>0.0011</v>
      </c>
      <c r="E30" s="51">
        <v>0.0008</v>
      </c>
    </row>
    <row r="31" spans="2:5" ht="14.25">
      <c r="B31" s="54" t="s">
        <v>110</v>
      </c>
      <c r="C31" s="38" t="s">
        <v>111</v>
      </c>
      <c r="D31" s="33">
        <v>0.1086</v>
      </c>
      <c r="E31" s="51">
        <v>0.0815</v>
      </c>
    </row>
    <row r="32" spans="2:5" ht="14.25">
      <c r="B32" s="50" t="s">
        <v>112</v>
      </c>
      <c r="C32" s="38" t="s">
        <v>113</v>
      </c>
      <c r="D32" s="33">
        <v>0.0003</v>
      </c>
      <c r="E32" s="51">
        <v>0.0002</v>
      </c>
    </row>
    <row r="33" spans="2:5" ht="14.25">
      <c r="B33" s="52" t="s">
        <v>114</v>
      </c>
      <c r="C33" s="39" t="s">
        <v>2</v>
      </c>
      <c r="D33" s="36">
        <v>0.48969999999999997</v>
      </c>
      <c r="E33" s="53">
        <v>0.1789</v>
      </c>
    </row>
    <row r="34" spans="2:5" ht="14.25">
      <c r="B34" s="216" t="s">
        <v>115</v>
      </c>
      <c r="C34" s="217"/>
      <c r="D34" s="217"/>
      <c r="E34" s="218"/>
    </row>
    <row r="35" spans="2:5" ht="14.25">
      <c r="B35" s="54" t="s">
        <v>116</v>
      </c>
      <c r="C35" s="92" t="s">
        <v>117</v>
      </c>
      <c r="D35" s="40">
        <v>0.0714</v>
      </c>
      <c r="E35" s="56">
        <v>0.0536</v>
      </c>
    </row>
    <row r="36" spans="2:5" ht="14.25">
      <c r="B36" s="54" t="s">
        <v>118</v>
      </c>
      <c r="C36" s="92" t="s">
        <v>119</v>
      </c>
      <c r="D36" s="40">
        <v>0.0017</v>
      </c>
      <c r="E36" s="56">
        <v>0.0013</v>
      </c>
    </row>
    <row r="37" spans="2:5" ht="14.25">
      <c r="B37" s="54" t="s">
        <v>120</v>
      </c>
      <c r="C37" s="92" t="s">
        <v>121</v>
      </c>
      <c r="D37" s="40">
        <v>0.032</v>
      </c>
      <c r="E37" s="56">
        <v>0.0241</v>
      </c>
    </row>
    <row r="38" spans="2:5" ht="14.25">
      <c r="B38" s="54" t="s">
        <v>122</v>
      </c>
      <c r="C38" s="92" t="s">
        <v>123</v>
      </c>
      <c r="D38" s="40">
        <v>0.0531</v>
      </c>
      <c r="E38" s="56">
        <v>0.0399</v>
      </c>
    </row>
    <row r="39" spans="2:5" ht="14.25">
      <c r="B39" s="54" t="s">
        <v>124</v>
      </c>
      <c r="C39" s="92" t="s">
        <v>125</v>
      </c>
      <c r="D39" s="40">
        <v>0.006</v>
      </c>
      <c r="E39" s="56">
        <v>0.0045</v>
      </c>
    </row>
    <row r="40" spans="2:5" ht="14.25">
      <c r="B40" s="57" t="s">
        <v>126</v>
      </c>
      <c r="C40" s="41" t="s">
        <v>2</v>
      </c>
      <c r="D40" s="42">
        <v>0.1642</v>
      </c>
      <c r="E40" s="58">
        <v>0.12340000000000001</v>
      </c>
    </row>
    <row r="41" spans="2:5" ht="14.25">
      <c r="B41" s="203" t="s">
        <v>127</v>
      </c>
      <c r="C41" s="204"/>
      <c r="D41" s="204"/>
      <c r="E41" s="205"/>
    </row>
    <row r="42" spans="2:5" ht="14.25">
      <c r="B42" s="54" t="s">
        <v>128</v>
      </c>
      <c r="C42" s="93" t="s">
        <v>129</v>
      </c>
      <c r="D42" s="37">
        <v>0.0823</v>
      </c>
      <c r="E42" s="55">
        <v>0.0301</v>
      </c>
    </row>
    <row r="43" spans="2:5" ht="42">
      <c r="B43" s="59" t="s">
        <v>130</v>
      </c>
      <c r="C43" s="43" t="s">
        <v>131</v>
      </c>
      <c r="D43" s="37">
        <v>0.006</v>
      </c>
      <c r="E43" s="55">
        <v>0.0045</v>
      </c>
    </row>
    <row r="44" spans="2:5" ht="14.25">
      <c r="B44" s="60" t="s">
        <v>132</v>
      </c>
      <c r="C44" s="44" t="s">
        <v>2</v>
      </c>
      <c r="D44" s="45">
        <v>0.0883</v>
      </c>
      <c r="E44" s="61">
        <v>0.0346</v>
      </c>
    </row>
    <row r="45" spans="2:5" ht="15" thickBot="1">
      <c r="B45" s="206" t="s">
        <v>133</v>
      </c>
      <c r="C45" s="207"/>
      <c r="D45" s="62">
        <v>0.9102</v>
      </c>
      <c r="E45" s="63">
        <v>0.5049</v>
      </c>
    </row>
    <row r="46" spans="2:5" ht="14.25">
      <c r="B46" s="47"/>
      <c r="C46" s="46"/>
      <c r="D46" s="46"/>
      <c r="E46" s="46"/>
    </row>
    <row r="47" spans="2:5" ht="18">
      <c r="B47" s="109" t="s">
        <v>151</v>
      </c>
      <c r="C47" s="109"/>
      <c r="D47" s="109"/>
      <c r="E47" s="109"/>
    </row>
  </sheetData>
  <sheetProtection/>
  <mergeCells count="9">
    <mergeCell ref="B41:E41"/>
    <mergeCell ref="B45:C45"/>
    <mergeCell ref="B47:E47"/>
    <mergeCell ref="B1:E7"/>
    <mergeCell ref="B8:E8"/>
    <mergeCell ref="B9:E9"/>
    <mergeCell ref="B11:E11"/>
    <mergeCell ref="B22:E22"/>
    <mergeCell ref="B34:E34"/>
  </mergeCells>
  <printOptions/>
  <pageMargins left="0.4724409448818898" right="0.5118110236220472" top="1.1811023622047245" bottom="1.1047619047619048" header="0.31496062992125984" footer="0.31496062992125984"/>
  <pageSetup horizontalDpi="600" verticalDpi="600" orientation="portrait" paperSize="9" scale="80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Lima</dc:creator>
  <cp:keywords/>
  <dc:description/>
  <cp:lastModifiedBy>55918</cp:lastModifiedBy>
  <cp:lastPrinted>2020-05-28T22:07:26Z</cp:lastPrinted>
  <dcterms:created xsi:type="dcterms:W3CDTF">2018-10-24T16:44:40Z</dcterms:created>
  <dcterms:modified xsi:type="dcterms:W3CDTF">2020-05-28T22:26:23Z</dcterms:modified>
  <cp:category/>
  <cp:version/>
  <cp:contentType/>
  <cp:contentStatus/>
</cp:coreProperties>
</file>