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755" activeTab="0"/>
  </bookViews>
  <sheets>
    <sheet name="OURÉM.STA LUZIA" sheetId="1" r:id="rId1"/>
    <sheet name="SÃO MIGUEL.OURÉM" sheetId="4" r:id="rId2"/>
    <sheet name="PA" sheetId="2" r:id="rId3"/>
    <sheet name="Table 3" sheetId="3" r:id="rId4"/>
  </sheets>
  <definedNames>
    <definedName name="_xlnm.Print_Area" localSheetId="0">'OURÉM.STA LUZIA'!$A$1:$I$401</definedName>
    <definedName name="_xlnm.Print_Area" localSheetId="1">'SÃO MIGUEL.OURÉM'!$A$1:$I$392</definedName>
    <definedName name="_xlnm.Print_Titles" localSheetId="0">'OURÉM.STA LUZIA'!$1:$12</definedName>
    <definedName name="_xlnm.Print_Titles" localSheetId="1">'SÃO MIGUEL.OURÉM'!$1:$12</definedName>
  </definedNames>
  <calcPr calcId="152511"/>
</workbook>
</file>

<file path=xl/sharedStrings.xml><?xml version="1.0" encoding="utf-8"?>
<sst xmlns="http://schemas.openxmlformats.org/spreadsheetml/2006/main" count="2209" uniqueCount="538">
  <si>
    <r>
      <rPr>
        <sz val="8"/>
        <rFont val="Arial"/>
        <family val="2"/>
      </rPr>
      <t>CODIGO</t>
    </r>
  </si>
  <si>
    <r>
      <rPr>
        <sz val="8"/>
        <rFont val="Arial"/>
        <family val="2"/>
      </rPr>
      <t xml:space="preserve">S E R V I Ç O
</t>
    </r>
    <r>
      <rPr>
        <sz val="8"/>
        <rFont val="Arial"/>
        <family val="2"/>
      </rPr>
      <t>S U P R I M E N TO</t>
    </r>
  </si>
  <si>
    <r>
      <rPr>
        <sz val="8"/>
        <rFont val="Arial"/>
        <family val="2"/>
      </rPr>
      <t>UNID.</t>
    </r>
  </si>
  <si>
    <r>
      <rPr>
        <sz val="8"/>
        <rFont val="Arial"/>
        <family val="2"/>
      </rPr>
      <t>CUSTO UNITARIO</t>
    </r>
  </si>
  <si>
    <r>
      <rPr>
        <sz val="8"/>
        <rFont val="Arial"/>
        <family val="2"/>
      </rPr>
      <t>CONSUMO</t>
    </r>
  </si>
  <si>
    <r>
      <rPr>
        <sz val="8"/>
        <rFont val="Arial"/>
        <family val="2"/>
      </rPr>
      <t>CUSTO</t>
    </r>
  </si>
  <si>
    <r>
      <rPr>
        <sz val="8"/>
        <rFont val="Arial"/>
        <family val="2"/>
      </rPr>
      <t>M2</t>
    </r>
  </si>
  <si>
    <r>
      <rPr>
        <sz val="8"/>
        <rFont val="Arial"/>
        <family val="2"/>
      </rPr>
      <t>01/04/017-430807</t>
    </r>
  </si>
  <si>
    <r>
      <rPr>
        <sz val="8"/>
        <rFont val="Arial"/>
        <family val="2"/>
      </rPr>
      <t>PERNAMANCA 3" X 2" 20 PLS - MADEIRA BRANCA</t>
    </r>
  </si>
  <si>
    <r>
      <rPr>
        <sz val="8"/>
        <rFont val="Arial"/>
        <family val="2"/>
      </rPr>
      <t>DZ</t>
    </r>
  </si>
  <si>
    <r>
      <rPr>
        <sz val="8"/>
        <rFont val="Arial"/>
        <family val="2"/>
      </rPr>
      <t>01/04/017-430855</t>
    </r>
  </si>
  <si>
    <r>
      <rPr>
        <sz val="8"/>
        <rFont val="Arial"/>
        <family val="2"/>
      </rPr>
      <t>PREGO 1 1/2"X13</t>
    </r>
  </si>
  <si>
    <r>
      <rPr>
        <sz val="8"/>
        <rFont val="Arial"/>
        <family val="2"/>
      </rPr>
      <t>KG</t>
    </r>
  </si>
  <si>
    <r>
      <rPr>
        <sz val="8"/>
        <rFont val="Arial"/>
        <family val="2"/>
      </rPr>
      <t>01/04/017-431571</t>
    </r>
  </si>
  <si>
    <r>
      <rPr>
        <sz val="8"/>
        <rFont val="Arial"/>
        <family val="2"/>
      </rPr>
      <t>LONA COM PLOTAGEM DE GRAFICA</t>
    </r>
  </si>
  <si>
    <r>
      <rPr>
        <sz val="8"/>
        <rFont val="Arial"/>
        <family val="2"/>
      </rPr>
      <t>01/04/017-430006</t>
    </r>
  </si>
  <si>
    <r>
      <rPr>
        <sz val="8"/>
        <rFont val="Arial"/>
        <family val="2"/>
      </rPr>
      <t>CARPINTEIRO</t>
    </r>
  </si>
  <si>
    <r>
      <rPr>
        <sz val="8"/>
        <rFont val="Arial"/>
        <family val="2"/>
      </rPr>
      <t>H</t>
    </r>
  </si>
  <si>
    <r>
      <rPr>
        <sz val="8"/>
        <rFont val="Arial"/>
        <family val="2"/>
      </rPr>
      <t>01/04/017-430019</t>
    </r>
  </si>
  <si>
    <r>
      <rPr>
        <sz val="8"/>
        <rFont val="Arial"/>
        <family val="2"/>
      </rPr>
      <t>SERVENTE</t>
    </r>
  </si>
  <si>
    <r>
      <rPr>
        <sz val="8"/>
        <rFont val="Arial"/>
        <family val="2"/>
      </rPr>
      <t>MATERIAL</t>
    </r>
  </si>
  <si>
    <r>
      <rPr>
        <sz val="8"/>
        <rFont val="Arial"/>
        <family val="2"/>
      </rPr>
      <t>EQUIPAMENTO</t>
    </r>
  </si>
  <si>
    <r>
      <rPr>
        <sz val="8"/>
        <rFont val="Arial"/>
        <family val="2"/>
      </rPr>
      <t>SEOP-10767</t>
    </r>
  </si>
  <si>
    <r>
      <rPr>
        <sz val="8"/>
        <rFont val="Arial"/>
        <family val="2"/>
      </rPr>
      <t>BARRACAO DE MADEIRA (INCL. INSTALACOES)</t>
    </r>
  </si>
  <si>
    <r>
      <rPr>
        <sz val="8"/>
        <rFont val="Arial"/>
        <family val="2"/>
      </rPr>
      <t>01/04/017-430004</t>
    </r>
  </si>
  <si>
    <r>
      <rPr>
        <sz val="8"/>
        <rFont val="Arial"/>
        <family val="2"/>
      </rPr>
      <t>ACO CA 50/60 -  PRECO MEDIO</t>
    </r>
  </si>
  <si>
    <r>
      <rPr>
        <sz val="8"/>
        <rFont val="Arial"/>
        <family val="2"/>
      </rPr>
      <t>01/04/017-430009</t>
    </r>
  </si>
  <si>
    <r>
      <rPr>
        <sz val="8"/>
        <rFont val="Arial"/>
        <family val="2"/>
      </rPr>
      <t>ADAPTADOR CURTO EM PVC 1 1/2"  (LH)</t>
    </r>
  </si>
  <si>
    <r>
      <rPr>
        <sz val="8"/>
        <rFont val="Arial"/>
        <family val="2"/>
      </rPr>
      <t>UN</t>
    </r>
  </si>
  <si>
    <r>
      <rPr>
        <sz val="8"/>
        <rFont val="Arial"/>
        <family val="2"/>
      </rPr>
      <t>01/04/017-430010</t>
    </r>
  </si>
  <si>
    <r>
      <rPr>
        <sz val="8"/>
        <rFont val="Arial"/>
        <family val="2"/>
      </rPr>
      <t>ADAPTADOR CURTO EM PVC 3/4" (LH)</t>
    </r>
  </si>
  <si>
    <r>
      <rPr>
        <sz val="8"/>
        <rFont val="Arial"/>
        <family val="2"/>
      </rPr>
      <t>01/04/017-430018</t>
    </r>
  </si>
  <si>
    <r>
      <rPr>
        <sz val="8"/>
        <rFont val="Arial"/>
        <family val="2"/>
      </rPr>
      <t>ADESIVO P/ PVC - 75G</t>
    </r>
  </si>
  <si>
    <r>
      <rPr>
        <sz val="8"/>
        <rFont val="Arial"/>
        <family val="2"/>
      </rPr>
      <t>TB</t>
    </r>
  </si>
  <si>
    <r>
      <rPr>
        <sz val="8"/>
        <rFont val="Arial"/>
        <family val="2"/>
      </rPr>
      <t>01/04/017-430023</t>
    </r>
  </si>
  <si>
    <r>
      <rPr>
        <sz val="8"/>
        <rFont val="Arial"/>
        <family val="2"/>
      </rPr>
      <t>ALDRAVA P/ CADEADO (4X1/2")</t>
    </r>
  </si>
  <si>
    <r>
      <rPr>
        <sz val="8"/>
        <rFont val="Arial"/>
        <family val="2"/>
      </rPr>
      <t>01/04/017-430030</t>
    </r>
  </si>
  <si>
    <r>
      <rPr>
        <sz val="8"/>
        <rFont val="Arial"/>
        <family val="2"/>
      </rPr>
      <t>ANEL DE BORRACHA DE 1"</t>
    </r>
  </si>
  <si>
    <r>
      <rPr>
        <sz val="8"/>
        <rFont val="Arial"/>
        <family val="2"/>
      </rPr>
      <t>01/04/017-430035</t>
    </r>
  </si>
  <si>
    <r>
      <rPr>
        <sz val="8"/>
        <rFont val="Arial"/>
        <family val="2"/>
      </rPr>
      <t>ARAME RECOZIDO NO. 18</t>
    </r>
  </si>
  <si>
    <r>
      <rPr>
        <sz val="8"/>
        <rFont val="Arial"/>
        <family val="2"/>
      </rPr>
      <t>01/04/017-430037</t>
    </r>
  </si>
  <si>
    <r>
      <rPr>
        <sz val="8"/>
        <rFont val="Arial"/>
        <family val="2"/>
      </rPr>
      <t>AREIA</t>
    </r>
  </si>
  <si>
    <r>
      <rPr>
        <sz val="8"/>
        <rFont val="Arial"/>
        <family val="2"/>
      </rPr>
      <t>M3</t>
    </r>
  </si>
  <si>
    <r>
      <rPr>
        <sz val="8"/>
        <rFont val="Arial"/>
        <family val="2"/>
      </rPr>
      <t>01/04/017-430049</t>
    </r>
  </si>
  <si>
    <r>
      <rPr>
        <sz val="8"/>
        <rFont val="Arial"/>
        <family val="2"/>
      </rPr>
      <t>ARRUELA CONCAVA EM PVC D=5/16"</t>
    </r>
  </si>
  <si>
    <r>
      <rPr>
        <sz val="8"/>
        <rFont val="Arial"/>
        <family val="2"/>
      </rPr>
      <t>01/04/017-430052</t>
    </r>
  </si>
  <si>
    <r>
      <rPr>
        <sz val="8"/>
        <rFont val="Arial"/>
        <family val="2"/>
      </rPr>
      <t>ARRUELA DE 1/2"</t>
    </r>
  </si>
  <si>
    <r>
      <rPr>
        <sz val="8"/>
        <rFont val="Arial"/>
        <family val="2"/>
      </rPr>
      <t>01/04/017-430056</t>
    </r>
  </si>
  <si>
    <r>
      <rPr>
        <sz val="8"/>
        <rFont val="Arial"/>
        <family val="2"/>
      </rPr>
      <t>ASSENTO PLASTICO</t>
    </r>
  </si>
  <si>
    <r>
      <rPr>
        <sz val="8"/>
        <rFont val="Arial"/>
        <family val="2"/>
      </rPr>
      <t>01/04/017-430062</t>
    </r>
  </si>
  <si>
    <r>
      <rPr>
        <sz val="8"/>
        <rFont val="Arial"/>
        <family val="2"/>
      </rPr>
      <t>BACIA SANITARIA DE LOUCA</t>
    </r>
  </si>
  <si>
    <r>
      <rPr>
        <sz val="8"/>
        <rFont val="Arial"/>
        <family val="2"/>
      </rPr>
      <t>01/04/017-430087</t>
    </r>
  </si>
  <si>
    <r>
      <rPr>
        <sz val="8"/>
        <rFont val="Arial"/>
        <family val="2"/>
      </rPr>
      <t>BOLSA PLASTICA  (VASO SANITARIO)</t>
    </r>
  </si>
  <si>
    <r>
      <rPr>
        <sz val="8"/>
        <rFont val="Arial"/>
        <family val="2"/>
      </rPr>
      <t>01/04/017-430100</t>
    </r>
  </si>
  <si>
    <r>
      <rPr>
        <sz val="8"/>
        <rFont val="Arial"/>
        <family val="2"/>
      </rPr>
      <t>BUCHA DE 1/2"</t>
    </r>
  </si>
  <si>
    <r>
      <rPr>
        <sz val="8"/>
        <rFont val="Arial"/>
        <family val="2"/>
      </rPr>
      <t>01/04/017-430124</t>
    </r>
  </si>
  <si>
    <r>
      <rPr>
        <sz val="8"/>
        <rFont val="Arial"/>
        <family val="2"/>
      </rPr>
      <t>CABO DE COBRE 2,5MM2  -750V</t>
    </r>
  </si>
  <si>
    <r>
      <rPr>
        <sz val="8"/>
        <rFont val="Arial"/>
        <family val="2"/>
      </rPr>
      <t>M</t>
    </r>
  </si>
  <si>
    <r>
      <rPr>
        <sz val="8"/>
        <rFont val="Arial"/>
        <family val="2"/>
      </rPr>
      <t>01/04/017-430178</t>
    </r>
  </si>
  <si>
    <r>
      <rPr>
        <sz val="8"/>
        <rFont val="Arial"/>
        <family val="2"/>
      </rPr>
      <t>CADEADO NO. 30</t>
    </r>
  </si>
  <si>
    <r>
      <rPr>
        <sz val="8"/>
        <rFont val="Arial"/>
        <family val="2"/>
      </rPr>
      <t>01/04/017-430180</t>
    </r>
  </si>
  <si>
    <r>
      <rPr>
        <sz val="8"/>
        <rFont val="Arial"/>
        <family val="2"/>
      </rPr>
      <t>CAIXA DE DERIVACAO 4"X2"- PLASTICA</t>
    </r>
  </si>
  <si>
    <r>
      <rPr>
        <sz val="8"/>
        <rFont val="Arial"/>
        <family val="2"/>
      </rPr>
      <t>01/04/017-430182</t>
    </r>
  </si>
  <si>
    <r>
      <rPr>
        <sz val="8"/>
        <rFont val="Arial"/>
        <family val="2"/>
      </rPr>
      <t>CAIXA DE DESCARGA PLASTICA EXTERNA</t>
    </r>
  </si>
  <si>
    <r>
      <rPr>
        <sz val="8"/>
        <rFont val="Arial"/>
        <family val="2"/>
      </rPr>
      <t>01/04/017-430200</t>
    </r>
  </si>
  <si>
    <r>
      <rPr>
        <sz val="8"/>
        <rFont val="Arial"/>
        <family val="2"/>
      </rPr>
      <t>CAIXA SIFONADA DE PVC C/ GRELHA - 100X100X50MM</t>
    </r>
  </si>
  <si>
    <r>
      <rPr>
        <sz val="8"/>
        <rFont val="Arial"/>
        <family val="2"/>
      </rPr>
      <t>01/04/017-430264</t>
    </r>
  </si>
  <si>
    <r>
      <rPr>
        <sz val="8"/>
        <rFont val="Arial"/>
        <family val="2"/>
      </rPr>
      <t>CIMENTO</t>
    </r>
  </si>
  <si>
    <r>
      <rPr>
        <sz val="8"/>
        <rFont val="Arial"/>
        <family val="2"/>
      </rPr>
      <t>SC</t>
    </r>
  </si>
  <si>
    <r>
      <rPr>
        <sz val="8"/>
        <rFont val="Arial"/>
        <family val="2"/>
      </rPr>
      <t>01/04/017-430338</t>
    </r>
  </si>
  <si>
    <r>
      <rPr>
        <sz val="8"/>
        <rFont val="Arial"/>
        <family val="2"/>
      </rPr>
      <t>COTOVELO EM PVC 3/4" X 3/4" (LH)</t>
    </r>
  </si>
  <si>
    <r>
      <rPr>
        <sz val="8"/>
        <rFont val="Arial"/>
        <family val="2"/>
      </rPr>
      <t>01/04/017-430425</t>
    </r>
  </si>
  <si>
    <r>
      <rPr>
        <sz val="8"/>
        <rFont val="Arial"/>
        <family val="2"/>
      </rPr>
      <t>DOBRADICA 3"X3" COM PARAFUSO</t>
    </r>
  </si>
  <si>
    <r>
      <rPr>
        <sz val="8"/>
        <rFont val="Arial"/>
        <family val="2"/>
      </rPr>
      <t>01/04/017-430448</t>
    </r>
  </si>
  <si>
    <r>
      <rPr>
        <sz val="8"/>
        <rFont val="Arial"/>
        <family val="2"/>
      </rPr>
      <t>ELETRODUTO EM PVC DE 1/2"</t>
    </r>
  </si>
  <si>
    <r>
      <rPr>
        <sz val="8"/>
        <rFont val="Arial"/>
        <family val="2"/>
      </rPr>
      <t>01/04/017-430478</t>
    </r>
  </si>
  <si>
    <r>
      <rPr>
        <sz val="8"/>
        <rFont val="Arial"/>
        <family val="2"/>
      </rPr>
      <t>FECHADURA DE SOBREPOR COMUM</t>
    </r>
  </si>
  <si>
    <r>
      <rPr>
        <sz val="8"/>
        <rFont val="Arial"/>
        <family val="2"/>
      </rPr>
      <t>01/04/017-430496</t>
    </r>
  </si>
  <si>
    <r>
      <rPr>
        <sz val="8"/>
        <rFont val="Arial"/>
        <family val="2"/>
      </rPr>
      <t>FITA DE VEDACAO</t>
    </r>
  </si>
  <si>
    <r>
      <rPr>
        <sz val="8"/>
        <rFont val="Arial"/>
        <family val="2"/>
      </rPr>
      <t>01/04/017-430497</t>
    </r>
  </si>
  <si>
    <r>
      <rPr>
        <sz val="8"/>
        <rFont val="Arial"/>
        <family val="2"/>
      </rPr>
      <t>FITA ISOLANTE</t>
    </r>
  </si>
  <si>
    <r>
      <rPr>
        <sz val="8"/>
        <rFont val="Arial"/>
        <family val="2"/>
      </rPr>
      <t>01/04/017-430506</t>
    </r>
  </si>
  <si>
    <r>
      <rPr>
        <sz val="8"/>
        <rFont val="Arial"/>
        <family val="2"/>
      </rPr>
      <t>FOSSA SEPTICA CAP= 10 PESSOAS</t>
    </r>
  </si>
  <si>
    <r>
      <rPr>
        <sz val="8"/>
        <rFont val="Arial"/>
        <family val="2"/>
      </rPr>
      <t>01/04/017-430600</t>
    </r>
  </si>
  <si>
    <r>
      <rPr>
        <sz val="8"/>
        <rFont val="Arial"/>
        <family val="2"/>
      </rPr>
      <t>ADITIVO PLASTIFICANTE</t>
    </r>
  </si>
  <si>
    <r>
      <rPr>
        <sz val="8"/>
        <rFont val="Arial"/>
        <family val="2"/>
      </rPr>
      <t>L</t>
    </r>
  </si>
  <si>
    <r>
      <rPr>
        <sz val="8"/>
        <rFont val="Arial"/>
        <family val="2"/>
      </rPr>
      <t>01/04/017-430638</t>
    </r>
  </si>
  <si>
    <r>
      <rPr>
        <sz val="8"/>
        <rFont val="Arial"/>
        <family val="2"/>
      </rPr>
      <t>LAVATORIO DE LOUCA S/COLUNA BRANCO (MEDIO)</t>
    </r>
  </si>
  <si>
    <r>
      <rPr>
        <sz val="8"/>
        <rFont val="Arial"/>
        <family val="2"/>
      </rPr>
      <t>01/04/017-430640</t>
    </r>
  </si>
  <si>
    <r>
      <rPr>
        <sz val="8"/>
        <rFont val="Arial"/>
        <family val="2"/>
      </rPr>
      <t>LIGACAO FLEXIVEL (ENGATE) PLASTICO</t>
    </r>
  </si>
  <si>
    <r>
      <rPr>
        <sz val="8"/>
        <rFont val="Arial"/>
        <family val="2"/>
      </rPr>
      <t>01/04/017-430729</t>
    </r>
  </si>
  <si>
    <r>
      <rPr>
        <sz val="8"/>
        <rFont val="Arial"/>
        <family val="2"/>
      </rPr>
      <t>MASSA DE VEDACAO</t>
    </r>
  </si>
  <si>
    <r>
      <rPr>
        <sz val="8"/>
        <rFont val="Arial"/>
        <family val="2"/>
      </rPr>
      <t>01/04/017-430775</t>
    </r>
  </si>
  <si>
    <r>
      <rPr>
        <sz val="8"/>
        <rFont val="Arial"/>
        <family val="2"/>
      </rPr>
      <t>PARAFUSO FO GO 5/16" C= 110MM</t>
    </r>
  </si>
  <si>
    <r>
      <rPr>
        <sz val="8"/>
        <rFont val="Arial"/>
        <family val="2"/>
      </rPr>
      <t>01/04/017-430776</t>
    </r>
  </si>
  <si>
    <r>
      <rPr>
        <sz val="8"/>
        <rFont val="Arial"/>
        <family val="2"/>
      </rPr>
      <t>PARAFUSO NIQUELADO PARA LOUCAS SANITARIAS</t>
    </r>
  </si>
  <si>
    <r>
      <rPr>
        <sz val="8"/>
        <rFont val="Arial"/>
        <family val="2"/>
      </rPr>
      <t>01/04/017-430857</t>
    </r>
  </si>
  <si>
    <r>
      <rPr>
        <sz val="8"/>
        <rFont val="Arial"/>
        <family val="2"/>
      </rPr>
      <t>PREGO 2 1/2"X10</t>
    </r>
  </si>
  <si>
    <r>
      <rPr>
        <sz val="8"/>
        <rFont val="Arial"/>
        <family val="2"/>
      </rPr>
      <t>01/04/017-430859</t>
    </r>
  </si>
  <si>
    <r>
      <rPr>
        <sz val="8"/>
        <rFont val="Arial"/>
        <family val="2"/>
      </rPr>
      <t>PREGO 2"X11</t>
    </r>
  </si>
  <si>
    <r>
      <rPr>
        <sz val="8"/>
        <rFont val="Arial"/>
        <family val="2"/>
      </rPr>
      <t>01/04/017-430925</t>
    </r>
  </si>
  <si>
    <r>
      <rPr>
        <sz val="8"/>
        <rFont val="Arial"/>
        <family val="2"/>
      </rPr>
      <t>REGUA 3"X1" 20 PLS APAR.</t>
    </r>
  </si>
  <si>
    <r>
      <rPr>
        <sz val="8"/>
        <rFont val="Arial"/>
        <family val="2"/>
      </rPr>
      <t>01/04/017-430946</t>
    </r>
  </si>
  <si>
    <r>
      <rPr>
        <sz val="8"/>
        <rFont val="Arial"/>
        <family val="2"/>
      </rPr>
      <t>RIPAO EM MADEIRA DE LEI 2"X1" SERR.</t>
    </r>
  </si>
  <si>
    <r>
      <rPr>
        <sz val="8"/>
        <rFont val="Arial"/>
        <family val="2"/>
      </rPr>
      <t>01/04/017-430959</t>
    </r>
  </si>
  <si>
    <r>
      <rPr>
        <sz val="8"/>
        <rFont val="Arial"/>
        <family val="2"/>
      </rPr>
      <t>SEIXO LAVADO</t>
    </r>
  </si>
  <si>
    <r>
      <rPr>
        <sz val="8"/>
        <rFont val="Arial"/>
        <family val="2"/>
      </rPr>
      <t>01/04/017-430962</t>
    </r>
  </si>
  <si>
    <r>
      <rPr>
        <sz val="8"/>
        <rFont val="Arial"/>
        <family val="2"/>
      </rPr>
      <t>SIFAO METALICO DE 1 1/2 "</t>
    </r>
  </si>
  <si>
    <r>
      <rPr>
        <sz val="8"/>
        <rFont val="Arial"/>
        <family val="2"/>
      </rPr>
      <t>01/04/017-430971</t>
    </r>
  </si>
  <si>
    <r>
      <rPr>
        <sz val="8"/>
        <rFont val="Arial"/>
        <family val="2"/>
      </rPr>
      <t>SOLUCAO LIMPADORA</t>
    </r>
  </si>
  <si>
    <r>
      <rPr>
        <sz val="8"/>
        <rFont val="Arial"/>
        <family val="2"/>
      </rPr>
      <t>01/04/017-430974</t>
    </r>
  </si>
  <si>
    <r>
      <rPr>
        <sz val="8"/>
        <rFont val="Arial"/>
        <family val="2"/>
      </rPr>
      <t>SUMIDOURO CAP=10 PESSOAS</t>
    </r>
  </si>
  <si>
    <r>
      <rPr>
        <sz val="8"/>
        <rFont val="Arial"/>
        <family val="2"/>
      </rPr>
      <t>01/04/017-430990</t>
    </r>
  </si>
  <si>
    <r>
      <rPr>
        <sz val="8"/>
        <rFont val="Arial"/>
        <family val="2"/>
      </rPr>
      <t>TABUA DE MADEIRA BRANCA 20 PLS</t>
    </r>
  </si>
  <si>
    <r>
      <rPr>
        <sz val="8"/>
        <rFont val="Arial"/>
        <family val="2"/>
      </rPr>
      <t>01/04/017-430991</t>
    </r>
  </si>
  <si>
    <r>
      <rPr>
        <sz val="8"/>
        <rFont val="Arial"/>
        <family val="2"/>
      </rPr>
      <t>TABUA DE MADEIRA FORTE 20 PLS</t>
    </r>
  </si>
  <si>
    <r>
      <rPr>
        <sz val="8"/>
        <rFont val="Arial"/>
        <family val="2"/>
      </rPr>
      <t>01/04/017-431039</t>
    </r>
  </si>
  <si>
    <r>
      <rPr>
        <sz val="8"/>
        <rFont val="Arial"/>
        <family val="2"/>
      </rPr>
      <t>TE EM PVC 3/4" X 3/4" (LH)</t>
    </r>
  </si>
  <si>
    <r>
      <rPr>
        <sz val="8"/>
        <rFont val="Arial"/>
        <family val="2"/>
      </rPr>
      <t>01/04/017-431059</t>
    </r>
  </si>
  <si>
    <r>
      <rPr>
        <sz val="8"/>
        <rFont val="Arial"/>
        <family val="2"/>
      </rPr>
      <t>TELHA FIBROTEX (1.22X0.55M) E=4MM</t>
    </r>
  </si>
  <si>
    <r>
      <rPr>
        <sz val="8"/>
        <rFont val="Arial"/>
        <family val="2"/>
      </rPr>
      <t>01/04/017-431078</t>
    </r>
  </si>
  <si>
    <r>
      <rPr>
        <sz val="8"/>
        <rFont val="Arial"/>
        <family val="2"/>
      </rPr>
      <t>TIJOLO DE BARRO 9X14X19</t>
    </r>
  </si>
  <si>
    <r>
      <rPr>
        <sz val="8"/>
        <rFont val="Arial"/>
        <family val="2"/>
      </rPr>
      <t>01/04/017-431111</t>
    </r>
  </si>
  <si>
    <r>
      <rPr>
        <sz val="8"/>
        <rFont val="Arial"/>
        <family val="2"/>
      </rPr>
      <t>TORNEIRA METALICA P/ LAVATORIO DE 1/2"</t>
    </r>
  </si>
  <si>
    <r>
      <rPr>
        <sz val="8"/>
        <rFont val="Arial"/>
        <family val="2"/>
      </rPr>
      <t>01/04/017-431126</t>
    </r>
  </si>
  <si>
    <r>
      <rPr>
        <sz val="8"/>
        <rFont val="Arial"/>
        <family val="2"/>
      </rPr>
      <t>TUBO DE DESCARGA EM PVC - 40MM</t>
    </r>
  </si>
  <si>
    <r>
      <rPr>
        <sz val="8"/>
        <rFont val="Arial"/>
        <family val="2"/>
      </rPr>
      <t>01/04/017-431128</t>
    </r>
  </si>
  <si>
    <r>
      <rPr>
        <sz val="8"/>
        <rFont val="Arial"/>
        <family val="2"/>
      </rPr>
      <t>TUBO DE LIGACAO EM PVC C/ CANOPLA (LS)</t>
    </r>
  </si>
  <si>
    <r>
      <rPr>
        <sz val="8"/>
        <rFont val="Arial"/>
        <family val="2"/>
      </rPr>
      <t>01/04/017-431157</t>
    </r>
  </si>
  <si>
    <r>
      <rPr>
        <sz val="8"/>
        <rFont val="Arial"/>
        <family val="2"/>
      </rPr>
      <t>TUBO EM PVC 1 1/2" (LH)</t>
    </r>
  </si>
  <si>
    <r>
      <rPr>
        <sz val="8"/>
        <rFont val="Arial"/>
        <family val="2"/>
      </rPr>
      <t>01/04/017-431158</t>
    </r>
  </si>
  <si>
    <r>
      <rPr>
        <sz val="8"/>
        <rFont val="Arial"/>
        <family val="2"/>
      </rPr>
      <t>TUBO EM PVC 3/4" (LH)</t>
    </r>
  </si>
  <si>
    <r>
      <rPr>
        <sz val="8"/>
        <rFont val="Arial"/>
        <family val="2"/>
      </rPr>
      <t>01/04/017-431162</t>
    </r>
  </si>
  <si>
    <r>
      <rPr>
        <sz val="8"/>
        <rFont val="Arial"/>
        <family val="2"/>
      </rPr>
      <t>VALV. P/ LAVAT./BIDE D = 1" - CROMADA</t>
    </r>
  </si>
  <si>
    <r>
      <rPr>
        <sz val="8"/>
        <rFont val="Arial"/>
        <family val="2"/>
      </rPr>
      <t>01/04/017-431196</t>
    </r>
  </si>
  <si>
    <r>
      <rPr>
        <sz val="8"/>
        <rFont val="Arial"/>
        <family val="2"/>
      </rPr>
      <t>REGISTRO DE GAVETA S/ CANOPLA - 1/2"</t>
    </r>
  </si>
  <si>
    <r>
      <rPr>
        <sz val="8"/>
        <rFont val="Arial"/>
        <family val="2"/>
      </rPr>
      <t>01/04/017-431197</t>
    </r>
  </si>
  <si>
    <r>
      <rPr>
        <sz val="8"/>
        <rFont val="Arial"/>
        <family val="2"/>
      </rPr>
      <t>TUBO EM PVC - 100MM (LS)</t>
    </r>
  </si>
  <si>
    <r>
      <rPr>
        <sz val="8"/>
        <rFont val="Arial"/>
        <family val="2"/>
      </rPr>
      <t>01/04/017-431198</t>
    </r>
  </si>
  <si>
    <r>
      <rPr>
        <sz val="8"/>
        <rFont val="Arial"/>
        <family val="2"/>
      </rPr>
      <t>TUBO EM PVC - 75MM (LS)</t>
    </r>
  </si>
  <si>
    <r>
      <rPr>
        <sz val="8"/>
        <rFont val="Arial"/>
        <family val="2"/>
      </rPr>
      <t>01/04/017-431200</t>
    </r>
  </si>
  <si>
    <r>
      <rPr>
        <sz val="8"/>
        <rFont val="Arial"/>
        <family val="2"/>
      </rPr>
      <t>CHUVEIRO EM PVC</t>
    </r>
  </si>
  <si>
    <r>
      <rPr>
        <sz val="8"/>
        <rFont val="Arial"/>
        <family val="2"/>
      </rPr>
      <t>01/04/017-431539</t>
    </r>
  </si>
  <si>
    <r>
      <rPr>
        <sz val="8"/>
        <rFont val="Arial"/>
        <family val="2"/>
      </rPr>
      <t>CAIXA COLETORA</t>
    </r>
  </si>
  <si>
    <r>
      <rPr>
        <sz val="8"/>
        <rFont val="Arial"/>
        <family val="2"/>
      </rPr>
      <t>01/04/017-430000</t>
    </r>
  </si>
  <si>
    <r>
      <rPr>
        <sz val="8"/>
        <rFont val="Arial"/>
        <family val="2"/>
      </rPr>
      <t>BETONEIRA ELETRICA - 320L</t>
    </r>
  </si>
  <si>
    <r>
      <rPr>
        <sz val="8"/>
        <rFont val="Arial"/>
        <family val="2"/>
      </rPr>
      <t>HP</t>
    </r>
  </si>
  <si>
    <r>
      <rPr>
        <sz val="8"/>
        <rFont val="Arial"/>
        <family val="2"/>
      </rPr>
      <t>01/04/017-430003</t>
    </r>
  </si>
  <si>
    <r>
      <rPr>
        <sz val="8"/>
        <rFont val="Arial"/>
        <family val="2"/>
      </rPr>
      <t>COMPACTADOR DE SOLO CM-13</t>
    </r>
  </si>
  <si>
    <r>
      <rPr>
        <sz val="8"/>
        <rFont val="Arial"/>
        <family val="2"/>
      </rPr>
      <t>AJUDANTE</t>
    </r>
  </si>
  <si>
    <r>
      <rPr>
        <sz val="8"/>
        <rFont val="Arial"/>
        <family val="2"/>
      </rPr>
      <t>BETONEIRO</t>
    </r>
  </si>
  <si>
    <r>
      <rPr>
        <sz val="8"/>
        <rFont val="Arial"/>
        <family val="2"/>
      </rPr>
      <t>01/04/017-430007</t>
    </r>
  </si>
  <si>
    <r>
      <rPr>
        <sz val="8"/>
        <rFont val="Arial"/>
        <family val="2"/>
      </rPr>
      <t>ELETRICISTA</t>
    </r>
  </si>
  <si>
    <r>
      <rPr>
        <sz val="8"/>
        <rFont val="Arial"/>
        <family val="2"/>
      </rPr>
      <t>ENCANADOR</t>
    </r>
  </si>
  <si>
    <r>
      <rPr>
        <sz val="8"/>
        <rFont val="Arial"/>
        <family val="2"/>
      </rPr>
      <t>01/04/017-430011</t>
    </r>
  </si>
  <si>
    <r>
      <rPr>
        <sz val="8"/>
        <rFont val="Arial"/>
        <family val="2"/>
      </rPr>
      <t>FERREIRO</t>
    </r>
  </si>
  <si>
    <r>
      <rPr>
        <sz val="8"/>
        <rFont val="Arial"/>
        <family val="2"/>
      </rPr>
      <t>01/04/017-430015</t>
    </r>
  </si>
  <si>
    <r>
      <rPr>
        <sz val="8"/>
        <rFont val="Arial"/>
        <family val="2"/>
      </rPr>
      <t>PEDREIRO</t>
    </r>
  </si>
  <si>
    <r>
      <rPr>
        <sz val="8"/>
        <rFont val="Arial"/>
        <family val="2"/>
      </rPr>
      <t>TOTAL C/ENCARGOS SOCIAIS                                                        359,12</t>
    </r>
  </si>
  <si>
    <r>
      <rPr>
        <sz val="8"/>
        <rFont val="Arial"/>
        <family val="2"/>
      </rPr>
      <t>MÃO DE OBRA                                                                                82,06</t>
    </r>
  </si>
  <si>
    <r>
      <rPr>
        <sz val="8"/>
        <rFont val="Arial"/>
        <family val="2"/>
      </rPr>
      <t>Encargos Sociais (Horistas: 120,84%; Mensalistas: 74,09%)                     99,20</t>
    </r>
  </si>
  <si>
    <r>
      <rPr>
        <sz val="8"/>
        <rFont val="Arial"/>
        <family val="2"/>
      </rPr>
      <t>BDI ( Material: 14,02% M.Obra: 20,97% Eqpto: 20,97%)                           62,96</t>
    </r>
  </si>
  <si>
    <r>
      <rPr>
        <sz val="8"/>
        <rFont val="Arial"/>
        <family val="2"/>
      </rPr>
      <t>TOTAL GERAL                                                                               422,08</t>
    </r>
  </si>
  <si>
    <r>
      <rPr>
        <sz val="8"/>
        <rFont val="Arial"/>
        <family val="2"/>
      </rPr>
      <t xml:space="preserve">S E R V I Ç O                                                                                                                                   </t>
    </r>
    <r>
      <rPr>
        <vertAlign val="subscript"/>
        <sz val="8"/>
        <rFont val="Arial"/>
        <family val="2"/>
      </rPr>
      <t xml:space="preserve">CUSTO
</t>
    </r>
    <r>
      <rPr>
        <sz val="8"/>
        <rFont val="Arial"/>
        <family val="2"/>
      </rPr>
      <t>CODIGO                     S U P R I M E N TO                                                                                                         UNID.      UNITARIO      CONSUMO           CUSTO</t>
    </r>
  </si>
  <si>
    <r>
      <rPr>
        <sz val="8"/>
        <rFont val="Arial"/>
        <family val="2"/>
      </rPr>
      <t>SINAPI-73822/002</t>
    </r>
  </si>
  <si>
    <r>
      <rPr>
        <sz val="8"/>
        <rFont val="Arial"/>
        <family val="2"/>
      </rPr>
      <t>30/1/2017-452875</t>
    </r>
  </si>
  <si>
    <r>
      <rPr>
        <sz val="8"/>
        <rFont val="Arial"/>
        <family val="2"/>
      </rPr>
      <t>30/1/2017-450302</t>
    </r>
  </si>
  <si>
    <r>
      <rPr>
        <sz val="8"/>
        <rFont val="Arial"/>
        <family val="2"/>
      </rPr>
      <t>30/1/2017-450087</t>
    </r>
  </si>
  <si>
    <r>
      <rPr>
        <sz val="8"/>
        <rFont val="Arial"/>
        <family val="2"/>
      </rPr>
      <t>30/1/2017-450106</t>
    </r>
  </si>
  <si>
    <r>
      <rPr>
        <sz val="8"/>
        <rFont val="Arial"/>
        <family val="2"/>
      </rPr>
      <t>LIMPEZA MECANIZADA DE TERRENO  COM  REMOCAO  DE  CAMADA  VEGETAL,                M2 UTILIZANDO MOTONIVELADORA</t>
    </r>
  </si>
  <si>
    <r>
      <rPr>
        <sz val="8"/>
        <rFont val="Arial"/>
        <family val="2"/>
      </rPr>
      <t>OLEO DIESEL COMBUSTIVEL COMUM                                                                    L</t>
    </r>
  </si>
  <si>
    <r>
      <rPr>
        <sz val="8"/>
        <rFont val="Arial"/>
        <family val="2"/>
      </rPr>
      <t>MOTONIVELADORA POTENCIA BASICA LIQUIDA (PRIMEIRA MARCHA) 125</t>
    </r>
  </si>
  <si>
    <r>
      <rPr>
        <sz val="8"/>
        <rFont val="Arial"/>
        <family val="2"/>
      </rPr>
      <t>HP , PESO BRUTO 13843 KG, LARGURA DA LAMINA DE 3,7 M                                  HP</t>
    </r>
  </si>
  <si>
    <r>
      <rPr>
        <sz val="8"/>
        <rFont val="Arial"/>
        <family val="2"/>
      </rPr>
      <t>OPERADOR DE MOTONIVELADORA                                                                       H</t>
    </r>
  </si>
  <si>
    <r>
      <rPr>
        <sz val="8"/>
        <rFont val="Arial"/>
        <family val="2"/>
      </rPr>
      <t>SERVENTE                                                                                                           H</t>
    </r>
  </si>
  <si>
    <r>
      <rPr>
        <sz val="8"/>
        <rFont val="Arial"/>
        <family val="2"/>
      </rPr>
      <t>TOTAL C/ENCARGOS SOCIAIS                                                           0,50</t>
    </r>
  </si>
  <si>
    <r>
      <rPr>
        <sz val="8"/>
        <rFont val="Arial"/>
        <family val="2"/>
      </rPr>
      <t>MÃO DE OBRA                                                                                  0,08</t>
    </r>
  </si>
  <si>
    <r>
      <rPr>
        <sz val="8"/>
        <rFont val="Arial"/>
        <family val="2"/>
      </rPr>
      <t>Encargos Sociais (Horistas: 120,84%; Mensalistas: 74,09%)                       0,05</t>
    </r>
  </si>
  <si>
    <r>
      <rPr>
        <sz val="8"/>
        <rFont val="Arial"/>
        <family val="2"/>
      </rPr>
      <t>BDI ( Material: 14,02% M.Obra: 20,97% Eqpto: 20,97%)                            0,10</t>
    </r>
  </si>
  <si>
    <r>
      <rPr>
        <sz val="8"/>
        <rFont val="Arial"/>
        <family val="2"/>
      </rPr>
      <t>TOTAL GERAL                                                                                   0,60</t>
    </r>
  </si>
  <si>
    <r>
      <rPr>
        <sz val="8"/>
        <rFont val="Arial"/>
        <family val="2"/>
      </rPr>
      <t xml:space="preserve">CUSTO
</t>
    </r>
    <r>
      <rPr>
        <sz val="8"/>
        <rFont val="Arial"/>
        <family val="2"/>
      </rPr>
      <t>UNITARIO      CONSUMO</t>
    </r>
  </si>
  <si>
    <r>
      <rPr>
        <sz val="8"/>
        <rFont val="Arial"/>
        <family val="2"/>
      </rPr>
      <t>SEOP-30254</t>
    </r>
  </si>
  <si>
    <r>
      <rPr>
        <sz val="8"/>
        <rFont val="Arial"/>
        <family val="2"/>
      </rPr>
      <t>REATERRO COMPACTADO</t>
    </r>
  </si>
  <si>
    <r>
      <rPr>
        <sz val="8"/>
        <rFont val="Arial"/>
        <family val="2"/>
      </rPr>
      <t>10,62     0,3000000</t>
    </r>
  </si>
  <si>
    <r>
      <rPr>
        <sz val="8"/>
        <rFont val="Arial"/>
        <family val="2"/>
      </rPr>
      <t>4,55    3,0000000</t>
    </r>
  </si>
  <si>
    <r>
      <rPr>
        <sz val="8"/>
        <rFont val="Arial"/>
        <family val="2"/>
      </rPr>
      <t>TOTAL C/ENCARGOS SOCIAIS                                                          33,33</t>
    </r>
  </si>
  <si>
    <r>
      <rPr>
        <sz val="8"/>
        <rFont val="Arial"/>
        <family val="2"/>
      </rPr>
      <t>MÃO DE OBRA                                                                                13,65</t>
    </r>
  </si>
  <si>
    <r>
      <rPr>
        <sz val="8"/>
        <rFont val="Arial"/>
        <family val="2"/>
      </rPr>
      <t>Encargos Sociais (Horistas: 120,84%; Mensalistas: 74,09%)                     16,49</t>
    </r>
  </si>
  <si>
    <r>
      <rPr>
        <sz val="8"/>
        <rFont val="Arial"/>
        <family val="2"/>
      </rPr>
      <t>BDI ( Material: 14,02% M.Obra: 20,97% Eqpto: 20,97%)                            6,99</t>
    </r>
  </si>
  <si>
    <r>
      <rPr>
        <sz val="8"/>
        <rFont val="Arial"/>
        <family val="2"/>
      </rPr>
      <t>TOTAL GERAL                                                                                 40,32</t>
    </r>
  </si>
  <si>
    <r>
      <rPr>
        <sz val="8"/>
        <rFont val="Arial"/>
        <family val="2"/>
      </rPr>
      <t>30/1/2017-450365</t>
    </r>
  </si>
  <si>
    <r>
      <rPr>
        <sz val="8"/>
        <rFont val="Arial"/>
        <family val="2"/>
      </rPr>
      <t>30/1/2017-450401</t>
    </r>
  </si>
  <si>
    <r>
      <rPr>
        <sz val="8"/>
        <rFont val="Arial"/>
        <family val="2"/>
      </rPr>
      <t>30/1/2017-454933</t>
    </r>
  </si>
  <si>
    <r>
      <rPr>
        <sz val="8"/>
        <rFont val="Arial"/>
        <family val="2"/>
      </rPr>
      <t>30/1/2017-455282</t>
    </r>
  </si>
  <si>
    <r>
      <rPr>
        <sz val="8"/>
        <rFont val="Arial"/>
        <family val="2"/>
      </rPr>
      <t>30/1/2017-455321</t>
    </r>
  </si>
  <si>
    <r>
      <rPr>
        <sz val="8"/>
        <rFont val="Arial"/>
        <family val="2"/>
      </rPr>
      <t>30/1/2017-450069</t>
    </r>
  </si>
  <si>
    <r>
      <rPr>
        <sz val="8"/>
        <rFont val="Arial"/>
        <family val="2"/>
      </rPr>
      <t>30/1/2017-450090</t>
    </r>
  </si>
  <si>
    <r>
      <rPr>
        <sz val="8"/>
        <rFont val="Arial"/>
        <family val="2"/>
      </rPr>
      <t>30/1/2017-450116</t>
    </r>
  </si>
  <si>
    <r>
      <rPr>
        <sz val="8"/>
        <rFont val="Arial"/>
        <family val="2"/>
      </rPr>
      <t>HP , PESO BRUTO 13843 KG, LARGURA DA LAMINA DE 3,7 M                                  HP ROLO COMPACTADOR PE DE CARNEIRO VIBRATORIO, POTENCIA 125 HP,</t>
    </r>
  </si>
  <si>
    <r>
      <rPr>
        <sz val="8"/>
        <rFont val="Arial"/>
        <family val="2"/>
      </rPr>
      <t>PESO OPERACIONAL SEM/COM LASTRO 11,95/13,30 T, IMPACTO DINAMICO</t>
    </r>
  </si>
  <si>
    <r>
      <rPr>
        <sz val="8"/>
        <rFont val="Arial"/>
        <family val="2"/>
      </rPr>
      <t>38,5/22,5 T, LARGURA DE TRABALHO 2,15 M                                                          HP TRATOR DE PNEUS COM POTENCIA DE 85 CV, TRACAO 4 X 4, PESO COM</t>
    </r>
  </si>
  <si>
    <r>
      <rPr>
        <sz val="8"/>
        <rFont val="Arial"/>
        <family val="2"/>
      </rPr>
      <t>LASTRO DE 4675 KG                                                                                            HP</t>
    </r>
  </si>
  <si>
    <r>
      <rPr>
        <sz val="8"/>
        <rFont val="Arial"/>
        <family val="2"/>
      </rPr>
      <t>GRADE DE DISCOS COM CONTROLE REMOTO, REBOCAVEL, COM 24</t>
    </r>
  </si>
  <si>
    <r>
      <rPr>
        <sz val="8"/>
        <rFont val="Arial"/>
        <family val="2"/>
      </rPr>
      <t>DISCOS 24" X 6 MM, COM PNEUS PARA TRANSPORTE                                           HP CAMINHAO TRUCADO, PESO BRUTO TOTAL 23000 KG, CARGA UTIL MAXIMA</t>
    </r>
  </si>
  <si>
    <r>
      <rPr>
        <sz val="8"/>
        <rFont val="Arial"/>
        <family val="2"/>
      </rPr>
      <t>15935 KG, DISTANCIA ENTRE EIXOS 4,80 M, POTENCIA 230 CV (INCLUI</t>
    </r>
  </si>
  <si>
    <r>
      <rPr>
        <sz val="8"/>
        <rFont val="Arial"/>
        <family val="2"/>
      </rPr>
      <t>CABINE E CHASSI, NAO INCLUI CARROCERIA)                                                       HP TANQUE DE ACO CARBONO NAO REVESTIDO, PARA TRANSPORTE DE</t>
    </r>
  </si>
  <si>
    <r>
      <rPr>
        <sz val="8"/>
        <rFont val="Arial"/>
        <family val="2"/>
      </rPr>
      <t>AGUA COM CAPACIDADE DE 10 M3, COM BOMBA CENTRIFUGA POR TOMADA DE FORCA, VAZAO MAXIMA *75* M3/H (INCLUI MONTAGEM, NAO</t>
    </r>
  </si>
  <si>
    <r>
      <rPr>
        <sz val="8"/>
        <rFont val="Arial"/>
        <family val="2"/>
      </rPr>
      <t>INCLUI CAMINHAO)                                                                                              HP</t>
    </r>
  </si>
  <si>
    <r>
      <rPr>
        <sz val="8"/>
        <rFont val="Arial"/>
        <family val="2"/>
      </rPr>
      <t>MOTORISTA DE CAMINHAO                                                                                   H</t>
    </r>
  </si>
  <si>
    <r>
      <rPr>
        <sz val="8"/>
        <rFont val="Arial"/>
        <family val="2"/>
      </rPr>
      <t>OPERADOR DE ROLO COMPACTADOR                                                                  H</t>
    </r>
  </si>
  <si>
    <r>
      <rPr>
        <sz val="8"/>
        <rFont val="Arial"/>
        <family val="2"/>
      </rPr>
      <t>OPERADOR DE TRATOR                                                                                       H</t>
    </r>
  </si>
  <si>
    <r>
      <rPr>
        <sz val="8"/>
        <rFont val="Arial"/>
        <family val="2"/>
      </rPr>
      <t>TOTAL C/ENCARGOS SOCIAIS                                                           1,20</t>
    </r>
  </si>
  <si>
    <r>
      <rPr>
        <sz val="8"/>
        <rFont val="Arial"/>
        <family val="2"/>
      </rPr>
      <t>MÃO DE OBRA                                                                                  0,19</t>
    </r>
  </si>
  <si>
    <r>
      <rPr>
        <sz val="8"/>
        <rFont val="Arial"/>
        <family val="2"/>
      </rPr>
      <t>Encargos Sociais (Horistas: 120,84%; Mensalistas: 74,09%)                       0,17</t>
    </r>
  </si>
  <si>
    <r>
      <rPr>
        <sz val="8"/>
        <rFont val="Arial"/>
        <family val="2"/>
      </rPr>
      <t>BDI ( Material: 14,02% M.Obra: 20,97% Eqpto: 20,97%)                            0,22</t>
    </r>
  </si>
  <si>
    <r>
      <rPr>
        <sz val="8"/>
        <rFont val="Arial"/>
        <family val="2"/>
      </rPr>
      <t>TOTAL GERAL                                                                                   1,42</t>
    </r>
  </si>
  <si>
    <r>
      <rPr>
        <sz val="8"/>
        <rFont val="Arial"/>
        <family val="2"/>
      </rPr>
      <t>SINAPI-94316</t>
    </r>
  </si>
  <si>
    <r>
      <rPr>
        <sz val="8"/>
        <rFont val="Arial"/>
        <family val="2"/>
      </rPr>
      <t>30/1/2017-450266</t>
    </r>
  </si>
  <si>
    <r>
      <rPr>
        <sz val="8"/>
        <rFont val="Arial"/>
        <family val="2"/>
      </rPr>
      <t>30/1/2017-451950</t>
    </r>
  </si>
  <si>
    <r>
      <rPr>
        <sz val="8"/>
        <rFont val="Arial"/>
        <family val="2"/>
      </rPr>
      <t>30/1/2017-450121</t>
    </r>
  </si>
  <si>
    <r>
      <rPr>
        <sz val="8"/>
        <rFont val="Arial"/>
        <family val="2"/>
      </rPr>
      <t>30/1/2017-454950</t>
    </r>
  </si>
  <si>
    <r>
      <rPr>
        <sz val="8"/>
        <rFont val="Arial"/>
        <family val="2"/>
      </rPr>
      <t>30/1/2017-450081</t>
    </r>
  </si>
  <si>
    <r>
      <rPr>
        <sz val="8"/>
        <rFont val="Arial"/>
        <family val="2"/>
      </rPr>
      <t>30/1/2017-450084</t>
    </r>
  </si>
  <si>
    <r>
      <rPr>
        <sz val="8"/>
        <rFont val="Arial"/>
        <family val="2"/>
      </rPr>
      <t>AF_05/2016</t>
    </r>
  </si>
  <si>
    <r>
      <rPr>
        <sz val="8"/>
        <rFont val="Arial"/>
        <family val="2"/>
      </rPr>
      <t>ARGILA, ARGILA VERMELHA OU ARGILA ARENOSA (RETIRADA NA JAZIDA,</t>
    </r>
  </si>
  <si>
    <r>
      <rPr>
        <sz val="8"/>
        <rFont val="Arial"/>
        <family val="2"/>
      </rPr>
      <t>SEM TRANSPORTE)                                                                                             M3</t>
    </r>
  </si>
  <si>
    <r>
      <rPr>
        <sz val="8"/>
        <rFont val="Arial"/>
        <family val="2"/>
      </rPr>
      <t>GASOLINA COMUM                                                                                               L</t>
    </r>
  </si>
  <si>
    <r>
      <rPr>
        <sz val="8"/>
        <rFont val="Arial"/>
        <family val="2"/>
      </rPr>
      <t>COMPACTADOR DE SOLOS DE PERCURSAO (SOQUETE) COM MOTOR A</t>
    </r>
  </si>
  <si>
    <r>
      <rPr>
        <sz val="8"/>
        <rFont val="Arial"/>
        <family val="2"/>
      </rPr>
      <t>GASOLINA 4 TEMPOS DE 4 HP (4 CV)                                                                    HP</t>
    </r>
  </si>
  <si>
    <r>
      <rPr>
        <sz val="8"/>
        <rFont val="Arial"/>
        <family val="2"/>
      </rPr>
      <t>RETROESCAVADEIRA SOBRE RODAS COM CARREGADEIRA, TRACAO 4 X 4, POTENCIA LIQUIDA 88 HP, PESO OPERACIONAL MINIMO DE 6674 KG, CAPACIDADE DA CARREGADEIRA DE 1,00 M3 E DA  RETROESCAVADEIRA</t>
    </r>
  </si>
  <si>
    <r>
      <rPr>
        <sz val="8"/>
        <rFont val="Arial"/>
        <family val="2"/>
      </rPr>
      <t>MINIMA DE 0,26 M3,                                                                                             HP</t>
    </r>
  </si>
  <si>
    <r>
      <rPr>
        <sz val="8"/>
        <rFont val="Arial"/>
        <family val="2"/>
      </rPr>
      <t>CAMINHAO TRUCADO, PESO BRUTO TOTAL 23000 KG, CARGA UTIL MAXIMA 15935 KG, DISTANCIA ENTRE EIXOS 4,80 M, POTENCIA 230 CV (INCLUI</t>
    </r>
  </si>
  <si>
    <r>
      <rPr>
        <sz val="8"/>
        <rFont val="Arial"/>
        <family val="2"/>
      </rPr>
      <t>OPERADOR DE ESCAVADEIRA                                                                              H</t>
    </r>
  </si>
  <si>
    <r>
      <rPr>
        <sz val="8"/>
        <rFont val="Arial"/>
        <family val="2"/>
      </rPr>
      <t>OPERADOR DE MAQUINAS E EQUIPAMENTOS                                                       H</t>
    </r>
  </si>
  <si>
    <r>
      <rPr>
        <sz val="8"/>
        <rFont val="Arial"/>
        <family val="2"/>
      </rPr>
      <t>TOTAL C/ENCARGOS SOCIAIS                                                          23,41</t>
    </r>
  </si>
  <si>
    <r>
      <rPr>
        <sz val="8"/>
        <rFont val="Arial"/>
        <family val="2"/>
      </rPr>
      <t>MÃO DE OBRA                                                                                  3,10</t>
    </r>
  </si>
  <si>
    <r>
      <rPr>
        <sz val="8"/>
        <rFont val="Arial"/>
        <family val="2"/>
      </rPr>
      <t>Encargos Sociais (Horistas: 120,84%; Mensalistas: 74,09%)                       3,75</t>
    </r>
  </si>
  <si>
    <r>
      <rPr>
        <sz val="8"/>
        <rFont val="Arial"/>
        <family val="2"/>
      </rPr>
      <t>BDI ( Material: 14,02% M.Obra: 20,97% Eqpto: 20,97%)                            3,92</t>
    </r>
  </si>
  <si>
    <r>
      <rPr>
        <sz val="8"/>
        <rFont val="Arial"/>
        <family val="2"/>
      </rPr>
      <t>TOTAL GERAL                                                                                 27,33</t>
    </r>
  </si>
  <si>
    <r>
      <rPr>
        <sz val="8"/>
        <rFont val="Arial"/>
        <family val="2"/>
      </rPr>
      <t>SINAPI-93370</t>
    </r>
  </si>
  <si>
    <r>
      <rPr>
        <sz val="8"/>
        <rFont val="Arial"/>
        <family val="2"/>
      </rPr>
      <t>30/1/2017-450172</t>
    </r>
  </si>
  <si>
    <r>
      <rPr>
        <sz val="8"/>
        <rFont val="Arial"/>
        <family val="2"/>
      </rPr>
      <t>ESCAVADEIRA HIDRAULICA SOBRE ESTEIRAS, CACAMBA 0,80M3, PESO OPERACIONAL 17T, POTENCIA BRUTA 111HP                                                        HP CAMINHAO TRUCADO, PESO BRUTO TOTAL 23000 KG, CARGA UTIL MAXIMA</t>
    </r>
  </si>
  <si>
    <r>
      <rPr>
        <sz val="8"/>
        <rFont val="Arial"/>
        <family val="2"/>
      </rPr>
      <t>TOTAL C/ENCARGOS SOCIAIS                                                           7,89</t>
    </r>
  </si>
  <si>
    <r>
      <rPr>
        <sz val="8"/>
        <rFont val="Arial"/>
        <family val="2"/>
      </rPr>
      <t>MÃO DE OBRA                                                                                  1,13</t>
    </r>
  </si>
  <si>
    <r>
      <rPr>
        <sz val="8"/>
        <rFont val="Arial"/>
        <family val="2"/>
      </rPr>
      <t>Encargos Sociais (Horistas: 120,84%; Mensalistas: 74,09%)                       1,37</t>
    </r>
  </si>
  <si>
    <r>
      <rPr>
        <sz val="8"/>
        <rFont val="Arial"/>
        <family val="2"/>
      </rPr>
      <t>BDI ( Material: 14,02% M.Obra: 20,97% Eqpto: 20,97%)                            1,49</t>
    </r>
  </si>
  <si>
    <r>
      <rPr>
        <sz val="8"/>
        <rFont val="Arial"/>
        <family val="2"/>
      </rPr>
      <t>TOTAL GERAL                                                                                   9,38</t>
    </r>
  </si>
  <si>
    <r>
      <rPr>
        <sz val="8"/>
        <rFont val="Arial"/>
        <family val="2"/>
      </rPr>
      <t>SINAPI-73856/008</t>
    </r>
  </si>
  <si>
    <r>
      <rPr>
        <sz val="8"/>
        <rFont val="Arial"/>
        <family val="2"/>
      </rPr>
      <t>30/1/2017-450251</t>
    </r>
  </si>
  <si>
    <r>
      <rPr>
        <sz val="8"/>
        <rFont val="Arial"/>
        <family val="2"/>
      </rPr>
      <t>AREIA MEDIA - POSTO JAZIDA/FORNECEDOR (RETIRADO NA JAZIDA, SEM TRANSPORTE)                                                                                                    M3</t>
    </r>
  </si>
  <si>
    <r>
      <rPr>
        <sz val="8"/>
        <rFont val="Arial"/>
        <family val="2"/>
      </rPr>
      <t>30/1/2017-450976</t>
    </r>
  </si>
  <si>
    <r>
      <rPr>
        <sz val="8"/>
        <rFont val="Arial"/>
        <family val="2"/>
      </rPr>
      <t>30/1/2017-451451</t>
    </r>
  </si>
  <si>
    <r>
      <rPr>
        <sz val="8"/>
        <rFont val="Arial"/>
        <family val="2"/>
      </rPr>
      <t>CIMENTO PORTLAND COMPOSTO CP II-32                                                            KG</t>
    </r>
  </si>
  <si>
    <r>
      <rPr>
        <sz val="8"/>
        <rFont val="Arial"/>
        <family val="2"/>
      </rPr>
      <t>DESMOLDANTE PROTETOR PARA FORMAS DE MADEIRA, DE BASE OLEOSA</t>
    </r>
  </si>
  <si>
    <r>
      <rPr>
        <sz val="8"/>
        <rFont val="Arial"/>
        <family val="2"/>
      </rPr>
      <t>0,55 224,6030731</t>
    </r>
  </si>
  <si>
    <r>
      <rPr>
        <sz val="8"/>
        <rFont val="Arial"/>
        <family val="2"/>
      </rPr>
      <t>30/1/2017-451652</t>
    </r>
  </si>
  <si>
    <r>
      <rPr>
        <sz val="8"/>
        <rFont val="Arial"/>
        <family val="2"/>
      </rPr>
      <t>30/1/2017-452986</t>
    </r>
  </si>
  <si>
    <r>
      <rPr>
        <sz val="8"/>
        <rFont val="Arial"/>
        <family val="2"/>
      </rPr>
      <t>30/1/2017-453015</t>
    </r>
  </si>
  <si>
    <r>
      <rPr>
        <sz val="8"/>
        <rFont val="Arial"/>
        <family val="2"/>
      </rPr>
      <t>30/1/2017-453084</t>
    </r>
  </si>
  <si>
    <r>
      <rPr>
        <sz val="8"/>
        <rFont val="Arial"/>
        <family val="2"/>
      </rPr>
      <t>30/1/2017-453109</t>
    </r>
  </si>
  <si>
    <r>
      <rPr>
        <sz val="8"/>
        <rFont val="Arial"/>
        <family val="2"/>
      </rPr>
      <t>30/1/2017-453365</t>
    </r>
  </si>
  <si>
    <r>
      <rPr>
        <sz val="8"/>
        <rFont val="Arial"/>
        <family val="2"/>
      </rPr>
      <t>30/1/2017-453371</t>
    </r>
  </si>
  <si>
    <r>
      <rPr>
        <sz val="8"/>
        <rFont val="Arial"/>
        <family val="2"/>
      </rPr>
      <t>30/1/2017-453688</t>
    </r>
  </si>
  <si>
    <r>
      <rPr>
        <sz val="8"/>
        <rFont val="Arial"/>
        <family val="2"/>
      </rPr>
      <t>30/1/2017-453691</t>
    </r>
  </si>
  <si>
    <r>
      <rPr>
        <sz val="8"/>
        <rFont val="Arial"/>
        <family val="2"/>
      </rPr>
      <t>30/1/2017-456257</t>
    </r>
  </si>
  <si>
    <r>
      <rPr>
        <sz val="8"/>
        <rFont val="Arial"/>
        <family val="2"/>
      </rPr>
      <t>30/1/2017-450006</t>
    </r>
  </si>
  <si>
    <r>
      <rPr>
        <sz val="8"/>
        <rFont val="Arial"/>
        <family val="2"/>
      </rPr>
      <t>30/1/2017-450427</t>
    </r>
  </si>
  <si>
    <r>
      <rPr>
        <sz val="8"/>
        <rFont val="Arial"/>
        <family val="2"/>
      </rPr>
      <t>30/1/2017-454717</t>
    </r>
  </si>
  <si>
    <r>
      <rPr>
        <sz val="8"/>
        <rFont val="Arial"/>
        <family val="2"/>
      </rPr>
      <t>30/1/2017-450002</t>
    </r>
  </si>
  <si>
    <r>
      <rPr>
        <sz val="8"/>
        <rFont val="Arial"/>
        <family val="2"/>
      </rPr>
      <t>30/1/2017-450035</t>
    </r>
  </si>
  <si>
    <r>
      <rPr>
        <sz val="8"/>
        <rFont val="Arial"/>
        <family val="2"/>
      </rPr>
      <t>30/1/2017-450096</t>
    </r>
  </si>
  <si>
    <r>
      <rPr>
        <sz val="8"/>
        <rFont val="Arial"/>
        <family val="2"/>
      </rPr>
      <t>30/1/2017-454898</t>
    </r>
  </si>
  <si>
    <r>
      <rPr>
        <sz val="8"/>
        <rFont val="Arial"/>
        <family val="2"/>
      </rPr>
      <t>EMULSIONADA EM AGUA                                                                                      L</t>
    </r>
  </si>
  <si>
    <r>
      <rPr>
        <sz val="8"/>
        <rFont val="Arial"/>
        <family val="2"/>
      </rPr>
      <t>ENERGIA ELETRICA ATE 2000 KWH INDUSTRIAL, SEM DEMANDA                          KW/H PECA DE MADEIRA NATIVA/REGIONAL 2,5 X 7,0 CM (SARRAFO-P/FORMA)                M PECA DE MADEIRA NATIVA / REGIONAL 7,5 X 7,5CM (3X3) NAO APARELHADA (P/FORMA)                                                                                                           M</t>
    </r>
  </si>
  <si>
    <r>
      <rPr>
        <sz val="8"/>
        <rFont val="Arial"/>
        <family val="2"/>
      </rPr>
      <t>PEDRA BRITADA N. 1 (9,5 A 19 MM) POSTO PEDREIRA/FORNECEDOR, SEM</t>
    </r>
  </si>
  <si>
    <r>
      <rPr>
        <sz val="8"/>
        <rFont val="Arial"/>
        <family val="2"/>
      </rPr>
      <t>FRETE                                                                                                                M3</t>
    </r>
  </si>
  <si>
    <r>
      <rPr>
        <sz val="8"/>
        <rFont val="Arial"/>
        <family val="2"/>
      </rPr>
      <t>PEDRA DE MAO OU PEDRA RACHAO PARA ARRIMO/FUNDACAO (POSTO PEDREIRA/FORNECEDOR, SEM FRETE)                                                                M3</t>
    </r>
  </si>
  <si>
    <r>
      <rPr>
        <sz val="8"/>
        <rFont val="Arial"/>
        <family val="2"/>
      </rPr>
      <t>PREGO DE ACO POLIDO COM CABECA 17 X 21 (2 X 11)                                          KG</t>
    </r>
  </si>
  <si>
    <r>
      <rPr>
        <sz val="8"/>
        <rFont val="Arial"/>
        <family val="2"/>
      </rPr>
      <t>PREGO DE ACO POLIDO COM CABECA 18 X 30 (2 3/4 X 10)                                     KG TABUA MADEIRA 2A QUALIDADE 2,5 X 30,0CM (1 X 12") NAO APARELHADA               M TABUA MADEIRA 3A QUALIDADE 2,5 X 23,0CM (1 X 9") NAO APARELHADA                M PREGO DE ACO POLIDO COM CABECA DUPLA 17 X 27 (2 1/2 X 11)                          KG BETONEIRA CAPACIDADE NOMINAL 400 L, CAPACIDADE DE MISTURA  280</t>
    </r>
  </si>
  <si>
    <r>
      <rPr>
        <sz val="8"/>
        <rFont val="Arial"/>
        <family val="2"/>
      </rPr>
      <t>CARREGADOR                                                                                                    HP</t>
    </r>
  </si>
  <si>
    <r>
      <rPr>
        <sz val="8"/>
        <rFont val="Arial"/>
        <family val="2"/>
      </rPr>
      <t>VIBRADOR DE IMERSAO, DIAMETRO DA PONTEIRA DE *45* MM, COM</t>
    </r>
  </si>
  <si>
    <r>
      <rPr>
        <sz val="8"/>
        <rFont val="Arial"/>
        <family val="2"/>
      </rPr>
      <t>MOTOR ELETRICO TRIFASICO DE 2 HP (2 CV)                                                        HP SERRA CIRCULAR DE BANCADA COM MOTOR ELETRICO, POTENCIA DE</t>
    </r>
  </si>
  <si>
    <r>
      <rPr>
        <sz val="8"/>
        <rFont val="Arial"/>
        <family val="2"/>
      </rPr>
      <t>AUXILIAR DE CARPINTEIRO                                                                                   H</t>
    </r>
  </si>
  <si>
    <r>
      <rPr>
        <sz val="8"/>
        <rFont val="Arial"/>
        <family val="2"/>
      </rPr>
      <t>CARPINTEIRO DE FORMAS                                                                                   H</t>
    </r>
  </si>
  <si>
    <r>
      <rPr>
        <sz val="8"/>
        <rFont val="Arial"/>
        <family val="2"/>
      </rPr>
      <t>PEDREIRO                                                                                                           H</t>
    </r>
  </si>
  <si>
    <r>
      <rPr>
        <sz val="8"/>
        <rFont val="Arial"/>
        <family val="2"/>
      </rPr>
      <t>OPERADOR DE BETONEIRA ESTACIONARIA/MISTURADOR (COLETADO</t>
    </r>
  </si>
  <si>
    <r>
      <rPr>
        <sz val="8"/>
        <rFont val="Arial"/>
        <family val="2"/>
      </rPr>
      <t>CAIXA)                                                                                                                 H</t>
    </r>
  </si>
  <si>
    <r>
      <rPr>
        <sz val="8"/>
        <rFont val="Arial"/>
        <family val="2"/>
      </rPr>
      <t>TOTAL C/ENCARGOS SOCIAIS                                                     1.440,60</t>
    </r>
  </si>
  <si>
    <r>
      <rPr>
        <sz val="8"/>
        <rFont val="Arial"/>
        <family val="2"/>
      </rPr>
      <t>MÃO DE OBRA                                                                               399,10</t>
    </r>
  </si>
  <si>
    <r>
      <rPr>
        <sz val="8"/>
        <rFont val="Arial"/>
        <family val="2"/>
      </rPr>
      <t>Encargos Sociais (Horistas: 120,84%; Mensalistas: 74,09%)                   482,18</t>
    </r>
  </si>
  <si>
    <r>
      <rPr>
        <sz val="8"/>
        <rFont val="Arial"/>
        <family val="2"/>
      </rPr>
      <t>BDI ( Material: 14,02% M.Obra: 20,97% Eqpto: 20,97%)                         263,29</t>
    </r>
  </si>
  <si>
    <r>
      <rPr>
        <sz val="8"/>
        <rFont val="Arial"/>
        <family val="2"/>
      </rPr>
      <t>TOTAL GERAL                                                                            1.703,89</t>
    </r>
  </si>
  <si>
    <t>M2</t>
  </si>
  <si>
    <t xml:space="preserve">TOTAL C/ENCARGOS SOCIAIS                                                      </t>
  </si>
  <si>
    <t xml:space="preserve">MÃO DE OBRA                                                                             </t>
  </si>
  <si>
    <t xml:space="preserve">Encargos Sociais (Horistas: 120,84%; Mensalistas: 74,09%)                     </t>
  </si>
  <si>
    <t xml:space="preserve">BDI ( Material: 14,02% M.Obra: 20,97% Eqpto: 20,97%)                        </t>
  </si>
  <si>
    <t xml:space="preserve">TOTAL GERAL                                                                              </t>
  </si>
  <si>
    <t>SINAPI - 73822/002</t>
  </si>
  <si>
    <t>30/1/2017-452875</t>
  </si>
  <si>
    <t>30/1/2017-450087</t>
  </si>
  <si>
    <t>30/1/2017-450106</t>
  </si>
  <si>
    <t>OLEO DIESEL COMBUSTIVEL COMUM</t>
  </si>
  <si>
    <t>MOTONIVELADORA POTENCIA BASICA LIQUIDA (PRIMEIRA MARCHA) 125HP, PESO BRUTO 13843 KG, LARGURA DA LAMINA DE 3,7M</t>
  </si>
  <si>
    <t>HP</t>
  </si>
  <si>
    <t>OPERADOR DE MOTONIVELADORA</t>
  </si>
  <si>
    <t>H</t>
  </si>
  <si>
    <t>L</t>
  </si>
  <si>
    <t>30/1/2017-450302</t>
  </si>
  <si>
    <t>M</t>
  </si>
  <si>
    <t>UN</t>
  </si>
  <si>
    <t>M3</t>
  </si>
  <si>
    <t xml:space="preserve">H </t>
  </si>
  <si>
    <t>M³</t>
  </si>
  <si>
    <t>SINAPI-72961</t>
  </si>
  <si>
    <t>SINAPI-72961 30/1/2017-452875</t>
  </si>
  <si>
    <t xml:space="preserve"> OLEO DIESEL COMBUSTIVEL COMUM                                                                    L</t>
  </si>
  <si>
    <t xml:space="preserve">MOTONIVELADORA POTENCIA BASICA LIQUIDA (PRIMEIRA MARCHA) 125HP , PESO BRUTO 13843 KG, LARGURA DA LAMINA DE 3,7 M </t>
  </si>
  <si>
    <t xml:space="preserve">ROLO COMPACTADOR PE DE CARNEIRO VIBRATORIO, POTENCIA 125 HP, PESO OPERACIONAL SEM/COM LASTRO 11,95/13,30 T, IMPACTO DINAMICO 38,5/22,5 T, LARGURA DE TRABALHO 2,15 M  </t>
  </si>
  <si>
    <t xml:space="preserve">TRATOR DE PNEUS COM POTENCIA DE 85 CV, TRACAO 4 X 4, PESO COM LASTRO DE 4675 KG   </t>
  </si>
  <si>
    <t xml:space="preserve">GRADE DE DISCOS COM CONTROLE REMOTO, REBOCAVEL, COM 24 DISCOS 24" X 6 MM, COM PNEUS PARA TRANSPORTE </t>
  </si>
  <si>
    <t xml:space="preserve">CAMINHAO TRUCADO, PESO BRUTO TOTAL 23000 KG, CARGA UTIL MAXIMA 15935 KG, DISTANCIA ENTRE EIXOS 4,80 M, POTENCIA 230 CV (INCLUI CABINE E CHASSI, NAO INCLUI CARROCERIA)   </t>
  </si>
  <si>
    <t xml:space="preserve">TANQUE DE ACO CARBONO NAO REVESTIDO, PARA TRANSPORTE DE AGUA COM CAPACIDADE DE 10 M3, COM BOMBA CENTRIFUGA POR TOMADA DE FORCA, VAZAO MAXIMA *75* M3/H (INCLUI MONTAGEM, NÃO INCLUI CAMINHAO)       </t>
  </si>
  <si>
    <t xml:space="preserve">MOTORISTA DE CAMINHAO          </t>
  </si>
  <si>
    <t xml:space="preserve">SERVENTE                                     </t>
  </si>
  <si>
    <t xml:space="preserve">OPERADOR DE ROLO COMPACTADOR      </t>
  </si>
  <si>
    <t xml:space="preserve">OPERADOR DE MOTONIVELADORA         </t>
  </si>
  <si>
    <t xml:space="preserve">OPERADOR DE TRATOR                                                                  </t>
  </si>
  <si>
    <t>SINAPI-94316</t>
  </si>
  <si>
    <t>ATERRO MECANIZADO DE VALA  COM  RETROESCAVADEIRA  (CAPACIDADE  DA                M3 CACAMBA DA RETRO: 0,26 M³ / POTENCIA: 88 HP), LARGURA  DE  0,8  A</t>
  </si>
  <si>
    <t>1,5  M,  PROFUNDIDADE  ATE  1,5  M,  COM  SOLO   ARGILO-ARENOSO.</t>
  </si>
  <si>
    <t xml:space="preserve">ARGILA, ARGILA VERMELHA OU ARGILA ARENOSA (RETIRADA NA JAZIDA, SEM TRANSPORTE)    </t>
  </si>
  <si>
    <t xml:space="preserve">GASOLINA COMUM                                          </t>
  </si>
  <si>
    <t xml:space="preserve">OLEO DIESEL COMBUSTIVEL COMUM               </t>
  </si>
  <si>
    <t xml:space="preserve">COMPACTADOR DE SOLOS DE PERCURSAO (SOQUETE) COM MOTOR A GASOLINA 4 TEMPOS DE 4 HP (4 CV) </t>
  </si>
  <si>
    <t xml:space="preserve">RETROESCAVADEIRA SOBRE RODAS COM CARREGADEIRA, TRACAO 4 X 4, POTENCIA LIQUIDA 88 HP, PESO OPERACIONAL MINIMO DE 6674 KG, CAPACIDADE DA CARREGADEIRA DE 1,00 M3 E DA  RETROESCAVADEIRA MINIMA DE 0,26 M3, </t>
  </si>
  <si>
    <t>CAMINHAO TRUCADO, PESO BRUTO TOTAL 23000 KG, CARGA UTIL MAXIMA 15935 KG, DISTANCIA ENTRE EIXOS 4,80 M, POTENCIA 230 CV (INCLUI CABINE E CHASSI, NAO INCLUI CARROCERIA)</t>
  </si>
  <si>
    <t xml:space="preserve"> TANQUE DE ACO CARBONO NAO REVESTIDO, PARA TRANSPORTE DE AGUA COM CAPACIDADE DE 10 M3, COM BOMBA CENTRIFUGA POR TOMADA DE FORCA, VAZAO MAXIMA *75* M3/H (INCLUI MONTAGEM, NÃO INCLUI CAMINHAO) </t>
  </si>
  <si>
    <t xml:space="preserve">MOTORISTA DE CAMINHAO                     </t>
  </si>
  <si>
    <t xml:space="preserve">OPERADOR DE ESCAVADEIRA           </t>
  </si>
  <si>
    <t xml:space="preserve">OPERADOR DE MAQUINAS E EQUIPAMENTOS       </t>
  </si>
  <si>
    <t xml:space="preserve">SERVENTE                               </t>
  </si>
  <si>
    <t>SINAPI-93370</t>
  </si>
  <si>
    <t>REATERRO  MECANIZADO  DE  VALA   COM   ESCAVADEIRA   HIDRAULICA                        M3 (CAPACIDADE DA CACAMBA: 0,8 M³ / POTENCIA: 111 HP),  LARGURA  ATE</t>
  </si>
  <si>
    <t>1,5 M, PROFUNDIDADE DE 3,0 A 4,5 M, COM SOLO  (SEM  SUBSTITUICAO)</t>
  </si>
  <si>
    <t>DE 1ª CATEGORIA E</t>
  </si>
  <si>
    <t xml:space="preserve">GASOLINA COMUM     </t>
  </si>
  <si>
    <t xml:space="preserve">OLEO DIESEL COMBUSTIVEL COMUM            </t>
  </si>
  <si>
    <t>COMPACTADOR DE SOLOS DE PERCURSAO (SOQUETE) COM MOTOR A GASOLINA 4 TEMPOS DE 4 HP (4 CV)</t>
  </si>
  <si>
    <t xml:space="preserve">ESCAVADEIRA HIDRAULICA SOBRE ESTEIRAS, CACAMBA 0,80M3, PESO OPERACIONAL 17T, POTENCIA BRUTA 111HP  </t>
  </si>
  <si>
    <t xml:space="preserve">TANQUE DE ACO CARBONO NAO REVESTIDO, PARA TRANSPORTE DE AGUA COM CAPACIDADE DE 10 M3, COM BOMBA CENTRIFUGA POR TOMADA DE FORCA, VAZAO MAXIMA *75* M3/H (INCLUI MONTAGEM, NÃO INCLUI CAMINHAO) </t>
  </si>
  <si>
    <t xml:space="preserve">MOTORISTA DE CAMINHAO       </t>
  </si>
  <si>
    <t xml:space="preserve">OPERADOR DE ESCAVADEIRA                </t>
  </si>
  <si>
    <t xml:space="preserve">OPERADOR DE MAQUINAS E EQUIPAMENTOS      </t>
  </si>
  <si>
    <t xml:space="preserve">SERVENTE                                                   </t>
  </si>
  <si>
    <t>SINAPI-73856/008</t>
  </si>
  <si>
    <t>BOCA PARA BUEIRO DUPLO  TUBULAR,  DIAMETRO  =0,80M,  EM  CONCRETO CICLOPICO, INCLUINDO FORMAS,  ESCAVACAO,  REATERRO  E  MATERIAIS,</t>
  </si>
  <si>
    <t>EXCLUINDO MATERIAL REATERRO JAZIDA E TRANSPORTE.</t>
  </si>
  <si>
    <t xml:space="preserve">CIMENTO PORTLAND COMPOSTO CP II-32          </t>
  </si>
  <si>
    <t>DESMOLDANTE PROTETOR PARA FORMAS DE MADEIRA, DE BASE OLEOSA EMULSIONADA EM AGUA</t>
  </si>
  <si>
    <t xml:space="preserve">ENERGIA ELETRICA ATE 2000 KWH INDUSTRIAL, SEM DEMANDA                          </t>
  </si>
  <si>
    <t xml:space="preserve">PECA DE MADEIRA NATIVA/REGIONAL 2,5 X 7,0 CM (SARRAFO-P/FORMA)      </t>
  </si>
  <si>
    <t>PEDRA BRITADA N. 1 (9,5 A 19 MM) POSTO PEDREIRA/FORNECEDOR, SEM FRETE</t>
  </si>
  <si>
    <t xml:space="preserve">PEDRA DE MAO OU PEDRA RACHAO PARA ARRIMO/FUNDACAO (POSTO PEDREIRA/FORNECEDOR, SEM FRETE)   </t>
  </si>
  <si>
    <t xml:space="preserve">PECA DE MADEIRA NATIVA / REGIONAL 7,5 X 7,5CM (3X3) NAO APARELHADA (P/FORMA)      </t>
  </si>
  <si>
    <t xml:space="preserve">AREIA MEDIA - POSTO JAZIDA/FORNECEDOR (RETIRADO NA JAZIDA, SEM TRANSPORTE)     </t>
  </si>
  <si>
    <t xml:space="preserve">PREGO DE ACO POLIDO COM CABECA 17 X 21 (2 X 11)     </t>
  </si>
  <si>
    <t xml:space="preserve">PREGO DE ACO POLIDO COM CABECA 18 X 30 (2 3/4 X 10)                                  </t>
  </si>
  <si>
    <t xml:space="preserve">TABUA MADEIRA 2A QUALIDADE 2,5 X 30,0CM (1 X 12") NAO APARELHADA             </t>
  </si>
  <si>
    <t xml:space="preserve">TABUA MADEIRA 3A QUALIDADE 2,5 X 23,0CM (1 X 9") NAO APARELHADA   </t>
  </si>
  <si>
    <t xml:space="preserve">PREGO DE ACO POLIDO COM CABECA DUPLA 17 X 27 (2 1/2 X 11)      </t>
  </si>
  <si>
    <t>L, MOTOR ELETRICO TRIFASICO 220/380 V POTENCIA 2 CV, SEM</t>
  </si>
  <si>
    <t>BETONEIRA CAPACIDADE NOMINAL 400 L, CAPACIDADE DE MISTURA  280L, MOTOR ELETRICO TRIFASICO 220/380 V POTENCIA 2 CV, SEM CARREGADOR</t>
  </si>
  <si>
    <t>VIBRADOR DE IMERSAO, DIAMETRO DA PONTEIRA DE *45* MM, COM MOTOR ELETRICO TRIFASICO DE 2 HP (2 CV)</t>
  </si>
  <si>
    <t>*1600* W, PARA DISCO DE DIAMETRO DE 10" (250 MM)                                           HP</t>
  </si>
  <si>
    <t xml:space="preserve">SERRA CIRCULAR DE BANCADA COM MOTOR ELETRICO, POTENCIA DE *1600* W, PARA DISCO DE DIAMETRO DE 10" (250 MM) </t>
  </si>
  <si>
    <t xml:space="preserve">AUXILIAR DE CARPINTEIRO                   </t>
  </si>
  <si>
    <t xml:space="preserve">CARPINTEIRO DE FORMAS                                     </t>
  </si>
  <si>
    <t xml:space="preserve">OPERADOR DE MAQUINAS E EQUIPAMENTOS            </t>
  </si>
  <si>
    <t xml:space="preserve">PEDREIRO                                                                </t>
  </si>
  <si>
    <t xml:space="preserve">SERVENTE                                                                 </t>
  </si>
  <si>
    <t>KG</t>
  </si>
  <si>
    <t>KW/H</t>
  </si>
  <si>
    <t>OPERADOR DE BETONEIRA ESTACIONARIA / MISTURADOR (COLETADO CAIXA)</t>
  </si>
  <si>
    <t>PLACA DE OBRA</t>
  </si>
  <si>
    <t>INSTALAÇÃO DE CANTEIRO DE OBRA</t>
  </si>
  <si>
    <t>SEDOP-11340</t>
  </si>
  <si>
    <t>SEDOP-10767</t>
  </si>
  <si>
    <t>MOBILIZAÇÃO E DESMOBILIZAÇÃO DE EQUIPAMENTOS E PESSOAL</t>
  </si>
  <si>
    <t>Carregadeira de pneus : caterpillar : 950h - 3,3</t>
  </si>
  <si>
    <t>Grade de discos : marchesan : - ga 24 x</t>
  </si>
  <si>
    <t>Motoniveladora : caterpillar : 120k</t>
  </si>
  <si>
    <t>Rolo compactador : caterpillar : ps-360 c - de autoprop. 25 t</t>
  </si>
  <si>
    <t>Rolo compactador : dynapac : ca-250-p - pé de autop. 11,25t vibrat</t>
  </si>
  <si>
    <t>Rolo compactador : dynapac : cc-424hf - tanden autoprop. 10,2 t</t>
  </si>
  <si>
    <t>Trator agrícola : massey ferguson : mf 4291/4 449a</t>
  </si>
  <si>
    <t>Trator de esteiras : caterpillar : d6n - com</t>
  </si>
  <si>
    <t>(*) caminhão basculante : mercedes benz : 2726 k - 10 m3 15 t</t>
  </si>
  <si>
    <t>(*) caminhão basculante : mercedes benz : lk 1620 - 6 m3 10,5 t</t>
  </si>
  <si>
    <t>(*) caminhão carroceria : mercedes benz : 710 / 37 - 4</t>
  </si>
  <si>
    <t>Aquecedor de fluido térmico : tenge : th iii</t>
  </si>
  <si>
    <t>Compactador manual : wacker : es 60 - soquete</t>
  </si>
  <si>
    <t>Grupo gerador : heimer : gehm-180 - 164 / 180</t>
  </si>
  <si>
    <t>Máquina de bancada : cor dob ind. e com. de máquinas ghp 2.5x2030mm -  guilhotina</t>
  </si>
  <si>
    <t>Martelete : atlas copco : tex270 ps - rompedor 28</t>
  </si>
  <si>
    <t>Martelete : bosch : gbh 5-40 dce - perfurador/ elétrico</t>
  </si>
  <si>
    <t>Retroescavadeira : massey ferguson : mf-86hs - pneus</t>
  </si>
  <si>
    <t>Transportador manual : ajs : - carrinho de mão 80</t>
  </si>
  <si>
    <t>Cavalo Mecânico com Reboque : M. Benz/Randon : LS1634/45 - 29,5 t - (220kw)</t>
  </si>
  <si>
    <t>KM</t>
  </si>
  <si>
    <t>CUSTO UNITÁRIO (R$)</t>
  </si>
  <si>
    <t>Cast/Ourém/Cast</t>
  </si>
  <si>
    <t>Engenheiro Civil</t>
  </si>
  <si>
    <t>Engenheiro de Segurança do Trabalho</t>
  </si>
  <si>
    <t>Encarregado de Terraplenagem</t>
  </si>
  <si>
    <t>Encarregado de Lubrificação</t>
  </si>
  <si>
    <t>Apontador</t>
  </si>
  <si>
    <t>Mecânico de Viaturas</t>
  </si>
  <si>
    <t>Mecânico de Máquinas Pesadas</t>
  </si>
  <si>
    <t>Motoristas</t>
  </si>
  <si>
    <t>Borracheiro</t>
  </si>
  <si>
    <t>Serventes</t>
  </si>
  <si>
    <t>Operador de Carregadeira de pneus</t>
  </si>
  <si>
    <t>Operador de Motoniveladora</t>
  </si>
  <si>
    <t>Operador de Rolo</t>
  </si>
  <si>
    <t>Operador de Trator agricola</t>
  </si>
  <si>
    <t>Operador de Trator de esteira</t>
  </si>
  <si>
    <t>Operador de Retroescavadeira</t>
  </si>
  <si>
    <t>pas</t>
  </si>
  <si>
    <t>PESSOAL</t>
  </si>
  <si>
    <t>LIMPEZA LATERAL MECANIZADA</t>
  </si>
  <si>
    <t>CPU</t>
  </si>
  <si>
    <t>ABERTURA DE VALETAS</t>
  </si>
  <si>
    <t>MOTONIVELADORA 125HP</t>
  </si>
  <si>
    <t>REATERRO E COMPACTAÇÃO (PONTOS DE EROSÃO KM 15,5 A 15,8)</t>
  </si>
  <si>
    <t>TRANSP. LOCAL C/ BASC. 10M³ RODOV. NÃO PAVIMENTADA - DMT 35KM</t>
  </si>
  <si>
    <r>
      <rPr>
        <sz val="8"/>
        <rFont val="Arial"/>
        <family val="2"/>
      </rPr>
      <t>30/1/2017-455263</t>
    </r>
  </si>
  <si>
    <r>
      <rPr>
        <sz val="8"/>
        <rFont val="Arial"/>
        <family val="2"/>
      </rPr>
      <t>30/1/2017-450068</t>
    </r>
  </si>
  <si>
    <r>
      <rPr>
        <sz val="8"/>
        <rFont val="Arial"/>
        <family val="2"/>
      </rPr>
      <t>OLEO DIESEL COMBUSTIVEL COMUM</t>
    </r>
  </si>
  <si>
    <r>
      <rPr>
        <sz val="8"/>
        <rFont val="Arial"/>
        <family val="2"/>
      </rPr>
      <t>MOTORISTA DE CAMINHAO BASCULANTE</t>
    </r>
  </si>
  <si>
    <t>CACAMBA METALICA BASCULANTE COM CAPACIDADE DE 10 M3 (INCLUI MONTAGEM, NAO INCLUI CAMINHAO)</t>
  </si>
  <si>
    <t xml:space="preserve">REGULARIZACAO DO SUBLEITO </t>
  </si>
  <si>
    <t xml:space="preserve"> OLEO DIESEL COMBUSTIVEL COMUM                                                             </t>
  </si>
  <si>
    <t>ATERRO E COMPACTAÇÃO P/ ELEVAÇÃO DO GREIDE</t>
  </si>
  <si>
    <t>3.3 - VIDE COMPOSIÇÃO 2.4</t>
  </si>
  <si>
    <t>SINAPI-83772</t>
  </si>
  <si>
    <t>BASE DE SOLO ESTABILIZADO GRANU. S/ MISTURA (INCL. INDENIZAÇÃO DE JAZIDA)</t>
  </si>
  <si>
    <r>
      <rPr>
        <sz val="8"/>
        <rFont val="Arial"/>
        <family val="2"/>
      </rPr>
      <t>30/1/2017-450148</t>
    </r>
  </si>
  <si>
    <r>
      <rPr>
        <sz val="8"/>
        <rFont val="Arial"/>
        <family val="2"/>
      </rPr>
      <t>30/1/2017-450311</t>
    </r>
  </si>
  <si>
    <r>
      <rPr>
        <sz val="8"/>
        <rFont val="Arial"/>
        <family val="2"/>
      </rPr>
      <t>30/1/2017-450335</t>
    </r>
  </si>
  <si>
    <r>
      <rPr>
        <sz val="8"/>
        <rFont val="Arial"/>
        <family val="2"/>
      </rPr>
      <t>30/1/2017-450352</t>
    </r>
  </si>
  <si>
    <r>
      <rPr>
        <sz val="8"/>
        <rFont val="Arial"/>
        <family val="2"/>
      </rPr>
      <t>30/1/2017-454979</t>
    </r>
  </si>
  <si>
    <r>
      <rPr>
        <sz val="8"/>
        <rFont val="Arial"/>
        <family val="2"/>
      </rPr>
      <t>30/1/2017-455266</t>
    </r>
  </si>
  <si>
    <r>
      <rPr>
        <sz val="8"/>
        <rFont val="Arial"/>
        <family val="2"/>
      </rPr>
      <t>30/1/2017-455324</t>
    </r>
  </si>
  <si>
    <r>
      <rPr>
        <sz val="8"/>
        <rFont val="Arial"/>
        <family val="2"/>
      </rPr>
      <t>30/1/2017-450088</t>
    </r>
  </si>
  <si>
    <r>
      <rPr>
        <sz val="8"/>
        <rFont val="Arial"/>
        <family val="2"/>
      </rPr>
      <t>30/1/2017-450092</t>
    </r>
  </si>
  <si>
    <t xml:space="preserve">ENERGIA ELETRICA ATE 2000 KWH INDUSTRIAL, SEM DEMANDA                         </t>
  </si>
  <si>
    <t xml:space="preserve"> KW/H</t>
  </si>
  <si>
    <t xml:space="preserve">OLEO DIESEL COMBUSTIVEL COMUM                                                       </t>
  </si>
  <si>
    <t>DISTRIBUIDOR DE AGREGADOS REBOCAVEL, CAPACIDADE 1,9 M3, LARGURA DE TRABALHO 3,66 M</t>
  </si>
  <si>
    <t xml:space="preserve">MOTONIVELADORA POTENCIA BASICA LIQUIDA (PRIMEIRA MARCHA) 125HP , PESO BRUTO 13843 KG, LARGURA DA LAMINA DE 3,7 M       </t>
  </si>
  <si>
    <t>PA CARREGADEIRA SOBRE RODAS, POTENCIA LIQUIDA 128 HP, CAPACIDADE DA CACAMBA DE 1,7 A 2,8 M3, PESO OPERACIONAL DE 11632KG</t>
  </si>
  <si>
    <t xml:space="preserve">ROLO COMPACTADOR DE PNEUS, ESTATICO, PRESSAO VARIAVEL, POTENCIA 111 HP, PESO SEM/COM LASTRO 9,5/26,0 T, LARGURA DE ROLAGEM 1,90 M </t>
  </si>
  <si>
    <t>ROLO COMPACTADOR VIBRATORIO DE UM CILINDRO, ACO LISO, POTENCIA 80 HP, PESO OPERACIONAL MAXIMO 8,1 T, IMPACTO DINAMICO 16,15/9,5 T, LARGURA TRABALHO 1,68 M</t>
  </si>
  <si>
    <t>GRUPO GERADOR REBOCAVEL, POTENCIA *66* KVA, MOTOR A DIESEL</t>
  </si>
  <si>
    <t xml:space="preserve"> CACAMBA METALICA BASCULANTE COM CAPACIDADE DE 10 M3 (INCLUI MONTAGEM, NAO INCLUI CAMINHAO)  </t>
  </si>
  <si>
    <t>CAMINHAO TOCO, PESO BRUTO TOTAL 13000 KG, CARGA UTIL MAXIMA 7925 KG, DISTANCIA ENTRE EIXOS 4,80 M, POTENCIA 189 CV (INCLUI CABINE E CHASSI, NAO INCLUI CARROCERIA)</t>
  </si>
  <si>
    <t xml:space="preserve">CAMINHAO TRUCADO, PESO BRUTO TOTAL 23000 KG, CARGA UTIL MAXIMA 15935 KG, DISTANCIA ENTRE EIXOS 4,80 M, POTENCIA 230 CV (INCLUI CABINE E CHASSI, NAO INCLUI CARROCERIA)     </t>
  </si>
  <si>
    <t xml:space="preserve"> TANQUE DE ACO PARA TRANSPORTE DE AGUA COM CAPACIDADE DE 6 M3 (INCLUI MONTAGEM, NAO INCLUI CAMINHAO) </t>
  </si>
  <si>
    <t xml:space="preserve">MOTORISTA DE CAMINHAO BASCULANTE   </t>
  </si>
  <si>
    <t xml:space="preserve">OPERADOR DE MOTONIVELADORA               </t>
  </si>
  <si>
    <t xml:space="preserve">OPERADOR DE PA CARREGADEIRA                 </t>
  </si>
  <si>
    <t xml:space="preserve">OPERADOR DE ROLO COMPACTADOR            </t>
  </si>
  <si>
    <t xml:space="preserve">OPERADOR DE USINA DE ASFALTO, DE SOLOS OU DE CONCRETO      </t>
  </si>
  <si>
    <t xml:space="preserve">SERVENTE                        </t>
  </si>
  <si>
    <t>4.2 - VIDE COMPOSIÇÃO 2.4</t>
  </si>
  <si>
    <t>SINAPI-74154/001</t>
  </si>
  <si>
    <r>
      <rPr>
        <sz val="8"/>
        <rFont val="Arial"/>
        <family val="2"/>
      </rPr>
      <t>30/1/2017-450313</t>
    </r>
  </si>
  <si>
    <r>
      <rPr>
        <sz val="8"/>
        <rFont val="Arial"/>
        <family val="2"/>
      </rPr>
      <t>30/1/2017-450391</t>
    </r>
  </si>
  <si>
    <t>PA CARREGADEIRA SOBRE RODAS, POTENCIA LIQUIDA 197 HP, CAPACIDADE DA CACAMBA DE 2,5 A 3,5 M3, PESO OPERACIONAL DE 18338 KG</t>
  </si>
  <si>
    <t>TRATOR DE ESTEIRAS, POTENCIA DE 347 HP, PESO OPERACIONAL DE 38,5 T, COM LAMINA COM CAPACIDADE DE 8,70M3</t>
  </si>
  <si>
    <r>
      <rPr>
        <sz val="8"/>
        <rFont val="Arial"/>
        <family val="2"/>
      </rPr>
      <t>30/1/2017-455264</t>
    </r>
  </si>
  <si>
    <r>
      <rPr>
        <sz val="8"/>
        <rFont val="Arial"/>
        <family val="2"/>
      </rPr>
      <t>30/1/2017-455273</t>
    </r>
  </si>
  <si>
    <r>
      <rPr>
        <sz val="8"/>
        <rFont val="Arial"/>
        <family val="2"/>
      </rPr>
      <t>OPERADOR DE MOTONIVELADORA</t>
    </r>
  </si>
  <si>
    <r>
      <rPr>
        <sz val="8"/>
        <rFont val="Arial"/>
        <family val="2"/>
      </rPr>
      <t>OPERADOR DE PA CARREGADEIRA</t>
    </r>
  </si>
  <si>
    <r>
      <rPr>
        <sz val="8"/>
        <rFont val="Arial"/>
        <family val="2"/>
      </rPr>
      <t>OPERADOR DE TRATOR</t>
    </r>
  </si>
  <si>
    <t>CAMINHAO TOCO, PESO BRUTO TOTAL 16000 KG, CARGA UTIL MAXIMA 11130 KG, DISTANCIA ENTRE EIXOS 5,36 M, POTENCIA 185 CV (INCLUI CABINE E CHASSI, NAO INCLUI CARROCERIA)</t>
  </si>
  <si>
    <t>ESCAVAÇÃO MECÂNICA DE VALA EM MAT. 1ª CATEGORIA</t>
  </si>
  <si>
    <t>CORPO BSTC D=0,80M  AC/BC/PC</t>
  </si>
  <si>
    <t xml:space="preserve">01/04/017-430037                     </t>
  </si>
  <si>
    <t>AREIA</t>
  </si>
  <si>
    <t xml:space="preserve">01/04/017-431137                     </t>
  </si>
  <si>
    <t>TUBO EM CONCRETO ARMADO  D= 800MM</t>
  </si>
  <si>
    <t xml:space="preserve">01/04/017-430015                     </t>
  </si>
  <si>
    <t>PEDREIRO</t>
  </si>
  <si>
    <t xml:space="preserve">01/04/017-430019                     </t>
  </si>
  <si>
    <t>SERVENTE</t>
  </si>
  <si>
    <t xml:space="preserve">UN </t>
  </si>
  <si>
    <t>REATERRO  COMPACTADO PARA BUEIRO</t>
  </si>
  <si>
    <t>BOCA BSTC D=0,80 AC/BC/PC</t>
  </si>
  <si>
    <t>UND</t>
  </si>
  <si>
    <r>
      <rPr>
        <sz val="8"/>
        <rFont val="Arial"/>
        <family val="2"/>
      </rPr>
      <t>MOTONIVELADORA POTENCIA BASICA LIQUIDA (PRIMEIRA MARCHA) 125</t>
    </r>
    <r>
      <rPr>
        <sz val="8"/>
        <rFont val="Arial"/>
        <family val="2"/>
      </rPr>
      <t>HP , PESO BRUTO 13843 KG, LARGURA DA LAMINA DE 3,7 M</t>
    </r>
  </si>
  <si>
    <t>CACAMBA METALICA BASCULANTE COM CAPACIDADE DE 6 M3 (INCLUI MONTAGEM, NAO INCLUI CAMINHAO)</t>
  </si>
  <si>
    <t>SINAPI-79472</t>
  </si>
  <si>
    <t>UNID.</t>
  </si>
  <si>
    <t>tkm</t>
  </si>
  <si>
    <t xml:space="preserve">  </t>
  </si>
  <si>
    <t>SEDOP 180723</t>
  </si>
  <si>
    <t>Item - 1.1</t>
  </si>
  <si>
    <t>Item - 1.2</t>
  </si>
  <si>
    <t>Item - 1.3</t>
  </si>
  <si>
    <t>Item - 2.1</t>
  </si>
  <si>
    <t>Item - 2.2</t>
  </si>
  <si>
    <t>Item - 2.3</t>
  </si>
  <si>
    <t>Item - 2.4</t>
  </si>
  <si>
    <t>Item - 3.1</t>
  </si>
  <si>
    <t>Item - 3.2</t>
  </si>
  <si>
    <t>Item - 4.1</t>
  </si>
  <si>
    <t>Item - 5.1</t>
  </si>
  <si>
    <t>Item - 5.2</t>
  </si>
  <si>
    <t>Item - 5.3</t>
  </si>
  <si>
    <t>Item - 5.4</t>
  </si>
  <si>
    <t>CAMINHÃO CARROCERIA C/ GUINDAUTO</t>
  </si>
  <si>
    <t>DENTES PARA BUEIROS SIMPLES D=0,80M AC/BC/PC</t>
  </si>
  <si>
    <t>FORMA COMUM DE MADEIRA</t>
  </si>
  <si>
    <t>M²</t>
  </si>
  <si>
    <t>CONCRETO CICLÓPICO FCK=15MPA AC/BC/PC</t>
  </si>
  <si>
    <t>ARGAMASSA CIMENTO-AREIA 1:4 AC</t>
  </si>
  <si>
    <t xml:space="preserve">                 SARAIVA &amp; CIA LTDA – ME</t>
  </si>
  <si>
    <t>OBRA: OBRAS DE CONSERVAÇÃO</t>
  </si>
  <si>
    <t xml:space="preserve">DATA: </t>
  </si>
  <si>
    <t>TRECHO: PA-251 - TRECHO BR-010 (São Miguel do Guamá) / PA-124 (Ourém)</t>
  </si>
  <si>
    <t>REF.: CONCORRÊNCIA PÚBLICA Nº 003/2018 - CPL/PMO</t>
  </si>
  <si>
    <t>COMPOSIÇÃO DE CUSTOS UNITÁRIOS</t>
  </si>
  <si>
    <t>Item - 3.3</t>
  </si>
  <si>
    <t>ITEM  - 4.2 - VIDE COMPOSIÇÃO 2.4</t>
  </si>
  <si>
    <t>CONTRATANTE: PREFEITURA MUNICIPAL DE OURÉM</t>
  </si>
  <si>
    <t>TRECHO: PA-251 - PA-124 (OURÉM) / BR-316 (SANTA LUZIA DO PARÁ)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</si>
</sst>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000000"/>
    <numFmt numFmtId="165" formatCode="_-* #,##0.00000_-;\-* #,##0.00000_-;_-* &quot;-&quot;??_-;_-@_-"/>
    <numFmt numFmtId="166" formatCode="0.00000000"/>
    <numFmt numFmtId="167" formatCode="_-* #,##0.0000_-;\-* #,##0.0000_-;_-* &quot;-&quot;??_-;_-@_-"/>
    <numFmt numFmtId="168" formatCode="_-* #,##0.0000000_-;\-* #,##0.0000000_-;_-* &quot;-&quot;??_-;_-@_-"/>
    <numFmt numFmtId="169" formatCode="_-* #,##0.00000000_-;\-* #,##0.00000000_-;_-* &quot;-&quot;??_-;_-@_-"/>
  </numFmts>
  <fonts count="20">
    <font>
      <sz val="10"/>
      <color rgb="FF000000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vertAlign val="subscript"/>
      <sz val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Times New Roman"/>
      <family val="1"/>
    </font>
    <font>
      <sz val="8"/>
      <color rgb="FF000000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rgb="FF000000"/>
      <name val="Arial"/>
      <family val="2"/>
    </font>
    <font>
      <sz val="7"/>
      <color rgb="FF000000"/>
      <name val="Times New Roman"/>
      <family val="1"/>
    </font>
    <font>
      <b/>
      <sz val="22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6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FFFF"/>
      </bottom>
    </border>
    <border>
      <left/>
      <right/>
      <top style="thin">
        <color rgb="FFFFFFFF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151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right" vertical="center" wrapText="1" indent="2"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wrapText="1" indent="1"/>
    </xf>
    <xf numFmtId="2" fontId="3" fillId="0" borderId="0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vertical="top" indent="1" shrinkToFit="1"/>
    </xf>
    <xf numFmtId="0" fontId="2" fillId="0" borderId="0" xfId="0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left" vertical="top" shrinkToFit="1"/>
    </xf>
    <xf numFmtId="2" fontId="3" fillId="0" borderId="0" xfId="0" applyNumberFormat="1" applyFont="1" applyFill="1" applyBorder="1" applyAlignment="1">
      <alignment horizontal="left" vertical="top" indent="1" shrinkToFit="1"/>
    </xf>
    <xf numFmtId="0" fontId="2" fillId="2" borderId="3" xfId="0" applyFont="1" applyFill="1" applyBorder="1" applyAlignment="1">
      <alignment horizontal="right" vertical="center" wrapText="1" indent="1"/>
    </xf>
    <xf numFmtId="0" fontId="2" fillId="2" borderId="3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right" vertical="center" wrapText="1" indent="2"/>
    </xf>
    <xf numFmtId="0" fontId="2" fillId="2" borderId="3" xfId="0" applyFont="1" applyFill="1" applyBorder="1" applyAlignment="1">
      <alignment horizontal="left" vertical="center" wrapText="1" indent="1"/>
    </xf>
    <xf numFmtId="0" fontId="0" fillId="2" borderId="4" xfId="0" applyFill="1" applyBorder="1" applyAlignment="1">
      <alignment horizontal="left" wrapText="1"/>
    </xf>
    <xf numFmtId="0" fontId="2" fillId="0" borderId="5" xfId="0" applyFont="1" applyFill="1" applyBorder="1" applyAlignment="1">
      <alignment horizontal="right" vertical="top" wrapText="1" indent="1"/>
    </xf>
    <xf numFmtId="0" fontId="0" fillId="0" borderId="5" xfId="0" applyFill="1" applyBorder="1" applyAlignment="1">
      <alignment horizontal="left" wrapText="1"/>
    </xf>
    <xf numFmtId="0" fontId="2" fillId="0" borderId="3" xfId="0" applyFont="1" applyFill="1" applyBorder="1" applyAlignment="1">
      <alignment horizontal="right" vertical="top" wrapText="1" indent="1"/>
    </xf>
    <xf numFmtId="2" fontId="3" fillId="0" borderId="3" xfId="0" applyNumberFormat="1" applyFont="1" applyFill="1" applyBorder="1" applyAlignment="1">
      <alignment horizontal="right" vertical="top" shrinkToFit="1"/>
    </xf>
    <xf numFmtId="164" fontId="3" fillId="0" borderId="3" xfId="0" applyNumberFormat="1" applyFont="1" applyFill="1" applyBorder="1" applyAlignment="1">
      <alignment horizontal="right" vertical="top" indent="1" shrinkToFit="1"/>
    </xf>
    <xf numFmtId="2" fontId="3" fillId="0" borderId="5" xfId="0" applyNumberFormat="1" applyFont="1" applyFill="1" applyBorder="1" applyAlignment="1">
      <alignment horizontal="right" vertical="top" shrinkToFit="1"/>
    </xf>
    <xf numFmtId="164" fontId="3" fillId="0" borderId="5" xfId="0" applyNumberFormat="1" applyFont="1" applyFill="1" applyBorder="1" applyAlignment="1">
      <alignment horizontal="right" vertical="top" indent="1" shrinkToFit="1"/>
    </xf>
    <xf numFmtId="0" fontId="2" fillId="0" borderId="0" xfId="0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vertical="top" indent="3"/>
    </xf>
    <xf numFmtId="2" fontId="3" fillId="0" borderId="0" xfId="0" applyNumberFormat="1" applyFont="1" applyFill="1" applyBorder="1" applyAlignment="1">
      <alignment horizontal="left" vertical="top" indent="9" shrinkToFit="1"/>
    </xf>
    <xf numFmtId="2" fontId="3" fillId="0" borderId="0" xfId="0" applyNumberFormat="1" applyFont="1" applyFill="1" applyBorder="1" applyAlignment="1">
      <alignment horizontal="left" vertical="top" indent="3" shrinkToFit="1"/>
    </xf>
    <xf numFmtId="4" fontId="3" fillId="0" borderId="0" xfId="0" applyNumberFormat="1" applyFont="1" applyFill="1" applyBorder="1" applyAlignment="1">
      <alignment horizontal="left" vertical="top" shrinkToFit="1"/>
    </xf>
    <xf numFmtId="2" fontId="3" fillId="0" borderId="0" xfId="0" applyNumberFormat="1" applyFont="1" applyFill="1" applyBorder="1" applyAlignment="1">
      <alignment horizontal="left" vertical="top" indent="2" shrinkToFit="1"/>
    </xf>
    <xf numFmtId="164" fontId="3" fillId="0" borderId="0" xfId="0" applyNumberFormat="1" applyFont="1" applyFill="1" applyBorder="1" applyAlignment="1">
      <alignment horizontal="left" vertical="top" shrinkToFit="1"/>
    </xf>
    <xf numFmtId="0" fontId="0" fillId="2" borderId="3" xfId="0" applyFill="1" applyBorder="1" applyAlignment="1">
      <alignment horizontal="left" vertical="top" wrapText="1" indent="1"/>
    </xf>
    <xf numFmtId="2" fontId="3" fillId="0" borderId="0" xfId="0" applyNumberFormat="1" applyFont="1" applyFill="1" applyBorder="1" applyAlignment="1">
      <alignment horizontal="left" vertical="top" indent="5" shrinkToFit="1"/>
    </xf>
    <xf numFmtId="0" fontId="5" fillId="0" borderId="2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3" fontId="2" fillId="0" borderId="0" xfId="20" applyFont="1" applyFill="1" applyBorder="1" applyAlignment="1">
      <alignment vertical="top" wrapText="1"/>
    </xf>
    <xf numFmtId="43" fontId="0" fillId="0" borderId="0" xfId="20" applyFont="1" applyFill="1" applyBorder="1" applyAlignment="1">
      <alignment horizontal="left" vertical="top"/>
    </xf>
    <xf numFmtId="43" fontId="3" fillId="0" borderId="0" xfId="20" applyFont="1" applyFill="1" applyBorder="1" applyAlignment="1">
      <alignment horizontal="left" vertical="top" shrinkToFit="1"/>
    </xf>
    <xf numFmtId="43" fontId="3" fillId="0" borderId="0" xfId="20" applyFont="1" applyFill="1" applyBorder="1" applyAlignment="1">
      <alignment horizontal="left" vertical="top" indent="1" shrinkToFit="1"/>
    </xf>
    <xf numFmtId="43" fontId="7" fillId="0" borderId="0" xfId="20" applyFont="1" applyFill="1" applyBorder="1" applyAlignment="1">
      <alignment horizontal="left" vertical="top"/>
    </xf>
    <xf numFmtId="43" fontId="12" fillId="0" borderId="0" xfId="20" applyFont="1" applyFill="1" applyBorder="1" applyAlignment="1">
      <alignment horizontal="left" vertical="top"/>
    </xf>
    <xf numFmtId="43" fontId="13" fillId="0" borderId="0" xfId="2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horizontal="right" vertical="top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right" vertical="center" wrapText="1" indent="2"/>
    </xf>
    <xf numFmtId="2" fontId="3" fillId="0" borderId="0" xfId="0" applyNumberFormat="1" applyFont="1" applyFill="1" applyBorder="1" applyAlignment="1">
      <alignment horizontal="right" vertical="top" shrinkToFit="1"/>
    </xf>
    <xf numFmtId="164" fontId="3" fillId="0" borderId="0" xfId="0" applyNumberFormat="1" applyFont="1" applyFill="1" applyBorder="1" applyAlignment="1">
      <alignment horizontal="right" vertical="top" indent="1" shrinkToFit="1"/>
    </xf>
    <xf numFmtId="0" fontId="2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shrinkToFit="1"/>
    </xf>
    <xf numFmtId="4" fontId="3" fillId="0" borderId="0" xfId="0" applyNumberFormat="1" applyFont="1" applyFill="1" applyBorder="1" applyAlignment="1">
      <alignment horizontal="right" vertical="top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164" fontId="3" fillId="0" borderId="0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right" vertical="center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center" wrapText="1" indent="1"/>
    </xf>
    <xf numFmtId="43" fontId="2" fillId="0" borderId="0" xfId="20" applyFont="1" applyFill="1" applyBorder="1" applyAlignment="1">
      <alignment horizontal="left" vertical="top" wrapText="1" indent="1"/>
    </xf>
    <xf numFmtId="43" fontId="3" fillId="0" borderId="0" xfId="20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indent="1" shrinkToFit="1"/>
    </xf>
    <xf numFmtId="43" fontId="2" fillId="0" borderId="0" xfId="20" applyFont="1" applyFill="1" applyBorder="1" applyAlignment="1">
      <alignment horizontal="left" vertical="top"/>
    </xf>
    <xf numFmtId="43" fontId="3" fillId="0" borderId="0" xfId="2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65" fontId="2" fillId="0" borderId="0" xfId="2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left" vertical="top"/>
    </xf>
    <xf numFmtId="43" fontId="0" fillId="0" borderId="0" xfId="20" applyFont="1" applyFill="1" applyBorder="1" applyAlignment="1">
      <alignment horizontal="left" vertical="top" shrinkToFit="1"/>
    </xf>
    <xf numFmtId="43" fontId="15" fillId="0" borderId="0" xfId="20" applyFont="1" applyFill="1" applyBorder="1" applyAlignment="1">
      <alignment horizontal="left" vertical="top"/>
    </xf>
    <xf numFmtId="166" fontId="3" fillId="0" borderId="0" xfId="0" applyNumberFormat="1" applyFont="1" applyFill="1" applyBorder="1" applyAlignment="1">
      <alignment horizontal="right" vertical="top" indent="1" shrinkToFit="1"/>
    </xf>
    <xf numFmtId="168" fontId="0" fillId="0" borderId="0" xfId="20" applyNumberFormat="1" applyFont="1" applyFill="1" applyBorder="1" applyAlignment="1">
      <alignment horizontal="left" vertical="top"/>
    </xf>
    <xf numFmtId="169" fontId="0" fillId="0" borderId="0" xfId="20" applyNumberFormat="1" applyFont="1" applyFill="1" applyBorder="1" applyAlignment="1">
      <alignment horizontal="left" vertical="top"/>
    </xf>
    <xf numFmtId="168" fontId="2" fillId="0" borderId="0" xfId="20" applyNumberFormat="1" applyFont="1" applyFill="1" applyBorder="1" applyAlignment="1">
      <alignment horizontal="right" vertical="center" wrapText="1" indent="2"/>
    </xf>
    <xf numFmtId="167" fontId="2" fillId="0" borderId="0" xfId="2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/>
    <xf numFmtId="0" fontId="18" fillId="0" borderId="0" xfId="0" applyFont="1"/>
    <xf numFmtId="14" fontId="0" fillId="0" borderId="0" xfId="0" applyNumberFormat="1" applyFont="1"/>
    <xf numFmtId="43" fontId="0" fillId="0" borderId="0" xfId="0" applyNumberFormat="1" applyFill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0" fontId="17" fillId="0" borderId="6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 wrapText="1" indent="1"/>
    </xf>
    <xf numFmtId="0" fontId="5" fillId="0" borderId="2" xfId="0" applyFont="1" applyFill="1" applyBorder="1" applyAlignment="1">
      <alignment horizontal="left" vertical="top" wrapText="1" indent="7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1" fillId="0" borderId="0" xfId="22" applyFont="1" applyFill="1" applyBorder="1" applyAlignment="1">
      <alignment horizontal="left" vertical="top"/>
      <protection/>
    </xf>
    <xf numFmtId="0" fontId="9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 wrapText="1" indent="1"/>
    </xf>
    <xf numFmtId="0" fontId="2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top"/>
    </xf>
    <xf numFmtId="0" fontId="5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 indent="1"/>
    </xf>
    <xf numFmtId="0" fontId="2" fillId="0" borderId="0" xfId="0" applyFont="1" applyFill="1" applyBorder="1" applyAlignment="1">
      <alignment horizontal="left" vertical="top" wrapText="1" indent="5"/>
    </xf>
    <xf numFmtId="0" fontId="2" fillId="0" borderId="5" xfId="0" applyFont="1" applyFill="1" applyBorder="1" applyAlignment="1">
      <alignment horizontal="left" vertical="top" wrapText="1" indent="1"/>
    </xf>
    <xf numFmtId="0" fontId="3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 indent="5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 indent="5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 indent="1"/>
    </xf>
    <xf numFmtId="0" fontId="2" fillId="0" borderId="5" xfId="0" applyFont="1" applyFill="1" applyBorder="1" applyAlignment="1">
      <alignment horizontal="right" vertical="top" wrapText="1" indent="1"/>
    </xf>
    <xf numFmtId="0" fontId="2" fillId="2" borderId="3" xfId="0" applyFont="1" applyFill="1" applyBorder="1" applyAlignment="1">
      <alignment horizontal="right" vertical="center" wrapText="1" indent="1"/>
    </xf>
    <xf numFmtId="0" fontId="5" fillId="0" borderId="0" xfId="0" applyFont="1" applyFill="1" applyBorder="1" applyAlignment="1">
      <alignment horizontal="left" vertical="top" wrapText="1" indent="7"/>
    </xf>
    <xf numFmtId="0" fontId="5" fillId="0" borderId="0" xfId="0" applyFont="1" applyFill="1" applyBorder="1" applyAlignment="1">
      <alignment horizontal="right" vertical="top" wrapText="1" indent="1"/>
    </xf>
    <xf numFmtId="0" fontId="0" fillId="0" borderId="0" xfId="0" applyBorder="1"/>
    <xf numFmtId="0" fontId="18" fillId="0" borderId="0" xfId="0" applyFont="1" applyBorder="1"/>
    <xf numFmtId="14" fontId="0" fillId="0" borderId="0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Normal 6" xfId="21"/>
    <cellStyle name="Normal 5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Shape 2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  <xdr:twoCellAnchor>
    <xdr:from>
      <xdr:col>2</xdr:col>
      <xdr:colOff>200025</xdr:colOff>
      <xdr:row>0</xdr:row>
      <xdr:rowOff>66675</xdr:rowOff>
    </xdr:from>
    <xdr:to>
      <xdr:col>3</xdr:col>
      <xdr:colOff>942975</xdr:colOff>
      <xdr:row>5</xdr:row>
      <xdr:rowOff>28575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" y="66675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Shape 2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  <xdr:twoCellAnchor>
    <xdr:from>
      <xdr:col>2</xdr:col>
      <xdr:colOff>200025</xdr:colOff>
      <xdr:row>0</xdr:row>
      <xdr:rowOff>66675</xdr:rowOff>
    </xdr:from>
    <xdr:to>
      <xdr:col>3</xdr:col>
      <xdr:colOff>942975</xdr:colOff>
      <xdr:row>5</xdr:row>
      <xdr:rowOff>28575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7725" y="66675"/>
          <a:ext cx="10096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Shape 3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Shape 4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Shape 5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  <xdr:oneCellAnchor>
    <xdr:from>
      <xdr:col>0</xdr:col>
      <xdr:colOff>0</xdr:colOff>
      <xdr:row>0</xdr:row>
      <xdr:rowOff>0</xdr:rowOff>
    </xdr:from>
    <xdr:ext cx="7038975" cy="9525"/>
    <xdr:sp macro="" textlink="">
      <xdr:nvSpPr>
        <xdr:cNvPr id="6" name="Shape 6"/>
        <xdr:cNvSpPr/>
      </xdr:nvSpPr>
      <xdr:spPr>
        <a:xfrm>
          <a:off x="0" y="0"/>
          <a:ext cx="7038975" cy="9525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Shape 7"/>
        <xdr:cNvSpPr/>
      </xdr:nvSpPr>
      <xdr:spPr>
        <a:xfrm>
          <a:off x="0" y="0"/>
          <a:ext cx="0" cy="0"/>
        </a:xfrm>
        <a:custGeom>
          <a:avLst/>
          <a:gdLst/>
          <a:ahLst/>
          <a:cxnLst/>
          <a:rect l="0" t="0" r="0" b="0"/>
          <a:pathLst>
            <a:path h="12700" w="6832600">
              <a:moveTo>
                <a:pt x="6832600" y="0"/>
              </a:moveTo>
              <a:lnTo>
                <a:pt x="0" y="0"/>
              </a:lnTo>
              <a:lnTo>
                <a:pt x="0" y="12700"/>
              </a:lnTo>
              <a:lnTo>
                <a:pt x="6832600" y="12700"/>
              </a:lnTo>
              <a:lnTo>
                <a:pt x="6832600" y="0"/>
              </a:lnTo>
            </a:path>
          </a:pathLst>
        </a:custGeom>
        <a:solidFill>
          <a:srgbClr val="000000"/>
        </a:solidFill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3"/>
  <sheetViews>
    <sheetView tabSelected="1" workbookViewId="0" topLeftCell="A1">
      <selection activeCell="A9" sqref="A9:F9"/>
    </sheetView>
  </sheetViews>
  <sheetFormatPr defaultColWidth="9.33203125" defaultRowHeight="12.75"/>
  <cols>
    <col min="1" max="1" width="4.83203125" style="0" customWidth="1"/>
    <col min="2" max="2" width="6.5" style="0" customWidth="1"/>
    <col min="3" max="3" width="4.66015625" style="0" customWidth="1"/>
    <col min="4" max="4" width="40.5" style="0" customWidth="1"/>
    <col min="5" max="5" width="8.66015625" style="0" customWidth="1"/>
    <col min="6" max="6" width="17.5" style="0" customWidth="1"/>
    <col min="7" max="7" width="14.66015625" style="0" bestFit="1" customWidth="1"/>
    <col min="8" max="8" width="13.83203125" style="0" bestFit="1" customWidth="1"/>
    <col min="9" max="9" width="11.66015625" style="0" bestFit="1" customWidth="1"/>
    <col min="11" max="11" width="10.5" style="0" bestFit="1" customWidth="1"/>
  </cols>
  <sheetData>
    <row r="1" s="78" customFormat="1" ht="12.75"/>
    <row r="2" s="78" customFormat="1" ht="12.75"/>
    <row r="3" spans="1:9" s="78" customFormat="1" ht="27">
      <c r="A3" s="101" t="s">
        <v>528</v>
      </c>
      <c r="B3" s="101"/>
      <c r="C3" s="101"/>
      <c r="D3" s="101"/>
      <c r="E3" s="101"/>
      <c r="F3" s="101"/>
      <c r="G3" s="101"/>
      <c r="H3" s="101"/>
      <c r="I3" s="101"/>
    </row>
    <row r="4" s="78" customFormat="1" ht="12.75"/>
    <row r="5" s="78" customFormat="1" ht="12.75"/>
    <row r="6" spans="1:9" s="78" customFormat="1" ht="12.75">
      <c r="A6" s="83"/>
      <c r="B6" s="83"/>
      <c r="C6" s="83"/>
      <c r="D6" s="83"/>
      <c r="E6" s="83"/>
      <c r="F6" s="83"/>
      <c r="G6" s="83"/>
      <c r="H6" s="83"/>
      <c r="I6" s="83"/>
    </row>
    <row r="7" spans="1:9" s="78" customFormat="1" ht="12.75">
      <c r="A7" s="102" t="s">
        <v>536</v>
      </c>
      <c r="B7" s="102"/>
      <c r="C7" s="102"/>
      <c r="D7" s="102"/>
      <c r="E7" s="102"/>
      <c r="F7" s="102"/>
      <c r="G7" s="102"/>
      <c r="H7" s="148"/>
      <c r="I7" s="148"/>
    </row>
    <row r="8" spans="1:9" s="78" customFormat="1" ht="12.75">
      <c r="A8" s="104" t="s">
        <v>529</v>
      </c>
      <c r="B8" s="104"/>
      <c r="C8" s="104"/>
      <c r="D8" s="104"/>
      <c r="E8" s="104"/>
      <c r="F8" s="104"/>
      <c r="G8" s="148"/>
      <c r="H8" s="149" t="s">
        <v>530</v>
      </c>
      <c r="I8" s="150">
        <v>43341</v>
      </c>
    </row>
    <row r="9" spans="1:9" s="78" customFormat="1" ht="12.75">
      <c r="A9" s="104" t="s">
        <v>537</v>
      </c>
      <c r="B9" s="104"/>
      <c r="C9" s="104"/>
      <c r="D9" s="104"/>
      <c r="E9" s="104"/>
      <c r="F9" s="104"/>
      <c r="G9" s="148"/>
      <c r="H9" s="83"/>
      <c r="I9" s="148"/>
    </row>
    <row r="10" spans="1:9" s="78" customFormat="1" ht="12.75">
      <c r="A10" s="149" t="s">
        <v>532</v>
      </c>
      <c r="B10" s="83"/>
      <c r="C10" s="83"/>
      <c r="D10" s="83"/>
      <c r="E10" s="83"/>
      <c r="F10" s="83"/>
      <c r="G10" s="83"/>
      <c r="H10" s="83"/>
      <c r="I10" s="83"/>
    </row>
    <row r="11" spans="1:9" s="78" customFormat="1" ht="12.75">
      <c r="A11" s="149"/>
      <c r="B11" s="83"/>
      <c r="C11" s="83"/>
      <c r="D11" s="83"/>
      <c r="E11" s="83"/>
      <c r="F11" s="83"/>
      <c r="G11" s="83"/>
      <c r="H11" s="83"/>
      <c r="I11" s="83"/>
    </row>
    <row r="12" spans="1:9" s="78" customFormat="1" ht="30.75" customHeight="1">
      <c r="A12" s="105" t="s">
        <v>533</v>
      </c>
      <c r="B12" s="105"/>
      <c r="C12" s="105"/>
      <c r="D12" s="105"/>
      <c r="E12" s="105"/>
      <c r="F12" s="105"/>
      <c r="G12" s="105"/>
      <c r="H12" s="105"/>
      <c r="I12" s="105"/>
    </row>
    <row r="13" spans="1:9" s="78" customFormat="1" ht="12.75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36" t="s">
        <v>508</v>
      </c>
      <c r="B14" s="83"/>
      <c r="C14" s="83"/>
      <c r="D14" s="83"/>
      <c r="E14" s="83"/>
      <c r="F14" s="83"/>
      <c r="G14" s="83"/>
      <c r="H14" s="83"/>
      <c r="I14" s="83"/>
    </row>
    <row r="15" spans="1:6" ht="12.75">
      <c r="A15" s="119" t="s">
        <v>386</v>
      </c>
      <c r="B15" s="119"/>
      <c r="C15" s="119"/>
      <c r="D15" s="146" t="s">
        <v>384</v>
      </c>
      <c r="E15" s="146"/>
      <c r="F15" s="147" t="s">
        <v>292</v>
      </c>
    </row>
    <row r="16" spans="1:9" ht="33" customHeight="1">
      <c r="A16" s="108" t="s">
        <v>0</v>
      </c>
      <c r="B16" s="108"/>
      <c r="C16" s="108"/>
      <c r="D16" s="109" t="s">
        <v>1</v>
      </c>
      <c r="E16" s="109"/>
      <c r="F16" s="1" t="s">
        <v>2</v>
      </c>
      <c r="G16" s="2" t="s">
        <v>410</v>
      </c>
      <c r="H16" s="3" t="s">
        <v>4</v>
      </c>
      <c r="I16" s="4" t="s">
        <v>5</v>
      </c>
    </row>
    <row r="17" spans="7:9" ht="14.1" customHeight="1">
      <c r="G17" s="5"/>
      <c r="H17" s="5"/>
      <c r="I17" s="5"/>
    </row>
    <row r="18" spans="1:12" ht="12" customHeight="1">
      <c r="A18" s="107" t="s">
        <v>7</v>
      </c>
      <c r="B18" s="107"/>
      <c r="C18" s="107"/>
      <c r="D18" s="42" t="s">
        <v>8</v>
      </c>
      <c r="E18" s="42"/>
      <c r="F18" s="6" t="s">
        <v>9</v>
      </c>
      <c r="G18" s="7">
        <v>95</v>
      </c>
      <c r="H18" s="8">
        <v>0.53</v>
      </c>
      <c r="I18" s="7">
        <f>ROUND(H18*G18,2)</f>
        <v>50.35</v>
      </c>
      <c r="K18" s="36"/>
      <c r="L18" s="35"/>
    </row>
    <row r="19" spans="1:11" ht="11.45" customHeight="1">
      <c r="A19" s="107" t="s">
        <v>10</v>
      </c>
      <c r="B19" s="107"/>
      <c r="C19" s="107"/>
      <c r="D19" s="42" t="s">
        <v>11</v>
      </c>
      <c r="E19" s="42"/>
      <c r="F19" s="6" t="s">
        <v>12</v>
      </c>
      <c r="G19" s="7">
        <v>9.5</v>
      </c>
      <c r="H19" s="8">
        <v>0.16</v>
      </c>
      <c r="I19" s="7">
        <f aca="true" t="shared" si="0" ref="I19:I22">ROUND(H19*G19,2)</f>
        <v>1.52</v>
      </c>
      <c r="K19" s="36"/>
    </row>
    <row r="20" spans="1:11" ht="12" customHeight="1">
      <c r="A20" s="107" t="s">
        <v>13</v>
      </c>
      <c r="B20" s="107"/>
      <c r="C20" s="107"/>
      <c r="D20" s="42" t="s">
        <v>14</v>
      </c>
      <c r="E20" s="42"/>
      <c r="F20" s="6" t="s">
        <v>6</v>
      </c>
      <c r="G20" s="7">
        <v>105</v>
      </c>
      <c r="H20" s="8">
        <v>1</v>
      </c>
      <c r="I20" s="7">
        <f t="shared" si="0"/>
        <v>105</v>
      </c>
      <c r="K20" s="36"/>
    </row>
    <row r="21" spans="1:9" ht="12" customHeight="1">
      <c r="A21" s="107" t="s">
        <v>15</v>
      </c>
      <c r="B21" s="107"/>
      <c r="C21" s="107"/>
      <c r="D21" s="42" t="s">
        <v>16</v>
      </c>
      <c r="E21" s="42"/>
      <c r="F21" s="6" t="s">
        <v>17</v>
      </c>
      <c r="G21" s="7">
        <v>6.47</v>
      </c>
      <c r="H21" s="8">
        <v>0.4</v>
      </c>
      <c r="I21" s="7">
        <f t="shared" si="0"/>
        <v>2.59</v>
      </c>
    </row>
    <row r="22" spans="1:9" ht="11.25" customHeight="1">
      <c r="A22" s="107" t="s">
        <v>18</v>
      </c>
      <c r="B22" s="107"/>
      <c r="C22" s="107"/>
      <c r="D22" s="42" t="s">
        <v>19</v>
      </c>
      <c r="E22" s="42"/>
      <c r="F22" s="6" t="s">
        <v>17</v>
      </c>
      <c r="G22" s="7">
        <v>4.68</v>
      </c>
      <c r="H22" s="8">
        <v>0.4</v>
      </c>
      <c r="I22" s="7">
        <f t="shared" si="0"/>
        <v>1.87</v>
      </c>
    </row>
    <row r="23" ht="11.45" customHeight="1"/>
    <row r="24" spans="1:9" ht="11.45" customHeight="1">
      <c r="A24" s="9" t="s">
        <v>20</v>
      </c>
      <c r="E24" s="46">
        <f>SUM(I18:I20)</f>
        <v>156.87</v>
      </c>
      <c r="F24" s="34" t="s">
        <v>293</v>
      </c>
      <c r="I24" s="45">
        <f>SUM(E24:E27)</f>
        <v>166.72</v>
      </c>
    </row>
    <row r="25" spans="1:9" ht="11.45" customHeight="1">
      <c r="A25" s="9" t="s">
        <v>21</v>
      </c>
      <c r="E25" s="47">
        <v>0</v>
      </c>
      <c r="I25" s="45"/>
    </row>
    <row r="26" spans="1:9" ht="11.45" customHeight="1">
      <c r="A26" s="34" t="s">
        <v>294</v>
      </c>
      <c r="E26" s="45">
        <f>SUM(I21:I22)</f>
        <v>4.46</v>
      </c>
      <c r="F26" s="34" t="s">
        <v>296</v>
      </c>
      <c r="I26" s="45">
        <f>ROUND((E24*0.1402)+((E26+E27)*0.2097),2)</f>
        <v>24.06</v>
      </c>
    </row>
    <row r="27" spans="1:9" ht="11.45" customHeight="1">
      <c r="A27" s="34" t="s">
        <v>295</v>
      </c>
      <c r="E27" s="45">
        <f>ROUND(E26*1.2084,2)</f>
        <v>5.39</v>
      </c>
      <c r="F27" s="37" t="s">
        <v>297</v>
      </c>
      <c r="G27" s="38"/>
      <c r="H27" s="38"/>
      <c r="I27" s="48">
        <f>SUM(I24:I26)</f>
        <v>190.78</v>
      </c>
    </row>
    <row r="28" spans="5:9" ht="11.45" customHeight="1">
      <c r="E28" s="45"/>
      <c r="I28" s="45"/>
    </row>
    <row r="29" ht="11.45" customHeight="1"/>
    <row r="30" ht="11.45" customHeight="1">
      <c r="A30" s="36" t="s">
        <v>509</v>
      </c>
    </row>
    <row r="31" spans="1:5" ht="11.45" customHeight="1">
      <c r="A31" s="119" t="s">
        <v>387</v>
      </c>
      <c r="B31" s="119"/>
      <c r="C31" s="119"/>
      <c r="D31" s="120" t="s">
        <v>385</v>
      </c>
      <c r="E31" s="120"/>
    </row>
    <row r="32" spans="1:9" ht="22.5">
      <c r="A32" s="121" t="s">
        <v>0</v>
      </c>
      <c r="B32" s="121"/>
      <c r="C32" s="121"/>
      <c r="D32" s="122" t="s">
        <v>1</v>
      </c>
      <c r="E32" s="122"/>
      <c r="F32" s="12" t="s">
        <v>2</v>
      </c>
      <c r="G32" s="13" t="s">
        <v>410</v>
      </c>
      <c r="H32" s="14" t="s">
        <v>4</v>
      </c>
      <c r="I32" s="15" t="s">
        <v>5</v>
      </c>
    </row>
    <row r="33" spans="1:9" ht="12.75">
      <c r="A33" s="124"/>
      <c r="B33" s="124"/>
      <c r="C33" s="124"/>
      <c r="D33" s="124"/>
      <c r="E33" s="124"/>
      <c r="F33" s="16"/>
      <c r="G33" s="16"/>
      <c r="H33" s="16"/>
      <c r="I33" s="16"/>
    </row>
    <row r="34" spans="1:9" ht="12.75">
      <c r="A34" s="132" t="s">
        <v>22</v>
      </c>
      <c r="B34" s="132"/>
      <c r="C34" s="132"/>
      <c r="D34" s="132" t="s">
        <v>23</v>
      </c>
      <c r="E34" s="132"/>
      <c r="F34" s="17" t="s">
        <v>6</v>
      </c>
      <c r="G34" s="18"/>
      <c r="H34" s="18"/>
      <c r="I34" s="18"/>
    </row>
    <row r="35" spans="1:9" ht="12.75">
      <c r="A35" s="107" t="s">
        <v>24</v>
      </c>
      <c r="B35" s="107"/>
      <c r="C35" s="107"/>
      <c r="D35" s="131" t="s">
        <v>25</v>
      </c>
      <c r="E35" s="131"/>
      <c r="F35" s="6" t="s">
        <v>12</v>
      </c>
      <c r="G35" s="7">
        <v>3.4</v>
      </c>
      <c r="H35" s="8">
        <v>0.32</v>
      </c>
      <c r="I35" s="7">
        <f>ROUND(H35*G35,2)</f>
        <v>1.09</v>
      </c>
    </row>
    <row r="36" spans="1:9" ht="12.75">
      <c r="A36" s="107" t="s">
        <v>26</v>
      </c>
      <c r="B36" s="107"/>
      <c r="C36" s="107"/>
      <c r="D36" s="131" t="s">
        <v>27</v>
      </c>
      <c r="E36" s="131"/>
      <c r="F36" s="6" t="s">
        <v>28</v>
      </c>
      <c r="G36" s="7">
        <v>4.02</v>
      </c>
      <c r="H36" s="8">
        <v>0.1125</v>
      </c>
      <c r="I36" s="7">
        <f aca="true" t="shared" si="1" ref="I36:I99">ROUND(H36*G36,2)</f>
        <v>0.45</v>
      </c>
    </row>
    <row r="37" spans="1:9" ht="12.75">
      <c r="A37" s="107" t="s">
        <v>29</v>
      </c>
      <c r="B37" s="107"/>
      <c r="C37" s="107"/>
      <c r="D37" s="131" t="s">
        <v>30</v>
      </c>
      <c r="E37" s="131"/>
      <c r="F37" s="6" t="s">
        <v>28</v>
      </c>
      <c r="G37" s="7">
        <v>0.76</v>
      </c>
      <c r="H37" s="8">
        <v>0.15</v>
      </c>
      <c r="I37" s="7">
        <f t="shared" si="1"/>
        <v>0.11</v>
      </c>
    </row>
    <row r="38" spans="1:9" ht="12.75">
      <c r="A38" s="107" t="s">
        <v>31</v>
      </c>
      <c r="B38" s="107"/>
      <c r="C38" s="107"/>
      <c r="D38" s="131" t="s">
        <v>32</v>
      </c>
      <c r="E38" s="131"/>
      <c r="F38" s="6" t="s">
        <v>33</v>
      </c>
      <c r="G38" s="7">
        <v>4.5</v>
      </c>
      <c r="H38" s="8">
        <v>0.04995</v>
      </c>
      <c r="I38" s="7">
        <f t="shared" si="1"/>
        <v>0.22</v>
      </c>
    </row>
    <row r="39" spans="1:9" ht="12.75">
      <c r="A39" s="107" t="s">
        <v>34</v>
      </c>
      <c r="B39" s="107"/>
      <c r="C39" s="107"/>
      <c r="D39" s="131" t="s">
        <v>35</v>
      </c>
      <c r="E39" s="131"/>
      <c r="F39" s="6" t="s">
        <v>28</v>
      </c>
      <c r="G39" s="7">
        <v>5</v>
      </c>
      <c r="H39" s="8">
        <v>0.02</v>
      </c>
      <c r="I39" s="7">
        <f t="shared" si="1"/>
        <v>0.1</v>
      </c>
    </row>
    <row r="40" spans="1:9" ht="12.75">
      <c r="A40" s="107" t="s">
        <v>36</v>
      </c>
      <c r="B40" s="107"/>
      <c r="C40" s="107"/>
      <c r="D40" s="131" t="s">
        <v>37</v>
      </c>
      <c r="E40" s="131"/>
      <c r="F40" s="6" t="s">
        <v>28</v>
      </c>
      <c r="G40" s="7">
        <v>1.1</v>
      </c>
      <c r="H40" s="8">
        <v>0.05</v>
      </c>
      <c r="I40" s="7">
        <f t="shared" si="1"/>
        <v>0.06</v>
      </c>
    </row>
    <row r="41" spans="1:9" ht="12.75">
      <c r="A41" s="107" t="s">
        <v>38</v>
      </c>
      <c r="B41" s="107"/>
      <c r="C41" s="107"/>
      <c r="D41" s="131" t="s">
        <v>39</v>
      </c>
      <c r="E41" s="131"/>
      <c r="F41" s="6" t="s">
        <v>12</v>
      </c>
      <c r="G41" s="7">
        <v>8.7</v>
      </c>
      <c r="H41" s="8">
        <v>0.007866</v>
      </c>
      <c r="I41" s="7">
        <f t="shared" si="1"/>
        <v>0.07</v>
      </c>
    </row>
    <row r="42" spans="1:9" ht="12.75">
      <c r="A42" s="107" t="s">
        <v>40</v>
      </c>
      <c r="B42" s="107"/>
      <c r="C42" s="107"/>
      <c r="D42" s="131" t="s">
        <v>41</v>
      </c>
      <c r="E42" s="131"/>
      <c r="F42" s="6" t="s">
        <v>42</v>
      </c>
      <c r="G42" s="7">
        <v>46</v>
      </c>
      <c r="H42" s="8">
        <v>0.0120058</v>
      </c>
      <c r="I42" s="7">
        <f t="shared" si="1"/>
        <v>0.55</v>
      </c>
    </row>
    <row r="43" spans="1:9" ht="12.75">
      <c r="A43" s="107" t="s">
        <v>43</v>
      </c>
      <c r="B43" s="107"/>
      <c r="C43" s="107"/>
      <c r="D43" s="131" t="s">
        <v>44</v>
      </c>
      <c r="E43" s="131"/>
      <c r="F43" s="6" t="s">
        <v>28</v>
      </c>
      <c r="G43" s="7">
        <v>0.45</v>
      </c>
      <c r="H43" s="8">
        <v>0.5</v>
      </c>
      <c r="I43" s="7">
        <f t="shared" si="1"/>
        <v>0.23</v>
      </c>
    </row>
    <row r="44" spans="1:9" ht="12.75">
      <c r="A44" s="107" t="s">
        <v>45</v>
      </c>
      <c r="B44" s="107"/>
      <c r="C44" s="107"/>
      <c r="D44" s="131" t="s">
        <v>46</v>
      </c>
      <c r="E44" s="131"/>
      <c r="F44" s="6" t="s">
        <v>28</v>
      </c>
      <c r="G44" s="7">
        <v>0.44</v>
      </c>
      <c r="H44" s="8">
        <v>0.3</v>
      </c>
      <c r="I44" s="7">
        <f t="shared" si="1"/>
        <v>0.13</v>
      </c>
    </row>
    <row r="45" spans="1:9" ht="12.75">
      <c r="A45" s="107" t="s">
        <v>47</v>
      </c>
      <c r="B45" s="107"/>
      <c r="C45" s="107"/>
      <c r="D45" s="131" t="s">
        <v>48</v>
      </c>
      <c r="E45" s="131"/>
      <c r="F45" s="6" t="s">
        <v>28</v>
      </c>
      <c r="G45" s="7">
        <v>25</v>
      </c>
      <c r="H45" s="8">
        <v>0.05</v>
      </c>
      <c r="I45" s="7">
        <f t="shared" si="1"/>
        <v>1.25</v>
      </c>
    </row>
    <row r="46" spans="1:9" ht="12.75">
      <c r="A46" s="107" t="s">
        <v>49</v>
      </c>
      <c r="B46" s="107"/>
      <c r="C46" s="107"/>
      <c r="D46" s="131" t="s">
        <v>50</v>
      </c>
      <c r="E46" s="131"/>
      <c r="F46" s="6" t="s">
        <v>28</v>
      </c>
      <c r="G46" s="7">
        <v>164.9</v>
      </c>
      <c r="H46" s="8">
        <v>0.05</v>
      </c>
      <c r="I46" s="7">
        <f t="shared" si="1"/>
        <v>8.25</v>
      </c>
    </row>
    <row r="47" spans="1:9" ht="12.75">
      <c r="A47" s="107" t="s">
        <v>51</v>
      </c>
      <c r="B47" s="107"/>
      <c r="C47" s="107"/>
      <c r="D47" s="131" t="s">
        <v>52</v>
      </c>
      <c r="E47" s="131"/>
      <c r="F47" s="6" t="s">
        <v>28</v>
      </c>
      <c r="G47" s="7">
        <v>3.38</v>
      </c>
      <c r="H47" s="8">
        <v>0.05</v>
      </c>
      <c r="I47" s="7">
        <f t="shared" si="1"/>
        <v>0.17</v>
      </c>
    </row>
    <row r="48" spans="1:9" ht="12.75">
      <c r="A48" s="107" t="s">
        <v>53</v>
      </c>
      <c r="B48" s="107"/>
      <c r="C48" s="107"/>
      <c r="D48" s="131" t="s">
        <v>54</v>
      </c>
      <c r="E48" s="131"/>
      <c r="F48" s="6" t="s">
        <v>28</v>
      </c>
      <c r="G48" s="7">
        <v>0.53</v>
      </c>
      <c r="H48" s="8">
        <v>0.3</v>
      </c>
      <c r="I48" s="7">
        <f t="shared" si="1"/>
        <v>0.16</v>
      </c>
    </row>
    <row r="49" spans="1:9" ht="12.75">
      <c r="A49" s="107" t="s">
        <v>55</v>
      </c>
      <c r="B49" s="107"/>
      <c r="C49" s="107"/>
      <c r="D49" s="131" t="s">
        <v>56</v>
      </c>
      <c r="E49" s="131"/>
      <c r="F49" s="6" t="s">
        <v>57</v>
      </c>
      <c r="G49" s="7">
        <v>1.11</v>
      </c>
      <c r="H49" s="8">
        <v>1.35</v>
      </c>
      <c r="I49" s="7">
        <f t="shared" si="1"/>
        <v>1.5</v>
      </c>
    </row>
    <row r="50" spans="1:9" ht="12.75">
      <c r="A50" s="107" t="s">
        <v>58</v>
      </c>
      <c r="B50" s="107"/>
      <c r="C50" s="107"/>
      <c r="D50" s="131" t="s">
        <v>59</v>
      </c>
      <c r="E50" s="131"/>
      <c r="F50" s="6" t="s">
        <v>28</v>
      </c>
      <c r="G50" s="7">
        <v>28</v>
      </c>
      <c r="H50" s="8">
        <v>0.02</v>
      </c>
      <c r="I50" s="7">
        <f t="shared" si="1"/>
        <v>0.56</v>
      </c>
    </row>
    <row r="51" spans="1:9" ht="12.75">
      <c r="A51" s="107" t="s">
        <v>60</v>
      </c>
      <c r="B51" s="107"/>
      <c r="C51" s="107"/>
      <c r="D51" s="131" t="s">
        <v>61</v>
      </c>
      <c r="E51" s="131"/>
      <c r="F51" s="6" t="s">
        <v>28</v>
      </c>
      <c r="G51" s="7">
        <v>2</v>
      </c>
      <c r="H51" s="8">
        <v>0.15</v>
      </c>
      <c r="I51" s="7">
        <f t="shared" si="1"/>
        <v>0.3</v>
      </c>
    </row>
    <row r="52" spans="1:9" ht="12.75">
      <c r="A52" s="107" t="s">
        <v>62</v>
      </c>
      <c r="B52" s="107"/>
      <c r="C52" s="107"/>
      <c r="D52" s="131" t="s">
        <v>63</v>
      </c>
      <c r="E52" s="131"/>
      <c r="F52" s="6" t="s">
        <v>28</v>
      </c>
      <c r="G52" s="7">
        <v>39.85</v>
      </c>
      <c r="H52" s="8">
        <v>0.05</v>
      </c>
      <c r="I52" s="7">
        <f t="shared" si="1"/>
        <v>1.99</v>
      </c>
    </row>
    <row r="53" spans="1:9" ht="12.75">
      <c r="A53" s="107" t="s">
        <v>64</v>
      </c>
      <c r="B53" s="107"/>
      <c r="C53" s="107"/>
      <c r="D53" s="131" t="s">
        <v>65</v>
      </c>
      <c r="E53" s="131"/>
      <c r="F53" s="6" t="s">
        <v>28</v>
      </c>
      <c r="G53" s="7">
        <v>15.9</v>
      </c>
      <c r="H53" s="8">
        <v>0.125</v>
      </c>
      <c r="I53" s="7">
        <f t="shared" si="1"/>
        <v>1.99</v>
      </c>
    </row>
    <row r="54" spans="1:9" ht="12.75">
      <c r="A54" s="107" t="s">
        <v>66</v>
      </c>
      <c r="B54" s="107"/>
      <c r="C54" s="107"/>
      <c r="D54" s="131" t="s">
        <v>67</v>
      </c>
      <c r="E54" s="131"/>
      <c r="F54" s="6" t="s">
        <v>68</v>
      </c>
      <c r="G54" s="7">
        <v>31.24</v>
      </c>
      <c r="H54" s="8">
        <v>0.08</v>
      </c>
      <c r="I54" s="7">
        <f t="shared" si="1"/>
        <v>2.5</v>
      </c>
    </row>
    <row r="55" spans="1:9" ht="12.75">
      <c r="A55" s="107" t="s">
        <v>69</v>
      </c>
      <c r="B55" s="107"/>
      <c r="C55" s="107"/>
      <c r="D55" s="131" t="s">
        <v>70</v>
      </c>
      <c r="E55" s="131"/>
      <c r="F55" s="6" t="s">
        <v>28</v>
      </c>
      <c r="G55" s="7">
        <v>0.72</v>
      </c>
      <c r="H55" s="8">
        <v>0.3</v>
      </c>
      <c r="I55" s="7">
        <f t="shared" si="1"/>
        <v>0.22</v>
      </c>
    </row>
    <row r="56" spans="1:9" ht="12.75">
      <c r="A56" s="107" t="s">
        <v>71</v>
      </c>
      <c r="B56" s="107"/>
      <c r="C56" s="107"/>
      <c r="D56" s="131" t="s">
        <v>72</v>
      </c>
      <c r="E56" s="131"/>
      <c r="F56" s="6" t="s">
        <v>28</v>
      </c>
      <c r="G56" s="7">
        <v>14.3</v>
      </c>
      <c r="H56" s="8">
        <v>0.19</v>
      </c>
      <c r="I56" s="7">
        <f t="shared" si="1"/>
        <v>2.72</v>
      </c>
    </row>
    <row r="57" spans="1:9" ht="12.75">
      <c r="A57" s="107" t="s">
        <v>73</v>
      </c>
      <c r="B57" s="107"/>
      <c r="C57" s="107"/>
      <c r="D57" s="131" t="s">
        <v>74</v>
      </c>
      <c r="E57" s="131"/>
      <c r="F57" s="6" t="s">
        <v>57</v>
      </c>
      <c r="G57" s="7">
        <v>1.7</v>
      </c>
      <c r="H57" s="8">
        <v>0.45</v>
      </c>
      <c r="I57" s="7">
        <f t="shared" si="1"/>
        <v>0.77</v>
      </c>
    </row>
    <row r="58" spans="1:9" ht="12.75">
      <c r="A58" s="107" t="s">
        <v>75</v>
      </c>
      <c r="B58" s="107"/>
      <c r="C58" s="107"/>
      <c r="D58" s="131" t="s">
        <v>76</v>
      </c>
      <c r="E58" s="131"/>
      <c r="F58" s="6" t="s">
        <v>28</v>
      </c>
      <c r="G58" s="7">
        <v>43.15</v>
      </c>
      <c r="H58" s="8">
        <v>0.02</v>
      </c>
      <c r="I58" s="7">
        <f t="shared" si="1"/>
        <v>0.86</v>
      </c>
    </row>
    <row r="59" spans="1:9" ht="12.75">
      <c r="A59" s="107" t="s">
        <v>77</v>
      </c>
      <c r="B59" s="107"/>
      <c r="C59" s="107"/>
      <c r="D59" s="131" t="s">
        <v>78</v>
      </c>
      <c r="E59" s="131"/>
      <c r="F59" s="6" t="s">
        <v>57</v>
      </c>
      <c r="G59" s="7">
        <v>0.14</v>
      </c>
      <c r="H59" s="8">
        <v>0.1955</v>
      </c>
      <c r="I59" s="7">
        <f t="shared" si="1"/>
        <v>0.03</v>
      </c>
    </row>
    <row r="60" spans="1:9" ht="12.75">
      <c r="A60" s="107" t="s">
        <v>79</v>
      </c>
      <c r="B60" s="107"/>
      <c r="C60" s="107"/>
      <c r="D60" s="131" t="s">
        <v>80</v>
      </c>
      <c r="E60" s="131"/>
      <c r="F60" s="6" t="s">
        <v>57</v>
      </c>
      <c r="G60" s="7">
        <v>0.7</v>
      </c>
      <c r="H60" s="8">
        <v>0.15</v>
      </c>
      <c r="I60" s="7">
        <f t="shared" si="1"/>
        <v>0.11</v>
      </c>
    </row>
    <row r="61" spans="1:9" ht="12.75">
      <c r="A61" s="107" t="s">
        <v>81</v>
      </c>
      <c r="B61" s="107"/>
      <c r="C61" s="107"/>
      <c r="D61" s="131" t="s">
        <v>82</v>
      </c>
      <c r="E61" s="131"/>
      <c r="F61" s="6" t="s">
        <v>28</v>
      </c>
      <c r="G61" s="7">
        <v>550</v>
      </c>
      <c r="H61" s="8">
        <v>0.04</v>
      </c>
      <c r="I61" s="7">
        <f t="shared" si="1"/>
        <v>22</v>
      </c>
    </row>
    <row r="62" spans="1:9" ht="12.75">
      <c r="A62" s="107" t="s">
        <v>83</v>
      </c>
      <c r="B62" s="107"/>
      <c r="C62" s="107"/>
      <c r="D62" s="131" t="s">
        <v>84</v>
      </c>
      <c r="E62" s="131"/>
      <c r="F62" s="6" t="s">
        <v>85</v>
      </c>
      <c r="G62" s="7">
        <v>8.3</v>
      </c>
      <c r="H62" s="8">
        <v>0.0060375</v>
      </c>
      <c r="I62" s="7">
        <f t="shared" si="1"/>
        <v>0.05</v>
      </c>
    </row>
    <row r="63" spans="1:9" ht="12.75">
      <c r="A63" s="107" t="s">
        <v>86</v>
      </c>
      <c r="B63" s="107"/>
      <c r="C63" s="107"/>
      <c r="D63" s="131" t="s">
        <v>87</v>
      </c>
      <c r="E63" s="131"/>
      <c r="F63" s="6" t="s">
        <v>28</v>
      </c>
      <c r="G63" s="7">
        <v>85.7</v>
      </c>
      <c r="H63" s="8">
        <v>0.05</v>
      </c>
      <c r="I63" s="7">
        <f t="shared" si="1"/>
        <v>4.29</v>
      </c>
    </row>
    <row r="64" spans="1:9" ht="12.75">
      <c r="A64" s="107" t="s">
        <v>88</v>
      </c>
      <c r="B64" s="107"/>
      <c r="C64" s="107"/>
      <c r="D64" s="131" t="s">
        <v>89</v>
      </c>
      <c r="E64" s="131"/>
      <c r="F64" s="6" t="s">
        <v>28</v>
      </c>
      <c r="G64" s="7">
        <v>6.5</v>
      </c>
      <c r="H64" s="8">
        <v>0.1</v>
      </c>
      <c r="I64" s="7">
        <f t="shared" si="1"/>
        <v>0.65</v>
      </c>
    </row>
    <row r="65" spans="1:9" ht="12.75">
      <c r="A65" s="107" t="s">
        <v>90</v>
      </c>
      <c r="B65" s="107"/>
      <c r="C65" s="107"/>
      <c r="D65" s="131" t="s">
        <v>91</v>
      </c>
      <c r="E65" s="131"/>
      <c r="F65" s="6" t="s">
        <v>12</v>
      </c>
      <c r="G65" s="7">
        <v>11.5</v>
      </c>
      <c r="H65" s="8">
        <v>0.042</v>
      </c>
      <c r="I65" s="7">
        <f t="shared" si="1"/>
        <v>0.48</v>
      </c>
    </row>
    <row r="66" spans="1:9" ht="12.75">
      <c r="A66" s="107" t="s">
        <v>92</v>
      </c>
      <c r="B66" s="107"/>
      <c r="C66" s="107"/>
      <c r="D66" s="131" t="s">
        <v>93</v>
      </c>
      <c r="E66" s="131"/>
      <c r="F66" s="6" t="s">
        <v>28</v>
      </c>
      <c r="G66" s="7">
        <v>2.8</v>
      </c>
      <c r="H66" s="8">
        <v>0.04</v>
      </c>
      <c r="I66" s="7">
        <f t="shared" si="1"/>
        <v>0.11</v>
      </c>
    </row>
    <row r="67" spans="1:9" ht="12.75">
      <c r="A67" s="107" t="s">
        <v>94</v>
      </c>
      <c r="B67" s="107"/>
      <c r="C67" s="107"/>
      <c r="D67" s="131" t="s">
        <v>95</v>
      </c>
      <c r="E67" s="131"/>
      <c r="F67" s="6" t="s">
        <v>28</v>
      </c>
      <c r="G67" s="7">
        <v>3.9</v>
      </c>
      <c r="H67" s="8">
        <v>0.3</v>
      </c>
      <c r="I67" s="7">
        <f t="shared" si="1"/>
        <v>1.17</v>
      </c>
    </row>
    <row r="68" spans="1:9" ht="12.75">
      <c r="A68" s="107" t="s">
        <v>7</v>
      </c>
      <c r="B68" s="107"/>
      <c r="C68" s="107"/>
      <c r="D68" s="131" t="s">
        <v>8</v>
      </c>
      <c r="E68" s="131"/>
      <c r="F68" s="6" t="s">
        <v>9</v>
      </c>
      <c r="G68" s="7">
        <v>95</v>
      </c>
      <c r="H68" s="8">
        <v>0.17342</v>
      </c>
      <c r="I68" s="7">
        <f t="shared" si="1"/>
        <v>16.47</v>
      </c>
    </row>
    <row r="69" spans="1:9" ht="12.75">
      <c r="A69" s="107" t="s">
        <v>96</v>
      </c>
      <c r="B69" s="107"/>
      <c r="C69" s="107"/>
      <c r="D69" s="131" t="s">
        <v>97</v>
      </c>
      <c r="E69" s="131"/>
      <c r="F69" s="6" t="s">
        <v>12</v>
      </c>
      <c r="G69" s="7">
        <v>7.2</v>
      </c>
      <c r="H69" s="8">
        <v>0.5</v>
      </c>
      <c r="I69" s="7">
        <f t="shared" si="1"/>
        <v>3.6</v>
      </c>
    </row>
    <row r="70" spans="1:9" ht="12.75">
      <c r="A70" s="107" t="s">
        <v>98</v>
      </c>
      <c r="B70" s="107"/>
      <c r="C70" s="107"/>
      <c r="D70" s="131" t="s">
        <v>99</v>
      </c>
      <c r="E70" s="131"/>
      <c r="F70" s="6" t="s">
        <v>12</v>
      </c>
      <c r="G70" s="7">
        <v>7.5</v>
      </c>
      <c r="H70" s="8">
        <v>0.00855</v>
      </c>
      <c r="I70" s="7">
        <f t="shared" si="1"/>
        <v>0.06</v>
      </c>
    </row>
    <row r="71" spans="1:9" ht="12.75">
      <c r="A71" s="107" t="s">
        <v>100</v>
      </c>
      <c r="B71" s="107"/>
      <c r="C71" s="107"/>
      <c r="D71" s="131" t="s">
        <v>101</v>
      </c>
      <c r="E71" s="131"/>
      <c r="F71" s="6" t="s">
        <v>9</v>
      </c>
      <c r="G71" s="7">
        <v>154.5</v>
      </c>
      <c r="H71" s="8">
        <v>0.05</v>
      </c>
      <c r="I71" s="7">
        <f t="shared" si="1"/>
        <v>7.73</v>
      </c>
    </row>
    <row r="72" spans="1:9" ht="12.75">
      <c r="A72" s="107" t="s">
        <v>102</v>
      </c>
      <c r="B72" s="107"/>
      <c r="C72" s="107"/>
      <c r="D72" s="131" t="s">
        <v>103</v>
      </c>
      <c r="E72" s="131"/>
      <c r="F72" s="6" t="s">
        <v>9</v>
      </c>
      <c r="G72" s="7">
        <v>87.55</v>
      </c>
      <c r="H72" s="8">
        <v>0.00342</v>
      </c>
      <c r="I72" s="7">
        <f t="shared" si="1"/>
        <v>0.3</v>
      </c>
    </row>
    <row r="73" spans="1:9" ht="12.75">
      <c r="A73" s="107" t="s">
        <v>104</v>
      </c>
      <c r="B73" s="107"/>
      <c r="C73" s="107"/>
      <c r="D73" s="131" t="s">
        <v>105</v>
      </c>
      <c r="E73" s="131"/>
      <c r="F73" s="6" t="s">
        <v>42</v>
      </c>
      <c r="G73" s="7">
        <v>112</v>
      </c>
      <c r="H73" s="8">
        <v>0.004444</v>
      </c>
      <c r="I73" s="7">
        <f t="shared" si="1"/>
        <v>0.5</v>
      </c>
    </row>
    <row r="74" spans="1:9" ht="12.75">
      <c r="A74" s="107" t="s">
        <v>106</v>
      </c>
      <c r="B74" s="107"/>
      <c r="C74" s="107"/>
      <c r="D74" s="131" t="s">
        <v>107</v>
      </c>
      <c r="E74" s="131"/>
      <c r="F74" s="6" t="s">
        <v>28</v>
      </c>
      <c r="G74" s="7">
        <v>92.86</v>
      </c>
      <c r="H74" s="8">
        <v>0.05</v>
      </c>
      <c r="I74" s="7">
        <f t="shared" si="1"/>
        <v>4.64</v>
      </c>
    </row>
    <row r="75" spans="1:9" ht="12.75">
      <c r="A75" s="107" t="s">
        <v>108</v>
      </c>
      <c r="B75" s="107"/>
      <c r="C75" s="107"/>
      <c r="D75" s="131" t="s">
        <v>109</v>
      </c>
      <c r="E75" s="131"/>
      <c r="F75" s="6" t="s">
        <v>85</v>
      </c>
      <c r="G75" s="7">
        <v>26.2</v>
      </c>
      <c r="H75" s="8">
        <v>0.002265</v>
      </c>
      <c r="I75" s="7">
        <f t="shared" si="1"/>
        <v>0.06</v>
      </c>
    </row>
    <row r="76" spans="1:9" ht="12.75">
      <c r="A76" s="107" t="s">
        <v>110</v>
      </c>
      <c r="B76" s="107"/>
      <c r="C76" s="107"/>
      <c r="D76" s="131" t="s">
        <v>111</v>
      </c>
      <c r="E76" s="131"/>
      <c r="F76" s="6" t="s">
        <v>28</v>
      </c>
      <c r="G76" s="7">
        <v>455</v>
      </c>
      <c r="H76" s="8">
        <v>0.025</v>
      </c>
      <c r="I76" s="7">
        <f t="shared" si="1"/>
        <v>11.38</v>
      </c>
    </row>
    <row r="77" spans="1:9" ht="12.75">
      <c r="A77" s="107" t="s">
        <v>112</v>
      </c>
      <c r="B77" s="107"/>
      <c r="C77" s="107"/>
      <c r="D77" s="131" t="s">
        <v>113</v>
      </c>
      <c r="E77" s="131"/>
      <c r="F77" s="6" t="s">
        <v>9</v>
      </c>
      <c r="G77" s="7">
        <v>74</v>
      </c>
      <c r="H77" s="8">
        <v>0.43</v>
      </c>
      <c r="I77" s="7">
        <f t="shared" si="1"/>
        <v>31.82</v>
      </c>
    </row>
    <row r="78" spans="1:9" ht="12.75">
      <c r="A78" s="107" t="s">
        <v>114</v>
      </c>
      <c r="B78" s="107"/>
      <c r="C78" s="107"/>
      <c r="D78" s="131" t="s">
        <v>115</v>
      </c>
      <c r="E78" s="131"/>
      <c r="F78" s="6" t="s">
        <v>9</v>
      </c>
      <c r="G78" s="7">
        <v>95</v>
      </c>
      <c r="H78" s="8">
        <v>0.16</v>
      </c>
      <c r="I78" s="7">
        <f t="shared" si="1"/>
        <v>15.2</v>
      </c>
    </row>
    <row r="79" spans="1:9" ht="12.75">
      <c r="A79" s="107" t="s">
        <v>116</v>
      </c>
      <c r="B79" s="107"/>
      <c r="C79" s="107"/>
      <c r="D79" s="131" t="s">
        <v>117</v>
      </c>
      <c r="E79" s="131"/>
      <c r="F79" s="6" t="s">
        <v>28</v>
      </c>
      <c r="G79" s="7">
        <v>2.3</v>
      </c>
      <c r="H79" s="8">
        <v>0.1125</v>
      </c>
      <c r="I79" s="7">
        <f t="shared" si="1"/>
        <v>0.26</v>
      </c>
    </row>
    <row r="80" spans="1:9" ht="12.75">
      <c r="A80" s="107" t="s">
        <v>118</v>
      </c>
      <c r="B80" s="107"/>
      <c r="C80" s="107"/>
      <c r="D80" s="131" t="s">
        <v>119</v>
      </c>
      <c r="E80" s="131"/>
      <c r="F80" s="6" t="s">
        <v>28</v>
      </c>
      <c r="G80" s="7">
        <v>9.8</v>
      </c>
      <c r="H80" s="8">
        <v>0.89</v>
      </c>
      <c r="I80" s="7">
        <f t="shared" si="1"/>
        <v>8.72</v>
      </c>
    </row>
    <row r="81" spans="1:9" ht="12.75">
      <c r="A81" s="107" t="s">
        <v>120</v>
      </c>
      <c r="B81" s="107"/>
      <c r="C81" s="107"/>
      <c r="D81" s="131" t="s">
        <v>121</v>
      </c>
      <c r="E81" s="131"/>
      <c r="F81" s="6" t="s">
        <v>28</v>
      </c>
      <c r="G81" s="7">
        <v>0.5</v>
      </c>
      <c r="H81" s="8">
        <v>6</v>
      </c>
      <c r="I81" s="7">
        <f t="shared" si="1"/>
        <v>3</v>
      </c>
    </row>
    <row r="82" spans="1:9" ht="12.75">
      <c r="A82" s="107" t="s">
        <v>122</v>
      </c>
      <c r="B82" s="107"/>
      <c r="C82" s="107"/>
      <c r="D82" s="131" t="s">
        <v>123</v>
      </c>
      <c r="E82" s="131"/>
      <c r="F82" s="6" t="s">
        <v>28</v>
      </c>
      <c r="G82" s="7">
        <v>49.5</v>
      </c>
      <c r="H82" s="8">
        <v>0.05</v>
      </c>
      <c r="I82" s="7">
        <f t="shared" si="1"/>
        <v>2.48</v>
      </c>
    </row>
    <row r="83" spans="1:9" ht="12.75">
      <c r="A83" s="107" t="s">
        <v>124</v>
      </c>
      <c r="B83" s="107"/>
      <c r="C83" s="107"/>
      <c r="D83" s="131" t="s">
        <v>125</v>
      </c>
      <c r="E83" s="131"/>
      <c r="F83" s="6" t="s">
        <v>28</v>
      </c>
      <c r="G83" s="7">
        <v>11.3</v>
      </c>
      <c r="H83" s="8">
        <v>0.05</v>
      </c>
      <c r="I83" s="7">
        <f t="shared" si="1"/>
        <v>0.57</v>
      </c>
    </row>
    <row r="84" spans="1:9" ht="12.75">
      <c r="A84" s="107" t="s">
        <v>126</v>
      </c>
      <c r="B84" s="107"/>
      <c r="C84" s="107"/>
      <c r="D84" s="131" t="s">
        <v>127</v>
      </c>
      <c r="E84" s="131"/>
      <c r="F84" s="6" t="s">
        <v>28</v>
      </c>
      <c r="G84" s="7">
        <v>26.95</v>
      </c>
      <c r="H84" s="8">
        <v>0.05</v>
      </c>
      <c r="I84" s="7">
        <f t="shared" si="1"/>
        <v>1.35</v>
      </c>
    </row>
    <row r="85" spans="1:9" ht="12.75">
      <c r="A85" s="107" t="s">
        <v>128</v>
      </c>
      <c r="B85" s="107"/>
      <c r="C85" s="107"/>
      <c r="D85" s="131" t="s">
        <v>129</v>
      </c>
      <c r="E85" s="131"/>
      <c r="F85" s="6" t="s">
        <v>57</v>
      </c>
      <c r="G85" s="7">
        <v>13.55</v>
      </c>
      <c r="H85" s="8">
        <v>0.45</v>
      </c>
      <c r="I85" s="7">
        <f t="shared" si="1"/>
        <v>6.1</v>
      </c>
    </row>
    <row r="86" spans="1:9" ht="12.75">
      <c r="A86" s="107" t="s">
        <v>130</v>
      </c>
      <c r="B86" s="107"/>
      <c r="C86" s="107"/>
      <c r="D86" s="131" t="s">
        <v>131</v>
      </c>
      <c r="E86" s="131"/>
      <c r="F86" s="40" t="s">
        <v>309</v>
      </c>
      <c r="G86" s="7">
        <v>6.1</v>
      </c>
      <c r="H86" s="8">
        <v>1.35</v>
      </c>
      <c r="I86" s="7">
        <f t="shared" si="1"/>
        <v>8.24</v>
      </c>
    </row>
    <row r="87" spans="1:9" ht="12.75">
      <c r="A87" s="107" t="s">
        <v>132</v>
      </c>
      <c r="B87" s="107"/>
      <c r="C87" s="107"/>
      <c r="D87" s="131" t="s">
        <v>133</v>
      </c>
      <c r="E87" s="131"/>
      <c r="F87" s="40" t="s">
        <v>310</v>
      </c>
      <c r="G87" s="7">
        <v>25.26</v>
      </c>
      <c r="H87" s="8">
        <v>0.05</v>
      </c>
      <c r="I87" s="7">
        <f t="shared" si="1"/>
        <v>1.26</v>
      </c>
    </row>
    <row r="88" spans="1:9" ht="12.75">
      <c r="A88" s="107" t="s">
        <v>134</v>
      </c>
      <c r="B88" s="107"/>
      <c r="C88" s="107"/>
      <c r="D88" s="131" t="s">
        <v>135</v>
      </c>
      <c r="E88" s="131"/>
      <c r="F88" s="40" t="s">
        <v>310</v>
      </c>
      <c r="G88" s="7">
        <v>39.91</v>
      </c>
      <c r="H88" s="8">
        <v>0.025</v>
      </c>
      <c r="I88" s="7">
        <f t="shared" si="1"/>
        <v>1</v>
      </c>
    </row>
    <row r="89" spans="1:9" ht="12.75">
      <c r="A89" s="107" t="s">
        <v>136</v>
      </c>
      <c r="B89" s="107"/>
      <c r="C89" s="107"/>
      <c r="D89" s="131" t="s">
        <v>137</v>
      </c>
      <c r="E89" s="131"/>
      <c r="F89" s="40" t="s">
        <v>309</v>
      </c>
      <c r="G89" s="7">
        <v>9.68</v>
      </c>
      <c r="H89" s="8">
        <v>0.1575</v>
      </c>
      <c r="I89" s="7">
        <f t="shared" si="1"/>
        <v>1.52</v>
      </c>
    </row>
    <row r="90" spans="1:9" ht="12.75">
      <c r="A90" s="107" t="s">
        <v>138</v>
      </c>
      <c r="B90" s="107"/>
      <c r="C90" s="107"/>
      <c r="D90" s="131" t="s">
        <v>139</v>
      </c>
      <c r="E90" s="131"/>
      <c r="F90" s="40" t="s">
        <v>309</v>
      </c>
      <c r="G90" s="7">
        <v>7.98</v>
      </c>
      <c r="H90" s="8">
        <v>0.1575</v>
      </c>
      <c r="I90" s="7">
        <f t="shared" si="1"/>
        <v>1.26</v>
      </c>
    </row>
    <row r="91" spans="1:9" ht="12.75">
      <c r="A91" s="107" t="s">
        <v>140</v>
      </c>
      <c r="B91" s="107"/>
      <c r="C91" s="107"/>
      <c r="D91" s="131" t="s">
        <v>141</v>
      </c>
      <c r="E91" s="131"/>
      <c r="F91" s="40" t="s">
        <v>310</v>
      </c>
      <c r="G91" s="7">
        <v>7.5</v>
      </c>
      <c r="H91" s="8">
        <v>0.05</v>
      </c>
      <c r="I91" s="7">
        <f t="shared" si="1"/>
        <v>0.38</v>
      </c>
    </row>
    <row r="92" spans="1:9" ht="12.75">
      <c r="A92" s="107" t="s">
        <v>142</v>
      </c>
      <c r="B92" s="107"/>
      <c r="C92" s="107"/>
      <c r="D92" s="131" t="s">
        <v>143</v>
      </c>
      <c r="E92" s="131"/>
      <c r="F92" s="40" t="s">
        <v>311</v>
      </c>
      <c r="G92" s="7">
        <v>70</v>
      </c>
      <c r="H92" s="8">
        <v>0.24</v>
      </c>
      <c r="I92" s="7">
        <f t="shared" si="1"/>
        <v>16.8</v>
      </c>
    </row>
    <row r="93" spans="1:9" ht="12.75">
      <c r="A93" s="107" t="s">
        <v>144</v>
      </c>
      <c r="B93" s="107"/>
      <c r="C93" s="107"/>
      <c r="D93" s="131" t="s">
        <v>145</v>
      </c>
      <c r="E93" s="131"/>
      <c r="F93" s="40" t="s">
        <v>304</v>
      </c>
      <c r="G93" s="7">
        <v>9.5</v>
      </c>
      <c r="H93" s="8">
        <v>0.006</v>
      </c>
      <c r="I93" s="7">
        <f t="shared" si="1"/>
        <v>0.06</v>
      </c>
    </row>
    <row r="94" spans="1:9" ht="12.75">
      <c r="A94" s="107" t="s">
        <v>147</v>
      </c>
      <c r="B94" s="107"/>
      <c r="C94" s="107"/>
      <c r="D94" s="131" t="s">
        <v>148</v>
      </c>
      <c r="E94" s="131"/>
      <c r="F94" s="40" t="s">
        <v>304</v>
      </c>
      <c r="G94" s="7">
        <v>10.62</v>
      </c>
      <c r="H94" s="8">
        <v>0.02</v>
      </c>
      <c r="I94" s="7">
        <f t="shared" si="1"/>
        <v>0.21</v>
      </c>
    </row>
    <row r="95" spans="1:9" ht="12.75">
      <c r="A95" s="107" t="s">
        <v>144</v>
      </c>
      <c r="B95" s="107"/>
      <c r="C95" s="107"/>
      <c r="D95" s="131" t="s">
        <v>149</v>
      </c>
      <c r="E95" s="131"/>
      <c r="F95" s="40" t="s">
        <v>312</v>
      </c>
      <c r="G95" s="7">
        <v>4.68</v>
      </c>
      <c r="H95" s="8">
        <v>2.5</v>
      </c>
      <c r="I95" s="7">
        <f t="shared" si="1"/>
        <v>11.7</v>
      </c>
    </row>
    <row r="96" spans="1:9" ht="12.75">
      <c r="A96" s="107" t="s">
        <v>24</v>
      </c>
      <c r="B96" s="107"/>
      <c r="C96" s="107"/>
      <c r="D96" s="131" t="s">
        <v>150</v>
      </c>
      <c r="E96" s="131"/>
      <c r="F96" s="40" t="s">
        <v>306</v>
      </c>
      <c r="G96" s="7">
        <v>6.47</v>
      </c>
      <c r="H96" s="8">
        <v>0.008</v>
      </c>
      <c r="I96" s="7">
        <f t="shared" si="1"/>
        <v>0.05</v>
      </c>
    </row>
    <row r="97" spans="1:9" ht="12.75">
      <c r="A97" s="107" t="s">
        <v>15</v>
      </c>
      <c r="B97" s="107"/>
      <c r="C97" s="107"/>
      <c r="D97" s="131" t="s">
        <v>16</v>
      </c>
      <c r="E97" s="131"/>
      <c r="F97" s="40" t="s">
        <v>306</v>
      </c>
      <c r="G97" s="7">
        <v>6.47</v>
      </c>
      <c r="H97" s="8">
        <v>3.3</v>
      </c>
      <c r="I97" s="7">
        <f t="shared" si="1"/>
        <v>21.35</v>
      </c>
    </row>
    <row r="98" spans="1:9" ht="12.75">
      <c r="A98" s="107" t="s">
        <v>151</v>
      </c>
      <c r="B98" s="107"/>
      <c r="C98" s="107"/>
      <c r="D98" s="131" t="s">
        <v>152</v>
      </c>
      <c r="E98" s="131"/>
      <c r="F98" s="40" t="s">
        <v>306</v>
      </c>
      <c r="G98" s="7">
        <v>6.47</v>
      </c>
      <c r="H98" s="8">
        <v>0.8</v>
      </c>
      <c r="I98" s="7">
        <f t="shared" si="1"/>
        <v>5.18</v>
      </c>
    </row>
    <row r="99" spans="1:9" ht="12.75">
      <c r="A99" s="107" t="s">
        <v>29</v>
      </c>
      <c r="B99" s="107"/>
      <c r="C99" s="107"/>
      <c r="D99" s="131" t="s">
        <v>153</v>
      </c>
      <c r="E99" s="131"/>
      <c r="F99" s="40" t="s">
        <v>306</v>
      </c>
      <c r="G99" s="7">
        <v>6.47</v>
      </c>
      <c r="H99" s="8">
        <v>1.6</v>
      </c>
      <c r="I99" s="7">
        <f t="shared" si="1"/>
        <v>10.35</v>
      </c>
    </row>
    <row r="100" spans="1:9" ht="12.75">
      <c r="A100" s="107" t="s">
        <v>154</v>
      </c>
      <c r="B100" s="107"/>
      <c r="C100" s="107"/>
      <c r="D100" s="131" t="s">
        <v>155</v>
      </c>
      <c r="E100" s="131"/>
      <c r="F100" s="40" t="s">
        <v>306</v>
      </c>
      <c r="G100" s="7">
        <v>6.47</v>
      </c>
      <c r="H100" s="8">
        <v>0.0228</v>
      </c>
      <c r="I100" s="7">
        <f aca="true" t="shared" si="2" ref="I100:I102">ROUND(H100*G100,2)</f>
        <v>0.15</v>
      </c>
    </row>
    <row r="101" spans="1:9" ht="12.75">
      <c r="A101" s="107" t="s">
        <v>156</v>
      </c>
      <c r="B101" s="107"/>
      <c r="C101" s="107"/>
      <c r="D101" s="131" t="s">
        <v>157</v>
      </c>
      <c r="E101" s="131"/>
      <c r="F101" s="40" t="s">
        <v>306</v>
      </c>
      <c r="G101" s="7">
        <v>6.47</v>
      </c>
      <c r="H101" s="8">
        <v>0.4873</v>
      </c>
      <c r="I101" s="7">
        <f t="shared" si="2"/>
        <v>3.15</v>
      </c>
    </row>
    <row r="102" spans="1:9" ht="12.75">
      <c r="A102" s="107" t="s">
        <v>18</v>
      </c>
      <c r="B102" s="107"/>
      <c r="C102" s="107"/>
      <c r="D102" s="131" t="s">
        <v>19</v>
      </c>
      <c r="E102" s="131"/>
      <c r="F102" s="40" t="s">
        <v>306</v>
      </c>
      <c r="G102" s="7">
        <v>4.68</v>
      </c>
      <c r="H102" s="8">
        <v>7.9889228</v>
      </c>
      <c r="I102" s="7">
        <f t="shared" si="2"/>
        <v>37.39</v>
      </c>
    </row>
    <row r="104" spans="1:9" ht="12.75">
      <c r="A104" s="9" t="s">
        <v>20</v>
      </c>
      <c r="E104" s="46">
        <f>SUM(I35:I92)</f>
        <v>199.83999999999995</v>
      </c>
      <c r="F104" s="34" t="s">
        <v>293</v>
      </c>
      <c r="I104" s="45">
        <f>SUM(E104:E107)</f>
        <v>397.35999999999996</v>
      </c>
    </row>
    <row r="105" spans="1:9" ht="12.75">
      <c r="A105" s="9" t="s">
        <v>21</v>
      </c>
      <c r="E105" s="47">
        <f>SUM(I93:I94)</f>
        <v>0.27</v>
      </c>
      <c r="I105" s="45"/>
    </row>
    <row r="106" spans="1:9" ht="12.75">
      <c r="A106" s="34" t="s">
        <v>294</v>
      </c>
      <c r="E106" s="45">
        <f>SUM(I95:I102)</f>
        <v>89.32</v>
      </c>
      <c r="F106" s="34" t="s">
        <v>296</v>
      </c>
      <c r="I106" s="45">
        <f>ROUND((E104*0.1402)+((E106+E107)*0.2097)+(E105*0.2097),2)</f>
        <v>69.44</v>
      </c>
    </row>
    <row r="107" spans="1:9" ht="12.75">
      <c r="A107" s="34" t="s">
        <v>295</v>
      </c>
      <c r="E107" s="45">
        <f>ROUND(E106*1.2084,2)</f>
        <v>107.93</v>
      </c>
      <c r="F107" s="37" t="s">
        <v>297</v>
      </c>
      <c r="G107" s="38"/>
      <c r="H107" s="38"/>
      <c r="I107" s="48">
        <f>SUM(I104:I106)</f>
        <v>466.79999999999995</v>
      </c>
    </row>
    <row r="108" spans="1:9" ht="12.75">
      <c r="A108" s="34"/>
      <c r="F108" s="37"/>
      <c r="G108" s="38"/>
      <c r="H108" s="38"/>
      <c r="I108" s="38"/>
    </row>
    <row r="109" spans="1:9" s="78" customFormat="1" ht="12.75">
      <c r="A109" s="79"/>
      <c r="F109" s="37"/>
      <c r="G109" s="38"/>
      <c r="H109" s="38"/>
      <c r="I109" s="38"/>
    </row>
    <row r="110" spans="1:9" s="78" customFormat="1" ht="12.75">
      <c r="A110" s="79"/>
      <c r="F110" s="37"/>
      <c r="G110" s="38"/>
      <c r="H110" s="38"/>
      <c r="I110" s="38"/>
    </row>
    <row r="111" spans="1:9" ht="12.75">
      <c r="A111" s="36" t="s">
        <v>510</v>
      </c>
      <c r="F111" s="37"/>
      <c r="G111" s="38"/>
      <c r="H111" s="38"/>
      <c r="I111" s="38"/>
    </row>
    <row r="112" spans="1:6" ht="37.5" customHeight="1">
      <c r="A112" s="119" t="s">
        <v>431</v>
      </c>
      <c r="B112" s="119"/>
      <c r="C112" s="119"/>
      <c r="D112" s="120" t="s">
        <v>388</v>
      </c>
      <c r="E112" s="120"/>
      <c r="F112" s="36" t="s">
        <v>504</v>
      </c>
    </row>
    <row r="113" spans="1:9" ht="22.5">
      <c r="A113" s="121" t="s">
        <v>0</v>
      </c>
      <c r="B113" s="121"/>
      <c r="C113" s="121"/>
      <c r="D113" s="122" t="s">
        <v>1</v>
      </c>
      <c r="E113" s="122"/>
      <c r="F113" s="12" t="s">
        <v>2</v>
      </c>
      <c r="G113" s="13" t="s">
        <v>410</v>
      </c>
      <c r="H113" s="14" t="s">
        <v>4</v>
      </c>
      <c r="I113" s="15" t="s">
        <v>5</v>
      </c>
    </row>
    <row r="114" spans="1:9" ht="12.75">
      <c r="A114" s="123"/>
      <c r="B114" s="123"/>
      <c r="C114" s="123"/>
      <c r="D114" s="124"/>
      <c r="E114" s="124"/>
      <c r="F114" s="16"/>
      <c r="G114" s="16"/>
      <c r="H114" s="16"/>
      <c r="I114" s="16"/>
    </row>
    <row r="115" spans="1:9" ht="12.75">
      <c r="A115" s="113" t="s">
        <v>411</v>
      </c>
      <c r="B115" s="113"/>
      <c r="C115" s="113"/>
      <c r="D115" s="125" t="s">
        <v>389</v>
      </c>
      <c r="E115" s="125"/>
      <c r="F115" s="34" t="s">
        <v>409</v>
      </c>
      <c r="G115" s="49">
        <v>7.1</v>
      </c>
      <c r="H115" s="49">
        <v>252</v>
      </c>
      <c r="I115" s="7">
        <f aca="true" t="shared" si="3" ref="I115:I150">ROUND(H115*G115,2)</f>
        <v>1789.2</v>
      </c>
    </row>
    <row r="116" spans="1:9" ht="12.75">
      <c r="A116" s="113" t="s">
        <v>411</v>
      </c>
      <c r="B116" s="113"/>
      <c r="C116" s="113"/>
      <c r="D116" s="117" t="s">
        <v>390</v>
      </c>
      <c r="E116" s="117"/>
      <c r="F116" s="34" t="s">
        <v>409</v>
      </c>
      <c r="G116" s="49">
        <v>7.1</v>
      </c>
      <c r="H116" s="49">
        <v>252</v>
      </c>
      <c r="I116" s="7">
        <f t="shared" si="3"/>
        <v>1789.2</v>
      </c>
    </row>
    <row r="117" spans="1:9" ht="12.75">
      <c r="A117" s="113" t="s">
        <v>411</v>
      </c>
      <c r="B117" s="113"/>
      <c r="C117" s="113"/>
      <c r="D117" s="117" t="s">
        <v>391</v>
      </c>
      <c r="E117" s="117"/>
      <c r="F117" s="34" t="s">
        <v>409</v>
      </c>
      <c r="G117" s="49">
        <v>7.1</v>
      </c>
      <c r="H117" s="49">
        <v>252</v>
      </c>
      <c r="I117" s="7">
        <f t="shared" si="3"/>
        <v>1789.2</v>
      </c>
    </row>
    <row r="118" spans="1:9" ht="12.75">
      <c r="A118" s="113" t="s">
        <v>411</v>
      </c>
      <c r="B118" s="113"/>
      <c r="C118" s="113"/>
      <c r="D118" s="117" t="s">
        <v>392</v>
      </c>
      <c r="E118" s="117"/>
      <c r="F118" s="34" t="s">
        <v>409</v>
      </c>
      <c r="G118" s="49">
        <v>7.1</v>
      </c>
      <c r="H118" s="49">
        <v>252</v>
      </c>
      <c r="I118" s="7">
        <f t="shared" si="3"/>
        <v>1789.2</v>
      </c>
    </row>
    <row r="119" spans="1:9" ht="12.75">
      <c r="A119" s="113" t="s">
        <v>411</v>
      </c>
      <c r="B119" s="113"/>
      <c r="C119" s="113"/>
      <c r="D119" s="117" t="s">
        <v>393</v>
      </c>
      <c r="E119" s="117"/>
      <c r="F119" s="34" t="s">
        <v>409</v>
      </c>
      <c r="G119" s="49">
        <v>7.1</v>
      </c>
      <c r="H119" s="49">
        <v>252</v>
      </c>
      <c r="I119" s="7">
        <f t="shared" si="3"/>
        <v>1789.2</v>
      </c>
    </row>
    <row r="120" spans="1:9" ht="12.75">
      <c r="A120" s="113" t="s">
        <v>411</v>
      </c>
      <c r="B120" s="113"/>
      <c r="C120" s="113"/>
      <c r="D120" s="117" t="s">
        <v>394</v>
      </c>
      <c r="E120" s="117"/>
      <c r="F120" s="34" t="s">
        <v>409</v>
      </c>
      <c r="G120" s="49">
        <v>7.1</v>
      </c>
      <c r="H120" s="49">
        <v>252</v>
      </c>
      <c r="I120" s="7">
        <f t="shared" si="3"/>
        <v>1789.2</v>
      </c>
    </row>
    <row r="121" spans="1:9" ht="12.75">
      <c r="A121" s="113" t="s">
        <v>411</v>
      </c>
      <c r="B121" s="113"/>
      <c r="C121" s="113"/>
      <c r="D121" s="117" t="s">
        <v>395</v>
      </c>
      <c r="E121" s="117"/>
      <c r="F121" s="34" t="s">
        <v>409</v>
      </c>
      <c r="G121" s="49">
        <v>7.1</v>
      </c>
      <c r="H121" s="49">
        <v>252</v>
      </c>
      <c r="I121" s="7">
        <f t="shared" si="3"/>
        <v>1789.2</v>
      </c>
    </row>
    <row r="122" spans="1:9" ht="12.75">
      <c r="A122" s="113" t="s">
        <v>411</v>
      </c>
      <c r="B122" s="113"/>
      <c r="C122" s="113"/>
      <c r="D122" s="117" t="s">
        <v>396</v>
      </c>
      <c r="E122" s="117"/>
      <c r="F122" s="34" t="s">
        <v>409</v>
      </c>
      <c r="G122" s="49">
        <v>7.1</v>
      </c>
      <c r="H122" s="49">
        <v>252</v>
      </c>
      <c r="I122" s="7">
        <f t="shared" si="3"/>
        <v>1789.2</v>
      </c>
    </row>
    <row r="123" spans="1:9" ht="12.75">
      <c r="A123" s="113" t="s">
        <v>411</v>
      </c>
      <c r="B123" s="113"/>
      <c r="C123" s="113"/>
      <c r="D123" s="117" t="s">
        <v>397</v>
      </c>
      <c r="E123" s="117"/>
      <c r="F123" s="34" t="s">
        <v>409</v>
      </c>
      <c r="G123" s="49">
        <v>7.1</v>
      </c>
      <c r="H123" s="49">
        <v>252</v>
      </c>
      <c r="I123" s="7">
        <f t="shared" si="3"/>
        <v>1789.2</v>
      </c>
    </row>
    <row r="124" spans="1:9" ht="12.75">
      <c r="A124" s="113" t="s">
        <v>411</v>
      </c>
      <c r="B124" s="113"/>
      <c r="C124" s="113"/>
      <c r="D124" s="117" t="s">
        <v>398</v>
      </c>
      <c r="E124" s="117"/>
      <c r="F124" s="34" t="s">
        <v>409</v>
      </c>
      <c r="G124" s="49">
        <v>7.1</v>
      </c>
      <c r="H124" s="49">
        <v>252</v>
      </c>
      <c r="I124" s="7">
        <f t="shared" si="3"/>
        <v>1789.2</v>
      </c>
    </row>
    <row r="125" spans="1:9" ht="12.75">
      <c r="A125" s="113" t="s">
        <v>411</v>
      </c>
      <c r="B125" s="113"/>
      <c r="C125" s="113"/>
      <c r="D125" s="117" t="s">
        <v>399</v>
      </c>
      <c r="E125" s="117"/>
      <c r="F125" s="34" t="s">
        <v>409</v>
      </c>
      <c r="G125" s="49">
        <v>7.1</v>
      </c>
      <c r="H125" s="49">
        <v>252</v>
      </c>
      <c r="I125" s="7">
        <f t="shared" si="3"/>
        <v>1789.2</v>
      </c>
    </row>
    <row r="126" spans="1:9" ht="12.75">
      <c r="A126" s="113" t="s">
        <v>411</v>
      </c>
      <c r="B126" s="113"/>
      <c r="C126" s="113"/>
      <c r="D126" s="117" t="s">
        <v>400</v>
      </c>
      <c r="E126" s="117"/>
      <c r="F126" s="34" t="s">
        <v>409</v>
      </c>
      <c r="G126" s="49">
        <v>7.1</v>
      </c>
      <c r="H126" s="49">
        <v>252</v>
      </c>
      <c r="I126" s="7">
        <f t="shared" si="3"/>
        <v>1789.2</v>
      </c>
    </row>
    <row r="127" spans="1:9" ht="12.75">
      <c r="A127" s="113" t="s">
        <v>411</v>
      </c>
      <c r="B127" s="113"/>
      <c r="C127" s="113"/>
      <c r="D127" s="117" t="s">
        <v>401</v>
      </c>
      <c r="E127" s="117"/>
      <c r="F127" s="34" t="s">
        <v>409</v>
      </c>
      <c r="G127" s="49">
        <v>7.1</v>
      </c>
      <c r="H127" s="49">
        <v>252</v>
      </c>
      <c r="I127" s="7">
        <f t="shared" si="3"/>
        <v>1789.2</v>
      </c>
    </row>
    <row r="128" spans="1:9" ht="12.75">
      <c r="A128" s="113" t="s">
        <v>411</v>
      </c>
      <c r="B128" s="113"/>
      <c r="C128" s="113"/>
      <c r="D128" s="117" t="s">
        <v>402</v>
      </c>
      <c r="E128" s="117"/>
      <c r="F128" s="34" t="s">
        <v>409</v>
      </c>
      <c r="G128" s="49">
        <v>7.1</v>
      </c>
      <c r="H128" s="49">
        <v>252</v>
      </c>
      <c r="I128" s="7">
        <f t="shared" si="3"/>
        <v>1789.2</v>
      </c>
    </row>
    <row r="129" spans="1:9" ht="12.75">
      <c r="A129" s="113" t="s">
        <v>411</v>
      </c>
      <c r="B129" s="113"/>
      <c r="C129" s="113"/>
      <c r="D129" s="117" t="s">
        <v>403</v>
      </c>
      <c r="E129" s="117"/>
      <c r="F129" s="34" t="s">
        <v>409</v>
      </c>
      <c r="G129" s="49">
        <v>7.1</v>
      </c>
      <c r="H129" s="49">
        <v>252</v>
      </c>
      <c r="I129" s="7">
        <f t="shared" si="3"/>
        <v>1789.2</v>
      </c>
    </row>
    <row r="130" spans="1:9" ht="12.75">
      <c r="A130" s="113" t="s">
        <v>411</v>
      </c>
      <c r="B130" s="113"/>
      <c r="C130" s="113"/>
      <c r="D130" s="117" t="s">
        <v>404</v>
      </c>
      <c r="E130" s="117"/>
      <c r="F130" s="34" t="s">
        <v>409</v>
      </c>
      <c r="G130" s="49">
        <v>7.1</v>
      </c>
      <c r="H130" s="49">
        <v>252</v>
      </c>
      <c r="I130" s="7">
        <f t="shared" si="3"/>
        <v>1789.2</v>
      </c>
    </row>
    <row r="131" spans="1:9" ht="12.75">
      <c r="A131" s="113" t="s">
        <v>411</v>
      </c>
      <c r="B131" s="113"/>
      <c r="C131" s="113"/>
      <c r="D131" s="117" t="s">
        <v>405</v>
      </c>
      <c r="E131" s="117"/>
      <c r="F131" s="34" t="s">
        <v>409</v>
      </c>
      <c r="G131" s="49">
        <v>7.1</v>
      </c>
      <c r="H131" s="49">
        <v>252</v>
      </c>
      <c r="I131" s="7">
        <f t="shared" si="3"/>
        <v>1789.2</v>
      </c>
    </row>
    <row r="132" spans="1:9" ht="12.75">
      <c r="A132" s="113" t="s">
        <v>411</v>
      </c>
      <c r="B132" s="113"/>
      <c r="C132" s="113"/>
      <c r="D132" s="117" t="s">
        <v>406</v>
      </c>
      <c r="E132" s="117"/>
      <c r="F132" s="34" t="s">
        <v>409</v>
      </c>
      <c r="G132" s="49">
        <v>7.1</v>
      </c>
      <c r="H132" s="49">
        <v>252</v>
      </c>
      <c r="I132" s="7">
        <f t="shared" si="3"/>
        <v>1789.2</v>
      </c>
    </row>
    <row r="133" spans="1:9" ht="12.75">
      <c r="A133" s="113" t="s">
        <v>411</v>
      </c>
      <c r="B133" s="113"/>
      <c r="C133" s="113"/>
      <c r="D133" s="117" t="s">
        <v>407</v>
      </c>
      <c r="E133" s="117"/>
      <c r="F133" s="34" t="s">
        <v>409</v>
      </c>
      <c r="G133" s="49">
        <v>7.1</v>
      </c>
      <c r="H133" s="49">
        <v>252</v>
      </c>
      <c r="I133" s="7">
        <f t="shared" si="3"/>
        <v>1789.2</v>
      </c>
    </row>
    <row r="134" spans="1:9" ht="12.75">
      <c r="A134" s="113" t="s">
        <v>411</v>
      </c>
      <c r="B134" s="113"/>
      <c r="C134" s="113"/>
      <c r="D134" s="117" t="s">
        <v>408</v>
      </c>
      <c r="E134" s="117"/>
      <c r="F134" s="34" t="s">
        <v>409</v>
      </c>
      <c r="G134" s="49">
        <v>7.1</v>
      </c>
      <c r="H134" s="49">
        <v>252</v>
      </c>
      <c r="I134" s="7">
        <f t="shared" si="3"/>
        <v>1789.2</v>
      </c>
    </row>
    <row r="135" spans="1:9" ht="12.75">
      <c r="A135" s="113" t="s">
        <v>411</v>
      </c>
      <c r="B135" s="113"/>
      <c r="C135" s="113"/>
      <c r="D135" s="118" t="s">
        <v>412</v>
      </c>
      <c r="E135" s="117"/>
      <c r="F135" s="34" t="s">
        <v>428</v>
      </c>
      <c r="G135" s="49">
        <v>61.4</v>
      </c>
      <c r="H135" s="49">
        <v>1</v>
      </c>
      <c r="I135" s="49">
        <f t="shared" si="3"/>
        <v>61.4</v>
      </c>
    </row>
    <row r="136" spans="1:9" ht="12.75">
      <c r="A136" s="113" t="s">
        <v>411</v>
      </c>
      <c r="B136" s="113"/>
      <c r="C136" s="113"/>
      <c r="D136" s="118" t="s">
        <v>413</v>
      </c>
      <c r="E136" s="117"/>
      <c r="F136" s="34" t="s">
        <v>428</v>
      </c>
      <c r="G136" s="49">
        <v>61.4</v>
      </c>
      <c r="H136" s="49">
        <v>1</v>
      </c>
      <c r="I136" s="49">
        <f t="shared" si="3"/>
        <v>61.4</v>
      </c>
    </row>
    <row r="137" spans="1:9" ht="12.75">
      <c r="A137" s="113" t="s">
        <v>411</v>
      </c>
      <c r="B137" s="113"/>
      <c r="C137" s="113"/>
      <c r="D137" s="118" t="s">
        <v>414</v>
      </c>
      <c r="E137" s="117"/>
      <c r="F137" s="34" t="s">
        <v>428</v>
      </c>
      <c r="G137" s="49">
        <v>61.4</v>
      </c>
      <c r="H137" s="49">
        <v>1</v>
      </c>
      <c r="I137" s="49">
        <f t="shared" si="3"/>
        <v>61.4</v>
      </c>
    </row>
    <row r="138" spans="1:9" ht="12.75">
      <c r="A138" s="113" t="s">
        <v>411</v>
      </c>
      <c r="B138" s="113"/>
      <c r="C138" s="113"/>
      <c r="D138" s="118" t="s">
        <v>415</v>
      </c>
      <c r="E138" s="117"/>
      <c r="F138" s="34" t="s">
        <v>428</v>
      </c>
      <c r="G138" s="49">
        <v>61.4</v>
      </c>
      <c r="H138" s="49">
        <v>1</v>
      </c>
      <c r="I138" s="49">
        <f t="shared" si="3"/>
        <v>61.4</v>
      </c>
    </row>
    <row r="139" spans="1:9" ht="12.75">
      <c r="A139" s="113" t="s">
        <v>411</v>
      </c>
      <c r="B139" s="113"/>
      <c r="C139" s="113"/>
      <c r="D139" s="118" t="s">
        <v>416</v>
      </c>
      <c r="E139" s="117"/>
      <c r="F139" s="34" t="s">
        <v>428</v>
      </c>
      <c r="G139" s="49">
        <v>61.4</v>
      </c>
      <c r="H139" s="50">
        <v>1</v>
      </c>
      <c r="I139" s="49">
        <f t="shared" si="3"/>
        <v>61.4</v>
      </c>
    </row>
    <row r="140" spans="1:9" ht="12.75">
      <c r="A140" s="113" t="s">
        <v>411</v>
      </c>
      <c r="B140" s="113"/>
      <c r="C140" s="113"/>
      <c r="D140" s="118" t="s">
        <v>417</v>
      </c>
      <c r="E140" s="117"/>
      <c r="F140" s="34" t="s">
        <v>428</v>
      </c>
      <c r="G140" s="49">
        <v>61.4</v>
      </c>
      <c r="H140" s="50">
        <v>1</v>
      </c>
      <c r="I140" s="49">
        <f t="shared" si="3"/>
        <v>61.4</v>
      </c>
    </row>
    <row r="141" spans="1:9" ht="12.75">
      <c r="A141" s="113" t="s">
        <v>411</v>
      </c>
      <c r="B141" s="113"/>
      <c r="C141" s="113"/>
      <c r="D141" s="118" t="s">
        <v>418</v>
      </c>
      <c r="E141" s="117"/>
      <c r="F141" s="34" t="s">
        <v>428</v>
      </c>
      <c r="G141" s="49">
        <v>61.4</v>
      </c>
      <c r="H141" s="50">
        <v>1</v>
      </c>
      <c r="I141" s="49">
        <f t="shared" si="3"/>
        <v>61.4</v>
      </c>
    </row>
    <row r="142" spans="1:9" ht="12.75">
      <c r="A142" s="113" t="s">
        <v>411</v>
      </c>
      <c r="B142" s="113"/>
      <c r="C142" s="113"/>
      <c r="D142" s="118" t="s">
        <v>419</v>
      </c>
      <c r="E142" s="117"/>
      <c r="F142" s="34" t="s">
        <v>428</v>
      </c>
      <c r="G142" s="49">
        <v>61.4</v>
      </c>
      <c r="H142" s="50">
        <v>8</v>
      </c>
      <c r="I142" s="49">
        <f t="shared" si="3"/>
        <v>491.2</v>
      </c>
    </row>
    <row r="143" spans="1:9" ht="12.75">
      <c r="A143" s="113" t="s">
        <v>411</v>
      </c>
      <c r="B143" s="113"/>
      <c r="C143" s="113"/>
      <c r="D143" s="118" t="s">
        <v>420</v>
      </c>
      <c r="E143" s="117"/>
      <c r="F143" s="34" t="s">
        <v>428</v>
      </c>
      <c r="G143" s="49">
        <v>61.4</v>
      </c>
      <c r="H143" s="50">
        <v>2</v>
      </c>
      <c r="I143" s="49">
        <f t="shared" si="3"/>
        <v>122.8</v>
      </c>
    </row>
    <row r="144" spans="1:9" ht="12.75">
      <c r="A144" s="113" t="s">
        <v>411</v>
      </c>
      <c r="B144" s="113"/>
      <c r="C144" s="113"/>
      <c r="D144" s="118" t="s">
        <v>421</v>
      </c>
      <c r="E144" s="117"/>
      <c r="F144" s="34" t="s">
        <v>428</v>
      </c>
      <c r="G144" s="49">
        <v>61.4</v>
      </c>
      <c r="H144" s="50">
        <v>6</v>
      </c>
      <c r="I144" s="49">
        <f t="shared" si="3"/>
        <v>368.4</v>
      </c>
    </row>
    <row r="145" spans="1:9" ht="12.75">
      <c r="A145" s="113" t="s">
        <v>411</v>
      </c>
      <c r="B145" s="113"/>
      <c r="C145" s="113"/>
      <c r="D145" s="118" t="s">
        <v>422</v>
      </c>
      <c r="E145" s="117"/>
      <c r="F145" s="34" t="s">
        <v>428</v>
      </c>
      <c r="G145" s="49">
        <v>61.4</v>
      </c>
      <c r="H145" s="50">
        <v>1</v>
      </c>
      <c r="I145" s="49">
        <f t="shared" si="3"/>
        <v>61.4</v>
      </c>
    </row>
    <row r="146" spans="1:9" ht="12.75">
      <c r="A146" s="113" t="s">
        <v>411</v>
      </c>
      <c r="B146" s="113"/>
      <c r="C146" s="113"/>
      <c r="D146" s="118" t="s">
        <v>423</v>
      </c>
      <c r="E146" s="117"/>
      <c r="F146" s="34" t="s">
        <v>428</v>
      </c>
      <c r="G146" s="49">
        <v>61.4</v>
      </c>
      <c r="H146" s="50">
        <v>1</v>
      </c>
      <c r="I146" s="49">
        <f t="shared" si="3"/>
        <v>61.4</v>
      </c>
    </row>
    <row r="147" spans="1:9" ht="12.75">
      <c r="A147" s="113" t="s">
        <v>411</v>
      </c>
      <c r="B147" s="113"/>
      <c r="C147" s="113"/>
      <c r="D147" s="118" t="s">
        <v>424</v>
      </c>
      <c r="E147" s="117"/>
      <c r="F147" s="34" t="s">
        <v>428</v>
      </c>
      <c r="G147" s="49">
        <v>61.4</v>
      </c>
      <c r="H147" s="50">
        <v>3</v>
      </c>
      <c r="I147" s="49">
        <f t="shared" si="3"/>
        <v>184.2</v>
      </c>
    </row>
    <row r="148" spans="1:9" ht="12.75">
      <c r="A148" s="113" t="s">
        <v>411</v>
      </c>
      <c r="B148" s="113"/>
      <c r="C148" s="113"/>
      <c r="D148" s="118" t="s">
        <v>425</v>
      </c>
      <c r="E148" s="117"/>
      <c r="F148" s="34" t="s">
        <v>428</v>
      </c>
      <c r="G148" s="49">
        <v>61.4</v>
      </c>
      <c r="H148" s="50">
        <v>1</v>
      </c>
      <c r="I148" s="49">
        <f t="shared" si="3"/>
        <v>61.4</v>
      </c>
    </row>
    <row r="149" spans="1:9" ht="12.75">
      <c r="A149" s="113" t="s">
        <v>411</v>
      </c>
      <c r="B149" s="113"/>
      <c r="C149" s="113"/>
      <c r="D149" s="118" t="s">
        <v>426</v>
      </c>
      <c r="E149" s="117"/>
      <c r="F149" s="34" t="s">
        <v>428</v>
      </c>
      <c r="G149" s="49">
        <v>61.4</v>
      </c>
      <c r="H149" s="50">
        <v>1</v>
      </c>
      <c r="I149" s="49">
        <f t="shared" si="3"/>
        <v>61.4</v>
      </c>
    </row>
    <row r="150" spans="1:9" ht="12.75">
      <c r="A150" s="113" t="s">
        <v>411</v>
      </c>
      <c r="B150" s="113"/>
      <c r="C150" s="113"/>
      <c r="D150" s="118" t="s">
        <v>427</v>
      </c>
      <c r="E150" s="117"/>
      <c r="F150" s="34" t="s">
        <v>428</v>
      </c>
      <c r="G150" s="49">
        <v>61.4</v>
      </c>
      <c r="H150" s="50">
        <v>1</v>
      </c>
      <c r="I150" s="49">
        <f t="shared" si="3"/>
        <v>61.4</v>
      </c>
    </row>
    <row r="151" spans="1:9" ht="12.75">
      <c r="A151" s="34"/>
      <c r="E151" s="88"/>
      <c r="F151" s="37"/>
      <c r="G151" s="38"/>
      <c r="H151" s="38"/>
      <c r="I151" s="38"/>
    </row>
    <row r="152" spans="1:9" ht="12.75">
      <c r="A152" s="9" t="s">
        <v>20</v>
      </c>
      <c r="E152" s="89">
        <v>0</v>
      </c>
      <c r="F152" s="34" t="s">
        <v>293</v>
      </c>
      <c r="I152" s="45">
        <f>SUM(E152:E155)</f>
        <v>37687.40000000001</v>
      </c>
    </row>
    <row r="153" spans="1:11" ht="12.75">
      <c r="A153" s="9" t="s">
        <v>21</v>
      </c>
      <c r="E153" s="90">
        <f>SUM(I115:I134)</f>
        <v>35784.00000000001</v>
      </c>
      <c r="I153" s="45"/>
      <c r="K153" s="100"/>
    </row>
    <row r="154" spans="1:9" ht="12.75">
      <c r="A154" s="34" t="s">
        <v>429</v>
      </c>
      <c r="E154" s="90">
        <f>SUM(I135:I150)</f>
        <v>1903.4000000000003</v>
      </c>
      <c r="F154" s="34" t="s">
        <v>296</v>
      </c>
      <c r="I154" s="45">
        <f>ROUND((E152*0.1402)+((E154+E155)*0.2097)+(E153*0.2097),2)</f>
        <v>7903.05</v>
      </c>
    </row>
    <row r="155" spans="1:9" ht="12.75">
      <c r="A155" s="34" t="s">
        <v>295</v>
      </c>
      <c r="F155" s="37" t="s">
        <v>297</v>
      </c>
      <c r="G155" s="38"/>
      <c r="H155" s="38"/>
      <c r="I155" s="48">
        <f>SUM(I152:I154)</f>
        <v>45590.45000000001</v>
      </c>
    </row>
    <row r="158" ht="12.75">
      <c r="A158" s="36" t="s">
        <v>511</v>
      </c>
    </row>
    <row r="159" spans="1:6" ht="41.25" customHeight="1">
      <c r="A159" s="114" t="s">
        <v>298</v>
      </c>
      <c r="B159" s="114"/>
      <c r="C159" s="114"/>
      <c r="D159" s="115" t="s">
        <v>430</v>
      </c>
      <c r="E159" s="115"/>
      <c r="F159" s="33" t="s">
        <v>292</v>
      </c>
    </row>
    <row r="160" spans="1:9" ht="22.5">
      <c r="A160" s="108" t="s">
        <v>0</v>
      </c>
      <c r="B160" s="108"/>
      <c r="C160" s="108"/>
      <c r="D160" s="109" t="s">
        <v>1</v>
      </c>
      <c r="E160" s="109"/>
      <c r="F160" s="1" t="s">
        <v>2</v>
      </c>
      <c r="G160" s="2" t="s">
        <v>410</v>
      </c>
      <c r="H160" s="3" t="s">
        <v>4</v>
      </c>
      <c r="I160" s="4" t="s">
        <v>5</v>
      </c>
    </row>
    <row r="161" spans="7:9" ht="12.75">
      <c r="G161" s="5"/>
      <c r="H161" s="5"/>
      <c r="I161" s="5"/>
    </row>
    <row r="162" spans="1:9" ht="12.75">
      <c r="A162" s="106" t="s">
        <v>299</v>
      </c>
      <c r="B162" s="107"/>
      <c r="C162" s="107"/>
      <c r="D162" s="116" t="s">
        <v>302</v>
      </c>
      <c r="E162" s="117"/>
      <c r="F162" s="39" t="s">
        <v>307</v>
      </c>
      <c r="G162" s="7">
        <v>3.58</v>
      </c>
      <c r="H162" s="8">
        <v>0.0512056</v>
      </c>
      <c r="I162" s="7">
        <f>ROUND(H162*G162,2)</f>
        <v>0.18</v>
      </c>
    </row>
    <row r="163" spans="1:9" ht="39" customHeight="1">
      <c r="A163" s="110" t="s">
        <v>308</v>
      </c>
      <c r="B163" s="110"/>
      <c r="C163" s="110"/>
      <c r="D163" s="106" t="s">
        <v>303</v>
      </c>
      <c r="E163" s="112"/>
      <c r="F163" s="39" t="s">
        <v>304</v>
      </c>
      <c r="G163" s="7">
        <v>632000</v>
      </c>
      <c r="H163" s="8">
        <v>3E-07</v>
      </c>
      <c r="I163" s="7">
        <f aca="true" t="shared" si="4" ref="I163:I165">ROUND(H163*G163,2)</f>
        <v>0.19</v>
      </c>
    </row>
    <row r="164" spans="1:9" ht="12.75">
      <c r="A164" s="106" t="s">
        <v>300</v>
      </c>
      <c r="B164" s="107"/>
      <c r="C164" s="107"/>
      <c r="D164" s="116" t="s">
        <v>305</v>
      </c>
      <c r="E164" s="117"/>
      <c r="F164" s="39" t="s">
        <v>306</v>
      </c>
      <c r="G164" s="7">
        <v>11</v>
      </c>
      <c r="H164" s="8">
        <v>0.0058568</v>
      </c>
      <c r="I164" s="7">
        <f t="shared" si="4"/>
        <v>0.06</v>
      </c>
    </row>
    <row r="165" spans="1:9" ht="12.75">
      <c r="A165" s="106" t="s">
        <v>301</v>
      </c>
      <c r="B165" s="107"/>
      <c r="C165" s="107"/>
      <c r="D165" s="129" t="s">
        <v>19</v>
      </c>
      <c r="E165" s="117"/>
      <c r="F165" s="6" t="s">
        <v>17</v>
      </c>
      <c r="G165" s="7">
        <v>4.68</v>
      </c>
      <c r="H165" s="8">
        <v>0.003</v>
      </c>
      <c r="I165" s="7">
        <f t="shared" si="4"/>
        <v>0.01</v>
      </c>
    </row>
    <row r="167" spans="1:9" ht="12.75">
      <c r="A167" s="9" t="s">
        <v>20</v>
      </c>
      <c r="E167" s="46">
        <f>SUM(I162)</f>
        <v>0.18</v>
      </c>
      <c r="F167" s="34" t="s">
        <v>293</v>
      </c>
      <c r="I167" s="45">
        <f>SUM(E167:E170)</f>
        <v>0.52</v>
      </c>
    </row>
    <row r="168" spans="1:9" ht="12.75">
      <c r="A168" s="9" t="s">
        <v>21</v>
      </c>
      <c r="E168" s="47">
        <f>SUM(I163)</f>
        <v>0.19</v>
      </c>
      <c r="I168" s="45"/>
    </row>
    <row r="169" spans="1:9" ht="12.75">
      <c r="A169" s="34" t="s">
        <v>294</v>
      </c>
      <c r="E169" s="45">
        <f>SUM(I164:I165)</f>
        <v>0.06999999999999999</v>
      </c>
      <c r="F169" s="34" t="s">
        <v>296</v>
      </c>
      <c r="I169" s="45">
        <f>ROUND((E167*0.1402)+((E169+E170)*0.2097)+(E168*0.2097),2)</f>
        <v>0.1</v>
      </c>
    </row>
    <row r="170" spans="1:9" ht="12.75">
      <c r="A170" s="34" t="s">
        <v>295</v>
      </c>
      <c r="E170" s="45">
        <f>ROUND(E169*1.2084,2)</f>
        <v>0.08</v>
      </c>
      <c r="F170" s="37" t="s">
        <v>297</v>
      </c>
      <c r="G170" s="38"/>
      <c r="H170" s="38"/>
      <c r="I170" s="48">
        <f>SUM(I167:I169)</f>
        <v>0.62</v>
      </c>
    </row>
    <row r="171" spans="1:9" ht="12.75">
      <c r="A171" s="34"/>
      <c r="E171" s="35"/>
      <c r="F171" s="37"/>
      <c r="G171" s="38"/>
      <c r="H171" s="38"/>
      <c r="I171" s="38"/>
    </row>
    <row r="172" spans="1:9" ht="12.75">
      <c r="A172" s="34"/>
      <c r="E172" s="35"/>
      <c r="F172" s="37"/>
      <c r="G172" s="38"/>
      <c r="H172" s="38"/>
      <c r="I172" s="38"/>
    </row>
    <row r="173" spans="1:9" ht="12.75">
      <c r="A173" s="34"/>
      <c r="E173" s="35"/>
      <c r="F173" s="37"/>
      <c r="G173" s="38"/>
      <c r="H173" s="38"/>
      <c r="I173" s="38"/>
    </row>
    <row r="174" spans="1:9" ht="12.75">
      <c r="A174" s="36" t="s">
        <v>512</v>
      </c>
      <c r="E174" s="35"/>
      <c r="F174" s="37"/>
      <c r="G174" s="38"/>
      <c r="H174" s="38"/>
      <c r="I174" s="38"/>
    </row>
    <row r="175" spans="1:6" ht="12.75">
      <c r="A175" s="114" t="s">
        <v>431</v>
      </c>
      <c r="B175" s="114"/>
      <c r="C175" s="114"/>
      <c r="D175" s="115" t="s">
        <v>432</v>
      </c>
      <c r="E175" s="115"/>
      <c r="F175" s="33" t="s">
        <v>309</v>
      </c>
    </row>
    <row r="176" spans="1:9" ht="22.5">
      <c r="A176" s="108" t="s">
        <v>0</v>
      </c>
      <c r="B176" s="108"/>
      <c r="C176" s="108"/>
      <c r="D176" s="109" t="s">
        <v>1</v>
      </c>
      <c r="E176" s="109"/>
      <c r="F176" s="1" t="s">
        <v>2</v>
      </c>
      <c r="G176" s="2" t="s">
        <v>410</v>
      </c>
      <c r="H176" s="3" t="s">
        <v>4</v>
      </c>
      <c r="I176" s="4" t="s">
        <v>5</v>
      </c>
    </row>
    <row r="177" spans="7:9" ht="12.75">
      <c r="G177" s="5"/>
      <c r="H177" s="5"/>
      <c r="I177" s="5"/>
    </row>
    <row r="178" spans="1:9" ht="12.75">
      <c r="A178" s="106" t="s">
        <v>299</v>
      </c>
      <c r="B178" s="107"/>
      <c r="C178" s="107"/>
      <c r="D178" s="43" t="s">
        <v>302</v>
      </c>
      <c r="E178" s="42"/>
      <c r="F178" s="39" t="s">
        <v>307</v>
      </c>
      <c r="G178" s="7">
        <v>3.58</v>
      </c>
      <c r="H178" s="8">
        <v>0.00256</v>
      </c>
      <c r="I178" s="7">
        <f>ROUND(H178*G178,2)</f>
        <v>0.01</v>
      </c>
    </row>
    <row r="179" spans="1:9" ht="12.75">
      <c r="A179" s="110" t="s">
        <v>308</v>
      </c>
      <c r="B179" s="110"/>
      <c r="C179" s="110"/>
      <c r="D179" s="43" t="s">
        <v>433</v>
      </c>
      <c r="E179" s="42"/>
      <c r="F179" s="39" t="s">
        <v>304</v>
      </c>
      <c r="G179" s="7">
        <v>632000</v>
      </c>
      <c r="H179" s="91">
        <v>7E-08</v>
      </c>
      <c r="I179" s="7">
        <f aca="true" t="shared" si="5" ref="I179:I181">ROUND(H179*G179,2)</f>
        <v>0.04</v>
      </c>
    </row>
    <row r="180" spans="1:9" ht="12.75">
      <c r="A180" s="106" t="s">
        <v>300</v>
      </c>
      <c r="B180" s="107"/>
      <c r="C180" s="107"/>
      <c r="D180" s="43" t="s">
        <v>305</v>
      </c>
      <c r="E180" s="42"/>
      <c r="F180" s="39" t="s">
        <v>306</v>
      </c>
      <c r="G180" s="7">
        <v>11</v>
      </c>
      <c r="H180" s="8">
        <v>0.001752</v>
      </c>
      <c r="I180" s="7">
        <f t="shared" si="5"/>
        <v>0.02</v>
      </c>
    </row>
    <row r="181" spans="1:9" ht="12.75">
      <c r="A181" s="106" t="s">
        <v>301</v>
      </c>
      <c r="B181" s="107"/>
      <c r="C181" s="107"/>
      <c r="D181" s="42" t="s">
        <v>19</v>
      </c>
      <c r="E181" s="42"/>
      <c r="F181" s="6" t="s">
        <v>17</v>
      </c>
      <c r="G181" s="7">
        <v>4.68</v>
      </c>
      <c r="H181" s="8">
        <v>0.002</v>
      </c>
      <c r="I181" s="7">
        <f t="shared" si="5"/>
        <v>0.01</v>
      </c>
    </row>
    <row r="183" spans="1:9" ht="12.75">
      <c r="A183" s="9" t="s">
        <v>20</v>
      </c>
      <c r="E183" s="46">
        <f>SUM(I178)</f>
        <v>0.01</v>
      </c>
      <c r="F183" s="34" t="s">
        <v>293</v>
      </c>
      <c r="I183" s="45">
        <f>SUM(E183:E186)</f>
        <v>0.12</v>
      </c>
    </row>
    <row r="184" spans="1:9" ht="12.75">
      <c r="A184" s="9" t="s">
        <v>21</v>
      </c>
      <c r="E184" s="47">
        <f>SUM(I179)</f>
        <v>0.04</v>
      </c>
      <c r="I184" s="45"/>
    </row>
    <row r="185" spans="1:9" ht="12.75">
      <c r="A185" s="34" t="s">
        <v>294</v>
      </c>
      <c r="E185" s="45">
        <f>SUM(I180:I181)</f>
        <v>0.03</v>
      </c>
      <c r="F185" s="34" t="s">
        <v>296</v>
      </c>
      <c r="I185" s="45">
        <f>ROUND((E183*0.1402)+((E185+E186)*0.2097)+(E184*0.2097),2)</f>
        <v>0.02</v>
      </c>
    </row>
    <row r="186" spans="1:9" ht="12.75">
      <c r="A186" s="34" t="s">
        <v>295</v>
      </c>
      <c r="E186" s="45">
        <f>ROUND(E185*1.2084,2)</f>
        <v>0.04</v>
      </c>
      <c r="F186" s="37" t="s">
        <v>297</v>
      </c>
      <c r="G186" s="38"/>
      <c r="H186" s="38"/>
      <c r="I186" s="48">
        <f>SUM(I183:I185)</f>
        <v>0.13999999999999999</v>
      </c>
    </row>
    <row r="187" spans="1:9" ht="12.75">
      <c r="A187" s="34"/>
      <c r="E187" s="35"/>
      <c r="F187" s="37"/>
      <c r="G187" s="38"/>
      <c r="H187" s="38"/>
      <c r="I187" s="38"/>
    </row>
    <row r="188" spans="1:9" s="78" customFormat="1" ht="12.75">
      <c r="A188" s="79"/>
      <c r="E188" s="35"/>
      <c r="F188" s="37"/>
      <c r="G188" s="38"/>
      <c r="H188" s="38"/>
      <c r="I188" s="38"/>
    </row>
    <row r="189" spans="1:9" s="78" customFormat="1" ht="12.75">
      <c r="A189" s="79"/>
      <c r="E189" s="35"/>
      <c r="F189" s="37"/>
      <c r="G189" s="38"/>
      <c r="H189" s="38"/>
      <c r="I189" s="38"/>
    </row>
    <row r="190" spans="1:9" s="78" customFormat="1" ht="12.75">
      <c r="A190" s="79"/>
      <c r="E190" s="35"/>
      <c r="F190" s="37"/>
      <c r="G190" s="38"/>
      <c r="H190" s="38"/>
      <c r="I190" s="38"/>
    </row>
    <row r="191" spans="1:9" s="78" customFormat="1" ht="12.75">
      <c r="A191" s="79"/>
      <c r="E191" s="35"/>
      <c r="F191" s="37"/>
      <c r="G191" s="38"/>
      <c r="H191" s="38"/>
      <c r="I191" s="38"/>
    </row>
    <row r="192" spans="1:9" s="78" customFormat="1" ht="12.75">
      <c r="A192" s="79"/>
      <c r="E192" s="35"/>
      <c r="F192" s="37"/>
      <c r="G192" s="38"/>
      <c r="H192" s="38"/>
      <c r="I192" s="38"/>
    </row>
    <row r="193" spans="1:9" s="78" customFormat="1" ht="12.75">
      <c r="A193" s="79"/>
      <c r="E193" s="35"/>
      <c r="F193" s="37"/>
      <c r="G193" s="38"/>
      <c r="H193" s="38"/>
      <c r="I193" s="38"/>
    </row>
    <row r="194" spans="1:9" s="78" customFormat="1" ht="12.75">
      <c r="A194" s="79"/>
      <c r="E194" s="35"/>
      <c r="F194" s="37"/>
      <c r="G194" s="38"/>
      <c r="H194" s="38"/>
      <c r="I194" s="38"/>
    </row>
    <row r="195" spans="1:9" s="78" customFormat="1" ht="12.75">
      <c r="A195" s="79"/>
      <c r="E195" s="35"/>
      <c r="F195" s="37"/>
      <c r="G195" s="38"/>
      <c r="H195" s="38"/>
      <c r="I195" s="38"/>
    </row>
    <row r="196" spans="1:9" s="78" customFormat="1" ht="12.75">
      <c r="A196" s="79"/>
      <c r="E196" s="35"/>
      <c r="F196" s="37"/>
      <c r="G196" s="38"/>
      <c r="H196" s="38"/>
      <c r="I196" s="38"/>
    </row>
    <row r="197" spans="1:9" ht="12.75">
      <c r="A197" s="34"/>
      <c r="E197" s="35"/>
      <c r="F197" s="37"/>
      <c r="G197" s="38"/>
      <c r="H197" s="38"/>
      <c r="I197" s="38"/>
    </row>
    <row r="200" ht="12.75">
      <c r="A200" s="36" t="s">
        <v>513</v>
      </c>
    </row>
    <row r="201" spans="1:6" ht="27.75" customHeight="1">
      <c r="A201" s="130" t="s">
        <v>328</v>
      </c>
      <c r="B201" s="130"/>
      <c r="C201" s="130"/>
      <c r="D201" s="126" t="s">
        <v>434</v>
      </c>
      <c r="E201" s="126"/>
      <c r="F201" s="33" t="s">
        <v>313</v>
      </c>
    </row>
    <row r="202" spans="1:9" ht="22.5">
      <c r="A202" s="108" t="s">
        <v>0</v>
      </c>
      <c r="B202" s="108"/>
      <c r="C202" s="108"/>
      <c r="D202" s="109" t="s">
        <v>1</v>
      </c>
      <c r="E202" s="109"/>
      <c r="F202" s="1" t="s">
        <v>2</v>
      </c>
      <c r="G202" s="2" t="s">
        <v>410</v>
      </c>
      <c r="H202" s="3" t="s">
        <v>4</v>
      </c>
      <c r="I202" s="4" t="s">
        <v>5</v>
      </c>
    </row>
    <row r="203" spans="1:10" ht="12.75" customHeight="1">
      <c r="A203" s="128" t="s">
        <v>147</v>
      </c>
      <c r="B203" s="128"/>
      <c r="C203" s="128"/>
      <c r="D203" s="42" t="s">
        <v>148</v>
      </c>
      <c r="E203" s="42"/>
      <c r="F203" s="43" t="s">
        <v>304</v>
      </c>
      <c r="G203" s="44">
        <v>10.62</v>
      </c>
      <c r="H203" s="44">
        <v>0.2</v>
      </c>
      <c r="I203" s="7">
        <f aca="true" t="shared" si="6" ref="I203:I204">ROUND(H203*G203,2)</f>
        <v>2.12</v>
      </c>
      <c r="J203" s="42"/>
    </row>
    <row r="204" spans="1:10" ht="12.75" customHeight="1">
      <c r="A204" s="111" t="s">
        <v>18</v>
      </c>
      <c r="B204" s="111"/>
      <c r="C204" s="111"/>
      <c r="D204" s="42" t="s">
        <v>19</v>
      </c>
      <c r="E204" s="42"/>
      <c r="F204" s="36" t="s">
        <v>312</v>
      </c>
      <c r="G204" s="45">
        <v>4.68</v>
      </c>
      <c r="H204" s="45">
        <v>2.1</v>
      </c>
      <c r="I204" s="7">
        <f t="shared" si="6"/>
        <v>9.83</v>
      </c>
      <c r="J204" s="42"/>
    </row>
    <row r="206" spans="1:9" ht="12.75">
      <c r="A206" s="9" t="s">
        <v>20</v>
      </c>
      <c r="E206" s="46">
        <f>SUM(I201)</f>
        <v>0</v>
      </c>
      <c r="F206" s="34" t="s">
        <v>293</v>
      </c>
      <c r="I206" s="45">
        <f>SUM(E206:E209)</f>
        <v>23.83</v>
      </c>
    </row>
    <row r="207" spans="1:9" ht="12.75">
      <c r="A207" s="9" t="s">
        <v>21</v>
      </c>
      <c r="E207" s="47">
        <f>I203</f>
        <v>2.12</v>
      </c>
      <c r="I207" s="45"/>
    </row>
    <row r="208" spans="1:9" ht="12.75">
      <c r="A208" s="34" t="s">
        <v>294</v>
      </c>
      <c r="E208" s="45">
        <f>I204</f>
        <v>9.83</v>
      </c>
      <c r="F208" s="34" t="s">
        <v>296</v>
      </c>
      <c r="I208" s="45">
        <f>ROUND((E206*0.1402)+((E208+E209)*0.2097)+(E207*0.2097),2)</f>
        <v>5</v>
      </c>
    </row>
    <row r="209" spans="1:9" ht="12.75">
      <c r="A209" s="34" t="s">
        <v>295</v>
      </c>
      <c r="E209" s="45">
        <f>ROUND(E208*1.2084,2)</f>
        <v>11.88</v>
      </c>
      <c r="F209" s="37" t="s">
        <v>297</v>
      </c>
      <c r="G209" s="38"/>
      <c r="H209" s="38"/>
      <c r="I209" s="48">
        <f>SUM(I206:I208)</f>
        <v>28.83</v>
      </c>
    </row>
    <row r="210" ht="12.75">
      <c r="I210" s="45"/>
    </row>
    <row r="212" ht="12.75">
      <c r="A212" s="36" t="s">
        <v>514</v>
      </c>
    </row>
    <row r="213" spans="1:6" ht="27.75" customHeight="1">
      <c r="A213" s="130" t="s">
        <v>503</v>
      </c>
      <c r="B213" s="130"/>
      <c r="C213" s="130"/>
      <c r="D213" s="126" t="s">
        <v>435</v>
      </c>
      <c r="E213" s="126"/>
      <c r="F213" s="33" t="s">
        <v>505</v>
      </c>
    </row>
    <row r="214" spans="1:9" ht="22.5">
      <c r="A214" s="108" t="s">
        <v>0</v>
      </c>
      <c r="B214" s="108"/>
      <c r="C214" s="108"/>
      <c r="D214" s="109" t="s">
        <v>1</v>
      </c>
      <c r="E214" s="109"/>
      <c r="F214" s="1" t="s">
        <v>2</v>
      </c>
      <c r="G214" s="2" t="s">
        <v>410</v>
      </c>
      <c r="H214" s="3" t="s">
        <v>4</v>
      </c>
      <c r="I214" s="4" t="s">
        <v>5</v>
      </c>
    </row>
    <row r="215" spans="1:9" ht="12.75">
      <c r="A215" s="128" t="s">
        <v>165</v>
      </c>
      <c r="B215" s="128"/>
      <c r="C215" s="128"/>
      <c r="D215" s="136" t="s">
        <v>438</v>
      </c>
      <c r="E215" s="136"/>
      <c r="F215" s="42" t="s">
        <v>307</v>
      </c>
      <c r="G215" s="42">
        <v>3.58</v>
      </c>
      <c r="H215" s="42">
        <v>0.176726</v>
      </c>
      <c r="I215" s="60">
        <f aca="true" t="shared" si="7" ref="I215:I218">ROUND(H215*G215,2)</f>
        <v>0.63</v>
      </c>
    </row>
    <row r="216" spans="1:9" ht="25.5" customHeight="1">
      <c r="A216" s="111" t="s">
        <v>436</v>
      </c>
      <c r="B216" s="111"/>
      <c r="C216" s="111"/>
      <c r="D216" s="106" t="s">
        <v>440</v>
      </c>
      <c r="E216" s="112"/>
      <c r="F216" s="42" t="s">
        <v>304</v>
      </c>
      <c r="G216" s="42">
        <v>38611.88</v>
      </c>
      <c r="H216" s="42">
        <v>8E-07</v>
      </c>
      <c r="I216" s="60">
        <f t="shared" si="7"/>
        <v>0.03</v>
      </c>
    </row>
    <row r="217" spans="1:9" ht="44.25" customHeight="1">
      <c r="A217" s="111" t="s">
        <v>193</v>
      </c>
      <c r="B217" s="111"/>
      <c r="C217" s="111"/>
      <c r="D217" s="106" t="s">
        <v>336</v>
      </c>
      <c r="E217" s="112"/>
      <c r="F217" s="42" t="s">
        <v>304</v>
      </c>
      <c r="G217" s="42">
        <v>257086.7</v>
      </c>
      <c r="H217" s="42">
        <v>5.2E-07</v>
      </c>
      <c r="I217" s="60">
        <f t="shared" si="7"/>
        <v>0.13</v>
      </c>
    </row>
    <row r="218" spans="1:11" ht="12.75" customHeight="1">
      <c r="A218" s="111" t="s">
        <v>437</v>
      </c>
      <c r="B218" s="111"/>
      <c r="C218" s="111"/>
      <c r="D218" s="107" t="s">
        <v>439</v>
      </c>
      <c r="E218" s="112"/>
      <c r="F218" s="42" t="s">
        <v>312</v>
      </c>
      <c r="G218" s="42">
        <v>7.17</v>
      </c>
      <c r="H218" s="42">
        <v>0.0084626</v>
      </c>
      <c r="I218" s="60">
        <f t="shared" si="7"/>
        <v>0.06</v>
      </c>
      <c r="K218">
        <f>1577.29/220</f>
        <v>7.1695</v>
      </c>
    </row>
    <row r="220" spans="1:9" ht="12.75">
      <c r="A220" s="62" t="s">
        <v>20</v>
      </c>
      <c r="B220" s="58"/>
      <c r="C220" s="58"/>
      <c r="D220" s="58"/>
      <c r="E220" s="46">
        <f>SUM(I215)</f>
        <v>0.63</v>
      </c>
      <c r="F220" s="34" t="s">
        <v>293</v>
      </c>
      <c r="G220" s="58"/>
      <c r="H220" s="58"/>
      <c r="I220" s="45">
        <f>SUM(E220:E223)</f>
        <v>0.9200000000000002</v>
      </c>
    </row>
    <row r="221" spans="1:9" ht="12.75">
      <c r="A221" s="62" t="s">
        <v>21</v>
      </c>
      <c r="B221" s="58"/>
      <c r="C221" s="58"/>
      <c r="D221" s="58"/>
      <c r="E221" s="47">
        <f>SUM(I216:I217)</f>
        <v>0.16</v>
      </c>
      <c r="F221" s="58"/>
      <c r="G221" s="58"/>
      <c r="H221" s="58"/>
      <c r="I221" s="45"/>
    </row>
    <row r="222" spans="1:9" ht="12.75">
      <c r="A222" s="34" t="s">
        <v>294</v>
      </c>
      <c r="B222" s="58"/>
      <c r="C222" s="58"/>
      <c r="D222" s="58"/>
      <c r="E222" s="45">
        <f>I218</f>
        <v>0.06</v>
      </c>
      <c r="F222" s="34" t="s">
        <v>296</v>
      </c>
      <c r="G222" s="58"/>
      <c r="H222" s="58"/>
      <c r="I222" s="45">
        <f>ROUND((E220*0.1402)+((E222+E223)*0.2097)+(E221*0.2097),2)</f>
        <v>0.15</v>
      </c>
    </row>
    <row r="223" spans="1:9" ht="12.75">
      <c r="A223" s="34" t="s">
        <v>295</v>
      </c>
      <c r="B223" s="58"/>
      <c r="C223" s="58"/>
      <c r="D223" s="58"/>
      <c r="E223" s="45">
        <f>ROUND(E222*1.2084,2)</f>
        <v>0.07</v>
      </c>
      <c r="F223" s="37" t="s">
        <v>297</v>
      </c>
      <c r="G223" s="38"/>
      <c r="H223" s="38"/>
      <c r="I223" s="48">
        <f>SUM(I220:I222)</f>
        <v>1.07</v>
      </c>
    </row>
    <row r="226" ht="12.75">
      <c r="A226" s="36" t="s">
        <v>515</v>
      </c>
    </row>
    <row r="227" spans="1:6" ht="29.25" customHeight="1">
      <c r="A227" s="114" t="s">
        <v>314</v>
      </c>
      <c r="B227" s="114"/>
      <c r="C227" s="114"/>
      <c r="D227" s="115" t="s">
        <v>441</v>
      </c>
      <c r="E227" s="115"/>
      <c r="F227" s="33" t="s">
        <v>313</v>
      </c>
    </row>
    <row r="228" spans="1:9" ht="22.5">
      <c r="A228" s="108" t="s">
        <v>0</v>
      </c>
      <c r="B228" s="108"/>
      <c r="C228" s="108"/>
      <c r="D228" s="109" t="s">
        <v>1</v>
      </c>
      <c r="E228" s="109"/>
      <c r="F228" s="1" t="s">
        <v>2</v>
      </c>
      <c r="G228" s="2" t="s">
        <v>410</v>
      </c>
      <c r="H228" s="3" t="s">
        <v>4</v>
      </c>
      <c r="I228" s="4" t="s">
        <v>5</v>
      </c>
    </row>
    <row r="229" spans="1:9" ht="12.75">
      <c r="A229" s="127" t="s">
        <v>299</v>
      </c>
      <c r="B229" s="127"/>
      <c r="C229" s="127"/>
      <c r="D229" s="135" t="s">
        <v>442</v>
      </c>
      <c r="E229" s="135"/>
      <c r="F229" s="72" t="s">
        <v>307</v>
      </c>
      <c r="G229" s="70">
        <v>3.58</v>
      </c>
      <c r="H229" s="94">
        <v>0.05826</v>
      </c>
      <c r="I229" s="71">
        <f aca="true" t="shared" si="8" ref="I229:I240">ROUND(H229*G229,2)</f>
        <v>0.21</v>
      </c>
    </row>
    <row r="230" spans="1:9" ht="34.5" customHeight="1">
      <c r="A230" s="9" t="s">
        <v>166</v>
      </c>
      <c r="D230" s="106" t="s">
        <v>317</v>
      </c>
      <c r="E230" s="112"/>
      <c r="F230" s="36" t="s">
        <v>304</v>
      </c>
      <c r="G230" s="45">
        <v>632000</v>
      </c>
      <c r="H230" s="93">
        <v>1.2E-07</v>
      </c>
      <c r="I230" s="71">
        <f t="shared" si="8"/>
        <v>0.08</v>
      </c>
    </row>
    <row r="231" spans="1:9" ht="44.25" customHeight="1">
      <c r="A231" s="9" t="s">
        <v>190</v>
      </c>
      <c r="D231" s="106" t="s">
        <v>318</v>
      </c>
      <c r="E231" s="112"/>
      <c r="F231" s="36" t="s">
        <v>304</v>
      </c>
      <c r="G231" s="45">
        <v>335101.56</v>
      </c>
      <c r="H231" s="92">
        <v>2E-07</v>
      </c>
      <c r="I231" s="71">
        <f t="shared" si="8"/>
        <v>0.07</v>
      </c>
    </row>
    <row r="232" spans="1:9" ht="26.25" customHeight="1">
      <c r="A232" s="9" t="s">
        <v>191</v>
      </c>
      <c r="D232" s="106" t="s">
        <v>319</v>
      </c>
      <c r="E232" s="112"/>
      <c r="F232" s="36" t="s">
        <v>304</v>
      </c>
      <c r="G232" s="45">
        <v>119500</v>
      </c>
      <c r="H232" s="92">
        <v>2E-07</v>
      </c>
      <c r="I232" s="71">
        <f t="shared" si="8"/>
        <v>0.02</v>
      </c>
    </row>
    <row r="233" spans="1:9" ht="24" customHeight="1">
      <c r="A233" s="9" t="s">
        <v>192</v>
      </c>
      <c r="D233" s="106" t="s">
        <v>320</v>
      </c>
      <c r="E233" s="112"/>
      <c r="F233" s="36" t="s">
        <v>304</v>
      </c>
      <c r="G233" s="45">
        <v>29044.13</v>
      </c>
      <c r="H233" s="92">
        <v>3E-07</v>
      </c>
      <c r="I233" s="71">
        <f t="shared" si="8"/>
        <v>0.01</v>
      </c>
    </row>
    <row r="234" spans="1:9" ht="51.75" customHeight="1">
      <c r="A234" s="9" t="s">
        <v>193</v>
      </c>
      <c r="D234" s="106" t="s">
        <v>321</v>
      </c>
      <c r="E234" s="112"/>
      <c r="F234" s="36" t="s">
        <v>304</v>
      </c>
      <c r="G234" s="45">
        <v>257086.7</v>
      </c>
      <c r="H234" s="92">
        <v>1E-07</v>
      </c>
      <c r="I234" s="71">
        <f t="shared" si="8"/>
        <v>0.03</v>
      </c>
    </row>
    <row r="235" spans="1:9" ht="59.25" customHeight="1">
      <c r="A235" s="9" t="s">
        <v>194</v>
      </c>
      <c r="D235" s="133" t="s">
        <v>322</v>
      </c>
      <c r="E235" s="112"/>
      <c r="F235" s="36" t="s">
        <v>304</v>
      </c>
      <c r="G235" s="45">
        <v>38500</v>
      </c>
      <c r="H235" s="92">
        <v>2E-07</v>
      </c>
      <c r="I235" s="71">
        <f t="shared" si="8"/>
        <v>0.01</v>
      </c>
    </row>
    <row r="236" spans="1:9" ht="12.75">
      <c r="A236" s="9" t="s">
        <v>195</v>
      </c>
      <c r="D236" s="106" t="s">
        <v>323</v>
      </c>
      <c r="E236" s="112"/>
      <c r="F236" s="36" t="s">
        <v>312</v>
      </c>
      <c r="G236" s="45">
        <v>7.17</v>
      </c>
      <c r="H236" s="92">
        <v>0.0026848</v>
      </c>
      <c r="I236" s="71">
        <f t="shared" si="8"/>
        <v>0.02</v>
      </c>
    </row>
    <row r="237" spans="1:9" ht="12.75">
      <c r="A237" s="9" t="s">
        <v>167</v>
      </c>
      <c r="D237" s="106" t="s">
        <v>326</v>
      </c>
      <c r="E237" s="112"/>
      <c r="F237" s="36" t="s">
        <v>306</v>
      </c>
      <c r="G237" s="45">
        <v>11</v>
      </c>
      <c r="H237" s="92">
        <v>0.0026848</v>
      </c>
      <c r="I237" s="71">
        <f t="shared" si="8"/>
        <v>0.03</v>
      </c>
    </row>
    <row r="238" spans="1:9" ht="12.75">
      <c r="A238" s="9" t="s">
        <v>196</v>
      </c>
      <c r="D238" s="106" t="s">
        <v>325</v>
      </c>
      <c r="E238" s="112"/>
      <c r="F238" s="36" t="s">
        <v>306</v>
      </c>
      <c r="G238" s="45">
        <v>7.17</v>
      </c>
      <c r="H238" s="92">
        <v>0.0026848</v>
      </c>
      <c r="I238" s="71">
        <f t="shared" si="8"/>
        <v>0.02</v>
      </c>
    </row>
    <row r="239" spans="1:9" ht="12.75">
      <c r="A239" s="9" t="s">
        <v>168</v>
      </c>
      <c r="D239" s="106" t="s">
        <v>324</v>
      </c>
      <c r="E239" s="112"/>
      <c r="F239" s="36" t="s">
        <v>306</v>
      </c>
      <c r="G239" s="45">
        <v>4.68</v>
      </c>
      <c r="H239" s="92">
        <v>0.011978</v>
      </c>
      <c r="I239" s="71">
        <f t="shared" si="8"/>
        <v>0.06</v>
      </c>
    </row>
    <row r="240" spans="1:9" ht="12.75">
      <c r="A240" s="9" t="s">
        <v>197</v>
      </c>
      <c r="D240" s="106" t="s">
        <v>327</v>
      </c>
      <c r="E240" s="112"/>
      <c r="F240" s="36" t="s">
        <v>306</v>
      </c>
      <c r="G240" s="45">
        <v>7.41</v>
      </c>
      <c r="H240" s="92">
        <v>0.0026848</v>
      </c>
      <c r="I240" s="71">
        <f t="shared" si="8"/>
        <v>0.02</v>
      </c>
    </row>
    <row r="241" spans="7:9" ht="12.75">
      <c r="G241" s="45"/>
      <c r="H241" s="45"/>
      <c r="I241" s="45"/>
    </row>
    <row r="242" spans="1:9" ht="12.75">
      <c r="A242" s="9" t="s">
        <v>20</v>
      </c>
      <c r="E242" s="46">
        <f>I229</f>
        <v>0.21</v>
      </c>
      <c r="F242" s="34" t="s">
        <v>293</v>
      </c>
      <c r="I242" s="45">
        <f>SUM(E242:E245)</f>
        <v>0.76</v>
      </c>
    </row>
    <row r="243" spans="1:9" ht="12.75">
      <c r="A243" s="9" t="s">
        <v>21</v>
      </c>
      <c r="E243" s="47">
        <f>SUM(I230:I235)</f>
        <v>0.22000000000000003</v>
      </c>
      <c r="I243" s="45"/>
    </row>
    <row r="244" spans="1:9" ht="12.75">
      <c r="A244" s="34" t="s">
        <v>294</v>
      </c>
      <c r="E244" s="45">
        <f>SUM(I236:I240)</f>
        <v>0.15</v>
      </c>
      <c r="F244" s="34" t="s">
        <v>296</v>
      </c>
      <c r="I244" s="45">
        <f>ROUND((E242*0.1402)+((E244+E245)*0.2097)+(E243*0.2097),2)</f>
        <v>0.14</v>
      </c>
    </row>
    <row r="245" spans="1:9" ht="12.75">
      <c r="A245" s="34" t="s">
        <v>295</v>
      </c>
      <c r="E245" s="45">
        <f>ROUND(E244*1.2084,2)</f>
        <v>0.18</v>
      </c>
      <c r="F245" s="37" t="s">
        <v>297</v>
      </c>
      <c r="G245" s="38"/>
      <c r="H245" s="38"/>
      <c r="I245" s="48">
        <f>SUM(I242:I244)</f>
        <v>0.9</v>
      </c>
    </row>
    <row r="246" ht="12.75">
      <c r="E246" s="45"/>
    </row>
    <row r="248" ht="12.75">
      <c r="A248" s="36" t="s">
        <v>516</v>
      </c>
    </row>
    <row r="249" spans="1:6" ht="25.5" customHeight="1">
      <c r="A249" s="114" t="s">
        <v>328</v>
      </c>
      <c r="B249" s="114"/>
      <c r="C249" s="114"/>
      <c r="D249" s="115" t="s">
        <v>443</v>
      </c>
      <c r="E249" s="115"/>
      <c r="F249" s="33" t="s">
        <v>313</v>
      </c>
    </row>
    <row r="250" spans="1:9" ht="22.5">
      <c r="A250" s="108" t="s">
        <v>0</v>
      </c>
      <c r="B250" s="108"/>
      <c r="C250" s="108"/>
      <c r="D250" s="109" t="s">
        <v>1</v>
      </c>
      <c r="E250" s="109"/>
      <c r="F250" s="1" t="s">
        <v>2</v>
      </c>
      <c r="G250" s="2" t="s">
        <v>410</v>
      </c>
      <c r="H250" s="3" t="s">
        <v>4</v>
      </c>
      <c r="I250" s="4" t="s">
        <v>5</v>
      </c>
    </row>
    <row r="251" ht="12.75">
      <c r="I251" s="45"/>
    </row>
    <row r="252" spans="1:9" ht="33.75" customHeight="1">
      <c r="A252" s="9" t="s">
        <v>217</v>
      </c>
      <c r="D252" s="106" t="s">
        <v>331</v>
      </c>
      <c r="E252" s="106"/>
      <c r="F252" s="36" t="s">
        <v>311</v>
      </c>
      <c r="G252">
        <v>9.48</v>
      </c>
      <c r="H252">
        <v>1.3</v>
      </c>
      <c r="I252" s="45">
        <f>ROUND(H252*G252,2)</f>
        <v>12.32</v>
      </c>
    </row>
    <row r="253" spans="1:9" ht="12.75">
      <c r="A253" s="9" t="s">
        <v>218</v>
      </c>
      <c r="D253" s="106" t="s">
        <v>332</v>
      </c>
      <c r="E253" s="112"/>
      <c r="F253" s="36" t="s">
        <v>307</v>
      </c>
      <c r="G253">
        <v>4.26</v>
      </c>
      <c r="H253">
        <v>0.12369</v>
      </c>
      <c r="I253" s="45">
        <f aca="true" t="shared" si="9" ref="I253:I262">ROUND(H253*G253,2)</f>
        <v>0.53</v>
      </c>
    </row>
    <row r="254" spans="1:9" ht="12.75">
      <c r="A254" s="9" t="s">
        <v>165</v>
      </c>
      <c r="D254" s="106" t="s">
        <v>333</v>
      </c>
      <c r="E254" s="112"/>
      <c r="F254" s="36" t="s">
        <v>307</v>
      </c>
      <c r="G254">
        <v>3.58</v>
      </c>
      <c r="H254">
        <v>0.65332</v>
      </c>
      <c r="I254" s="45">
        <f t="shared" si="9"/>
        <v>2.34</v>
      </c>
    </row>
    <row r="255" spans="1:9" ht="29.25" customHeight="1">
      <c r="A255" s="9" t="s">
        <v>219</v>
      </c>
      <c r="D255" s="106" t="s">
        <v>334</v>
      </c>
      <c r="E255" s="112"/>
      <c r="F255" s="36" t="s">
        <v>304</v>
      </c>
      <c r="G255">
        <v>11971.23</v>
      </c>
      <c r="H255">
        <v>4.33E-05</v>
      </c>
      <c r="I255" s="45">
        <f t="shared" si="9"/>
        <v>0.52</v>
      </c>
    </row>
    <row r="256" spans="1:9" ht="59.25" customHeight="1">
      <c r="A256" s="9" t="s">
        <v>220</v>
      </c>
      <c r="D256" s="106" t="s">
        <v>335</v>
      </c>
      <c r="E256" s="112"/>
      <c r="F256" s="36" t="s">
        <v>304</v>
      </c>
      <c r="G256">
        <v>238414.61</v>
      </c>
      <c r="H256">
        <v>7.3E-06</v>
      </c>
      <c r="I256" s="45">
        <f t="shared" si="9"/>
        <v>1.74</v>
      </c>
    </row>
    <row r="257" spans="1:9" ht="45.75" customHeight="1">
      <c r="A257" s="9" t="s">
        <v>193</v>
      </c>
      <c r="D257" s="106" t="s">
        <v>336</v>
      </c>
      <c r="E257" s="112"/>
      <c r="F257" s="36" t="s">
        <v>304</v>
      </c>
      <c r="G257">
        <v>257086.7</v>
      </c>
      <c r="H257">
        <v>9E-07</v>
      </c>
      <c r="I257" s="45">
        <f t="shared" si="9"/>
        <v>0.23</v>
      </c>
    </row>
    <row r="258" spans="1:9" ht="66" customHeight="1">
      <c r="A258" s="9" t="s">
        <v>194</v>
      </c>
      <c r="D258" s="133" t="s">
        <v>337</v>
      </c>
      <c r="E258" s="112"/>
      <c r="F258" s="36" t="s">
        <v>304</v>
      </c>
      <c r="G258">
        <v>38500</v>
      </c>
      <c r="H258">
        <v>9E-07</v>
      </c>
      <c r="I258" s="45">
        <f t="shared" si="9"/>
        <v>0.03</v>
      </c>
    </row>
    <row r="259" spans="1:9" ht="12.75">
      <c r="A259" s="9" t="s">
        <v>195</v>
      </c>
      <c r="D259" s="106" t="s">
        <v>338</v>
      </c>
      <c r="E259" s="112"/>
      <c r="F259" s="36" t="s">
        <v>312</v>
      </c>
      <c r="G259">
        <v>7.17</v>
      </c>
      <c r="H259">
        <v>0.01</v>
      </c>
      <c r="I259" s="45">
        <f t="shared" si="9"/>
        <v>0.07</v>
      </c>
    </row>
    <row r="260" spans="1:9" ht="12.75">
      <c r="A260" s="9" t="s">
        <v>221</v>
      </c>
      <c r="D260" s="106" t="s">
        <v>339</v>
      </c>
      <c r="E260" s="112"/>
      <c r="F260" s="36" t="s">
        <v>312</v>
      </c>
      <c r="G260">
        <v>8.38</v>
      </c>
      <c r="H260">
        <v>0.07</v>
      </c>
      <c r="I260" s="45">
        <f t="shared" si="9"/>
        <v>0.59</v>
      </c>
    </row>
    <row r="261" spans="1:9" ht="12.75">
      <c r="A261" s="9" t="s">
        <v>222</v>
      </c>
      <c r="D261" s="106" t="s">
        <v>340</v>
      </c>
      <c r="E261" s="112"/>
      <c r="F261" s="36" t="s">
        <v>312</v>
      </c>
      <c r="G261">
        <v>7.17</v>
      </c>
      <c r="H261">
        <v>0.417</v>
      </c>
      <c r="I261" s="45">
        <f t="shared" si="9"/>
        <v>2.99</v>
      </c>
    </row>
    <row r="262" spans="1:9" ht="12.75">
      <c r="A262" s="9" t="s">
        <v>168</v>
      </c>
      <c r="D262" s="106" t="s">
        <v>341</v>
      </c>
      <c r="E262" s="112"/>
      <c r="F262" s="36" t="s">
        <v>312</v>
      </c>
      <c r="G262">
        <v>4.68</v>
      </c>
      <c r="H262">
        <v>0.037</v>
      </c>
      <c r="I262" s="45">
        <f t="shared" si="9"/>
        <v>0.17</v>
      </c>
    </row>
    <row r="263" ht="12.75">
      <c r="D263" s="25"/>
    </row>
    <row r="264" spans="1:9" ht="12.75">
      <c r="A264" s="9" t="s">
        <v>20</v>
      </c>
      <c r="E264" s="46">
        <f>SUM(I252:I254)</f>
        <v>15.19</v>
      </c>
      <c r="F264" s="34" t="s">
        <v>293</v>
      </c>
      <c r="I264" s="45">
        <f>SUM(E264:E267)</f>
        <v>26.150000000000002</v>
      </c>
    </row>
    <row r="265" spans="1:9" ht="12.75">
      <c r="A265" s="9" t="s">
        <v>21</v>
      </c>
      <c r="E265" s="47">
        <f>SUM(I255:I258)</f>
        <v>2.5199999999999996</v>
      </c>
      <c r="I265" s="45"/>
    </row>
    <row r="266" spans="1:9" ht="12.75">
      <c r="A266" s="34" t="s">
        <v>294</v>
      </c>
      <c r="E266" s="45">
        <f>SUM(I259:I262)</f>
        <v>3.8200000000000003</v>
      </c>
      <c r="F266" s="34" t="s">
        <v>296</v>
      </c>
      <c r="I266" s="45">
        <f>ROUND((E264*0.1402)+((E266+E267)*0.2097)+(E265*0.2097),2)</f>
        <v>4.43</v>
      </c>
    </row>
    <row r="267" spans="1:9" ht="12.75">
      <c r="A267" s="34" t="s">
        <v>295</v>
      </c>
      <c r="E267" s="45">
        <f>ROUND(E266*1.2084,2)</f>
        <v>4.62</v>
      </c>
      <c r="F267" s="37" t="s">
        <v>297</v>
      </c>
      <c r="G267" s="38"/>
      <c r="H267" s="38"/>
      <c r="I267" s="48">
        <f>SUM(I264:I266)</f>
        <v>30.580000000000002</v>
      </c>
    </row>
    <row r="269" s="58" customFormat="1" ht="12.75"/>
    <row r="270" s="58" customFormat="1" ht="12.75">
      <c r="D270" s="58" t="s">
        <v>444</v>
      </c>
    </row>
    <row r="271" s="58" customFormat="1" ht="12.75"/>
    <row r="272" s="58" customFormat="1" ht="12.75">
      <c r="A272" s="36" t="s">
        <v>517</v>
      </c>
    </row>
    <row r="273" spans="1:6" s="58" customFormat="1" ht="32.25" customHeight="1">
      <c r="A273" s="114" t="s">
        <v>445</v>
      </c>
      <c r="B273" s="114"/>
      <c r="C273" s="114"/>
      <c r="D273" s="126" t="s">
        <v>446</v>
      </c>
      <c r="E273" s="126"/>
      <c r="F273" s="33" t="s">
        <v>313</v>
      </c>
    </row>
    <row r="274" spans="1:9" s="58" customFormat="1" ht="22.5">
      <c r="A274" s="108" t="s">
        <v>0</v>
      </c>
      <c r="B274" s="108"/>
      <c r="C274" s="108"/>
      <c r="D274" s="109" t="s">
        <v>1</v>
      </c>
      <c r="E274" s="109"/>
      <c r="F274" s="67" t="s">
        <v>2</v>
      </c>
      <c r="G274" s="68" t="s">
        <v>410</v>
      </c>
      <c r="H274" s="59" t="s">
        <v>4</v>
      </c>
      <c r="I274" s="69" t="s">
        <v>5</v>
      </c>
    </row>
    <row r="275" spans="1:9" s="58" customFormat="1" ht="22.5" customHeight="1">
      <c r="A275" s="62" t="s">
        <v>255</v>
      </c>
      <c r="D275" s="135" t="s">
        <v>456</v>
      </c>
      <c r="E275" s="135"/>
      <c r="F275" s="73" t="s">
        <v>457</v>
      </c>
      <c r="G275" s="73">
        <v>0.44</v>
      </c>
      <c r="H275" s="73">
        <v>0.426875</v>
      </c>
      <c r="I275" s="45">
        <f aca="true" t="shared" si="10" ref="I275:I282">ROUND(H275*G275,2)</f>
        <v>0.19</v>
      </c>
    </row>
    <row r="276" spans="1:9" s="58" customFormat="1" ht="12.75">
      <c r="A276" s="62" t="s">
        <v>165</v>
      </c>
      <c r="D276" s="106" t="s">
        <v>458</v>
      </c>
      <c r="E276" s="112"/>
      <c r="F276" s="73" t="s">
        <v>307</v>
      </c>
      <c r="G276" s="73">
        <v>3.58</v>
      </c>
      <c r="H276" s="73">
        <v>1.17341</v>
      </c>
      <c r="I276" s="45">
        <f t="shared" si="10"/>
        <v>4.2</v>
      </c>
    </row>
    <row r="277" spans="1:9" s="58" customFormat="1" ht="24" customHeight="1">
      <c r="A277" s="62" t="s">
        <v>447</v>
      </c>
      <c r="D277" s="106" t="s">
        <v>459</v>
      </c>
      <c r="E277" s="112"/>
      <c r="F277" s="73" t="s">
        <v>304</v>
      </c>
      <c r="G277" s="73">
        <v>50426.05</v>
      </c>
      <c r="H277" s="73">
        <v>1.6E-06</v>
      </c>
      <c r="I277" s="45">
        <f t="shared" si="10"/>
        <v>0.08</v>
      </c>
    </row>
    <row r="278" spans="1:9" s="58" customFormat="1" ht="40.5" customHeight="1">
      <c r="A278" s="62" t="s">
        <v>166</v>
      </c>
      <c r="D278" s="106" t="s">
        <v>460</v>
      </c>
      <c r="E278" s="112"/>
      <c r="F278" s="73" t="s">
        <v>304</v>
      </c>
      <c r="G278" s="73">
        <v>632000</v>
      </c>
      <c r="H278" s="73">
        <v>1E-06</v>
      </c>
      <c r="I278" s="45">
        <f t="shared" si="10"/>
        <v>0.63</v>
      </c>
    </row>
    <row r="279" spans="1:9" s="58" customFormat="1" ht="37.5" customHeight="1">
      <c r="A279" s="62" t="s">
        <v>448</v>
      </c>
      <c r="D279" s="106" t="s">
        <v>461</v>
      </c>
      <c r="E279" s="112"/>
      <c r="F279" s="73" t="s">
        <v>304</v>
      </c>
      <c r="G279" s="73">
        <v>380000</v>
      </c>
      <c r="H279" s="73">
        <v>1.3E-06</v>
      </c>
      <c r="I279" s="77">
        <f t="shared" si="10"/>
        <v>0.49</v>
      </c>
    </row>
    <row r="280" spans="1:9" s="58" customFormat="1" ht="39.75" customHeight="1">
      <c r="A280" s="62" t="s">
        <v>449</v>
      </c>
      <c r="D280" s="106" t="s">
        <v>462</v>
      </c>
      <c r="E280" s="112"/>
      <c r="F280" s="73" t="s">
        <v>304</v>
      </c>
      <c r="G280" s="73">
        <v>377800</v>
      </c>
      <c r="H280" s="73">
        <v>1.2E-06</v>
      </c>
      <c r="I280" s="77">
        <f t="shared" si="10"/>
        <v>0.45</v>
      </c>
    </row>
    <row r="281" spans="1:9" s="58" customFormat="1" ht="36.75" customHeight="1">
      <c r="A281" s="62" t="s">
        <v>450</v>
      </c>
      <c r="D281" s="106" t="s">
        <v>463</v>
      </c>
      <c r="E281" s="112"/>
      <c r="F281" s="73" t="s">
        <v>304</v>
      </c>
      <c r="G281" s="73">
        <v>241737.94</v>
      </c>
      <c r="H281" s="73">
        <v>1.2E-06</v>
      </c>
      <c r="I281" s="77">
        <f t="shared" si="10"/>
        <v>0.29</v>
      </c>
    </row>
    <row r="282" spans="1:9" s="58" customFormat="1" ht="27.75" customHeight="1">
      <c r="A282" s="62" t="s">
        <v>451</v>
      </c>
      <c r="D282" s="133" t="s">
        <v>464</v>
      </c>
      <c r="E282" s="112"/>
      <c r="F282" s="73" t="s">
        <v>304</v>
      </c>
      <c r="G282" s="73">
        <v>41489.95</v>
      </c>
      <c r="H282" s="73">
        <v>1.1E-06</v>
      </c>
      <c r="I282" s="77">
        <f t="shared" si="10"/>
        <v>0.05</v>
      </c>
    </row>
    <row r="283" spans="1:9" s="58" customFormat="1" ht="26.25" customHeight="1">
      <c r="A283" s="62" t="s">
        <v>436</v>
      </c>
      <c r="D283" s="106" t="s">
        <v>465</v>
      </c>
      <c r="E283" s="112"/>
      <c r="F283" s="73" t="s">
        <v>304</v>
      </c>
      <c r="G283" s="73">
        <v>38611.88</v>
      </c>
      <c r="H283" s="73">
        <v>1.6E-06</v>
      </c>
      <c r="I283" s="77">
        <f aca="true" t="shared" si="11" ref="I283:I293">ROUND(H283*G283,2)</f>
        <v>0.06</v>
      </c>
    </row>
    <row r="284" spans="1:9" s="58" customFormat="1" ht="48.75" customHeight="1">
      <c r="A284" s="62" t="s">
        <v>452</v>
      </c>
      <c r="D284" s="106" t="s">
        <v>466</v>
      </c>
      <c r="E284" s="112"/>
      <c r="F284" s="73" t="s">
        <v>304</v>
      </c>
      <c r="G284" s="73">
        <v>198000</v>
      </c>
      <c r="H284" s="73">
        <v>1.2E-06</v>
      </c>
      <c r="I284" s="77">
        <f t="shared" si="11"/>
        <v>0.24</v>
      </c>
    </row>
    <row r="285" spans="1:9" s="58" customFormat="1" ht="51" customHeight="1">
      <c r="A285" s="62" t="s">
        <v>193</v>
      </c>
      <c r="D285" s="106" t="s">
        <v>467</v>
      </c>
      <c r="E285" s="112"/>
      <c r="F285" s="73" t="s">
        <v>304</v>
      </c>
      <c r="G285" s="73">
        <v>257086.7</v>
      </c>
      <c r="H285" s="73">
        <v>1.1E-06</v>
      </c>
      <c r="I285" s="77">
        <f t="shared" si="11"/>
        <v>0.28</v>
      </c>
    </row>
    <row r="286" spans="1:9" s="58" customFormat="1" ht="25.5" customHeight="1">
      <c r="A286" s="62" t="s">
        <v>453</v>
      </c>
      <c r="D286" s="133" t="s">
        <v>468</v>
      </c>
      <c r="E286" s="112"/>
      <c r="F286" s="73" t="s">
        <v>304</v>
      </c>
      <c r="G286" s="73">
        <v>32126.25</v>
      </c>
      <c r="H286" s="73">
        <v>1.4E-06</v>
      </c>
      <c r="I286" s="77">
        <f t="shared" si="11"/>
        <v>0.04</v>
      </c>
    </row>
    <row r="287" spans="1:9" s="58" customFormat="1" ht="12.75">
      <c r="A287" s="62" t="s">
        <v>437</v>
      </c>
      <c r="D287" s="106" t="s">
        <v>469</v>
      </c>
      <c r="E287" s="112"/>
      <c r="F287" s="73" t="s">
        <v>312</v>
      </c>
      <c r="G287" s="73">
        <v>7.17</v>
      </c>
      <c r="H287" s="73">
        <v>0.012</v>
      </c>
      <c r="I287" s="77">
        <f t="shared" si="11"/>
        <v>0.09</v>
      </c>
    </row>
    <row r="288" spans="1:9" s="58" customFormat="1" ht="12.75">
      <c r="A288" s="62" t="s">
        <v>195</v>
      </c>
      <c r="D288" s="106" t="s">
        <v>351</v>
      </c>
      <c r="E288" s="112"/>
      <c r="F288" s="73" t="s">
        <v>312</v>
      </c>
      <c r="G288" s="73">
        <v>7.17</v>
      </c>
      <c r="H288" s="73">
        <v>0.012</v>
      </c>
      <c r="I288" s="77">
        <f t="shared" si="11"/>
        <v>0.09</v>
      </c>
    </row>
    <row r="289" spans="1:9" s="58" customFormat="1" ht="12.75">
      <c r="A289" s="62" t="s">
        <v>167</v>
      </c>
      <c r="D289" s="106" t="s">
        <v>470</v>
      </c>
      <c r="E289" s="112"/>
      <c r="F289" s="73" t="s">
        <v>312</v>
      </c>
      <c r="G289" s="73">
        <v>11</v>
      </c>
      <c r="H289" s="73">
        <v>0.012</v>
      </c>
      <c r="I289" s="77">
        <f t="shared" si="11"/>
        <v>0.13</v>
      </c>
    </row>
    <row r="290" spans="1:9" s="58" customFormat="1" ht="12.75">
      <c r="A290" s="62" t="s">
        <v>454</v>
      </c>
      <c r="D290" s="106" t="s">
        <v>471</v>
      </c>
      <c r="E290" s="112"/>
      <c r="F290" s="73" t="s">
        <v>312</v>
      </c>
      <c r="G290" s="73">
        <v>7.87</v>
      </c>
      <c r="H290" s="73">
        <v>0.012</v>
      </c>
      <c r="I290" s="77">
        <f t="shared" si="11"/>
        <v>0.09</v>
      </c>
    </row>
    <row r="291" spans="1:9" s="58" customFormat="1" ht="12.75">
      <c r="A291" s="62" t="s">
        <v>196</v>
      </c>
      <c r="D291" s="106" t="s">
        <v>472</v>
      </c>
      <c r="E291" s="112"/>
      <c r="F291" s="73" t="s">
        <v>312</v>
      </c>
      <c r="G291" s="73">
        <v>7.17</v>
      </c>
      <c r="H291" s="73">
        <v>0.014</v>
      </c>
      <c r="I291" s="77">
        <f t="shared" si="11"/>
        <v>0.1</v>
      </c>
    </row>
    <row r="292" spans="1:9" s="58" customFormat="1" ht="27" customHeight="1">
      <c r="A292" s="62" t="s">
        <v>455</v>
      </c>
      <c r="D292" s="106" t="s">
        <v>473</v>
      </c>
      <c r="E292" s="112"/>
      <c r="F292" s="73" t="s">
        <v>312</v>
      </c>
      <c r="G292" s="73">
        <v>7.17</v>
      </c>
      <c r="H292" s="73">
        <v>0.012</v>
      </c>
      <c r="I292" s="77">
        <f t="shared" si="11"/>
        <v>0.09</v>
      </c>
    </row>
    <row r="293" spans="1:9" s="58" customFormat="1" ht="12.75">
      <c r="A293" s="62" t="s">
        <v>168</v>
      </c>
      <c r="D293" s="106" t="s">
        <v>474</v>
      </c>
      <c r="E293" s="112"/>
      <c r="F293" s="73" t="s">
        <v>312</v>
      </c>
      <c r="G293" s="73">
        <v>4.68</v>
      </c>
      <c r="H293" s="73">
        <v>0.182</v>
      </c>
      <c r="I293" s="77">
        <f t="shared" si="11"/>
        <v>0.85</v>
      </c>
    </row>
    <row r="294" s="58" customFormat="1" ht="12.75"/>
    <row r="295" spans="1:9" s="58" customFormat="1" ht="12.75">
      <c r="A295" s="62" t="s">
        <v>20</v>
      </c>
      <c r="E295" s="46">
        <f>SUM(I275:I276)</f>
        <v>4.390000000000001</v>
      </c>
      <c r="F295" s="34" t="s">
        <v>293</v>
      </c>
      <c r="I295" s="45">
        <f>SUM(E295:E298)</f>
        <v>10.180000000000001</v>
      </c>
    </row>
    <row r="296" spans="1:9" s="58" customFormat="1" ht="12.75">
      <c r="A296" s="62" t="s">
        <v>21</v>
      </c>
      <c r="E296" s="47">
        <f>SUM(I277:I286)</f>
        <v>2.6100000000000003</v>
      </c>
      <c r="I296" s="45"/>
    </row>
    <row r="297" spans="1:9" s="58" customFormat="1" ht="12.75">
      <c r="A297" s="34" t="s">
        <v>294</v>
      </c>
      <c r="E297" s="45">
        <f>SUM(I287:I293)</f>
        <v>1.44</v>
      </c>
      <c r="F297" s="34" t="s">
        <v>296</v>
      </c>
      <c r="I297" s="45">
        <f>ROUND((E295*0.1402)+((E297+E298)*0.2097)+(E296*0.2097),2)</f>
        <v>1.83</v>
      </c>
    </row>
    <row r="298" spans="1:9" s="58" customFormat="1" ht="12.75">
      <c r="A298" s="34" t="s">
        <v>295</v>
      </c>
      <c r="E298" s="45">
        <f>ROUND(E297*1.2084,2)</f>
        <v>1.74</v>
      </c>
      <c r="F298" s="37" t="s">
        <v>297</v>
      </c>
      <c r="G298" s="38"/>
      <c r="H298" s="38"/>
      <c r="I298" s="48">
        <f>SUM(I295:I297)</f>
        <v>12.010000000000002</v>
      </c>
    </row>
    <row r="299" s="58" customFormat="1" ht="12.75">
      <c r="I299" s="36" t="s">
        <v>506</v>
      </c>
    </row>
    <row r="300" s="58" customFormat="1" ht="12.75"/>
    <row r="301" s="58" customFormat="1" ht="12.75"/>
    <row r="302" s="58" customFormat="1" ht="12.75">
      <c r="D302" s="36" t="s">
        <v>475</v>
      </c>
    </row>
    <row r="303" s="58" customFormat="1" ht="12.75"/>
    <row r="304" s="58" customFormat="1" ht="12.75">
      <c r="A304" s="36" t="s">
        <v>518</v>
      </c>
    </row>
    <row r="305" spans="1:6" s="58" customFormat="1" ht="37.5" customHeight="1">
      <c r="A305" s="114" t="s">
        <v>476</v>
      </c>
      <c r="B305" s="114"/>
      <c r="C305" s="114"/>
      <c r="D305" s="115" t="s">
        <v>487</v>
      </c>
      <c r="E305" s="115"/>
      <c r="F305" s="33" t="s">
        <v>313</v>
      </c>
    </row>
    <row r="306" spans="1:9" s="58" customFormat="1" ht="22.5">
      <c r="A306" s="108" t="s">
        <v>0</v>
      </c>
      <c r="B306" s="108"/>
      <c r="C306" s="108"/>
      <c r="D306" s="109" t="s">
        <v>1</v>
      </c>
      <c r="E306" s="109"/>
      <c r="F306" s="67" t="s">
        <v>2</v>
      </c>
      <c r="G306" s="68" t="s">
        <v>410</v>
      </c>
      <c r="H306" s="59" t="s">
        <v>4</v>
      </c>
      <c r="I306" s="69" t="s">
        <v>5</v>
      </c>
    </row>
    <row r="307" spans="1:9" s="58" customFormat="1" ht="12.75" customHeight="1">
      <c r="A307" s="134" t="s">
        <v>165</v>
      </c>
      <c r="B307" s="134"/>
      <c r="C307" s="134"/>
      <c r="D307" s="135" t="s">
        <v>438</v>
      </c>
      <c r="E307" s="135"/>
      <c r="F307" s="41" t="s">
        <v>85</v>
      </c>
      <c r="G307" s="60">
        <v>3.58</v>
      </c>
      <c r="H307" s="63">
        <v>0.6473435</v>
      </c>
      <c r="I307" s="77">
        <f aca="true" t="shared" si="12" ref="I307:I317">ROUND(H307*G307,2)</f>
        <v>2.32</v>
      </c>
    </row>
    <row r="308" spans="1:9" s="58" customFormat="1" ht="33" customHeight="1">
      <c r="A308" s="110" t="s">
        <v>166</v>
      </c>
      <c r="B308" s="110"/>
      <c r="C308" s="110"/>
      <c r="D308" s="106" t="s">
        <v>501</v>
      </c>
      <c r="E308" s="112"/>
      <c r="F308" s="74" t="s">
        <v>146</v>
      </c>
      <c r="G308" s="65">
        <v>632000</v>
      </c>
      <c r="H308" s="66">
        <v>5E-07</v>
      </c>
      <c r="I308" s="77">
        <f t="shared" si="12"/>
        <v>0.32</v>
      </c>
    </row>
    <row r="309" spans="1:9" s="58" customFormat="1" ht="12.75" customHeight="1">
      <c r="A309" s="110" t="s">
        <v>477</v>
      </c>
      <c r="B309" s="110"/>
      <c r="C309" s="110"/>
      <c r="D309" s="106" t="s">
        <v>479</v>
      </c>
      <c r="E309" s="112"/>
      <c r="F309" s="41" t="s">
        <v>146</v>
      </c>
      <c r="G309" s="64">
        <v>526933.31</v>
      </c>
      <c r="H309" s="63">
        <v>6E-07</v>
      </c>
      <c r="I309" s="77">
        <f t="shared" si="12"/>
        <v>0.32</v>
      </c>
    </row>
    <row r="310" spans="1:9" s="58" customFormat="1" ht="12.75" customHeight="1">
      <c r="A310" s="110" t="s">
        <v>478</v>
      </c>
      <c r="B310" s="110"/>
      <c r="C310" s="110"/>
      <c r="D310" s="106" t="s">
        <v>480</v>
      </c>
      <c r="E310" s="112"/>
      <c r="F310" s="41" t="s">
        <v>146</v>
      </c>
      <c r="G310" s="64">
        <v>2211003.75</v>
      </c>
      <c r="H310" s="63">
        <v>5E-07</v>
      </c>
      <c r="I310" s="77">
        <f t="shared" si="12"/>
        <v>1.11</v>
      </c>
    </row>
    <row r="311" spans="1:9" s="58" customFormat="1" ht="24" customHeight="1">
      <c r="A311" s="110" t="s">
        <v>481</v>
      </c>
      <c r="B311" s="110"/>
      <c r="C311" s="110"/>
      <c r="D311" s="106" t="s">
        <v>502</v>
      </c>
      <c r="E311" s="112"/>
      <c r="F311" s="74" t="s">
        <v>146</v>
      </c>
      <c r="G311" s="65">
        <v>28951.04</v>
      </c>
      <c r="H311" s="75">
        <v>1.8E-06</v>
      </c>
      <c r="I311" s="77">
        <f t="shared" si="12"/>
        <v>0.05</v>
      </c>
    </row>
    <row r="312" spans="1:9" s="58" customFormat="1" ht="33" customHeight="1">
      <c r="A312" s="110" t="s">
        <v>482</v>
      </c>
      <c r="B312" s="110"/>
      <c r="C312" s="110"/>
      <c r="D312" s="106" t="s">
        <v>486</v>
      </c>
      <c r="E312" s="112"/>
      <c r="F312" s="41" t="s">
        <v>146</v>
      </c>
      <c r="G312" s="64">
        <v>220744.94</v>
      </c>
      <c r="H312" s="61">
        <v>1.8E-06</v>
      </c>
      <c r="I312" s="77">
        <f t="shared" si="12"/>
        <v>0.4</v>
      </c>
    </row>
    <row r="313" spans="1:9" s="58" customFormat="1" ht="12.75">
      <c r="A313" s="110" t="s">
        <v>437</v>
      </c>
      <c r="B313" s="110"/>
      <c r="C313" s="110"/>
      <c r="D313" s="106" t="s">
        <v>439</v>
      </c>
      <c r="E313" s="112"/>
      <c r="F313" s="41" t="s">
        <v>17</v>
      </c>
      <c r="G313" s="60">
        <v>7.17</v>
      </c>
      <c r="H313" s="61">
        <v>0.048505</v>
      </c>
      <c r="I313" s="77">
        <f t="shared" si="12"/>
        <v>0.35</v>
      </c>
    </row>
    <row r="314" spans="1:9" s="58" customFormat="1" ht="12.75">
      <c r="A314" s="110" t="s">
        <v>167</v>
      </c>
      <c r="B314" s="110"/>
      <c r="C314" s="110"/>
      <c r="D314" s="106" t="s">
        <v>483</v>
      </c>
      <c r="E314" s="112"/>
      <c r="F314" s="41" t="s">
        <v>17</v>
      </c>
      <c r="G314" s="60">
        <v>11</v>
      </c>
      <c r="H314" s="61">
        <v>0.0060161</v>
      </c>
      <c r="I314" s="77">
        <f t="shared" si="12"/>
        <v>0.07</v>
      </c>
    </row>
    <row r="315" spans="1:9" s="58" customFormat="1" ht="12.75">
      <c r="A315" s="110" t="s">
        <v>454</v>
      </c>
      <c r="B315" s="110"/>
      <c r="C315" s="110"/>
      <c r="D315" s="106" t="s">
        <v>484</v>
      </c>
      <c r="E315" s="112"/>
      <c r="F315" s="41" t="s">
        <v>17</v>
      </c>
      <c r="G315" s="60">
        <v>7.87</v>
      </c>
      <c r="H315" s="61">
        <v>0.0050161</v>
      </c>
      <c r="I315" s="77">
        <f t="shared" si="12"/>
        <v>0.04</v>
      </c>
    </row>
    <row r="316" spans="1:9" s="58" customFormat="1" ht="12.75">
      <c r="A316" s="110" t="s">
        <v>168</v>
      </c>
      <c r="B316" s="110"/>
      <c r="C316" s="110"/>
      <c r="D316" s="106" t="s">
        <v>19</v>
      </c>
      <c r="E316" s="112"/>
      <c r="F316" s="41" t="s">
        <v>17</v>
      </c>
      <c r="G316" s="60">
        <v>4.68</v>
      </c>
      <c r="H316" s="61">
        <v>0.0150482</v>
      </c>
      <c r="I316" s="77">
        <f t="shared" si="12"/>
        <v>0.07</v>
      </c>
    </row>
    <row r="317" spans="1:9" s="58" customFormat="1" ht="12.75">
      <c r="A317" s="110" t="s">
        <v>197</v>
      </c>
      <c r="B317" s="110"/>
      <c r="C317" s="110"/>
      <c r="D317" s="106" t="s">
        <v>485</v>
      </c>
      <c r="E317" s="112"/>
      <c r="F317" s="41" t="s">
        <v>17</v>
      </c>
      <c r="G317" s="60">
        <v>7.41</v>
      </c>
      <c r="H317" s="61">
        <v>0.007016</v>
      </c>
      <c r="I317" s="77">
        <f t="shared" si="12"/>
        <v>0.05</v>
      </c>
    </row>
    <row r="318" s="58" customFormat="1" ht="12.75"/>
    <row r="319" spans="1:9" s="58" customFormat="1" ht="12.75">
      <c r="A319" s="62" t="s">
        <v>20</v>
      </c>
      <c r="E319" s="46">
        <f>SUM(I307)</f>
        <v>2.32</v>
      </c>
      <c r="F319" s="34" t="s">
        <v>293</v>
      </c>
      <c r="I319" s="45">
        <f>SUM(E319:E322)</f>
        <v>5.8</v>
      </c>
    </row>
    <row r="320" spans="1:9" s="58" customFormat="1" ht="12.75">
      <c r="A320" s="62" t="s">
        <v>21</v>
      </c>
      <c r="E320" s="47">
        <f>SUM(I308:I312)</f>
        <v>2.2</v>
      </c>
      <c r="I320" s="45"/>
    </row>
    <row r="321" spans="1:9" s="58" customFormat="1" ht="12.75">
      <c r="A321" s="34" t="s">
        <v>294</v>
      </c>
      <c r="E321" s="45">
        <f>SUM(I313:I317)</f>
        <v>0.5800000000000001</v>
      </c>
      <c r="F321" s="34" t="s">
        <v>296</v>
      </c>
      <c r="I321" s="45">
        <f>ROUND((E319*0.1402)+((E321+E322)*0.2097)+(E320*0.2097),2)</f>
        <v>1.06</v>
      </c>
    </row>
    <row r="322" spans="1:9" ht="12.75">
      <c r="A322" s="34" t="s">
        <v>295</v>
      </c>
      <c r="B322" s="58"/>
      <c r="C322" s="58"/>
      <c r="D322" s="58"/>
      <c r="E322" s="45">
        <f>ROUND(E321*1.2084,2)</f>
        <v>0.7</v>
      </c>
      <c r="F322" s="37" t="s">
        <v>297</v>
      </c>
      <c r="G322" s="38"/>
      <c r="H322" s="38"/>
      <c r="I322" s="48">
        <f>SUM(I319:I321)</f>
        <v>6.859999999999999</v>
      </c>
    </row>
    <row r="323" spans="1:9" s="78" customFormat="1" ht="12.75">
      <c r="A323" s="79"/>
      <c r="E323" s="45"/>
      <c r="F323" s="37"/>
      <c r="G323" s="38"/>
      <c r="H323" s="38"/>
      <c r="I323" s="48"/>
    </row>
    <row r="324" spans="1:9" s="78" customFormat="1" ht="12.75">
      <c r="A324" s="79"/>
      <c r="E324" s="45"/>
      <c r="F324" s="37"/>
      <c r="G324" s="38"/>
      <c r="H324" s="38"/>
      <c r="I324" s="48"/>
    </row>
    <row r="325" spans="1:9" s="78" customFormat="1" ht="12.75">
      <c r="A325" s="79"/>
      <c r="E325" s="45"/>
      <c r="F325" s="37"/>
      <c r="G325" s="38"/>
      <c r="H325" s="38"/>
      <c r="I325" s="48"/>
    </row>
    <row r="326" spans="1:9" s="78" customFormat="1" ht="12.75">
      <c r="A326" s="79"/>
      <c r="E326" s="45"/>
      <c r="F326" s="37"/>
      <c r="G326" s="38"/>
      <c r="H326" s="38"/>
      <c r="I326" s="48"/>
    </row>
    <row r="327" spans="1:9" s="78" customFormat="1" ht="12.75">
      <c r="A327" s="79"/>
      <c r="E327" s="45"/>
      <c r="F327" s="37"/>
      <c r="G327" s="38"/>
      <c r="H327" s="38"/>
      <c r="I327" s="48"/>
    </row>
    <row r="328" spans="1:9" s="58" customFormat="1" ht="12.75">
      <c r="A328" s="34"/>
      <c r="E328" s="45"/>
      <c r="F328" s="37"/>
      <c r="G328" s="38"/>
      <c r="H328" s="38"/>
      <c r="I328" s="48"/>
    </row>
    <row r="329" spans="1:9" s="58" customFormat="1" ht="12.75">
      <c r="A329" s="36" t="s">
        <v>519</v>
      </c>
      <c r="E329" s="45"/>
      <c r="F329" s="37"/>
      <c r="G329" s="38"/>
      <c r="H329" s="38"/>
      <c r="I329" s="48"/>
    </row>
    <row r="330" spans="1:6" s="58" customFormat="1" ht="29.25" customHeight="1">
      <c r="A330" s="114" t="s">
        <v>507</v>
      </c>
      <c r="B330" s="114"/>
      <c r="C330" s="114"/>
      <c r="D330" s="115" t="s">
        <v>488</v>
      </c>
      <c r="E330" s="115"/>
      <c r="F330" s="33" t="s">
        <v>309</v>
      </c>
    </row>
    <row r="331" spans="1:9" s="58" customFormat="1" ht="22.5">
      <c r="A331" s="108" t="s">
        <v>0</v>
      </c>
      <c r="B331" s="108"/>
      <c r="C331" s="108"/>
      <c r="D331" s="109" t="s">
        <v>1</v>
      </c>
      <c r="E331" s="109"/>
      <c r="F331" s="67" t="s">
        <v>2</v>
      </c>
      <c r="G331" s="68" t="s">
        <v>410</v>
      </c>
      <c r="H331" s="59" t="s">
        <v>4</v>
      </c>
      <c r="I331" s="69" t="s">
        <v>5</v>
      </c>
    </row>
    <row r="332" spans="1:9" s="58" customFormat="1" ht="12.75" customHeight="1">
      <c r="A332" s="134" t="s">
        <v>489</v>
      </c>
      <c r="B332" s="134"/>
      <c r="C332" s="134"/>
      <c r="D332" s="73" t="s">
        <v>490</v>
      </c>
      <c r="E332" s="77"/>
      <c r="F332" s="76" t="s">
        <v>313</v>
      </c>
      <c r="G332" s="95">
        <v>46</v>
      </c>
      <c r="H332" s="82">
        <v>0.12</v>
      </c>
      <c r="I332" s="77">
        <f aca="true" t="shared" si="13" ref="I332:I343">ROUND(H332*G332,2)</f>
        <v>5.52</v>
      </c>
    </row>
    <row r="333" spans="1:9" s="58" customFormat="1" ht="12.75">
      <c r="A333" s="110" t="s">
        <v>491</v>
      </c>
      <c r="B333" s="110"/>
      <c r="C333" s="110"/>
      <c r="D333" s="73" t="s">
        <v>492</v>
      </c>
      <c r="E333" s="77"/>
      <c r="F333" s="76" t="s">
        <v>497</v>
      </c>
      <c r="G333" s="95">
        <v>171</v>
      </c>
      <c r="H333" s="82">
        <v>1</v>
      </c>
      <c r="I333" s="77">
        <f t="shared" si="13"/>
        <v>171</v>
      </c>
    </row>
    <row r="334" spans="1:9" s="78" customFormat="1" ht="12.75">
      <c r="A334" s="52"/>
      <c r="B334" s="52"/>
      <c r="C334" s="52"/>
      <c r="D334" s="73" t="s">
        <v>523</v>
      </c>
      <c r="E334" s="77"/>
      <c r="F334" s="76" t="s">
        <v>497</v>
      </c>
      <c r="G334" s="95">
        <v>88.9</v>
      </c>
      <c r="H334" s="82">
        <v>0.2</v>
      </c>
      <c r="I334" s="77">
        <f t="shared" si="13"/>
        <v>17.78</v>
      </c>
    </row>
    <row r="335" spans="1:9" s="78" customFormat="1" ht="12.75">
      <c r="A335" s="52"/>
      <c r="B335" s="52"/>
      <c r="C335" s="52"/>
      <c r="D335" s="73" t="s">
        <v>524</v>
      </c>
      <c r="E335" s="77"/>
      <c r="F335" s="76" t="s">
        <v>525</v>
      </c>
      <c r="G335" s="95">
        <v>69.06</v>
      </c>
      <c r="H335" s="82">
        <v>0.18</v>
      </c>
      <c r="I335" s="77">
        <f t="shared" si="13"/>
        <v>12.43</v>
      </c>
    </row>
    <row r="336" spans="1:9" s="78" customFormat="1" ht="12.75">
      <c r="A336" s="52"/>
      <c r="B336" s="52"/>
      <c r="C336" s="52"/>
      <c r="D336" s="73" t="s">
        <v>526</v>
      </c>
      <c r="E336" s="77"/>
      <c r="F336" s="76" t="s">
        <v>313</v>
      </c>
      <c r="G336" s="95">
        <v>346.15</v>
      </c>
      <c r="H336" s="82">
        <v>0.386</v>
      </c>
      <c r="I336" s="77">
        <f t="shared" si="13"/>
        <v>133.61</v>
      </c>
    </row>
    <row r="337" spans="1:9" s="78" customFormat="1" ht="12.75">
      <c r="A337" s="52"/>
      <c r="B337" s="52"/>
      <c r="C337" s="52"/>
      <c r="D337" s="73" t="s">
        <v>527</v>
      </c>
      <c r="E337" s="77"/>
      <c r="F337" s="76" t="s">
        <v>313</v>
      </c>
      <c r="G337" s="95">
        <v>412.19</v>
      </c>
      <c r="H337" s="82">
        <v>0.009</v>
      </c>
      <c r="I337" s="77">
        <f t="shared" si="13"/>
        <v>3.71</v>
      </c>
    </row>
    <row r="338" spans="1:9" s="78" customFormat="1" ht="12.75">
      <c r="A338" s="111" t="s">
        <v>436</v>
      </c>
      <c r="B338" s="111"/>
      <c r="C338" s="111"/>
      <c r="D338" s="106" t="s">
        <v>440</v>
      </c>
      <c r="E338" s="112"/>
      <c r="F338" s="42" t="s">
        <v>304</v>
      </c>
      <c r="G338" s="42">
        <v>38611.88</v>
      </c>
      <c r="H338" s="42">
        <v>5.2E-05</v>
      </c>
      <c r="I338" s="60">
        <f t="shared" si="13"/>
        <v>2.01</v>
      </c>
    </row>
    <row r="339" spans="1:9" s="78" customFormat="1" ht="12.75">
      <c r="A339" s="111" t="s">
        <v>193</v>
      </c>
      <c r="B339" s="111"/>
      <c r="C339" s="111"/>
      <c r="D339" s="106" t="s">
        <v>336</v>
      </c>
      <c r="E339" s="112"/>
      <c r="F339" s="42" t="s">
        <v>304</v>
      </c>
      <c r="G339" s="42">
        <v>257086.7</v>
      </c>
      <c r="H339" s="42">
        <v>5.2E-05</v>
      </c>
      <c r="I339" s="60">
        <f t="shared" si="13"/>
        <v>13.37</v>
      </c>
    </row>
    <row r="340" spans="1:9" s="78" customFormat="1" ht="12.75">
      <c r="A340" s="54"/>
      <c r="B340" s="54"/>
      <c r="C340" s="54"/>
      <c r="D340" s="51" t="s">
        <v>522</v>
      </c>
      <c r="E340" s="81"/>
      <c r="F340" s="43" t="s">
        <v>304</v>
      </c>
      <c r="G340" s="42">
        <v>221976.8</v>
      </c>
      <c r="H340" s="42">
        <v>5.2E-05</v>
      </c>
      <c r="I340" s="60">
        <f t="shared" si="13"/>
        <v>11.54</v>
      </c>
    </row>
    <row r="341" spans="1:9" s="78" customFormat="1" ht="12.75">
      <c r="A341" s="111" t="s">
        <v>437</v>
      </c>
      <c r="B341" s="111"/>
      <c r="C341" s="111"/>
      <c r="D341" s="107" t="s">
        <v>439</v>
      </c>
      <c r="E341" s="112"/>
      <c r="F341" s="42" t="s">
        <v>312</v>
      </c>
      <c r="G341" s="42">
        <v>7.17</v>
      </c>
      <c r="H341" s="42">
        <v>0.098626</v>
      </c>
      <c r="I341" s="60">
        <f t="shared" si="13"/>
        <v>0.71</v>
      </c>
    </row>
    <row r="342" spans="1:9" s="58" customFormat="1" ht="12.75">
      <c r="A342" s="110" t="s">
        <v>493</v>
      </c>
      <c r="B342" s="110"/>
      <c r="C342" s="110"/>
      <c r="D342" s="73" t="s">
        <v>494</v>
      </c>
      <c r="E342" s="77"/>
      <c r="F342" s="76" t="s">
        <v>306</v>
      </c>
      <c r="G342" s="76">
        <v>6.47</v>
      </c>
      <c r="H342" s="82">
        <v>3.74</v>
      </c>
      <c r="I342" s="77">
        <f t="shared" si="13"/>
        <v>24.2</v>
      </c>
    </row>
    <row r="343" spans="1:9" s="58" customFormat="1" ht="12.75">
      <c r="A343" s="110" t="s">
        <v>495</v>
      </c>
      <c r="B343" s="110"/>
      <c r="C343" s="110"/>
      <c r="D343" s="73" t="s">
        <v>496</v>
      </c>
      <c r="E343" s="77"/>
      <c r="F343" s="76" t="s">
        <v>306</v>
      </c>
      <c r="G343" s="76">
        <v>4.68</v>
      </c>
      <c r="H343" s="82">
        <v>7.44</v>
      </c>
      <c r="I343" s="77">
        <f t="shared" si="13"/>
        <v>34.82</v>
      </c>
    </row>
    <row r="344" spans="1:9" s="58" customFormat="1" ht="12.75">
      <c r="A344" s="34"/>
      <c r="E344" s="43"/>
      <c r="F344" s="43"/>
      <c r="G344" s="43"/>
      <c r="H344" s="43"/>
      <c r="I344" s="48"/>
    </row>
    <row r="345" spans="1:9" s="58" customFormat="1" ht="12.75">
      <c r="A345" s="62" t="s">
        <v>20</v>
      </c>
      <c r="E345" s="46">
        <f>SUM(I332:I337)</f>
        <v>344.05</v>
      </c>
      <c r="F345" s="34" t="s">
        <v>293</v>
      </c>
      <c r="I345" s="45">
        <f>SUM(E345:E348)</f>
        <v>502.88000000000005</v>
      </c>
    </row>
    <row r="346" spans="1:9" s="58" customFormat="1" ht="12.75">
      <c r="A346" s="62" t="s">
        <v>21</v>
      </c>
      <c r="E346" s="47">
        <f>SUM(I338:I340)</f>
        <v>26.919999999999998</v>
      </c>
      <c r="I346" s="45"/>
    </row>
    <row r="347" spans="1:9" s="58" customFormat="1" ht="12.75">
      <c r="A347" s="34" t="s">
        <v>294</v>
      </c>
      <c r="E347" s="45">
        <f>SUM(I341:I343)</f>
        <v>59.730000000000004</v>
      </c>
      <c r="F347" s="34" t="s">
        <v>296</v>
      </c>
      <c r="I347" s="45">
        <f>ROUND((E345*0.1402)+((E347+E348)*0.2097)+(E346*0.2097),2)</f>
        <v>81.54</v>
      </c>
    </row>
    <row r="348" spans="1:9" s="58" customFormat="1" ht="12.75">
      <c r="A348" s="34" t="s">
        <v>295</v>
      </c>
      <c r="E348" s="45">
        <f>ROUND(E347*1.2084,2)</f>
        <v>72.18</v>
      </c>
      <c r="F348" s="37" t="s">
        <v>297</v>
      </c>
      <c r="G348" s="38"/>
      <c r="H348" s="38"/>
      <c r="I348" s="48">
        <f>SUM(I345:I347)</f>
        <v>584.4200000000001</v>
      </c>
    </row>
    <row r="349" spans="1:9" s="58" customFormat="1" ht="12.75">
      <c r="A349" s="34"/>
      <c r="E349" s="45"/>
      <c r="F349" s="37"/>
      <c r="G349" s="38"/>
      <c r="H349" s="38"/>
      <c r="I349" s="48"/>
    </row>
    <row r="350" spans="1:9" s="58" customFormat="1" ht="12.75">
      <c r="A350" s="34"/>
      <c r="E350" s="45"/>
      <c r="F350" s="37"/>
      <c r="G350" s="38"/>
      <c r="H350" s="38"/>
      <c r="I350" s="48"/>
    </row>
    <row r="351" spans="1:9" s="58" customFormat="1" ht="12.75">
      <c r="A351" s="34"/>
      <c r="E351" s="45"/>
      <c r="F351" s="37"/>
      <c r="G351" s="38"/>
      <c r="H351" s="38"/>
      <c r="I351" s="48"/>
    </row>
    <row r="352" ht="12.75">
      <c r="A352" s="36" t="s">
        <v>520</v>
      </c>
    </row>
    <row r="353" spans="1:6" ht="33" customHeight="1">
      <c r="A353" s="114" t="s">
        <v>342</v>
      </c>
      <c r="B353" s="114"/>
      <c r="C353" s="114"/>
      <c r="D353" s="126" t="s">
        <v>498</v>
      </c>
      <c r="E353" s="126"/>
      <c r="F353" s="33" t="s">
        <v>313</v>
      </c>
    </row>
    <row r="354" spans="1:9" ht="22.5">
      <c r="A354" s="108" t="s">
        <v>0</v>
      </c>
      <c r="B354" s="108"/>
      <c r="C354" s="108"/>
      <c r="D354" s="109" t="s">
        <v>1</v>
      </c>
      <c r="E354" s="109"/>
      <c r="F354" s="1" t="s">
        <v>2</v>
      </c>
      <c r="G354" s="2" t="s">
        <v>410</v>
      </c>
      <c r="H354" s="3" t="s">
        <v>4</v>
      </c>
      <c r="I354" s="4" t="s">
        <v>5</v>
      </c>
    </row>
    <row r="355" spans="1:9" ht="12.75">
      <c r="A355" s="9" t="s">
        <v>218</v>
      </c>
      <c r="D355" s="135" t="s">
        <v>346</v>
      </c>
      <c r="E355" s="135"/>
      <c r="F355" s="36" t="s">
        <v>307</v>
      </c>
      <c r="G355">
        <v>4.26</v>
      </c>
      <c r="H355">
        <v>0.02652</v>
      </c>
      <c r="I355" s="45">
        <f aca="true" t="shared" si="14" ref="I355:I364">ROUND(H355*G355,2)</f>
        <v>0.11</v>
      </c>
    </row>
    <row r="356" spans="1:9" ht="12.75">
      <c r="A356" s="9" t="s">
        <v>165</v>
      </c>
      <c r="D356" s="106" t="s">
        <v>347</v>
      </c>
      <c r="E356" s="112"/>
      <c r="F356" s="36" t="s">
        <v>307</v>
      </c>
      <c r="G356">
        <v>3.58</v>
      </c>
      <c r="H356">
        <v>0.6803</v>
      </c>
      <c r="I356" s="45">
        <f t="shared" si="14"/>
        <v>2.44</v>
      </c>
    </row>
    <row r="357" spans="1:9" ht="24.75" customHeight="1">
      <c r="A357" s="9" t="s">
        <v>219</v>
      </c>
      <c r="D357" s="106" t="s">
        <v>348</v>
      </c>
      <c r="E357" s="112"/>
      <c r="F357" s="36" t="s">
        <v>304</v>
      </c>
      <c r="G357">
        <v>11971.23</v>
      </c>
      <c r="H357">
        <v>5.6E-06</v>
      </c>
      <c r="I357" s="45">
        <f t="shared" si="14"/>
        <v>0.07</v>
      </c>
    </row>
    <row r="358" spans="1:9" ht="24.75" customHeight="1">
      <c r="A358" s="9" t="s">
        <v>240</v>
      </c>
      <c r="D358" s="106" t="s">
        <v>349</v>
      </c>
      <c r="E358" s="112"/>
      <c r="F358" s="36" t="s">
        <v>304</v>
      </c>
      <c r="G358">
        <v>440000</v>
      </c>
      <c r="H358">
        <v>6.5E-06</v>
      </c>
      <c r="I358" s="45">
        <f t="shared" si="14"/>
        <v>2.86</v>
      </c>
    </row>
    <row r="359" spans="1:9" ht="48" customHeight="1">
      <c r="A359" s="9" t="s">
        <v>193</v>
      </c>
      <c r="D359" s="133" t="s">
        <v>336</v>
      </c>
      <c r="E359" s="112"/>
      <c r="F359" s="36" t="s">
        <v>304</v>
      </c>
      <c r="G359">
        <v>257086.7</v>
      </c>
      <c r="H359">
        <v>8E-07</v>
      </c>
      <c r="I359" s="45">
        <f t="shared" si="14"/>
        <v>0.21</v>
      </c>
    </row>
    <row r="360" spans="1:9" ht="62.25" customHeight="1">
      <c r="A360" s="9" t="s">
        <v>194</v>
      </c>
      <c r="D360" s="106" t="s">
        <v>350</v>
      </c>
      <c r="E360" s="112"/>
      <c r="F360" s="36" t="s">
        <v>304</v>
      </c>
      <c r="G360">
        <v>38500</v>
      </c>
      <c r="H360">
        <v>8E-07</v>
      </c>
      <c r="I360" s="45">
        <f t="shared" si="14"/>
        <v>0.03</v>
      </c>
    </row>
    <row r="361" spans="1:9" ht="12.75">
      <c r="A361" s="9" t="s">
        <v>195</v>
      </c>
      <c r="D361" s="106" t="s">
        <v>351</v>
      </c>
      <c r="E361" s="112"/>
      <c r="F361" s="36" t="s">
        <v>312</v>
      </c>
      <c r="G361">
        <v>7.17</v>
      </c>
      <c r="H361">
        <v>0.009</v>
      </c>
      <c r="I361" s="45">
        <f t="shared" si="14"/>
        <v>0.06</v>
      </c>
    </row>
    <row r="362" spans="1:9" ht="12.75">
      <c r="A362" s="9" t="s">
        <v>221</v>
      </c>
      <c r="D362" s="106" t="s">
        <v>352</v>
      </c>
      <c r="E362" s="112"/>
      <c r="G362">
        <v>8.38</v>
      </c>
      <c r="H362">
        <v>0.0622458</v>
      </c>
      <c r="I362" s="45">
        <f t="shared" si="14"/>
        <v>0.52</v>
      </c>
    </row>
    <row r="363" spans="1:9" ht="12.75">
      <c r="A363" s="9" t="s">
        <v>222</v>
      </c>
      <c r="D363" s="106" t="s">
        <v>353</v>
      </c>
      <c r="E363" s="112"/>
      <c r="G363">
        <v>7.17</v>
      </c>
      <c r="H363">
        <v>0.054</v>
      </c>
      <c r="I363" s="45">
        <f t="shared" si="14"/>
        <v>0.39</v>
      </c>
    </row>
    <row r="364" spans="1:9" ht="12.75">
      <c r="A364" s="9" t="s">
        <v>168</v>
      </c>
      <c r="D364" s="106" t="s">
        <v>354</v>
      </c>
      <c r="E364" s="112"/>
      <c r="G364">
        <v>4.68</v>
      </c>
      <c r="H364">
        <v>0.035</v>
      </c>
      <c r="I364" s="45">
        <f t="shared" si="14"/>
        <v>0.16</v>
      </c>
    </row>
    <row r="366" spans="1:9" ht="12.75">
      <c r="A366" s="9" t="s">
        <v>20</v>
      </c>
      <c r="E366" s="46">
        <f>SUM(I355:I356)</f>
        <v>2.55</v>
      </c>
      <c r="F366" s="34" t="s">
        <v>293</v>
      </c>
      <c r="I366" s="45">
        <f>SUM(E366:E369)</f>
        <v>8.219999999999999</v>
      </c>
    </row>
    <row r="367" spans="1:9" ht="12.75">
      <c r="A367" s="9" t="s">
        <v>21</v>
      </c>
      <c r="E367" s="47">
        <f>SUM(I357:I360)</f>
        <v>3.1699999999999995</v>
      </c>
      <c r="I367" s="45"/>
    </row>
    <row r="368" spans="1:9" ht="12.75">
      <c r="A368" s="34" t="s">
        <v>294</v>
      </c>
      <c r="E368" s="45">
        <f>SUM(I361:I364)</f>
        <v>1.1300000000000001</v>
      </c>
      <c r="F368" s="34" t="s">
        <v>296</v>
      </c>
      <c r="I368" s="45">
        <f>ROUND((E366*0.1402)+((E368+E369)*0.2097)+(E367*0.2097),2)</f>
        <v>1.55</v>
      </c>
    </row>
    <row r="369" spans="1:9" ht="12.75">
      <c r="A369" s="34" t="s">
        <v>295</v>
      </c>
      <c r="E369" s="45">
        <f>ROUND(E368*1.2084,2)</f>
        <v>1.37</v>
      </c>
      <c r="F369" s="37" t="s">
        <v>297</v>
      </c>
      <c r="G369" s="38"/>
      <c r="H369" s="38"/>
      <c r="I369" s="48">
        <f>SUM(I366:I368)</f>
        <v>9.77</v>
      </c>
    </row>
    <row r="372" ht="12.75">
      <c r="A372" s="36" t="s">
        <v>521</v>
      </c>
    </row>
    <row r="373" spans="1:6" ht="31.5" customHeight="1">
      <c r="A373" s="126" t="s">
        <v>355</v>
      </c>
      <c r="B373" s="126"/>
      <c r="C373" s="126"/>
      <c r="D373" s="115" t="s">
        <v>499</v>
      </c>
      <c r="E373" s="115"/>
      <c r="F373" s="33" t="s">
        <v>500</v>
      </c>
    </row>
    <row r="374" spans="1:9" ht="22.5">
      <c r="A374" s="108" t="s">
        <v>0</v>
      </c>
      <c r="B374" s="108"/>
      <c r="C374" s="108"/>
      <c r="D374" s="109" t="s">
        <v>1</v>
      </c>
      <c r="E374" s="109"/>
      <c r="F374" s="1" t="s">
        <v>2</v>
      </c>
      <c r="G374" s="2" t="s">
        <v>410</v>
      </c>
      <c r="H374" s="3" t="s">
        <v>4</v>
      </c>
      <c r="I374" s="4" t="s">
        <v>5</v>
      </c>
    </row>
    <row r="375" spans="1:9" ht="22.5" customHeight="1">
      <c r="A375" s="9" t="s">
        <v>248</v>
      </c>
      <c r="D375" s="135" t="s">
        <v>365</v>
      </c>
      <c r="E375" s="135"/>
      <c r="F375" s="36" t="s">
        <v>311</v>
      </c>
      <c r="G375">
        <v>60</v>
      </c>
      <c r="H375">
        <v>0.9091656</v>
      </c>
      <c r="I375" s="45">
        <f aca="true" t="shared" si="15" ref="I375:I396">ROUND(H375*G375,2)</f>
        <v>54.55</v>
      </c>
    </row>
    <row r="376" spans="1:9" ht="12.75">
      <c r="A376" s="9" t="s">
        <v>250</v>
      </c>
      <c r="D376" s="106" t="s">
        <v>358</v>
      </c>
      <c r="E376" s="112"/>
      <c r="F376" s="36" t="s">
        <v>381</v>
      </c>
      <c r="G376">
        <v>0.6</v>
      </c>
      <c r="H376">
        <v>224.6030731</v>
      </c>
      <c r="I376" s="45">
        <f t="shared" si="15"/>
        <v>134.76</v>
      </c>
    </row>
    <row r="377" spans="1:9" ht="27.75" customHeight="1">
      <c r="A377" s="9" t="s">
        <v>251</v>
      </c>
      <c r="D377" s="106" t="s">
        <v>359</v>
      </c>
      <c r="E377" s="112"/>
      <c r="F377" s="36" t="s">
        <v>307</v>
      </c>
      <c r="G377">
        <v>6.08</v>
      </c>
      <c r="H377">
        <v>0.17442</v>
      </c>
      <c r="I377" s="45">
        <f t="shared" si="15"/>
        <v>1.06</v>
      </c>
    </row>
    <row r="378" spans="1:9" ht="29.25" customHeight="1">
      <c r="A378" s="9" t="s">
        <v>255</v>
      </c>
      <c r="D378" s="106" t="s">
        <v>360</v>
      </c>
      <c r="E378" s="112"/>
      <c r="F378" s="36" t="s">
        <v>382</v>
      </c>
      <c r="G378">
        <v>0.44</v>
      </c>
      <c r="H378">
        <v>2.408983</v>
      </c>
      <c r="I378" s="45">
        <f t="shared" si="15"/>
        <v>1.06</v>
      </c>
    </row>
    <row r="379" spans="1:9" ht="24" customHeight="1">
      <c r="A379" s="9" t="s">
        <v>256</v>
      </c>
      <c r="D379" s="137" t="s">
        <v>361</v>
      </c>
      <c r="E379" s="112"/>
      <c r="F379" s="36" t="s">
        <v>309</v>
      </c>
      <c r="G379">
        <v>1.04</v>
      </c>
      <c r="H379">
        <v>38.9618378</v>
      </c>
      <c r="I379" s="45">
        <f t="shared" si="15"/>
        <v>40.52</v>
      </c>
    </row>
    <row r="380" spans="1:9" ht="25.5" customHeight="1">
      <c r="A380" s="9" t="s">
        <v>257</v>
      </c>
      <c r="D380" s="137" t="s">
        <v>364</v>
      </c>
      <c r="E380" s="112"/>
      <c r="F380" s="36" t="s">
        <v>309</v>
      </c>
      <c r="G380">
        <v>6.4</v>
      </c>
      <c r="H380">
        <v>11.0799999</v>
      </c>
      <c r="I380" s="45">
        <f t="shared" si="15"/>
        <v>70.91</v>
      </c>
    </row>
    <row r="381" spans="1:9" ht="27.75" customHeight="1">
      <c r="A381" s="9" t="s">
        <v>258</v>
      </c>
      <c r="D381" s="106" t="s">
        <v>362</v>
      </c>
      <c r="E381" s="112"/>
      <c r="F381" s="36" t="s">
        <v>311</v>
      </c>
      <c r="G381">
        <f>ROUND(46.19*1.2,2)</f>
        <v>55.43</v>
      </c>
      <c r="H381">
        <v>0.6128136</v>
      </c>
      <c r="I381" s="45">
        <f t="shared" si="15"/>
        <v>33.97</v>
      </c>
    </row>
    <row r="382" spans="1:9" ht="38.25" customHeight="1">
      <c r="A382" s="9" t="s">
        <v>259</v>
      </c>
      <c r="D382" s="106" t="s">
        <v>363</v>
      </c>
      <c r="E382" s="112"/>
      <c r="F382" s="36" t="s">
        <v>311</v>
      </c>
      <c r="G382">
        <f>ROUND(48.29*1.2,2)</f>
        <v>57.95</v>
      </c>
      <c r="H382">
        <v>0.81648</v>
      </c>
      <c r="I382" s="45">
        <f t="shared" si="15"/>
        <v>47.32</v>
      </c>
    </row>
    <row r="383" spans="1:9" ht="12.75">
      <c r="A383" s="9" t="s">
        <v>260</v>
      </c>
      <c r="D383" s="106" t="s">
        <v>366</v>
      </c>
      <c r="E383" s="112"/>
      <c r="F383" s="36" t="s">
        <v>381</v>
      </c>
      <c r="G383">
        <v>8.64</v>
      </c>
      <c r="H383">
        <v>0.3208302</v>
      </c>
      <c r="I383" s="45">
        <f t="shared" si="15"/>
        <v>2.77</v>
      </c>
    </row>
    <row r="384" spans="1:9" ht="12.75">
      <c r="A384" s="9" t="s">
        <v>261</v>
      </c>
      <c r="D384" s="106" t="s">
        <v>367</v>
      </c>
      <c r="E384" s="112"/>
      <c r="F384" s="36" t="s">
        <v>381</v>
      </c>
      <c r="G384">
        <v>8.64</v>
      </c>
      <c r="H384">
        <v>0.9141</v>
      </c>
      <c r="I384" s="45">
        <f t="shared" si="15"/>
        <v>7.9</v>
      </c>
    </row>
    <row r="385" spans="1:9" ht="24.75" customHeight="1">
      <c r="A385" s="9" t="s">
        <v>262</v>
      </c>
      <c r="D385" s="137" t="s">
        <v>368</v>
      </c>
      <c r="E385" s="112"/>
      <c r="F385" s="36" t="s">
        <v>309</v>
      </c>
      <c r="G385">
        <f>ROUND(7.02*1.2,2)</f>
        <v>8.42</v>
      </c>
      <c r="H385">
        <v>21.8001404</v>
      </c>
      <c r="I385" s="45">
        <f t="shared" si="15"/>
        <v>183.56</v>
      </c>
    </row>
    <row r="386" spans="1:9" ht="26.25" customHeight="1">
      <c r="A386" s="9" t="s">
        <v>263</v>
      </c>
      <c r="D386" s="137" t="s">
        <v>369</v>
      </c>
      <c r="E386" s="112"/>
      <c r="F386" s="36" t="s">
        <v>309</v>
      </c>
      <c r="G386">
        <f>ROUND(4.76*1.2,2)</f>
        <v>5.71</v>
      </c>
      <c r="H386">
        <v>6.7588</v>
      </c>
      <c r="I386" s="45">
        <f t="shared" si="15"/>
        <v>38.59</v>
      </c>
    </row>
    <row r="387" spans="1:9" ht="27.75" customHeight="1">
      <c r="A387" s="9" t="s">
        <v>264</v>
      </c>
      <c r="D387" s="137" t="s">
        <v>370</v>
      </c>
      <c r="E387" s="112"/>
      <c r="F387" s="36" t="s">
        <v>381</v>
      </c>
      <c r="G387">
        <v>10.67</v>
      </c>
      <c r="H387">
        <v>0.27702</v>
      </c>
      <c r="I387" s="45">
        <f t="shared" si="15"/>
        <v>2.96</v>
      </c>
    </row>
    <row r="388" spans="1:9" ht="46.5" customHeight="1">
      <c r="A388" s="9" t="s">
        <v>265</v>
      </c>
      <c r="D388" s="137" t="s">
        <v>372</v>
      </c>
      <c r="E388" s="112"/>
      <c r="F388" s="36" t="s">
        <v>304</v>
      </c>
      <c r="G388">
        <v>3632</v>
      </c>
      <c r="H388">
        <v>0.0001794</v>
      </c>
      <c r="I388" s="45">
        <f t="shared" si="15"/>
        <v>0.65</v>
      </c>
    </row>
    <row r="389" spans="1:9" ht="27" customHeight="1">
      <c r="A389" s="9" t="s">
        <v>266</v>
      </c>
      <c r="D389" s="106" t="s">
        <v>373</v>
      </c>
      <c r="E389" s="112"/>
      <c r="F389" s="36" t="s">
        <v>304</v>
      </c>
      <c r="G389">
        <v>1973.59</v>
      </c>
      <c r="H389">
        <v>0.0001872</v>
      </c>
      <c r="I389" s="45">
        <f t="shared" si="15"/>
        <v>0.37</v>
      </c>
    </row>
    <row r="390" spans="1:9" ht="41.25" customHeight="1">
      <c r="A390" s="9" t="s">
        <v>267</v>
      </c>
      <c r="D390" s="106" t="s">
        <v>375</v>
      </c>
      <c r="E390" s="112"/>
      <c r="F390" s="36" t="s">
        <v>304</v>
      </c>
      <c r="G390">
        <v>1127.11</v>
      </c>
      <c r="H390">
        <v>0.00012</v>
      </c>
      <c r="I390" s="45">
        <f t="shared" si="15"/>
        <v>0.14</v>
      </c>
    </row>
    <row r="391" spans="1:9" ht="12.75">
      <c r="A391" s="9" t="s">
        <v>268</v>
      </c>
      <c r="D391" s="106" t="s">
        <v>376</v>
      </c>
      <c r="E391" s="112"/>
      <c r="F391" s="36" t="s">
        <v>312</v>
      </c>
      <c r="G391">
        <v>4.86</v>
      </c>
      <c r="H391">
        <v>7.212431</v>
      </c>
      <c r="I391" s="45">
        <f t="shared" si="15"/>
        <v>35.05</v>
      </c>
    </row>
    <row r="392" spans="1:9" ht="12.75">
      <c r="A392" s="9" t="s">
        <v>269</v>
      </c>
      <c r="D392" s="106" t="s">
        <v>377</v>
      </c>
      <c r="E392" s="112"/>
      <c r="F392" s="36" t="s">
        <v>312</v>
      </c>
      <c r="G392">
        <v>6.47</v>
      </c>
      <c r="H392">
        <v>39.36449</v>
      </c>
      <c r="I392" s="45">
        <f t="shared" si="15"/>
        <v>254.69</v>
      </c>
    </row>
    <row r="393" spans="1:9" ht="12.75">
      <c r="A393" s="9" t="s">
        <v>222</v>
      </c>
      <c r="D393" s="106" t="s">
        <v>378</v>
      </c>
      <c r="E393" s="112"/>
      <c r="F393" s="36" t="s">
        <v>312</v>
      </c>
      <c r="G393">
        <v>7.17</v>
      </c>
      <c r="H393">
        <v>1.234103</v>
      </c>
      <c r="I393" s="45">
        <f t="shared" si="15"/>
        <v>8.85</v>
      </c>
    </row>
    <row r="394" spans="1:9" ht="12.75">
      <c r="A394" s="9" t="s">
        <v>270</v>
      </c>
      <c r="D394" s="106" t="s">
        <v>379</v>
      </c>
      <c r="E394" s="112"/>
      <c r="F394" s="36" t="s">
        <v>312</v>
      </c>
      <c r="G394">
        <v>6.47</v>
      </c>
      <c r="H394">
        <v>2.10128</v>
      </c>
      <c r="I394" s="45">
        <f t="shared" si="15"/>
        <v>13.6</v>
      </c>
    </row>
    <row r="395" spans="1:9" ht="12.75">
      <c r="A395" s="9" t="s">
        <v>168</v>
      </c>
      <c r="D395" s="106" t="s">
        <v>380</v>
      </c>
      <c r="E395" s="112"/>
      <c r="F395" s="36" t="s">
        <v>312</v>
      </c>
      <c r="G395">
        <v>4.68</v>
      </c>
      <c r="H395">
        <v>35.5413837</v>
      </c>
      <c r="I395" s="45">
        <f t="shared" si="15"/>
        <v>166.33</v>
      </c>
    </row>
    <row r="396" spans="1:9" ht="12.75">
      <c r="A396" s="9" t="s">
        <v>271</v>
      </c>
      <c r="D396" s="106" t="s">
        <v>383</v>
      </c>
      <c r="E396" s="112"/>
      <c r="F396" s="36" t="s">
        <v>306</v>
      </c>
      <c r="G396">
        <v>6.47</v>
      </c>
      <c r="H396">
        <v>2.63062</v>
      </c>
      <c r="I396" s="45">
        <f t="shared" si="15"/>
        <v>17.02</v>
      </c>
    </row>
    <row r="397" ht="12.75">
      <c r="D397" s="9"/>
    </row>
    <row r="398" spans="1:9" ht="12.75">
      <c r="A398" s="9" t="s">
        <v>20</v>
      </c>
      <c r="E398" s="46">
        <f>SUM(I375:I387)</f>
        <v>619.9300000000001</v>
      </c>
      <c r="F398" s="34" t="s">
        <v>293</v>
      </c>
      <c r="I398" s="45">
        <f>SUM(E398:E401)</f>
        <v>1715.44</v>
      </c>
    </row>
    <row r="399" spans="1:9" ht="12.75">
      <c r="A399" s="9" t="s">
        <v>21</v>
      </c>
      <c r="E399" s="47">
        <f>SUM(I388:I390)</f>
        <v>1.1600000000000001</v>
      </c>
      <c r="I399" s="45"/>
    </row>
    <row r="400" spans="1:9" ht="12.75">
      <c r="A400" s="34" t="s">
        <v>294</v>
      </c>
      <c r="E400" s="45">
        <f>SUM(I391:I396)</f>
        <v>495.5400000000001</v>
      </c>
      <c r="F400" s="34" t="s">
        <v>296</v>
      </c>
      <c r="I400" s="45">
        <f>ROUND((E398*0.1402)+((E400+E401)*0.2097)+(E399*0.2097),2)</f>
        <v>316.64</v>
      </c>
    </row>
    <row r="401" spans="1:9" ht="12.75">
      <c r="A401" s="34" t="s">
        <v>295</v>
      </c>
      <c r="E401" s="45">
        <f>ROUND(E400*1.2084,2)</f>
        <v>598.81</v>
      </c>
      <c r="F401" s="37" t="s">
        <v>297</v>
      </c>
      <c r="G401" s="38"/>
      <c r="H401" s="38"/>
      <c r="I401" s="48">
        <f>SUM(I398:I400)</f>
        <v>2032.08</v>
      </c>
    </row>
    <row r="402" spans="5:9" ht="12.75">
      <c r="E402" s="45"/>
      <c r="I402" s="45"/>
    </row>
    <row r="403" ht="12.75">
      <c r="I403" s="45"/>
    </row>
  </sheetData>
  <mergeCells count="409">
    <mergeCell ref="D394:E394"/>
    <mergeCell ref="D395:E395"/>
    <mergeCell ref="D396:E396"/>
    <mergeCell ref="D389:E389"/>
    <mergeCell ref="D390:E390"/>
    <mergeCell ref="D391:E391"/>
    <mergeCell ref="D392:E392"/>
    <mergeCell ref="D393:E393"/>
    <mergeCell ref="D384:E384"/>
    <mergeCell ref="D385:E385"/>
    <mergeCell ref="D386:E386"/>
    <mergeCell ref="D387:E387"/>
    <mergeCell ref="D388:E388"/>
    <mergeCell ref="D379:E379"/>
    <mergeCell ref="D380:E380"/>
    <mergeCell ref="D381:E381"/>
    <mergeCell ref="D382:E382"/>
    <mergeCell ref="D383:E383"/>
    <mergeCell ref="D364:E364"/>
    <mergeCell ref="D375:E375"/>
    <mergeCell ref="D376:E376"/>
    <mergeCell ref="D377:E377"/>
    <mergeCell ref="D378:E378"/>
    <mergeCell ref="D359:E359"/>
    <mergeCell ref="D360:E360"/>
    <mergeCell ref="D361:E361"/>
    <mergeCell ref="D362:E362"/>
    <mergeCell ref="D363:E363"/>
    <mergeCell ref="D317:E317"/>
    <mergeCell ref="D355:E355"/>
    <mergeCell ref="D356:E356"/>
    <mergeCell ref="D357:E357"/>
    <mergeCell ref="D358:E358"/>
    <mergeCell ref="D290:E290"/>
    <mergeCell ref="D291:E291"/>
    <mergeCell ref="D292:E292"/>
    <mergeCell ref="D293:E293"/>
    <mergeCell ref="D307:E307"/>
    <mergeCell ref="D285:E285"/>
    <mergeCell ref="D286:E286"/>
    <mergeCell ref="D287:E287"/>
    <mergeCell ref="D288:E288"/>
    <mergeCell ref="D289:E289"/>
    <mergeCell ref="D259:E259"/>
    <mergeCell ref="D260:E260"/>
    <mergeCell ref="D261:E261"/>
    <mergeCell ref="D262:E262"/>
    <mergeCell ref="D275:E275"/>
    <mergeCell ref="D254:E254"/>
    <mergeCell ref="D255:E255"/>
    <mergeCell ref="D256:E256"/>
    <mergeCell ref="D257:E257"/>
    <mergeCell ref="D258:E258"/>
    <mergeCell ref="D238:E238"/>
    <mergeCell ref="D239:E239"/>
    <mergeCell ref="D240:E240"/>
    <mergeCell ref="D252:E252"/>
    <mergeCell ref="D253:E253"/>
    <mergeCell ref="D233:E233"/>
    <mergeCell ref="D234:E234"/>
    <mergeCell ref="D235:E235"/>
    <mergeCell ref="D236:E236"/>
    <mergeCell ref="D237:E237"/>
    <mergeCell ref="D229:E229"/>
    <mergeCell ref="D230:E230"/>
    <mergeCell ref="D231:E231"/>
    <mergeCell ref="D232:E232"/>
    <mergeCell ref="D147:E147"/>
    <mergeCell ref="D148:E148"/>
    <mergeCell ref="D149:E149"/>
    <mergeCell ref="D150:E150"/>
    <mergeCell ref="D215:E215"/>
    <mergeCell ref="A342:C342"/>
    <mergeCell ref="A307:C307"/>
    <mergeCell ref="A308:C308"/>
    <mergeCell ref="A309:C309"/>
    <mergeCell ref="A310:C310"/>
    <mergeCell ref="D308:E308"/>
    <mergeCell ref="D309:E309"/>
    <mergeCell ref="D310:E310"/>
    <mergeCell ref="A306:C306"/>
    <mergeCell ref="D306:E306"/>
    <mergeCell ref="A341:C341"/>
    <mergeCell ref="D341:E341"/>
    <mergeCell ref="D118:E118"/>
    <mergeCell ref="D119:E119"/>
    <mergeCell ref="D120:E120"/>
    <mergeCell ref="D121:E121"/>
    <mergeCell ref="D122:E122"/>
    <mergeCell ref="A332:C332"/>
    <mergeCell ref="A333:C333"/>
    <mergeCell ref="A273:C273"/>
    <mergeCell ref="D273:E273"/>
    <mergeCell ref="A274:C274"/>
    <mergeCell ref="D274:E274"/>
    <mergeCell ref="A305:C305"/>
    <mergeCell ref="D305:E305"/>
    <mergeCell ref="D128:E128"/>
    <mergeCell ref="D129:E129"/>
    <mergeCell ref="D130:E130"/>
    <mergeCell ref="D131:E131"/>
    <mergeCell ref="D132:E132"/>
    <mergeCell ref="D123:E123"/>
    <mergeCell ref="D124:E124"/>
    <mergeCell ref="D125:E125"/>
    <mergeCell ref="D126:E126"/>
    <mergeCell ref="A331:C331"/>
    <mergeCell ref="D331:E331"/>
    <mergeCell ref="A315:C315"/>
    <mergeCell ref="A316:C316"/>
    <mergeCell ref="A317:C317"/>
    <mergeCell ref="A311:C311"/>
    <mergeCell ref="A312:C312"/>
    <mergeCell ref="A313:C313"/>
    <mergeCell ref="A314:C314"/>
    <mergeCell ref="D311:E311"/>
    <mergeCell ref="D312:E312"/>
    <mergeCell ref="D313:E313"/>
    <mergeCell ref="D314:E314"/>
    <mergeCell ref="D315:E315"/>
    <mergeCell ref="D316:E316"/>
    <mergeCell ref="A216:C216"/>
    <mergeCell ref="A217:C217"/>
    <mergeCell ref="A218:C218"/>
    <mergeCell ref="D216:E216"/>
    <mergeCell ref="D217:E217"/>
    <mergeCell ref="A213:C213"/>
    <mergeCell ref="D213:E213"/>
    <mergeCell ref="A214:C214"/>
    <mergeCell ref="D214:E214"/>
    <mergeCell ref="A215:C215"/>
    <mergeCell ref="D218:E218"/>
    <mergeCell ref="A19:C19"/>
    <mergeCell ref="A20:C20"/>
    <mergeCell ref="A21:C21"/>
    <mergeCell ref="A16:C16"/>
    <mergeCell ref="D16:E16"/>
    <mergeCell ref="A15:C15"/>
    <mergeCell ref="D15:E15"/>
    <mergeCell ref="A18:C18"/>
    <mergeCell ref="A35:C35"/>
    <mergeCell ref="D35:E35"/>
    <mergeCell ref="A22:C22"/>
    <mergeCell ref="A32:C32"/>
    <mergeCell ref="D32:E32"/>
    <mergeCell ref="A33:C33"/>
    <mergeCell ref="D33:E33"/>
    <mergeCell ref="A34:C34"/>
    <mergeCell ref="D34:E34"/>
    <mergeCell ref="A31:C31"/>
    <mergeCell ref="D31:E31"/>
    <mergeCell ref="A38:C38"/>
    <mergeCell ref="D38:E38"/>
    <mergeCell ref="A39:C39"/>
    <mergeCell ref="D39:E39"/>
    <mergeCell ref="A40:C40"/>
    <mergeCell ref="D40:E40"/>
    <mergeCell ref="A36:C36"/>
    <mergeCell ref="D36:E36"/>
    <mergeCell ref="A37:C37"/>
    <mergeCell ref="D37:E37"/>
    <mergeCell ref="A44:C44"/>
    <mergeCell ref="D44:E44"/>
    <mergeCell ref="A45:C45"/>
    <mergeCell ref="D45:E45"/>
    <mergeCell ref="A46:C46"/>
    <mergeCell ref="D46:E46"/>
    <mergeCell ref="A41:C41"/>
    <mergeCell ref="D41:E41"/>
    <mergeCell ref="A42:C42"/>
    <mergeCell ref="D42:E42"/>
    <mergeCell ref="A43:C43"/>
    <mergeCell ref="D43:E43"/>
    <mergeCell ref="A50:C50"/>
    <mergeCell ref="D50:E50"/>
    <mergeCell ref="A51:C51"/>
    <mergeCell ref="D51:E51"/>
    <mergeCell ref="A52:C52"/>
    <mergeCell ref="D52:E52"/>
    <mergeCell ref="A47:C47"/>
    <mergeCell ref="D47:E47"/>
    <mergeCell ref="A48:C48"/>
    <mergeCell ref="D48:E48"/>
    <mergeCell ref="A49:C49"/>
    <mergeCell ref="D49:E49"/>
    <mergeCell ref="A56:C56"/>
    <mergeCell ref="D56:E56"/>
    <mergeCell ref="A57:C57"/>
    <mergeCell ref="D57:E57"/>
    <mergeCell ref="A58:C58"/>
    <mergeCell ref="D58:E58"/>
    <mergeCell ref="A53:C53"/>
    <mergeCell ref="D53:E53"/>
    <mergeCell ref="A54:C54"/>
    <mergeCell ref="D54:E54"/>
    <mergeCell ref="A55:C55"/>
    <mergeCell ref="D55:E55"/>
    <mergeCell ref="A62:C62"/>
    <mergeCell ref="D62:E62"/>
    <mergeCell ref="A63:C63"/>
    <mergeCell ref="D63:E63"/>
    <mergeCell ref="A64:C64"/>
    <mergeCell ref="D64:E64"/>
    <mergeCell ref="A59:C59"/>
    <mergeCell ref="D59:E59"/>
    <mergeCell ref="A60:C60"/>
    <mergeCell ref="D60:E60"/>
    <mergeCell ref="A61:C61"/>
    <mergeCell ref="D61:E61"/>
    <mergeCell ref="A68:C68"/>
    <mergeCell ref="D68:E68"/>
    <mergeCell ref="A69:C69"/>
    <mergeCell ref="D69:E69"/>
    <mergeCell ref="A70:C70"/>
    <mergeCell ref="D70:E70"/>
    <mergeCell ref="A65:C65"/>
    <mergeCell ref="D65:E65"/>
    <mergeCell ref="A66:C66"/>
    <mergeCell ref="D66:E66"/>
    <mergeCell ref="A67:C67"/>
    <mergeCell ref="D67:E67"/>
    <mergeCell ref="A74:C74"/>
    <mergeCell ref="D74:E74"/>
    <mergeCell ref="A75:C75"/>
    <mergeCell ref="D75:E75"/>
    <mergeCell ref="A76:C76"/>
    <mergeCell ref="D76:E76"/>
    <mergeCell ref="A71:C71"/>
    <mergeCell ref="D71:E71"/>
    <mergeCell ref="A72:C72"/>
    <mergeCell ref="D72:E72"/>
    <mergeCell ref="A73:C73"/>
    <mergeCell ref="D73:E73"/>
    <mergeCell ref="A80:C80"/>
    <mergeCell ref="D80:E80"/>
    <mergeCell ref="A81:C81"/>
    <mergeCell ref="D81:E81"/>
    <mergeCell ref="A82:C82"/>
    <mergeCell ref="D82:E82"/>
    <mergeCell ref="A77:C77"/>
    <mergeCell ref="D77:E77"/>
    <mergeCell ref="A78:C78"/>
    <mergeCell ref="D78:E78"/>
    <mergeCell ref="A79:C79"/>
    <mergeCell ref="D79:E79"/>
    <mergeCell ref="A88:C88"/>
    <mergeCell ref="D88:E88"/>
    <mergeCell ref="A89:C89"/>
    <mergeCell ref="D89:E89"/>
    <mergeCell ref="A86:C86"/>
    <mergeCell ref="D86:E86"/>
    <mergeCell ref="A87:C87"/>
    <mergeCell ref="D87:E87"/>
    <mergeCell ref="A83:C83"/>
    <mergeCell ref="D83:E83"/>
    <mergeCell ref="A84:C84"/>
    <mergeCell ref="D84:E84"/>
    <mergeCell ref="A85:C85"/>
    <mergeCell ref="D85:E85"/>
    <mergeCell ref="A94:C94"/>
    <mergeCell ref="D94:E94"/>
    <mergeCell ref="A95:C95"/>
    <mergeCell ref="D95:E95"/>
    <mergeCell ref="A92:C92"/>
    <mergeCell ref="D92:E92"/>
    <mergeCell ref="A93:C93"/>
    <mergeCell ref="D93:E93"/>
    <mergeCell ref="A90:C90"/>
    <mergeCell ref="D90:E90"/>
    <mergeCell ref="A91:C91"/>
    <mergeCell ref="D91:E91"/>
    <mergeCell ref="A100:C100"/>
    <mergeCell ref="D100:E100"/>
    <mergeCell ref="A101:C101"/>
    <mergeCell ref="D101:E101"/>
    <mergeCell ref="A98:C98"/>
    <mergeCell ref="D98:E98"/>
    <mergeCell ref="A99:C99"/>
    <mergeCell ref="D99:E99"/>
    <mergeCell ref="A96:C96"/>
    <mergeCell ref="D96:E96"/>
    <mergeCell ref="A97:C97"/>
    <mergeCell ref="D97:E97"/>
    <mergeCell ref="A164:C164"/>
    <mergeCell ref="D163:E163"/>
    <mergeCell ref="A165:C165"/>
    <mergeCell ref="D164:E164"/>
    <mergeCell ref="A159:C159"/>
    <mergeCell ref="D159:E159"/>
    <mergeCell ref="A160:C160"/>
    <mergeCell ref="D160:E160"/>
    <mergeCell ref="A102:C102"/>
    <mergeCell ref="D102:E102"/>
    <mergeCell ref="D127:E127"/>
    <mergeCell ref="D138:E138"/>
    <mergeCell ref="D139:E139"/>
    <mergeCell ref="D140:E140"/>
    <mergeCell ref="D141:E141"/>
    <mergeCell ref="D142:E142"/>
    <mergeCell ref="D133:E133"/>
    <mergeCell ref="D134:E134"/>
    <mergeCell ref="D135:E135"/>
    <mergeCell ref="D136:E136"/>
    <mergeCell ref="D137:E137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354:C354"/>
    <mergeCell ref="D354:E354"/>
    <mergeCell ref="A373:C373"/>
    <mergeCell ref="D373:E373"/>
    <mergeCell ref="A374:C374"/>
    <mergeCell ref="D374:E374"/>
    <mergeCell ref="A249:C249"/>
    <mergeCell ref="D249:E249"/>
    <mergeCell ref="A250:C250"/>
    <mergeCell ref="D250:E250"/>
    <mergeCell ref="A353:C353"/>
    <mergeCell ref="D353:E353"/>
    <mergeCell ref="D284:E284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A343:C343"/>
    <mergeCell ref="A330:C330"/>
    <mergeCell ref="D330:E330"/>
    <mergeCell ref="A142:C142"/>
    <mergeCell ref="A133:C133"/>
    <mergeCell ref="A134:C134"/>
    <mergeCell ref="A135:C135"/>
    <mergeCell ref="A136:C136"/>
    <mergeCell ref="A137:C137"/>
    <mergeCell ref="A112:C112"/>
    <mergeCell ref="D112:E112"/>
    <mergeCell ref="A113:C113"/>
    <mergeCell ref="D113:E113"/>
    <mergeCell ref="A114:C114"/>
    <mergeCell ref="D114:E114"/>
    <mergeCell ref="A115:C115"/>
    <mergeCell ref="A116:C116"/>
    <mergeCell ref="A117:C117"/>
    <mergeCell ref="D115:E115"/>
    <mergeCell ref="D116:E116"/>
    <mergeCell ref="D117:E117"/>
    <mergeCell ref="A118:C118"/>
    <mergeCell ref="A119:C119"/>
    <mergeCell ref="A121:C121"/>
    <mergeCell ref="A120:C120"/>
    <mergeCell ref="A122:C122"/>
    <mergeCell ref="A123:C123"/>
    <mergeCell ref="A338:C338"/>
    <mergeCell ref="D338:E338"/>
    <mergeCell ref="A339:C339"/>
    <mergeCell ref="D339:E339"/>
    <mergeCell ref="A148:C148"/>
    <mergeCell ref="A149:C149"/>
    <mergeCell ref="A150:C150"/>
    <mergeCell ref="A175:C175"/>
    <mergeCell ref="D175:E175"/>
    <mergeCell ref="A162:C162"/>
    <mergeCell ref="D162:E162"/>
    <mergeCell ref="A227:C227"/>
    <mergeCell ref="D227:E227"/>
    <mergeCell ref="A228:C228"/>
    <mergeCell ref="D228:E228"/>
    <mergeCell ref="A229:C229"/>
    <mergeCell ref="A202:C202"/>
    <mergeCell ref="D202:E202"/>
    <mergeCell ref="A203:C203"/>
    <mergeCell ref="A204:C204"/>
    <mergeCell ref="D165:E165"/>
    <mergeCell ref="A163:C163"/>
    <mergeCell ref="A201:C201"/>
    <mergeCell ref="D201:E201"/>
    <mergeCell ref="A3:I3"/>
    <mergeCell ref="A7:G7"/>
    <mergeCell ref="A8:F8"/>
    <mergeCell ref="A9:F9"/>
    <mergeCell ref="A12:I12"/>
    <mergeCell ref="A180:C180"/>
    <mergeCell ref="A181:C181"/>
    <mergeCell ref="A176:C176"/>
    <mergeCell ref="D176:E176"/>
    <mergeCell ref="A178:C178"/>
    <mergeCell ref="A179:C179"/>
    <mergeCell ref="A143:C143"/>
    <mergeCell ref="A144:C144"/>
    <mergeCell ref="A145:C145"/>
    <mergeCell ref="A146:C146"/>
    <mergeCell ref="A147:C147"/>
    <mergeCell ref="D143:E143"/>
    <mergeCell ref="D144:E144"/>
    <mergeCell ref="D145:E145"/>
    <mergeCell ref="D146:E146"/>
    <mergeCell ref="A138:C138"/>
    <mergeCell ref="A139:C139"/>
    <mergeCell ref="A140:C140"/>
    <mergeCell ref="A141:C141"/>
  </mergeCells>
  <printOptions horizontalCentered="1"/>
  <pageMargins left="0.11811023622047245" right="0.11811023622047245" top="0.15748031496062992" bottom="1.3385826771653544" header="0.31496062992125984" footer="0.31496062992125984"/>
  <pageSetup horizontalDpi="600" verticalDpi="600" orientation="portrait" paperSize="9" scale="90" r:id="rId2"/>
  <headerFooter>
    <oddFooter>&amp;LRazão social: SARAIVA &amp; CIA LTDA - EPP
CNPJ: 12.545.515/0001-56
End: Av. Barão do Rio Branco, 402B – Betânia - Castanhal/ Pa – CEP: 68.741-670
Fone: (91) 98281-2400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94"/>
  <sheetViews>
    <sheetView workbookViewId="0" topLeftCell="A92">
      <selection activeCell="A116" sqref="A116:C116"/>
    </sheetView>
  </sheetViews>
  <sheetFormatPr defaultColWidth="9.33203125" defaultRowHeight="12.75"/>
  <cols>
    <col min="1" max="1" width="4.83203125" style="78" customWidth="1"/>
    <col min="2" max="2" width="6.5" style="78" customWidth="1"/>
    <col min="3" max="3" width="4.66015625" style="78" customWidth="1"/>
    <col min="4" max="4" width="40.5" style="78" customWidth="1"/>
    <col min="5" max="5" width="8.66015625" style="78" customWidth="1"/>
    <col min="6" max="6" width="17.5" style="78" customWidth="1"/>
    <col min="7" max="7" width="14.66015625" style="78" bestFit="1" customWidth="1"/>
    <col min="8" max="8" width="13.83203125" style="78" bestFit="1" customWidth="1"/>
    <col min="9" max="9" width="11.66015625" style="78" bestFit="1" customWidth="1"/>
    <col min="10" max="16384" width="9.33203125" style="78" customWidth="1"/>
  </cols>
  <sheetData>
    <row r="1" ht="12.75"/>
    <row r="3" spans="1:9" ht="27">
      <c r="A3" s="101" t="s">
        <v>528</v>
      </c>
      <c r="B3" s="101"/>
      <c r="C3" s="101"/>
      <c r="D3" s="101"/>
      <c r="E3" s="101"/>
      <c r="F3" s="101"/>
      <c r="G3" s="101"/>
      <c r="H3" s="101"/>
      <c r="I3" s="101"/>
    </row>
    <row r="6" ht="12.75"/>
    <row r="7" spans="1:9" ht="12.75">
      <c r="A7" s="102" t="s">
        <v>536</v>
      </c>
      <c r="B7" s="102"/>
      <c r="C7" s="102"/>
      <c r="D7" s="102"/>
      <c r="E7" s="102"/>
      <c r="F7" s="102"/>
      <c r="G7" s="102"/>
      <c r="H7" s="97"/>
      <c r="I7" s="97"/>
    </row>
    <row r="8" spans="1:9" ht="12.75">
      <c r="A8" s="103" t="s">
        <v>529</v>
      </c>
      <c r="B8" s="104"/>
      <c r="C8" s="104"/>
      <c r="D8" s="104"/>
      <c r="E8" s="104"/>
      <c r="F8" s="104"/>
      <c r="G8" s="97"/>
      <c r="H8" s="98" t="s">
        <v>530</v>
      </c>
      <c r="I8" s="99">
        <v>43341</v>
      </c>
    </row>
    <row r="9" spans="1:9" ht="12.75">
      <c r="A9" s="103" t="s">
        <v>531</v>
      </c>
      <c r="B9" s="104"/>
      <c r="C9" s="104"/>
      <c r="D9" s="104"/>
      <c r="E9" s="104"/>
      <c r="F9" s="104"/>
      <c r="G9" s="97"/>
      <c r="I9" s="97"/>
    </row>
    <row r="10" ht="12.75">
      <c r="A10" s="98" t="s">
        <v>532</v>
      </c>
    </row>
    <row r="11" ht="12.75">
      <c r="A11" s="98"/>
    </row>
    <row r="12" spans="1:9" ht="30.75" customHeight="1">
      <c r="A12" s="105" t="s">
        <v>533</v>
      </c>
      <c r="B12" s="105"/>
      <c r="C12" s="105"/>
      <c r="D12" s="105"/>
      <c r="E12" s="105"/>
      <c r="F12" s="105"/>
      <c r="G12" s="105"/>
      <c r="H12" s="105"/>
      <c r="I12" s="105"/>
    </row>
    <row r="13" spans="1:9" ht="12.75">
      <c r="A13" s="96"/>
      <c r="B13" s="96"/>
      <c r="C13" s="96"/>
      <c r="D13" s="96"/>
      <c r="E13" s="96"/>
      <c r="F13" s="96"/>
      <c r="G13" s="96"/>
      <c r="H13" s="96"/>
      <c r="I13" s="96"/>
    </row>
    <row r="14" ht="12.75">
      <c r="A14" s="36" t="s">
        <v>508</v>
      </c>
    </row>
    <row r="15" spans="1:6" ht="12.75">
      <c r="A15" s="130" t="s">
        <v>386</v>
      </c>
      <c r="B15" s="130"/>
      <c r="C15" s="130"/>
      <c r="D15" s="115" t="s">
        <v>384</v>
      </c>
      <c r="E15" s="115"/>
      <c r="F15" s="33" t="s">
        <v>292</v>
      </c>
    </row>
    <row r="16" spans="1:9" ht="33" customHeight="1">
      <c r="A16" s="108" t="s">
        <v>0</v>
      </c>
      <c r="B16" s="108"/>
      <c r="C16" s="108"/>
      <c r="D16" s="109" t="s">
        <v>1</v>
      </c>
      <c r="E16" s="109"/>
      <c r="F16" s="67" t="s">
        <v>2</v>
      </c>
      <c r="G16" s="68" t="s">
        <v>410</v>
      </c>
      <c r="H16" s="59" t="s">
        <v>4</v>
      </c>
      <c r="I16" s="69" t="s">
        <v>5</v>
      </c>
    </row>
    <row r="17" spans="7:9" ht="14.1" customHeight="1">
      <c r="G17" s="5"/>
      <c r="H17" s="5"/>
      <c r="I17" s="5"/>
    </row>
    <row r="18" spans="1:12" ht="12" customHeight="1">
      <c r="A18" s="107" t="s">
        <v>7</v>
      </c>
      <c r="B18" s="107"/>
      <c r="C18" s="107"/>
      <c r="D18" s="42" t="s">
        <v>8</v>
      </c>
      <c r="E18" s="42"/>
      <c r="F18" s="55" t="s">
        <v>9</v>
      </c>
      <c r="G18" s="60">
        <v>95</v>
      </c>
      <c r="H18" s="61">
        <v>0.53</v>
      </c>
      <c r="I18" s="60">
        <f>ROUND(H18*G18,2)</f>
        <v>50.35</v>
      </c>
      <c r="K18" s="36"/>
      <c r="L18" s="35"/>
    </row>
    <row r="19" spans="1:11" ht="11.45" customHeight="1">
      <c r="A19" s="107" t="s">
        <v>10</v>
      </c>
      <c r="B19" s="107"/>
      <c r="C19" s="107"/>
      <c r="D19" s="42" t="s">
        <v>11</v>
      </c>
      <c r="E19" s="42"/>
      <c r="F19" s="55" t="s">
        <v>12</v>
      </c>
      <c r="G19" s="60">
        <v>9.5</v>
      </c>
      <c r="H19" s="61">
        <v>0.16</v>
      </c>
      <c r="I19" s="60">
        <f aca="true" t="shared" si="0" ref="I19:I22">ROUND(H19*G19,2)</f>
        <v>1.52</v>
      </c>
      <c r="K19" s="36"/>
    </row>
    <row r="20" spans="1:11" ht="12" customHeight="1">
      <c r="A20" s="107" t="s">
        <v>13</v>
      </c>
      <c r="B20" s="107"/>
      <c r="C20" s="107"/>
      <c r="D20" s="42" t="s">
        <v>14</v>
      </c>
      <c r="E20" s="42"/>
      <c r="F20" s="55" t="s">
        <v>6</v>
      </c>
      <c r="G20" s="60">
        <v>105</v>
      </c>
      <c r="H20" s="61">
        <v>1</v>
      </c>
      <c r="I20" s="60">
        <f t="shared" si="0"/>
        <v>105</v>
      </c>
      <c r="K20" s="36"/>
    </row>
    <row r="21" spans="1:9" ht="12" customHeight="1">
      <c r="A21" s="107" t="s">
        <v>15</v>
      </c>
      <c r="B21" s="107"/>
      <c r="C21" s="107"/>
      <c r="D21" s="42" t="s">
        <v>16</v>
      </c>
      <c r="E21" s="42"/>
      <c r="F21" s="55" t="s">
        <v>17</v>
      </c>
      <c r="G21" s="60">
        <v>6.47</v>
      </c>
      <c r="H21" s="61">
        <v>0.4</v>
      </c>
      <c r="I21" s="60">
        <f t="shared" si="0"/>
        <v>2.59</v>
      </c>
    </row>
    <row r="22" spans="1:9" ht="11.25" customHeight="1">
      <c r="A22" s="107" t="s">
        <v>18</v>
      </c>
      <c r="B22" s="107"/>
      <c r="C22" s="107"/>
      <c r="D22" s="42" t="s">
        <v>19</v>
      </c>
      <c r="E22" s="42"/>
      <c r="F22" s="55" t="s">
        <v>17</v>
      </c>
      <c r="G22" s="60">
        <v>4.68</v>
      </c>
      <c r="H22" s="61">
        <v>0.4</v>
      </c>
      <c r="I22" s="60">
        <f t="shared" si="0"/>
        <v>1.87</v>
      </c>
    </row>
    <row r="23" ht="11.45" customHeight="1"/>
    <row r="24" spans="1:9" ht="11.45" customHeight="1">
      <c r="A24" s="80" t="s">
        <v>20</v>
      </c>
      <c r="E24" s="46">
        <f>SUM(I18:I20)</f>
        <v>156.87</v>
      </c>
      <c r="F24" s="79" t="s">
        <v>293</v>
      </c>
      <c r="I24" s="45">
        <f>SUM(E24:E27)</f>
        <v>166.72</v>
      </c>
    </row>
    <row r="25" spans="1:9" ht="11.45" customHeight="1">
      <c r="A25" s="80" t="s">
        <v>21</v>
      </c>
      <c r="E25" s="47">
        <v>0</v>
      </c>
      <c r="I25" s="45"/>
    </row>
    <row r="26" spans="1:9" ht="11.45" customHeight="1">
      <c r="A26" s="79" t="s">
        <v>294</v>
      </c>
      <c r="E26" s="45">
        <f>SUM(I21:I22)</f>
        <v>4.46</v>
      </c>
      <c r="F26" s="79" t="s">
        <v>296</v>
      </c>
      <c r="I26" s="45">
        <f>ROUND((E24*0.1402)+((E26+E27)*0.2097),2)</f>
        <v>24.06</v>
      </c>
    </row>
    <row r="27" spans="1:9" ht="11.45" customHeight="1">
      <c r="A27" s="79" t="s">
        <v>295</v>
      </c>
      <c r="E27" s="45">
        <f>ROUND(E26*1.2084,2)</f>
        <v>5.39</v>
      </c>
      <c r="F27" s="37" t="s">
        <v>297</v>
      </c>
      <c r="G27" s="38"/>
      <c r="H27" s="38"/>
      <c r="I27" s="48">
        <f>SUM(I24:I26)</f>
        <v>190.78</v>
      </c>
    </row>
    <row r="28" spans="5:9" ht="11.45" customHeight="1">
      <c r="E28" s="45"/>
      <c r="I28" s="45"/>
    </row>
    <row r="29" ht="11.45" customHeight="1"/>
    <row r="30" ht="11.45" customHeight="1">
      <c r="A30" s="36" t="s">
        <v>509</v>
      </c>
    </row>
    <row r="31" spans="1:5" ht="11.45" customHeight="1">
      <c r="A31" s="119" t="s">
        <v>387</v>
      </c>
      <c r="B31" s="119"/>
      <c r="C31" s="119"/>
      <c r="D31" s="120" t="s">
        <v>385</v>
      </c>
      <c r="E31" s="120"/>
    </row>
    <row r="32" spans="1:9" ht="22.5">
      <c r="A32" s="121" t="s">
        <v>0</v>
      </c>
      <c r="B32" s="121"/>
      <c r="C32" s="121"/>
      <c r="D32" s="122" t="s">
        <v>1</v>
      </c>
      <c r="E32" s="122"/>
      <c r="F32" s="57" t="s">
        <v>2</v>
      </c>
      <c r="G32" s="13" t="s">
        <v>410</v>
      </c>
      <c r="H32" s="14" t="s">
        <v>4</v>
      </c>
      <c r="I32" s="15" t="s">
        <v>5</v>
      </c>
    </row>
    <row r="33" spans="1:9" ht="12.75">
      <c r="A33" s="124"/>
      <c r="B33" s="124"/>
      <c r="C33" s="124"/>
      <c r="D33" s="124"/>
      <c r="E33" s="124"/>
      <c r="F33" s="53"/>
      <c r="G33" s="53"/>
      <c r="H33" s="53"/>
      <c r="I33" s="53"/>
    </row>
    <row r="34" spans="1:9" ht="12.75">
      <c r="A34" s="132" t="s">
        <v>22</v>
      </c>
      <c r="B34" s="132"/>
      <c r="C34" s="132"/>
      <c r="D34" s="132" t="s">
        <v>23</v>
      </c>
      <c r="E34" s="132"/>
      <c r="F34" s="56" t="s">
        <v>6</v>
      </c>
      <c r="G34" s="18"/>
      <c r="H34" s="18"/>
      <c r="I34" s="18"/>
    </row>
    <row r="35" spans="1:9" ht="12.75">
      <c r="A35" s="107" t="s">
        <v>24</v>
      </c>
      <c r="B35" s="107"/>
      <c r="C35" s="107"/>
      <c r="D35" s="131" t="s">
        <v>25</v>
      </c>
      <c r="E35" s="131"/>
      <c r="F35" s="55" t="s">
        <v>12</v>
      </c>
      <c r="G35" s="60">
        <v>3.4</v>
      </c>
      <c r="H35" s="61">
        <v>0.32</v>
      </c>
      <c r="I35" s="60">
        <f>ROUND(H35*G35,2)</f>
        <v>1.09</v>
      </c>
    </row>
    <row r="36" spans="1:9" ht="12.75">
      <c r="A36" s="107" t="s">
        <v>26</v>
      </c>
      <c r="B36" s="107"/>
      <c r="C36" s="107"/>
      <c r="D36" s="131" t="s">
        <v>27</v>
      </c>
      <c r="E36" s="131"/>
      <c r="F36" s="55" t="s">
        <v>28</v>
      </c>
      <c r="G36" s="60">
        <v>4.02</v>
      </c>
      <c r="H36" s="61">
        <v>0.1125</v>
      </c>
      <c r="I36" s="60">
        <f aca="true" t="shared" si="1" ref="I36:I99">ROUND(H36*G36,2)</f>
        <v>0.45</v>
      </c>
    </row>
    <row r="37" spans="1:9" ht="12.75">
      <c r="A37" s="107" t="s">
        <v>29</v>
      </c>
      <c r="B37" s="107"/>
      <c r="C37" s="107"/>
      <c r="D37" s="131" t="s">
        <v>30</v>
      </c>
      <c r="E37" s="131"/>
      <c r="F37" s="55" t="s">
        <v>28</v>
      </c>
      <c r="G37" s="60">
        <v>0.76</v>
      </c>
      <c r="H37" s="61">
        <v>0.15</v>
      </c>
      <c r="I37" s="60">
        <f t="shared" si="1"/>
        <v>0.11</v>
      </c>
    </row>
    <row r="38" spans="1:9" ht="12.75">
      <c r="A38" s="107" t="s">
        <v>31</v>
      </c>
      <c r="B38" s="107"/>
      <c r="C38" s="107"/>
      <c r="D38" s="131" t="s">
        <v>32</v>
      </c>
      <c r="E38" s="131"/>
      <c r="F38" s="55" t="s">
        <v>33</v>
      </c>
      <c r="G38" s="60">
        <v>4.5</v>
      </c>
      <c r="H38" s="61">
        <v>0.04995</v>
      </c>
      <c r="I38" s="60">
        <f t="shared" si="1"/>
        <v>0.22</v>
      </c>
    </row>
    <row r="39" spans="1:9" ht="12.75">
      <c r="A39" s="107" t="s">
        <v>34</v>
      </c>
      <c r="B39" s="107"/>
      <c r="C39" s="107"/>
      <c r="D39" s="131" t="s">
        <v>35</v>
      </c>
      <c r="E39" s="131"/>
      <c r="F39" s="55" t="s">
        <v>28</v>
      </c>
      <c r="G39" s="60">
        <v>5</v>
      </c>
      <c r="H39" s="61">
        <v>0.02</v>
      </c>
      <c r="I39" s="60">
        <f t="shared" si="1"/>
        <v>0.1</v>
      </c>
    </row>
    <row r="40" spans="1:9" ht="12.75">
      <c r="A40" s="107" t="s">
        <v>36</v>
      </c>
      <c r="B40" s="107"/>
      <c r="C40" s="107"/>
      <c r="D40" s="131" t="s">
        <v>37</v>
      </c>
      <c r="E40" s="131"/>
      <c r="F40" s="55" t="s">
        <v>28</v>
      </c>
      <c r="G40" s="60">
        <v>1.1</v>
      </c>
      <c r="H40" s="61">
        <v>0.05</v>
      </c>
      <c r="I40" s="60">
        <f t="shared" si="1"/>
        <v>0.06</v>
      </c>
    </row>
    <row r="41" spans="1:9" ht="12.75">
      <c r="A41" s="107" t="s">
        <v>38</v>
      </c>
      <c r="B41" s="107"/>
      <c r="C41" s="107"/>
      <c r="D41" s="131" t="s">
        <v>39</v>
      </c>
      <c r="E41" s="131"/>
      <c r="F41" s="55" t="s">
        <v>12</v>
      </c>
      <c r="G41" s="60">
        <v>8.7</v>
      </c>
      <c r="H41" s="61">
        <v>0.007866</v>
      </c>
      <c r="I41" s="60">
        <f t="shared" si="1"/>
        <v>0.07</v>
      </c>
    </row>
    <row r="42" spans="1:9" ht="12.75">
      <c r="A42" s="107" t="s">
        <v>40</v>
      </c>
      <c r="B42" s="107"/>
      <c r="C42" s="107"/>
      <c r="D42" s="131" t="s">
        <v>41</v>
      </c>
      <c r="E42" s="131"/>
      <c r="F42" s="55" t="s">
        <v>42</v>
      </c>
      <c r="G42" s="60">
        <v>46</v>
      </c>
      <c r="H42" s="61">
        <v>0.0120058</v>
      </c>
      <c r="I42" s="60">
        <f t="shared" si="1"/>
        <v>0.55</v>
      </c>
    </row>
    <row r="43" spans="1:9" ht="12.75">
      <c r="A43" s="107" t="s">
        <v>43</v>
      </c>
      <c r="B43" s="107"/>
      <c r="C43" s="107"/>
      <c r="D43" s="131" t="s">
        <v>44</v>
      </c>
      <c r="E43" s="131"/>
      <c r="F43" s="55" t="s">
        <v>28</v>
      </c>
      <c r="G43" s="60">
        <v>0.45</v>
      </c>
      <c r="H43" s="61">
        <v>0.5</v>
      </c>
      <c r="I43" s="60">
        <f t="shared" si="1"/>
        <v>0.23</v>
      </c>
    </row>
    <row r="44" spans="1:9" ht="12.75">
      <c r="A44" s="107" t="s">
        <v>45</v>
      </c>
      <c r="B44" s="107"/>
      <c r="C44" s="107"/>
      <c r="D44" s="131" t="s">
        <v>46</v>
      </c>
      <c r="E44" s="131"/>
      <c r="F44" s="55" t="s">
        <v>28</v>
      </c>
      <c r="G44" s="60">
        <v>0.44</v>
      </c>
      <c r="H44" s="61">
        <v>0.3</v>
      </c>
      <c r="I44" s="60">
        <f t="shared" si="1"/>
        <v>0.13</v>
      </c>
    </row>
    <row r="45" spans="1:9" ht="12.75">
      <c r="A45" s="107" t="s">
        <v>47</v>
      </c>
      <c r="B45" s="107"/>
      <c r="C45" s="107"/>
      <c r="D45" s="131" t="s">
        <v>48</v>
      </c>
      <c r="E45" s="131"/>
      <c r="F45" s="55" t="s">
        <v>28</v>
      </c>
      <c r="G45" s="60">
        <v>25</v>
      </c>
      <c r="H45" s="61">
        <v>0.05</v>
      </c>
      <c r="I45" s="60">
        <f t="shared" si="1"/>
        <v>1.25</v>
      </c>
    </row>
    <row r="46" spans="1:9" ht="12.75">
      <c r="A46" s="107" t="s">
        <v>49</v>
      </c>
      <c r="B46" s="107"/>
      <c r="C46" s="107"/>
      <c r="D46" s="131" t="s">
        <v>50</v>
      </c>
      <c r="E46" s="131"/>
      <c r="F46" s="55" t="s">
        <v>28</v>
      </c>
      <c r="G46" s="60">
        <v>164.9</v>
      </c>
      <c r="H46" s="61">
        <v>0.05</v>
      </c>
      <c r="I46" s="60">
        <f t="shared" si="1"/>
        <v>8.25</v>
      </c>
    </row>
    <row r="47" spans="1:9" ht="12.75">
      <c r="A47" s="107" t="s">
        <v>51</v>
      </c>
      <c r="B47" s="107"/>
      <c r="C47" s="107"/>
      <c r="D47" s="131" t="s">
        <v>52</v>
      </c>
      <c r="E47" s="131"/>
      <c r="F47" s="55" t="s">
        <v>28</v>
      </c>
      <c r="G47" s="60">
        <v>3.38</v>
      </c>
      <c r="H47" s="61">
        <v>0.05</v>
      </c>
      <c r="I47" s="60">
        <f t="shared" si="1"/>
        <v>0.17</v>
      </c>
    </row>
    <row r="48" spans="1:9" ht="12.75">
      <c r="A48" s="107" t="s">
        <v>53</v>
      </c>
      <c r="B48" s="107"/>
      <c r="C48" s="107"/>
      <c r="D48" s="131" t="s">
        <v>54</v>
      </c>
      <c r="E48" s="131"/>
      <c r="F48" s="55" t="s">
        <v>28</v>
      </c>
      <c r="G48" s="60">
        <v>0.53</v>
      </c>
      <c r="H48" s="61">
        <v>0.3</v>
      </c>
      <c r="I48" s="60">
        <f t="shared" si="1"/>
        <v>0.16</v>
      </c>
    </row>
    <row r="49" spans="1:9" ht="12.75">
      <c r="A49" s="107" t="s">
        <v>55</v>
      </c>
      <c r="B49" s="107"/>
      <c r="C49" s="107"/>
      <c r="D49" s="131" t="s">
        <v>56</v>
      </c>
      <c r="E49" s="131"/>
      <c r="F49" s="55" t="s">
        <v>57</v>
      </c>
      <c r="G49" s="60">
        <v>1.11</v>
      </c>
      <c r="H49" s="61">
        <v>1.35</v>
      </c>
      <c r="I49" s="60">
        <f t="shared" si="1"/>
        <v>1.5</v>
      </c>
    </row>
    <row r="50" spans="1:9" ht="12.75">
      <c r="A50" s="107" t="s">
        <v>58</v>
      </c>
      <c r="B50" s="107"/>
      <c r="C50" s="107"/>
      <c r="D50" s="131" t="s">
        <v>59</v>
      </c>
      <c r="E50" s="131"/>
      <c r="F50" s="55" t="s">
        <v>28</v>
      </c>
      <c r="G50" s="60">
        <v>28</v>
      </c>
      <c r="H50" s="61">
        <v>0.02</v>
      </c>
      <c r="I50" s="60">
        <f t="shared" si="1"/>
        <v>0.56</v>
      </c>
    </row>
    <row r="51" spans="1:9" ht="12.75">
      <c r="A51" s="107" t="s">
        <v>60</v>
      </c>
      <c r="B51" s="107"/>
      <c r="C51" s="107"/>
      <c r="D51" s="131" t="s">
        <v>61</v>
      </c>
      <c r="E51" s="131"/>
      <c r="F51" s="55" t="s">
        <v>28</v>
      </c>
      <c r="G51" s="60">
        <v>2</v>
      </c>
      <c r="H51" s="61">
        <v>0.15</v>
      </c>
      <c r="I51" s="60">
        <f t="shared" si="1"/>
        <v>0.3</v>
      </c>
    </row>
    <row r="52" spans="1:9" ht="12.75">
      <c r="A52" s="107" t="s">
        <v>62</v>
      </c>
      <c r="B52" s="107"/>
      <c r="C52" s="107"/>
      <c r="D52" s="131" t="s">
        <v>63</v>
      </c>
      <c r="E52" s="131"/>
      <c r="F52" s="55" t="s">
        <v>28</v>
      </c>
      <c r="G52" s="60">
        <v>39.85</v>
      </c>
      <c r="H52" s="61">
        <v>0.05</v>
      </c>
      <c r="I52" s="60">
        <f t="shared" si="1"/>
        <v>1.99</v>
      </c>
    </row>
    <row r="53" spans="1:9" ht="12.75">
      <c r="A53" s="107" t="s">
        <v>64</v>
      </c>
      <c r="B53" s="107"/>
      <c r="C53" s="107"/>
      <c r="D53" s="131" t="s">
        <v>65</v>
      </c>
      <c r="E53" s="131"/>
      <c r="F53" s="55" t="s">
        <v>28</v>
      </c>
      <c r="G53" s="60">
        <v>15.9</v>
      </c>
      <c r="H53" s="61">
        <v>0.125</v>
      </c>
      <c r="I53" s="60">
        <f t="shared" si="1"/>
        <v>1.99</v>
      </c>
    </row>
    <row r="54" spans="1:9" ht="12.75">
      <c r="A54" s="107" t="s">
        <v>66</v>
      </c>
      <c r="B54" s="107"/>
      <c r="C54" s="107"/>
      <c r="D54" s="131" t="s">
        <v>67</v>
      </c>
      <c r="E54" s="131"/>
      <c r="F54" s="55" t="s">
        <v>68</v>
      </c>
      <c r="G54" s="60">
        <v>31.24</v>
      </c>
      <c r="H54" s="61">
        <v>0.08</v>
      </c>
      <c r="I54" s="60">
        <f t="shared" si="1"/>
        <v>2.5</v>
      </c>
    </row>
    <row r="55" spans="1:9" ht="12.75">
      <c r="A55" s="107" t="s">
        <v>69</v>
      </c>
      <c r="B55" s="107"/>
      <c r="C55" s="107"/>
      <c r="D55" s="131" t="s">
        <v>70</v>
      </c>
      <c r="E55" s="131"/>
      <c r="F55" s="55" t="s">
        <v>28</v>
      </c>
      <c r="G55" s="60">
        <v>0.72</v>
      </c>
      <c r="H55" s="61">
        <v>0.3</v>
      </c>
      <c r="I55" s="60">
        <f t="shared" si="1"/>
        <v>0.22</v>
      </c>
    </row>
    <row r="56" spans="1:9" ht="12.75">
      <c r="A56" s="107" t="s">
        <v>71</v>
      </c>
      <c r="B56" s="107"/>
      <c r="C56" s="107"/>
      <c r="D56" s="131" t="s">
        <v>72</v>
      </c>
      <c r="E56" s="131"/>
      <c r="F56" s="55" t="s">
        <v>28</v>
      </c>
      <c r="G56" s="60">
        <v>14.3</v>
      </c>
      <c r="H56" s="61">
        <v>0.19</v>
      </c>
      <c r="I56" s="60">
        <f t="shared" si="1"/>
        <v>2.72</v>
      </c>
    </row>
    <row r="57" spans="1:9" ht="12.75">
      <c r="A57" s="107" t="s">
        <v>73</v>
      </c>
      <c r="B57" s="107"/>
      <c r="C57" s="107"/>
      <c r="D57" s="131" t="s">
        <v>74</v>
      </c>
      <c r="E57" s="131"/>
      <c r="F57" s="55" t="s">
        <v>57</v>
      </c>
      <c r="G57" s="60">
        <v>1.7</v>
      </c>
      <c r="H57" s="61">
        <v>0.45</v>
      </c>
      <c r="I57" s="60">
        <f t="shared" si="1"/>
        <v>0.77</v>
      </c>
    </row>
    <row r="58" spans="1:9" ht="12.75">
      <c r="A58" s="107" t="s">
        <v>75</v>
      </c>
      <c r="B58" s="107"/>
      <c r="C58" s="107"/>
      <c r="D58" s="131" t="s">
        <v>76</v>
      </c>
      <c r="E58" s="131"/>
      <c r="F58" s="55" t="s">
        <v>28</v>
      </c>
      <c r="G58" s="60">
        <v>43.15</v>
      </c>
      <c r="H58" s="61">
        <v>0.02</v>
      </c>
      <c r="I58" s="60">
        <f t="shared" si="1"/>
        <v>0.86</v>
      </c>
    </row>
    <row r="59" spans="1:9" ht="12.75">
      <c r="A59" s="107" t="s">
        <v>77</v>
      </c>
      <c r="B59" s="107"/>
      <c r="C59" s="107"/>
      <c r="D59" s="131" t="s">
        <v>78</v>
      </c>
      <c r="E59" s="131"/>
      <c r="F59" s="55" t="s">
        <v>57</v>
      </c>
      <c r="G59" s="60">
        <v>0.14</v>
      </c>
      <c r="H59" s="61">
        <v>0.1955</v>
      </c>
      <c r="I59" s="60">
        <f t="shared" si="1"/>
        <v>0.03</v>
      </c>
    </row>
    <row r="60" spans="1:9" ht="12.75">
      <c r="A60" s="107" t="s">
        <v>79</v>
      </c>
      <c r="B60" s="107"/>
      <c r="C60" s="107"/>
      <c r="D60" s="131" t="s">
        <v>80</v>
      </c>
      <c r="E60" s="131"/>
      <c r="F60" s="55" t="s">
        <v>57</v>
      </c>
      <c r="G60" s="60">
        <v>0.7</v>
      </c>
      <c r="H60" s="61">
        <v>0.15</v>
      </c>
      <c r="I60" s="60">
        <f t="shared" si="1"/>
        <v>0.11</v>
      </c>
    </row>
    <row r="61" spans="1:9" ht="12.75">
      <c r="A61" s="107" t="s">
        <v>81</v>
      </c>
      <c r="B61" s="107"/>
      <c r="C61" s="107"/>
      <c r="D61" s="131" t="s">
        <v>82</v>
      </c>
      <c r="E61" s="131"/>
      <c r="F61" s="55" t="s">
        <v>28</v>
      </c>
      <c r="G61" s="60">
        <v>550</v>
      </c>
      <c r="H61" s="61">
        <v>0.04</v>
      </c>
      <c r="I61" s="60">
        <f t="shared" si="1"/>
        <v>22</v>
      </c>
    </row>
    <row r="62" spans="1:9" ht="12.75">
      <c r="A62" s="107" t="s">
        <v>83</v>
      </c>
      <c r="B62" s="107"/>
      <c r="C62" s="107"/>
      <c r="D62" s="131" t="s">
        <v>84</v>
      </c>
      <c r="E62" s="131"/>
      <c r="F62" s="55" t="s">
        <v>85</v>
      </c>
      <c r="G62" s="60">
        <v>8.3</v>
      </c>
      <c r="H62" s="61">
        <v>0.0060375</v>
      </c>
      <c r="I62" s="60">
        <f t="shared" si="1"/>
        <v>0.05</v>
      </c>
    </row>
    <row r="63" spans="1:9" ht="12.75">
      <c r="A63" s="107" t="s">
        <v>86</v>
      </c>
      <c r="B63" s="107"/>
      <c r="C63" s="107"/>
      <c r="D63" s="131" t="s">
        <v>87</v>
      </c>
      <c r="E63" s="131"/>
      <c r="F63" s="55" t="s">
        <v>28</v>
      </c>
      <c r="G63" s="60">
        <v>85.7</v>
      </c>
      <c r="H63" s="61">
        <v>0.05</v>
      </c>
      <c r="I63" s="60">
        <f t="shared" si="1"/>
        <v>4.29</v>
      </c>
    </row>
    <row r="64" spans="1:9" ht="12.75">
      <c r="A64" s="107" t="s">
        <v>88</v>
      </c>
      <c r="B64" s="107"/>
      <c r="C64" s="107"/>
      <c r="D64" s="131" t="s">
        <v>89</v>
      </c>
      <c r="E64" s="131"/>
      <c r="F64" s="55" t="s">
        <v>28</v>
      </c>
      <c r="G64" s="60">
        <v>6.5</v>
      </c>
      <c r="H64" s="61">
        <v>0.1</v>
      </c>
      <c r="I64" s="60">
        <f t="shared" si="1"/>
        <v>0.65</v>
      </c>
    </row>
    <row r="65" spans="1:9" ht="12.75">
      <c r="A65" s="107" t="s">
        <v>90</v>
      </c>
      <c r="B65" s="107"/>
      <c r="C65" s="107"/>
      <c r="D65" s="131" t="s">
        <v>91</v>
      </c>
      <c r="E65" s="131"/>
      <c r="F65" s="55" t="s">
        <v>12</v>
      </c>
      <c r="G65" s="60">
        <v>11.5</v>
      </c>
      <c r="H65" s="61">
        <v>0.042</v>
      </c>
      <c r="I65" s="60">
        <f t="shared" si="1"/>
        <v>0.48</v>
      </c>
    </row>
    <row r="66" spans="1:9" ht="12.75">
      <c r="A66" s="107" t="s">
        <v>92</v>
      </c>
      <c r="B66" s="107"/>
      <c r="C66" s="107"/>
      <c r="D66" s="131" t="s">
        <v>93</v>
      </c>
      <c r="E66" s="131"/>
      <c r="F66" s="55" t="s">
        <v>28</v>
      </c>
      <c r="G66" s="60">
        <v>2.8</v>
      </c>
      <c r="H66" s="61">
        <v>0.04</v>
      </c>
      <c r="I66" s="60">
        <f t="shared" si="1"/>
        <v>0.11</v>
      </c>
    </row>
    <row r="67" spans="1:9" ht="12.75">
      <c r="A67" s="107" t="s">
        <v>94</v>
      </c>
      <c r="B67" s="107"/>
      <c r="C67" s="107"/>
      <c r="D67" s="131" t="s">
        <v>95</v>
      </c>
      <c r="E67" s="131"/>
      <c r="F67" s="55" t="s">
        <v>28</v>
      </c>
      <c r="G67" s="60">
        <v>3.9</v>
      </c>
      <c r="H67" s="61">
        <v>0.3</v>
      </c>
      <c r="I67" s="60">
        <f t="shared" si="1"/>
        <v>1.17</v>
      </c>
    </row>
    <row r="68" spans="1:9" ht="12.75">
      <c r="A68" s="107" t="s">
        <v>7</v>
      </c>
      <c r="B68" s="107"/>
      <c r="C68" s="107"/>
      <c r="D68" s="131" t="s">
        <v>8</v>
      </c>
      <c r="E68" s="131"/>
      <c r="F68" s="55" t="s">
        <v>9</v>
      </c>
      <c r="G68" s="60">
        <v>95</v>
      </c>
      <c r="H68" s="61">
        <v>0.17342</v>
      </c>
      <c r="I68" s="60">
        <f t="shared" si="1"/>
        <v>16.47</v>
      </c>
    </row>
    <row r="69" spans="1:9" ht="12.75">
      <c r="A69" s="107" t="s">
        <v>96</v>
      </c>
      <c r="B69" s="107"/>
      <c r="C69" s="107"/>
      <c r="D69" s="131" t="s">
        <v>97</v>
      </c>
      <c r="E69" s="131"/>
      <c r="F69" s="55" t="s">
        <v>12</v>
      </c>
      <c r="G69" s="60">
        <v>7.2</v>
      </c>
      <c r="H69" s="61">
        <v>0.5</v>
      </c>
      <c r="I69" s="60">
        <f t="shared" si="1"/>
        <v>3.6</v>
      </c>
    </row>
    <row r="70" spans="1:9" ht="12.75">
      <c r="A70" s="107" t="s">
        <v>98</v>
      </c>
      <c r="B70" s="107"/>
      <c r="C70" s="107"/>
      <c r="D70" s="131" t="s">
        <v>99</v>
      </c>
      <c r="E70" s="131"/>
      <c r="F70" s="55" t="s">
        <v>12</v>
      </c>
      <c r="G70" s="60">
        <v>7.5</v>
      </c>
      <c r="H70" s="61">
        <v>0.00855</v>
      </c>
      <c r="I70" s="60">
        <f t="shared" si="1"/>
        <v>0.06</v>
      </c>
    </row>
    <row r="71" spans="1:9" ht="12.75">
      <c r="A71" s="107" t="s">
        <v>100</v>
      </c>
      <c r="B71" s="107"/>
      <c r="C71" s="107"/>
      <c r="D71" s="131" t="s">
        <v>101</v>
      </c>
      <c r="E71" s="131"/>
      <c r="F71" s="55" t="s">
        <v>9</v>
      </c>
      <c r="G71" s="60">
        <v>154.5</v>
      </c>
      <c r="H71" s="61">
        <v>0.05</v>
      </c>
      <c r="I71" s="60">
        <f t="shared" si="1"/>
        <v>7.73</v>
      </c>
    </row>
    <row r="72" spans="1:9" ht="12.75">
      <c r="A72" s="107" t="s">
        <v>102</v>
      </c>
      <c r="B72" s="107"/>
      <c r="C72" s="107"/>
      <c r="D72" s="131" t="s">
        <v>103</v>
      </c>
      <c r="E72" s="131"/>
      <c r="F72" s="55" t="s">
        <v>9</v>
      </c>
      <c r="G72" s="60">
        <v>87.55</v>
      </c>
      <c r="H72" s="61">
        <v>0.00342</v>
      </c>
      <c r="I72" s="60">
        <f t="shared" si="1"/>
        <v>0.3</v>
      </c>
    </row>
    <row r="73" spans="1:9" ht="12.75">
      <c r="A73" s="107" t="s">
        <v>104</v>
      </c>
      <c r="B73" s="107"/>
      <c r="C73" s="107"/>
      <c r="D73" s="131" t="s">
        <v>105</v>
      </c>
      <c r="E73" s="131"/>
      <c r="F73" s="55" t="s">
        <v>42</v>
      </c>
      <c r="G73" s="60">
        <v>112</v>
      </c>
      <c r="H73" s="61">
        <v>0.004444</v>
      </c>
      <c r="I73" s="60">
        <f t="shared" si="1"/>
        <v>0.5</v>
      </c>
    </row>
    <row r="74" spans="1:9" ht="12.75">
      <c r="A74" s="107" t="s">
        <v>106</v>
      </c>
      <c r="B74" s="107"/>
      <c r="C74" s="107"/>
      <c r="D74" s="131" t="s">
        <v>107</v>
      </c>
      <c r="E74" s="131"/>
      <c r="F74" s="55" t="s">
        <v>28</v>
      </c>
      <c r="G74" s="60">
        <v>92.86</v>
      </c>
      <c r="H74" s="61">
        <v>0.05</v>
      </c>
      <c r="I74" s="60">
        <f t="shared" si="1"/>
        <v>4.64</v>
      </c>
    </row>
    <row r="75" spans="1:9" ht="12.75">
      <c r="A75" s="107" t="s">
        <v>108</v>
      </c>
      <c r="B75" s="107"/>
      <c r="C75" s="107"/>
      <c r="D75" s="131" t="s">
        <v>109</v>
      </c>
      <c r="E75" s="131"/>
      <c r="F75" s="55" t="s">
        <v>85</v>
      </c>
      <c r="G75" s="60">
        <v>26.2</v>
      </c>
      <c r="H75" s="61">
        <v>0.002265</v>
      </c>
      <c r="I75" s="60">
        <f t="shared" si="1"/>
        <v>0.06</v>
      </c>
    </row>
    <row r="76" spans="1:9" ht="12.75">
      <c r="A76" s="107" t="s">
        <v>110</v>
      </c>
      <c r="B76" s="107"/>
      <c r="C76" s="107"/>
      <c r="D76" s="131" t="s">
        <v>111</v>
      </c>
      <c r="E76" s="131"/>
      <c r="F76" s="55" t="s">
        <v>28</v>
      </c>
      <c r="G76" s="60">
        <v>455</v>
      </c>
      <c r="H76" s="61">
        <v>0.025</v>
      </c>
      <c r="I76" s="60">
        <f t="shared" si="1"/>
        <v>11.38</v>
      </c>
    </row>
    <row r="77" spans="1:9" ht="12.75">
      <c r="A77" s="107" t="s">
        <v>112</v>
      </c>
      <c r="B77" s="107"/>
      <c r="C77" s="107"/>
      <c r="D77" s="131" t="s">
        <v>113</v>
      </c>
      <c r="E77" s="131"/>
      <c r="F77" s="55" t="s">
        <v>9</v>
      </c>
      <c r="G77" s="60">
        <v>74</v>
      </c>
      <c r="H77" s="61">
        <v>0.43</v>
      </c>
      <c r="I77" s="60">
        <f t="shared" si="1"/>
        <v>31.82</v>
      </c>
    </row>
    <row r="78" spans="1:9" ht="12.75">
      <c r="A78" s="107" t="s">
        <v>114</v>
      </c>
      <c r="B78" s="107"/>
      <c r="C78" s="107"/>
      <c r="D78" s="131" t="s">
        <v>115</v>
      </c>
      <c r="E78" s="131"/>
      <c r="F78" s="55" t="s">
        <v>9</v>
      </c>
      <c r="G78" s="60">
        <v>95</v>
      </c>
      <c r="H78" s="61">
        <v>0.16</v>
      </c>
      <c r="I78" s="60">
        <f t="shared" si="1"/>
        <v>15.2</v>
      </c>
    </row>
    <row r="79" spans="1:9" ht="12.75">
      <c r="A79" s="107" t="s">
        <v>116</v>
      </c>
      <c r="B79" s="107"/>
      <c r="C79" s="107"/>
      <c r="D79" s="131" t="s">
        <v>117</v>
      </c>
      <c r="E79" s="131"/>
      <c r="F79" s="55" t="s">
        <v>28</v>
      </c>
      <c r="G79" s="60">
        <v>2.3</v>
      </c>
      <c r="H79" s="61">
        <v>0.1125</v>
      </c>
      <c r="I79" s="60">
        <f t="shared" si="1"/>
        <v>0.26</v>
      </c>
    </row>
    <row r="80" spans="1:9" ht="12.75">
      <c r="A80" s="107" t="s">
        <v>118</v>
      </c>
      <c r="B80" s="107"/>
      <c r="C80" s="107"/>
      <c r="D80" s="131" t="s">
        <v>119</v>
      </c>
      <c r="E80" s="131"/>
      <c r="F80" s="55" t="s">
        <v>28</v>
      </c>
      <c r="G80" s="60">
        <v>9.8</v>
      </c>
      <c r="H80" s="61">
        <v>0.89</v>
      </c>
      <c r="I80" s="60">
        <f t="shared" si="1"/>
        <v>8.72</v>
      </c>
    </row>
    <row r="81" spans="1:9" ht="12.75">
      <c r="A81" s="107" t="s">
        <v>120</v>
      </c>
      <c r="B81" s="107"/>
      <c r="C81" s="107"/>
      <c r="D81" s="131" t="s">
        <v>121</v>
      </c>
      <c r="E81" s="131"/>
      <c r="F81" s="55" t="s">
        <v>28</v>
      </c>
      <c r="G81" s="60">
        <v>0.5</v>
      </c>
      <c r="H81" s="61">
        <v>6</v>
      </c>
      <c r="I81" s="60">
        <f t="shared" si="1"/>
        <v>3</v>
      </c>
    </row>
    <row r="82" spans="1:9" ht="12.75">
      <c r="A82" s="107" t="s">
        <v>122</v>
      </c>
      <c r="B82" s="107"/>
      <c r="C82" s="107"/>
      <c r="D82" s="131" t="s">
        <v>123</v>
      </c>
      <c r="E82" s="131"/>
      <c r="F82" s="55" t="s">
        <v>28</v>
      </c>
      <c r="G82" s="60">
        <v>49.5</v>
      </c>
      <c r="H82" s="61">
        <v>0.05</v>
      </c>
      <c r="I82" s="60">
        <f t="shared" si="1"/>
        <v>2.48</v>
      </c>
    </row>
    <row r="83" spans="1:9" ht="12.75">
      <c r="A83" s="107" t="s">
        <v>124</v>
      </c>
      <c r="B83" s="107"/>
      <c r="C83" s="107"/>
      <c r="D83" s="131" t="s">
        <v>125</v>
      </c>
      <c r="E83" s="131"/>
      <c r="F83" s="55" t="s">
        <v>28</v>
      </c>
      <c r="G83" s="60">
        <v>11.3</v>
      </c>
      <c r="H83" s="61">
        <v>0.05</v>
      </c>
      <c r="I83" s="60">
        <f t="shared" si="1"/>
        <v>0.57</v>
      </c>
    </row>
    <row r="84" spans="1:9" ht="12.75">
      <c r="A84" s="107" t="s">
        <v>126</v>
      </c>
      <c r="B84" s="107"/>
      <c r="C84" s="107"/>
      <c r="D84" s="131" t="s">
        <v>127</v>
      </c>
      <c r="E84" s="131"/>
      <c r="F84" s="55" t="s">
        <v>28</v>
      </c>
      <c r="G84" s="60">
        <v>26.95</v>
      </c>
      <c r="H84" s="61">
        <v>0.05</v>
      </c>
      <c r="I84" s="60">
        <f t="shared" si="1"/>
        <v>1.35</v>
      </c>
    </row>
    <row r="85" spans="1:9" ht="12.75">
      <c r="A85" s="107" t="s">
        <v>128</v>
      </c>
      <c r="B85" s="107"/>
      <c r="C85" s="107"/>
      <c r="D85" s="131" t="s">
        <v>129</v>
      </c>
      <c r="E85" s="131"/>
      <c r="F85" s="55" t="s">
        <v>57</v>
      </c>
      <c r="G85" s="60">
        <v>13.55</v>
      </c>
      <c r="H85" s="61">
        <v>0.45</v>
      </c>
      <c r="I85" s="60">
        <f t="shared" si="1"/>
        <v>6.1</v>
      </c>
    </row>
    <row r="86" spans="1:9" ht="12.75">
      <c r="A86" s="107" t="s">
        <v>130</v>
      </c>
      <c r="B86" s="107"/>
      <c r="C86" s="107"/>
      <c r="D86" s="131" t="s">
        <v>131</v>
      </c>
      <c r="E86" s="131"/>
      <c r="F86" s="52" t="s">
        <v>309</v>
      </c>
      <c r="G86" s="60">
        <v>6.1</v>
      </c>
      <c r="H86" s="61">
        <v>1.35</v>
      </c>
      <c r="I86" s="60">
        <f t="shared" si="1"/>
        <v>8.24</v>
      </c>
    </row>
    <row r="87" spans="1:9" ht="12.75">
      <c r="A87" s="107" t="s">
        <v>132</v>
      </c>
      <c r="B87" s="107"/>
      <c r="C87" s="107"/>
      <c r="D87" s="131" t="s">
        <v>133</v>
      </c>
      <c r="E87" s="131"/>
      <c r="F87" s="52" t="s">
        <v>310</v>
      </c>
      <c r="G87" s="60">
        <v>25.26</v>
      </c>
      <c r="H87" s="61">
        <v>0.05</v>
      </c>
      <c r="I87" s="60">
        <f t="shared" si="1"/>
        <v>1.26</v>
      </c>
    </row>
    <row r="88" spans="1:9" ht="12.75">
      <c r="A88" s="107" t="s">
        <v>134</v>
      </c>
      <c r="B88" s="107"/>
      <c r="C88" s="107"/>
      <c r="D88" s="131" t="s">
        <v>135</v>
      </c>
      <c r="E88" s="131"/>
      <c r="F88" s="52" t="s">
        <v>310</v>
      </c>
      <c r="G88" s="60">
        <v>39.91</v>
      </c>
      <c r="H88" s="61">
        <v>0.025</v>
      </c>
      <c r="I88" s="60">
        <f t="shared" si="1"/>
        <v>1</v>
      </c>
    </row>
    <row r="89" spans="1:9" ht="12.75">
      <c r="A89" s="107" t="s">
        <v>136</v>
      </c>
      <c r="B89" s="107"/>
      <c r="C89" s="107"/>
      <c r="D89" s="131" t="s">
        <v>137</v>
      </c>
      <c r="E89" s="131"/>
      <c r="F89" s="52" t="s">
        <v>309</v>
      </c>
      <c r="G89" s="60">
        <v>9.68</v>
      </c>
      <c r="H89" s="61">
        <v>0.1575</v>
      </c>
      <c r="I89" s="60">
        <f t="shared" si="1"/>
        <v>1.52</v>
      </c>
    </row>
    <row r="90" spans="1:9" ht="12.75">
      <c r="A90" s="107" t="s">
        <v>138</v>
      </c>
      <c r="B90" s="107"/>
      <c r="C90" s="107"/>
      <c r="D90" s="131" t="s">
        <v>139</v>
      </c>
      <c r="E90" s="131"/>
      <c r="F90" s="52" t="s">
        <v>309</v>
      </c>
      <c r="G90" s="60">
        <v>7.98</v>
      </c>
      <c r="H90" s="61">
        <v>0.1575</v>
      </c>
      <c r="I90" s="60">
        <f t="shared" si="1"/>
        <v>1.26</v>
      </c>
    </row>
    <row r="91" spans="1:9" ht="12.75">
      <c r="A91" s="107" t="s">
        <v>140</v>
      </c>
      <c r="B91" s="107"/>
      <c r="C91" s="107"/>
      <c r="D91" s="131" t="s">
        <v>141</v>
      </c>
      <c r="E91" s="131"/>
      <c r="F91" s="52" t="s">
        <v>310</v>
      </c>
      <c r="G91" s="60">
        <v>7.5</v>
      </c>
      <c r="H91" s="61">
        <v>0.05</v>
      </c>
      <c r="I91" s="60">
        <f t="shared" si="1"/>
        <v>0.38</v>
      </c>
    </row>
    <row r="92" spans="1:9" ht="12.75">
      <c r="A92" s="107" t="s">
        <v>142</v>
      </c>
      <c r="B92" s="107"/>
      <c r="C92" s="107"/>
      <c r="D92" s="131" t="s">
        <v>143</v>
      </c>
      <c r="E92" s="131"/>
      <c r="F92" s="52" t="s">
        <v>311</v>
      </c>
      <c r="G92" s="60">
        <v>70</v>
      </c>
      <c r="H92" s="61">
        <v>0.24</v>
      </c>
      <c r="I92" s="60">
        <f t="shared" si="1"/>
        <v>16.8</v>
      </c>
    </row>
    <row r="93" spans="1:9" ht="12.75">
      <c r="A93" s="107" t="s">
        <v>144</v>
      </c>
      <c r="B93" s="107"/>
      <c r="C93" s="107"/>
      <c r="D93" s="131" t="s">
        <v>145</v>
      </c>
      <c r="E93" s="131"/>
      <c r="F93" s="52" t="s">
        <v>304</v>
      </c>
      <c r="G93" s="60">
        <v>9.5</v>
      </c>
      <c r="H93" s="61">
        <v>0.006</v>
      </c>
      <c r="I93" s="60">
        <f t="shared" si="1"/>
        <v>0.06</v>
      </c>
    </row>
    <row r="94" spans="1:9" ht="12.75">
      <c r="A94" s="107" t="s">
        <v>147</v>
      </c>
      <c r="B94" s="107"/>
      <c r="C94" s="107"/>
      <c r="D94" s="131" t="s">
        <v>148</v>
      </c>
      <c r="E94" s="131"/>
      <c r="F94" s="52" t="s">
        <v>304</v>
      </c>
      <c r="G94" s="60">
        <v>10.62</v>
      </c>
      <c r="H94" s="61">
        <v>0.02</v>
      </c>
      <c r="I94" s="60">
        <f t="shared" si="1"/>
        <v>0.21</v>
      </c>
    </row>
    <row r="95" spans="1:9" ht="12.75">
      <c r="A95" s="107" t="s">
        <v>144</v>
      </c>
      <c r="B95" s="107"/>
      <c r="C95" s="107"/>
      <c r="D95" s="131" t="s">
        <v>149</v>
      </c>
      <c r="E95" s="131"/>
      <c r="F95" s="52" t="s">
        <v>312</v>
      </c>
      <c r="G95" s="60">
        <v>4.68</v>
      </c>
      <c r="H95" s="61">
        <v>2.5</v>
      </c>
      <c r="I95" s="60">
        <f t="shared" si="1"/>
        <v>11.7</v>
      </c>
    </row>
    <row r="96" spans="1:9" ht="12.75">
      <c r="A96" s="107" t="s">
        <v>24</v>
      </c>
      <c r="B96" s="107"/>
      <c r="C96" s="107"/>
      <c r="D96" s="131" t="s">
        <v>150</v>
      </c>
      <c r="E96" s="131"/>
      <c r="F96" s="52" t="s">
        <v>306</v>
      </c>
      <c r="G96" s="60">
        <v>6.47</v>
      </c>
      <c r="H96" s="61">
        <v>0.008</v>
      </c>
      <c r="I96" s="60">
        <f t="shared" si="1"/>
        <v>0.05</v>
      </c>
    </row>
    <row r="97" spans="1:9" ht="12.75">
      <c r="A97" s="107" t="s">
        <v>15</v>
      </c>
      <c r="B97" s="107"/>
      <c r="C97" s="107"/>
      <c r="D97" s="131" t="s">
        <v>16</v>
      </c>
      <c r="E97" s="131"/>
      <c r="F97" s="52" t="s">
        <v>306</v>
      </c>
      <c r="G97" s="60">
        <v>6.47</v>
      </c>
      <c r="H97" s="61">
        <v>3.3</v>
      </c>
      <c r="I97" s="60">
        <f t="shared" si="1"/>
        <v>21.35</v>
      </c>
    </row>
    <row r="98" spans="1:9" ht="12.75">
      <c r="A98" s="107" t="s">
        <v>151</v>
      </c>
      <c r="B98" s="107"/>
      <c r="C98" s="107"/>
      <c r="D98" s="131" t="s">
        <v>152</v>
      </c>
      <c r="E98" s="131"/>
      <c r="F98" s="52" t="s">
        <v>306</v>
      </c>
      <c r="G98" s="60">
        <v>6.47</v>
      </c>
      <c r="H98" s="61">
        <v>0.8</v>
      </c>
      <c r="I98" s="60">
        <f t="shared" si="1"/>
        <v>5.18</v>
      </c>
    </row>
    <row r="99" spans="1:9" ht="12.75">
      <c r="A99" s="107" t="s">
        <v>29</v>
      </c>
      <c r="B99" s="107"/>
      <c r="C99" s="107"/>
      <c r="D99" s="131" t="s">
        <v>153</v>
      </c>
      <c r="E99" s="131"/>
      <c r="F99" s="52" t="s">
        <v>306</v>
      </c>
      <c r="G99" s="60">
        <v>6.47</v>
      </c>
      <c r="H99" s="61">
        <v>1.6</v>
      </c>
      <c r="I99" s="60">
        <f t="shared" si="1"/>
        <v>10.35</v>
      </c>
    </row>
    <row r="100" spans="1:9" ht="12.75">
      <c r="A100" s="107" t="s">
        <v>154</v>
      </c>
      <c r="B100" s="107"/>
      <c r="C100" s="107"/>
      <c r="D100" s="131" t="s">
        <v>155</v>
      </c>
      <c r="E100" s="131"/>
      <c r="F100" s="52" t="s">
        <v>306</v>
      </c>
      <c r="G100" s="60">
        <v>6.47</v>
      </c>
      <c r="H100" s="61">
        <v>0.0228</v>
      </c>
      <c r="I100" s="60">
        <f aca="true" t="shared" si="2" ref="I100:I102">ROUND(H100*G100,2)</f>
        <v>0.15</v>
      </c>
    </row>
    <row r="101" spans="1:9" ht="12.75">
      <c r="A101" s="107" t="s">
        <v>156</v>
      </c>
      <c r="B101" s="107"/>
      <c r="C101" s="107"/>
      <c r="D101" s="131" t="s">
        <v>157</v>
      </c>
      <c r="E101" s="131"/>
      <c r="F101" s="52" t="s">
        <v>306</v>
      </c>
      <c r="G101" s="60">
        <v>6.47</v>
      </c>
      <c r="H101" s="61">
        <v>0.4873</v>
      </c>
      <c r="I101" s="60">
        <f t="shared" si="2"/>
        <v>3.15</v>
      </c>
    </row>
    <row r="102" spans="1:9" ht="12.75">
      <c r="A102" s="107" t="s">
        <v>18</v>
      </c>
      <c r="B102" s="107"/>
      <c r="C102" s="107"/>
      <c r="D102" s="131" t="s">
        <v>19</v>
      </c>
      <c r="E102" s="131"/>
      <c r="F102" s="52" t="s">
        <v>306</v>
      </c>
      <c r="G102" s="60">
        <v>4.68</v>
      </c>
      <c r="H102" s="61">
        <v>7.9889228</v>
      </c>
      <c r="I102" s="60">
        <f t="shared" si="2"/>
        <v>37.39</v>
      </c>
    </row>
    <row r="104" spans="1:9" ht="12.75">
      <c r="A104" s="80" t="s">
        <v>20</v>
      </c>
      <c r="E104" s="46">
        <f>SUM(I35:I92)</f>
        <v>199.83999999999995</v>
      </c>
      <c r="F104" s="79" t="s">
        <v>293</v>
      </c>
      <c r="I104" s="45">
        <f>SUM(E104:E107)</f>
        <v>397.35999999999996</v>
      </c>
    </row>
    <row r="105" spans="1:9" ht="12.75">
      <c r="A105" s="80" t="s">
        <v>21</v>
      </c>
      <c r="E105" s="47">
        <f>SUM(I93:I94)</f>
        <v>0.27</v>
      </c>
      <c r="I105" s="45"/>
    </row>
    <row r="106" spans="1:9" ht="12.75">
      <c r="A106" s="79" t="s">
        <v>294</v>
      </c>
      <c r="E106" s="45">
        <f>SUM(I95:I102)</f>
        <v>89.32</v>
      </c>
      <c r="F106" s="79" t="s">
        <v>296</v>
      </c>
      <c r="I106" s="45">
        <f>ROUND((E104*0.1402)+((E106+E107)*0.2097)+(E105*0.2097),2)</f>
        <v>69.44</v>
      </c>
    </row>
    <row r="107" spans="1:9" ht="12.75">
      <c r="A107" s="79" t="s">
        <v>295</v>
      </c>
      <c r="E107" s="45">
        <f>ROUND(E106*1.2084,2)</f>
        <v>107.93</v>
      </c>
      <c r="F107" s="37" t="s">
        <v>297</v>
      </c>
      <c r="G107" s="38"/>
      <c r="H107" s="38"/>
      <c r="I107" s="48">
        <f>SUM(I104:I106)</f>
        <v>466.79999999999995</v>
      </c>
    </row>
    <row r="108" spans="1:9" ht="12.75">
      <c r="A108" s="79"/>
      <c r="F108" s="37"/>
      <c r="G108" s="38"/>
      <c r="H108" s="38"/>
      <c r="I108" s="38"/>
    </row>
    <row r="109" spans="1:9" ht="12.75">
      <c r="A109" s="79"/>
      <c r="F109" s="37"/>
      <c r="G109" s="38"/>
      <c r="H109" s="38"/>
      <c r="I109" s="38"/>
    </row>
    <row r="110" spans="1:9" ht="12.75">
      <c r="A110" s="79"/>
      <c r="F110" s="37"/>
      <c r="G110" s="38"/>
      <c r="H110" s="38"/>
      <c r="I110" s="38"/>
    </row>
    <row r="111" spans="1:9" ht="12.75">
      <c r="A111" s="36" t="s">
        <v>510</v>
      </c>
      <c r="B111" s="83"/>
      <c r="C111" s="83"/>
      <c r="D111" s="83"/>
      <c r="E111" s="83"/>
      <c r="F111" s="37"/>
      <c r="G111" s="38"/>
      <c r="H111" s="38"/>
      <c r="I111" s="38"/>
    </row>
    <row r="112" spans="1:9" ht="37.5" customHeight="1">
      <c r="A112" s="119" t="s">
        <v>431</v>
      </c>
      <c r="B112" s="119"/>
      <c r="C112" s="119"/>
      <c r="D112" s="120" t="s">
        <v>388</v>
      </c>
      <c r="E112" s="120"/>
      <c r="F112" s="36" t="s">
        <v>504</v>
      </c>
      <c r="G112" s="83"/>
      <c r="H112" s="83"/>
      <c r="I112" s="83"/>
    </row>
    <row r="113" spans="1:9" ht="22.5">
      <c r="A113" s="121" t="s">
        <v>0</v>
      </c>
      <c r="B113" s="121"/>
      <c r="C113" s="121"/>
      <c r="D113" s="122" t="s">
        <v>1</v>
      </c>
      <c r="E113" s="122"/>
      <c r="F113" s="87" t="s">
        <v>2</v>
      </c>
      <c r="G113" s="13" t="s">
        <v>410</v>
      </c>
      <c r="H113" s="14" t="s">
        <v>4</v>
      </c>
      <c r="I113" s="15" t="s">
        <v>5</v>
      </c>
    </row>
    <row r="114" spans="1:9" ht="12.75">
      <c r="A114" s="123"/>
      <c r="B114" s="123"/>
      <c r="C114" s="123"/>
      <c r="D114" s="124"/>
      <c r="E114" s="124"/>
      <c r="F114" s="84"/>
      <c r="G114" s="84"/>
      <c r="H114" s="84"/>
      <c r="I114" s="84"/>
    </row>
    <row r="115" spans="1:9" ht="12.75">
      <c r="A115" s="113" t="s">
        <v>411</v>
      </c>
      <c r="B115" s="113"/>
      <c r="C115" s="113"/>
      <c r="D115" s="125" t="s">
        <v>389</v>
      </c>
      <c r="E115" s="125"/>
      <c r="F115" s="86" t="s">
        <v>409</v>
      </c>
      <c r="G115" s="49">
        <v>7.1</v>
      </c>
      <c r="H115" s="49">
        <v>252</v>
      </c>
      <c r="I115" s="60">
        <f aca="true" t="shared" si="3" ref="I115:I150">ROUND(H115*G115,2)</f>
        <v>1789.2</v>
      </c>
    </row>
    <row r="116" spans="1:9" ht="12.75">
      <c r="A116" s="113" t="s">
        <v>411</v>
      </c>
      <c r="B116" s="113"/>
      <c r="C116" s="113"/>
      <c r="D116" s="117" t="s">
        <v>390</v>
      </c>
      <c r="E116" s="117"/>
      <c r="F116" s="86" t="s">
        <v>409</v>
      </c>
      <c r="G116" s="49">
        <v>7.1</v>
      </c>
      <c r="H116" s="49">
        <v>252</v>
      </c>
      <c r="I116" s="60">
        <f t="shared" si="3"/>
        <v>1789.2</v>
      </c>
    </row>
    <row r="117" spans="1:9" ht="12.75">
      <c r="A117" s="113" t="s">
        <v>411</v>
      </c>
      <c r="B117" s="113"/>
      <c r="C117" s="113"/>
      <c r="D117" s="117" t="s">
        <v>391</v>
      </c>
      <c r="E117" s="117"/>
      <c r="F117" s="86" t="s">
        <v>409</v>
      </c>
      <c r="G117" s="49">
        <v>7.1</v>
      </c>
      <c r="H117" s="49">
        <v>252</v>
      </c>
      <c r="I117" s="60">
        <f t="shared" si="3"/>
        <v>1789.2</v>
      </c>
    </row>
    <row r="118" spans="1:9" ht="12.75">
      <c r="A118" s="113" t="s">
        <v>411</v>
      </c>
      <c r="B118" s="113"/>
      <c r="C118" s="113"/>
      <c r="D118" s="117" t="s">
        <v>392</v>
      </c>
      <c r="E118" s="117"/>
      <c r="F118" s="86" t="s">
        <v>409</v>
      </c>
      <c r="G118" s="49">
        <v>7.1</v>
      </c>
      <c r="H118" s="49">
        <v>252</v>
      </c>
      <c r="I118" s="60">
        <f t="shared" si="3"/>
        <v>1789.2</v>
      </c>
    </row>
    <row r="119" spans="1:9" ht="12.75">
      <c r="A119" s="113" t="s">
        <v>411</v>
      </c>
      <c r="B119" s="113"/>
      <c r="C119" s="113"/>
      <c r="D119" s="117" t="s">
        <v>393</v>
      </c>
      <c r="E119" s="117"/>
      <c r="F119" s="86" t="s">
        <v>409</v>
      </c>
      <c r="G119" s="49">
        <v>7.1</v>
      </c>
      <c r="H119" s="49">
        <v>252</v>
      </c>
      <c r="I119" s="60">
        <f t="shared" si="3"/>
        <v>1789.2</v>
      </c>
    </row>
    <row r="120" spans="1:9" ht="12.75">
      <c r="A120" s="113" t="s">
        <v>411</v>
      </c>
      <c r="B120" s="113"/>
      <c r="C120" s="113"/>
      <c r="D120" s="117" t="s">
        <v>394</v>
      </c>
      <c r="E120" s="117"/>
      <c r="F120" s="86" t="s">
        <v>409</v>
      </c>
      <c r="G120" s="49">
        <v>7.1</v>
      </c>
      <c r="H120" s="49">
        <v>252</v>
      </c>
      <c r="I120" s="60">
        <f t="shared" si="3"/>
        <v>1789.2</v>
      </c>
    </row>
    <row r="121" spans="1:9" ht="12.75">
      <c r="A121" s="113" t="s">
        <v>411</v>
      </c>
      <c r="B121" s="113"/>
      <c r="C121" s="113"/>
      <c r="D121" s="117" t="s">
        <v>395</v>
      </c>
      <c r="E121" s="117"/>
      <c r="F121" s="86" t="s">
        <v>409</v>
      </c>
      <c r="G121" s="49">
        <v>7.1</v>
      </c>
      <c r="H121" s="49">
        <v>252</v>
      </c>
      <c r="I121" s="60">
        <f t="shared" si="3"/>
        <v>1789.2</v>
      </c>
    </row>
    <row r="122" spans="1:9" ht="12.75">
      <c r="A122" s="113" t="s">
        <v>411</v>
      </c>
      <c r="B122" s="113"/>
      <c r="C122" s="113"/>
      <c r="D122" s="117" t="s">
        <v>396</v>
      </c>
      <c r="E122" s="117"/>
      <c r="F122" s="86" t="s">
        <v>409</v>
      </c>
      <c r="G122" s="49">
        <v>7.1</v>
      </c>
      <c r="H122" s="49">
        <v>252</v>
      </c>
      <c r="I122" s="60">
        <f t="shared" si="3"/>
        <v>1789.2</v>
      </c>
    </row>
    <row r="123" spans="1:9" ht="12.75">
      <c r="A123" s="113" t="s">
        <v>411</v>
      </c>
      <c r="B123" s="113"/>
      <c r="C123" s="113"/>
      <c r="D123" s="117" t="s">
        <v>397</v>
      </c>
      <c r="E123" s="117"/>
      <c r="F123" s="86" t="s">
        <v>409</v>
      </c>
      <c r="G123" s="49">
        <v>7.1</v>
      </c>
      <c r="H123" s="49">
        <v>252</v>
      </c>
      <c r="I123" s="60">
        <f t="shared" si="3"/>
        <v>1789.2</v>
      </c>
    </row>
    <row r="124" spans="1:9" ht="12.75">
      <c r="A124" s="113" t="s">
        <v>411</v>
      </c>
      <c r="B124" s="113"/>
      <c r="C124" s="113"/>
      <c r="D124" s="117" t="s">
        <v>398</v>
      </c>
      <c r="E124" s="117"/>
      <c r="F124" s="86" t="s">
        <v>409</v>
      </c>
      <c r="G124" s="49">
        <v>7.1</v>
      </c>
      <c r="H124" s="49">
        <v>252</v>
      </c>
      <c r="I124" s="60">
        <f t="shared" si="3"/>
        <v>1789.2</v>
      </c>
    </row>
    <row r="125" spans="1:9" ht="12.75">
      <c r="A125" s="113" t="s">
        <v>411</v>
      </c>
      <c r="B125" s="113"/>
      <c r="C125" s="113"/>
      <c r="D125" s="117" t="s">
        <v>399</v>
      </c>
      <c r="E125" s="117"/>
      <c r="F125" s="86" t="s">
        <v>409</v>
      </c>
      <c r="G125" s="49">
        <v>7.1</v>
      </c>
      <c r="H125" s="49">
        <v>252</v>
      </c>
      <c r="I125" s="60">
        <f t="shared" si="3"/>
        <v>1789.2</v>
      </c>
    </row>
    <row r="126" spans="1:9" ht="12.75">
      <c r="A126" s="113" t="s">
        <v>411</v>
      </c>
      <c r="B126" s="113"/>
      <c r="C126" s="113"/>
      <c r="D126" s="117" t="s">
        <v>400</v>
      </c>
      <c r="E126" s="117"/>
      <c r="F126" s="86" t="s">
        <v>409</v>
      </c>
      <c r="G126" s="49">
        <v>7.1</v>
      </c>
      <c r="H126" s="49">
        <v>252</v>
      </c>
      <c r="I126" s="60">
        <f t="shared" si="3"/>
        <v>1789.2</v>
      </c>
    </row>
    <row r="127" spans="1:9" ht="12.75">
      <c r="A127" s="113" t="s">
        <v>411</v>
      </c>
      <c r="B127" s="113"/>
      <c r="C127" s="113"/>
      <c r="D127" s="117" t="s">
        <v>401</v>
      </c>
      <c r="E127" s="117"/>
      <c r="F127" s="86" t="s">
        <v>409</v>
      </c>
      <c r="G127" s="49">
        <v>7.1</v>
      </c>
      <c r="H127" s="49">
        <v>252</v>
      </c>
      <c r="I127" s="60">
        <f t="shared" si="3"/>
        <v>1789.2</v>
      </c>
    </row>
    <row r="128" spans="1:9" ht="12.75">
      <c r="A128" s="113" t="s">
        <v>411</v>
      </c>
      <c r="B128" s="113"/>
      <c r="C128" s="113"/>
      <c r="D128" s="117" t="s">
        <v>402</v>
      </c>
      <c r="E128" s="117"/>
      <c r="F128" s="86" t="s">
        <v>409</v>
      </c>
      <c r="G128" s="49">
        <v>7.1</v>
      </c>
      <c r="H128" s="49">
        <v>252</v>
      </c>
      <c r="I128" s="60">
        <f t="shared" si="3"/>
        <v>1789.2</v>
      </c>
    </row>
    <row r="129" spans="1:9" ht="12.75">
      <c r="A129" s="113" t="s">
        <v>411</v>
      </c>
      <c r="B129" s="113"/>
      <c r="C129" s="113"/>
      <c r="D129" s="117" t="s">
        <v>403</v>
      </c>
      <c r="E129" s="117"/>
      <c r="F129" s="86" t="s">
        <v>409</v>
      </c>
      <c r="G129" s="49">
        <v>7.1</v>
      </c>
      <c r="H129" s="49">
        <v>252</v>
      </c>
      <c r="I129" s="60">
        <f t="shared" si="3"/>
        <v>1789.2</v>
      </c>
    </row>
    <row r="130" spans="1:9" ht="12.75">
      <c r="A130" s="113" t="s">
        <v>411</v>
      </c>
      <c r="B130" s="113"/>
      <c r="C130" s="113"/>
      <c r="D130" s="117" t="s">
        <v>404</v>
      </c>
      <c r="E130" s="117"/>
      <c r="F130" s="86" t="s">
        <v>409</v>
      </c>
      <c r="G130" s="49">
        <v>7.1</v>
      </c>
      <c r="H130" s="49">
        <v>252</v>
      </c>
      <c r="I130" s="60">
        <f t="shared" si="3"/>
        <v>1789.2</v>
      </c>
    </row>
    <row r="131" spans="1:9" ht="12.75">
      <c r="A131" s="113" t="s">
        <v>411</v>
      </c>
      <c r="B131" s="113"/>
      <c r="C131" s="113"/>
      <c r="D131" s="117" t="s">
        <v>405</v>
      </c>
      <c r="E131" s="117"/>
      <c r="F131" s="86" t="s">
        <v>409</v>
      </c>
      <c r="G131" s="49">
        <v>7.1</v>
      </c>
      <c r="H131" s="49">
        <v>252</v>
      </c>
      <c r="I131" s="60">
        <f t="shared" si="3"/>
        <v>1789.2</v>
      </c>
    </row>
    <row r="132" spans="1:9" ht="12.75">
      <c r="A132" s="113" t="s">
        <v>411</v>
      </c>
      <c r="B132" s="113"/>
      <c r="C132" s="113"/>
      <c r="D132" s="117" t="s">
        <v>406</v>
      </c>
      <c r="E132" s="117"/>
      <c r="F132" s="86" t="s">
        <v>409</v>
      </c>
      <c r="G132" s="49">
        <v>7.1</v>
      </c>
      <c r="H132" s="49">
        <v>252</v>
      </c>
      <c r="I132" s="60">
        <f t="shared" si="3"/>
        <v>1789.2</v>
      </c>
    </row>
    <row r="133" spans="1:9" ht="12.75">
      <c r="A133" s="113" t="s">
        <v>411</v>
      </c>
      <c r="B133" s="113"/>
      <c r="C133" s="113"/>
      <c r="D133" s="117" t="s">
        <v>407</v>
      </c>
      <c r="E133" s="117"/>
      <c r="F133" s="86" t="s">
        <v>409</v>
      </c>
      <c r="G133" s="49">
        <v>7.1</v>
      </c>
      <c r="H133" s="49">
        <v>252</v>
      </c>
      <c r="I133" s="60">
        <f t="shared" si="3"/>
        <v>1789.2</v>
      </c>
    </row>
    <row r="134" spans="1:9" ht="12.75">
      <c r="A134" s="113" t="s">
        <v>411</v>
      </c>
      <c r="B134" s="113"/>
      <c r="C134" s="113"/>
      <c r="D134" s="117" t="s">
        <v>408</v>
      </c>
      <c r="E134" s="117"/>
      <c r="F134" s="86" t="s">
        <v>409</v>
      </c>
      <c r="G134" s="49">
        <v>7.1</v>
      </c>
      <c r="H134" s="49">
        <v>252</v>
      </c>
      <c r="I134" s="60">
        <f t="shared" si="3"/>
        <v>1789.2</v>
      </c>
    </row>
    <row r="135" spans="1:9" ht="12.75">
      <c r="A135" s="113" t="s">
        <v>411</v>
      </c>
      <c r="B135" s="113"/>
      <c r="C135" s="113"/>
      <c r="D135" s="118" t="s">
        <v>412</v>
      </c>
      <c r="E135" s="117"/>
      <c r="F135" s="86" t="s">
        <v>428</v>
      </c>
      <c r="G135" s="49">
        <v>61.4</v>
      </c>
      <c r="H135" s="49">
        <v>1</v>
      </c>
      <c r="I135" s="49">
        <f t="shared" si="3"/>
        <v>61.4</v>
      </c>
    </row>
    <row r="136" spans="1:9" ht="12.75">
      <c r="A136" s="113" t="s">
        <v>411</v>
      </c>
      <c r="B136" s="113"/>
      <c r="C136" s="113"/>
      <c r="D136" s="118" t="s">
        <v>413</v>
      </c>
      <c r="E136" s="117"/>
      <c r="F136" s="86" t="s">
        <v>428</v>
      </c>
      <c r="G136" s="49">
        <v>61.4</v>
      </c>
      <c r="H136" s="49">
        <v>1</v>
      </c>
      <c r="I136" s="49">
        <f t="shared" si="3"/>
        <v>61.4</v>
      </c>
    </row>
    <row r="137" spans="1:9" ht="12.75">
      <c r="A137" s="113" t="s">
        <v>411</v>
      </c>
      <c r="B137" s="113"/>
      <c r="C137" s="113"/>
      <c r="D137" s="118" t="s">
        <v>414</v>
      </c>
      <c r="E137" s="117"/>
      <c r="F137" s="86" t="s">
        <v>428</v>
      </c>
      <c r="G137" s="49">
        <v>61.4</v>
      </c>
      <c r="H137" s="49">
        <v>1</v>
      </c>
      <c r="I137" s="49">
        <f t="shared" si="3"/>
        <v>61.4</v>
      </c>
    </row>
    <row r="138" spans="1:9" ht="12.75">
      <c r="A138" s="113" t="s">
        <v>411</v>
      </c>
      <c r="B138" s="113"/>
      <c r="C138" s="113"/>
      <c r="D138" s="118" t="s">
        <v>415</v>
      </c>
      <c r="E138" s="117"/>
      <c r="F138" s="86" t="s">
        <v>428</v>
      </c>
      <c r="G138" s="49">
        <v>61.4</v>
      </c>
      <c r="H138" s="49">
        <v>1</v>
      </c>
      <c r="I138" s="49">
        <f t="shared" si="3"/>
        <v>61.4</v>
      </c>
    </row>
    <row r="139" spans="1:9" ht="12.75">
      <c r="A139" s="113" t="s">
        <v>411</v>
      </c>
      <c r="B139" s="113"/>
      <c r="C139" s="113"/>
      <c r="D139" s="118" t="s">
        <v>416</v>
      </c>
      <c r="E139" s="117"/>
      <c r="F139" s="86" t="s">
        <v>428</v>
      </c>
      <c r="G139" s="49">
        <v>61.4</v>
      </c>
      <c r="H139" s="50">
        <v>1</v>
      </c>
      <c r="I139" s="49">
        <f t="shared" si="3"/>
        <v>61.4</v>
      </c>
    </row>
    <row r="140" spans="1:9" ht="12.75">
      <c r="A140" s="113" t="s">
        <v>411</v>
      </c>
      <c r="B140" s="113"/>
      <c r="C140" s="113"/>
      <c r="D140" s="118" t="s">
        <v>417</v>
      </c>
      <c r="E140" s="117"/>
      <c r="F140" s="86" t="s">
        <v>428</v>
      </c>
      <c r="G140" s="49">
        <v>61.4</v>
      </c>
      <c r="H140" s="50">
        <v>1</v>
      </c>
      <c r="I140" s="49">
        <f t="shared" si="3"/>
        <v>61.4</v>
      </c>
    </row>
    <row r="141" spans="1:9" ht="12.75">
      <c r="A141" s="113" t="s">
        <v>411</v>
      </c>
      <c r="B141" s="113"/>
      <c r="C141" s="113"/>
      <c r="D141" s="118" t="s">
        <v>418</v>
      </c>
      <c r="E141" s="117"/>
      <c r="F141" s="86" t="s">
        <v>428</v>
      </c>
      <c r="G141" s="49">
        <v>61.4</v>
      </c>
      <c r="H141" s="50">
        <v>1</v>
      </c>
      <c r="I141" s="49">
        <f t="shared" si="3"/>
        <v>61.4</v>
      </c>
    </row>
    <row r="142" spans="1:9" ht="12.75">
      <c r="A142" s="113" t="s">
        <v>411</v>
      </c>
      <c r="B142" s="113"/>
      <c r="C142" s="113"/>
      <c r="D142" s="118" t="s">
        <v>419</v>
      </c>
      <c r="E142" s="117"/>
      <c r="F142" s="86" t="s">
        <v>428</v>
      </c>
      <c r="G142" s="49">
        <v>61.4</v>
      </c>
      <c r="H142" s="50">
        <v>8</v>
      </c>
      <c r="I142" s="49">
        <f t="shared" si="3"/>
        <v>491.2</v>
      </c>
    </row>
    <row r="143" spans="1:9" ht="12.75">
      <c r="A143" s="113" t="s">
        <v>411</v>
      </c>
      <c r="B143" s="113"/>
      <c r="C143" s="113"/>
      <c r="D143" s="118" t="s">
        <v>420</v>
      </c>
      <c r="E143" s="117"/>
      <c r="F143" s="86" t="s">
        <v>428</v>
      </c>
      <c r="G143" s="49">
        <v>61.4</v>
      </c>
      <c r="H143" s="50">
        <v>2</v>
      </c>
      <c r="I143" s="49">
        <f t="shared" si="3"/>
        <v>122.8</v>
      </c>
    </row>
    <row r="144" spans="1:9" ht="12.75">
      <c r="A144" s="113" t="s">
        <v>411</v>
      </c>
      <c r="B144" s="113"/>
      <c r="C144" s="113"/>
      <c r="D144" s="118" t="s">
        <v>421</v>
      </c>
      <c r="E144" s="117"/>
      <c r="F144" s="86" t="s">
        <v>428</v>
      </c>
      <c r="G144" s="49">
        <v>61.4</v>
      </c>
      <c r="H144" s="50">
        <v>6</v>
      </c>
      <c r="I144" s="49">
        <f t="shared" si="3"/>
        <v>368.4</v>
      </c>
    </row>
    <row r="145" spans="1:9" ht="12.75">
      <c r="A145" s="113" t="s">
        <v>411</v>
      </c>
      <c r="B145" s="113"/>
      <c r="C145" s="113"/>
      <c r="D145" s="118" t="s">
        <v>422</v>
      </c>
      <c r="E145" s="117"/>
      <c r="F145" s="86" t="s">
        <v>428</v>
      </c>
      <c r="G145" s="49">
        <v>61.4</v>
      </c>
      <c r="H145" s="50">
        <v>1</v>
      </c>
      <c r="I145" s="49">
        <f t="shared" si="3"/>
        <v>61.4</v>
      </c>
    </row>
    <row r="146" spans="1:9" ht="12.75">
      <c r="A146" s="113" t="s">
        <v>411</v>
      </c>
      <c r="B146" s="113"/>
      <c r="C146" s="113"/>
      <c r="D146" s="118" t="s">
        <v>423</v>
      </c>
      <c r="E146" s="117"/>
      <c r="F146" s="86" t="s">
        <v>428</v>
      </c>
      <c r="G146" s="49">
        <v>61.4</v>
      </c>
      <c r="H146" s="50">
        <v>1</v>
      </c>
      <c r="I146" s="49">
        <f t="shared" si="3"/>
        <v>61.4</v>
      </c>
    </row>
    <row r="147" spans="1:9" ht="12.75">
      <c r="A147" s="113" t="s">
        <v>411</v>
      </c>
      <c r="B147" s="113"/>
      <c r="C147" s="113"/>
      <c r="D147" s="118" t="s">
        <v>424</v>
      </c>
      <c r="E147" s="117"/>
      <c r="F147" s="86" t="s">
        <v>428</v>
      </c>
      <c r="G147" s="49">
        <v>61.4</v>
      </c>
      <c r="H147" s="50">
        <v>3</v>
      </c>
      <c r="I147" s="49">
        <f t="shared" si="3"/>
        <v>184.2</v>
      </c>
    </row>
    <row r="148" spans="1:9" ht="12.75">
      <c r="A148" s="113" t="s">
        <v>411</v>
      </c>
      <c r="B148" s="113"/>
      <c r="C148" s="113"/>
      <c r="D148" s="118" t="s">
        <v>425</v>
      </c>
      <c r="E148" s="117"/>
      <c r="F148" s="86" t="s">
        <v>428</v>
      </c>
      <c r="G148" s="49">
        <v>61.4</v>
      </c>
      <c r="H148" s="50">
        <v>1</v>
      </c>
      <c r="I148" s="49">
        <f t="shared" si="3"/>
        <v>61.4</v>
      </c>
    </row>
    <row r="149" spans="1:9" ht="12.75">
      <c r="A149" s="113" t="s">
        <v>411</v>
      </c>
      <c r="B149" s="113"/>
      <c r="C149" s="113"/>
      <c r="D149" s="118" t="s">
        <v>426</v>
      </c>
      <c r="E149" s="117"/>
      <c r="F149" s="86" t="s">
        <v>428</v>
      </c>
      <c r="G149" s="49">
        <v>61.4</v>
      </c>
      <c r="H149" s="50">
        <v>1</v>
      </c>
      <c r="I149" s="49">
        <f t="shared" si="3"/>
        <v>61.4</v>
      </c>
    </row>
    <row r="150" spans="1:9" ht="12.75">
      <c r="A150" s="113" t="s">
        <v>411</v>
      </c>
      <c r="B150" s="113"/>
      <c r="C150" s="113"/>
      <c r="D150" s="118" t="s">
        <v>427</v>
      </c>
      <c r="E150" s="117"/>
      <c r="F150" s="86" t="s">
        <v>428</v>
      </c>
      <c r="G150" s="49">
        <v>61.4</v>
      </c>
      <c r="H150" s="50">
        <v>1</v>
      </c>
      <c r="I150" s="49">
        <f t="shared" si="3"/>
        <v>61.4</v>
      </c>
    </row>
    <row r="151" spans="1:9" ht="12.75">
      <c r="A151" s="86"/>
      <c r="B151" s="83"/>
      <c r="C151" s="83"/>
      <c r="D151" s="83"/>
      <c r="E151" s="88"/>
      <c r="F151" s="37"/>
      <c r="G151" s="38"/>
      <c r="H151" s="38"/>
      <c r="I151" s="38"/>
    </row>
    <row r="152" spans="1:9" ht="12.75">
      <c r="A152" s="85" t="s">
        <v>20</v>
      </c>
      <c r="B152" s="83"/>
      <c r="C152" s="83"/>
      <c r="D152" s="83"/>
      <c r="E152" s="89">
        <v>0</v>
      </c>
      <c r="F152" s="86" t="s">
        <v>293</v>
      </c>
      <c r="G152" s="83"/>
      <c r="H152" s="83"/>
      <c r="I152" s="45">
        <f>SUM(E152:E155)</f>
        <v>37687.40000000001</v>
      </c>
    </row>
    <row r="153" spans="1:9" ht="12.75">
      <c r="A153" s="85" t="s">
        <v>21</v>
      </c>
      <c r="B153" s="83"/>
      <c r="C153" s="83"/>
      <c r="D153" s="83"/>
      <c r="E153" s="90">
        <f>SUM(I115:I134)</f>
        <v>35784.00000000001</v>
      </c>
      <c r="F153" s="83"/>
      <c r="G153" s="83"/>
      <c r="H153" s="83"/>
      <c r="I153" s="45"/>
    </row>
    <row r="154" spans="1:9" ht="12.75">
      <c r="A154" s="86" t="s">
        <v>429</v>
      </c>
      <c r="B154" s="83"/>
      <c r="C154" s="83"/>
      <c r="D154" s="83"/>
      <c r="E154" s="90">
        <f>SUM(I135:I150)</f>
        <v>1903.4000000000003</v>
      </c>
      <c r="F154" s="86" t="s">
        <v>296</v>
      </c>
      <c r="G154" s="83"/>
      <c r="H154" s="83"/>
      <c r="I154" s="45">
        <f>ROUND((E152*0.1402)+((E154+E155)*0.2097)+(E153*0.2097),2)</f>
        <v>7903.05</v>
      </c>
    </row>
    <row r="155" spans="1:9" ht="12.75">
      <c r="A155" s="86" t="s">
        <v>295</v>
      </c>
      <c r="B155" s="83"/>
      <c r="C155" s="83"/>
      <c r="D155" s="83"/>
      <c r="E155" s="83"/>
      <c r="F155" s="37" t="s">
        <v>297</v>
      </c>
      <c r="G155" s="38"/>
      <c r="H155" s="38"/>
      <c r="I155" s="48">
        <f>SUM(I152:I154)</f>
        <v>45590.45000000001</v>
      </c>
    </row>
    <row r="158" ht="12.75">
      <c r="A158" s="36" t="s">
        <v>511</v>
      </c>
    </row>
    <row r="159" spans="1:6" ht="41.25" customHeight="1">
      <c r="A159" s="114" t="s">
        <v>298</v>
      </c>
      <c r="B159" s="114"/>
      <c r="C159" s="114"/>
      <c r="D159" s="115" t="s">
        <v>430</v>
      </c>
      <c r="E159" s="115"/>
      <c r="F159" s="33" t="s">
        <v>292</v>
      </c>
    </row>
    <row r="160" spans="1:9" ht="22.5">
      <c r="A160" s="108" t="s">
        <v>0</v>
      </c>
      <c r="B160" s="108"/>
      <c r="C160" s="108"/>
      <c r="D160" s="109" t="s">
        <v>1</v>
      </c>
      <c r="E160" s="109"/>
      <c r="F160" s="67" t="s">
        <v>2</v>
      </c>
      <c r="G160" s="68" t="s">
        <v>410</v>
      </c>
      <c r="H160" s="59" t="s">
        <v>4</v>
      </c>
      <c r="I160" s="69" t="s">
        <v>5</v>
      </c>
    </row>
    <row r="161" spans="7:9" ht="12.75">
      <c r="G161" s="5"/>
      <c r="H161" s="5"/>
      <c r="I161" s="5"/>
    </row>
    <row r="162" spans="1:9" ht="12.75">
      <c r="A162" s="106" t="s">
        <v>299</v>
      </c>
      <c r="B162" s="107"/>
      <c r="C162" s="107"/>
      <c r="D162" s="116" t="s">
        <v>302</v>
      </c>
      <c r="E162" s="117"/>
      <c r="F162" s="39" t="s">
        <v>307</v>
      </c>
      <c r="G162" s="60">
        <v>3.58</v>
      </c>
      <c r="H162" s="61">
        <v>0.0512056</v>
      </c>
      <c r="I162" s="60">
        <f>ROUND(H162*G162,2)</f>
        <v>0.18</v>
      </c>
    </row>
    <row r="163" spans="1:9" ht="39" customHeight="1">
      <c r="A163" s="110" t="s">
        <v>308</v>
      </c>
      <c r="B163" s="110"/>
      <c r="C163" s="110"/>
      <c r="D163" s="106" t="s">
        <v>303</v>
      </c>
      <c r="E163" s="112"/>
      <c r="F163" s="39" t="s">
        <v>304</v>
      </c>
      <c r="G163" s="60">
        <v>632000</v>
      </c>
      <c r="H163" s="61">
        <v>3E-07</v>
      </c>
      <c r="I163" s="60">
        <f aca="true" t="shared" si="4" ref="I163:I165">ROUND(H163*G163,2)</f>
        <v>0.19</v>
      </c>
    </row>
    <row r="164" spans="1:9" ht="12.75">
      <c r="A164" s="106" t="s">
        <v>300</v>
      </c>
      <c r="B164" s="107"/>
      <c r="C164" s="107"/>
      <c r="D164" s="116" t="s">
        <v>305</v>
      </c>
      <c r="E164" s="117"/>
      <c r="F164" s="39" t="s">
        <v>306</v>
      </c>
      <c r="G164" s="60">
        <v>11</v>
      </c>
      <c r="H164" s="61">
        <v>0.0058568</v>
      </c>
      <c r="I164" s="60">
        <f t="shared" si="4"/>
        <v>0.06</v>
      </c>
    </row>
    <row r="165" spans="1:9" ht="12.75">
      <c r="A165" s="106" t="s">
        <v>301</v>
      </c>
      <c r="B165" s="107"/>
      <c r="C165" s="107"/>
      <c r="D165" s="129" t="s">
        <v>19</v>
      </c>
      <c r="E165" s="117"/>
      <c r="F165" s="55" t="s">
        <v>17</v>
      </c>
      <c r="G165" s="60">
        <v>4.68</v>
      </c>
      <c r="H165" s="61">
        <v>0.003</v>
      </c>
      <c r="I165" s="60">
        <f t="shared" si="4"/>
        <v>0.01</v>
      </c>
    </row>
    <row r="167" spans="1:9" ht="12.75">
      <c r="A167" s="80" t="s">
        <v>20</v>
      </c>
      <c r="E167" s="46">
        <f>SUM(I162)</f>
        <v>0.18</v>
      </c>
      <c r="F167" s="79" t="s">
        <v>293</v>
      </c>
      <c r="I167" s="45">
        <f>SUM(E167:E170)</f>
        <v>0.52</v>
      </c>
    </row>
    <row r="168" spans="1:9" ht="12.75">
      <c r="A168" s="80" t="s">
        <v>21</v>
      </c>
      <c r="E168" s="47">
        <f>SUM(I163)</f>
        <v>0.19</v>
      </c>
      <c r="I168" s="45"/>
    </row>
    <row r="169" spans="1:9" ht="12.75">
      <c r="A169" s="79" t="s">
        <v>294</v>
      </c>
      <c r="E169" s="45">
        <f>SUM(I164:I165)</f>
        <v>0.06999999999999999</v>
      </c>
      <c r="F169" s="79" t="s">
        <v>296</v>
      </c>
      <c r="I169" s="45">
        <f>ROUND((E167*0.1402)+((E169+E170)*0.2097)+(E168*0.2097),2)</f>
        <v>0.1</v>
      </c>
    </row>
    <row r="170" spans="1:9" ht="12.75">
      <c r="A170" s="79" t="s">
        <v>295</v>
      </c>
      <c r="E170" s="45">
        <f>ROUND(E169*1.2084,2)</f>
        <v>0.08</v>
      </c>
      <c r="F170" s="37" t="s">
        <v>297</v>
      </c>
      <c r="G170" s="38"/>
      <c r="H170" s="38"/>
      <c r="I170" s="48">
        <f>SUM(I167:I169)</f>
        <v>0.62</v>
      </c>
    </row>
    <row r="171" spans="1:9" ht="12.75">
      <c r="A171" s="79"/>
      <c r="E171" s="35"/>
      <c r="F171" s="37"/>
      <c r="G171" s="38"/>
      <c r="H171" s="38"/>
      <c r="I171" s="38"/>
    </row>
    <row r="172" spans="1:9" ht="12.75">
      <c r="A172" s="79"/>
      <c r="E172" s="35"/>
      <c r="F172" s="37"/>
      <c r="G172" s="38"/>
      <c r="H172" s="38"/>
      <c r="I172" s="38"/>
    </row>
    <row r="173" spans="1:9" ht="12.75">
      <c r="A173" s="79"/>
      <c r="E173" s="35"/>
      <c r="F173" s="37"/>
      <c r="G173" s="38"/>
      <c r="H173" s="38"/>
      <c r="I173" s="38"/>
    </row>
    <row r="174" spans="1:9" ht="12.75">
      <c r="A174" s="36" t="s">
        <v>512</v>
      </c>
      <c r="E174" s="35"/>
      <c r="F174" s="37"/>
      <c r="G174" s="38"/>
      <c r="H174" s="38"/>
      <c r="I174" s="38"/>
    </row>
    <row r="175" spans="1:6" ht="12.75">
      <c r="A175" s="114" t="s">
        <v>431</v>
      </c>
      <c r="B175" s="114"/>
      <c r="C175" s="114"/>
      <c r="D175" s="115" t="s">
        <v>432</v>
      </c>
      <c r="E175" s="115"/>
      <c r="F175" s="33" t="s">
        <v>309</v>
      </c>
    </row>
    <row r="176" spans="1:9" ht="22.5">
      <c r="A176" s="108" t="s">
        <v>0</v>
      </c>
      <c r="B176" s="108"/>
      <c r="C176" s="108"/>
      <c r="D176" s="109" t="s">
        <v>1</v>
      </c>
      <c r="E176" s="109"/>
      <c r="F176" s="67" t="s">
        <v>2</v>
      </c>
      <c r="G176" s="68" t="s">
        <v>410</v>
      </c>
      <c r="H176" s="59" t="s">
        <v>4</v>
      </c>
      <c r="I176" s="69" t="s">
        <v>5</v>
      </c>
    </row>
    <row r="177" spans="7:9" ht="12.75">
      <c r="G177" s="5"/>
      <c r="H177" s="5"/>
      <c r="I177" s="5"/>
    </row>
    <row r="178" spans="1:9" ht="12.75">
      <c r="A178" s="106" t="s">
        <v>299</v>
      </c>
      <c r="B178" s="107"/>
      <c r="C178" s="107"/>
      <c r="D178" s="43" t="s">
        <v>302</v>
      </c>
      <c r="E178" s="42"/>
      <c r="F178" s="39" t="s">
        <v>307</v>
      </c>
      <c r="G178" s="60">
        <v>3.58</v>
      </c>
      <c r="H178" s="61">
        <v>0.00256</v>
      </c>
      <c r="I178" s="60">
        <f>ROUND(H178*G178,2)</f>
        <v>0.01</v>
      </c>
    </row>
    <row r="179" spans="1:9" ht="12.75">
      <c r="A179" s="110" t="s">
        <v>308</v>
      </c>
      <c r="B179" s="110"/>
      <c r="C179" s="110"/>
      <c r="D179" s="43" t="s">
        <v>433</v>
      </c>
      <c r="E179" s="42"/>
      <c r="F179" s="39" t="s">
        <v>304</v>
      </c>
      <c r="G179" s="60">
        <v>632000</v>
      </c>
      <c r="H179" s="91">
        <v>7E-08</v>
      </c>
      <c r="I179" s="60">
        <f aca="true" t="shared" si="5" ref="I179:I181">ROUND(H179*G179,2)</f>
        <v>0.04</v>
      </c>
    </row>
    <row r="180" spans="1:9" ht="12.75">
      <c r="A180" s="106" t="s">
        <v>300</v>
      </c>
      <c r="B180" s="107"/>
      <c r="C180" s="107"/>
      <c r="D180" s="43" t="s">
        <v>305</v>
      </c>
      <c r="E180" s="42"/>
      <c r="F180" s="39" t="s">
        <v>306</v>
      </c>
      <c r="G180" s="60">
        <v>11</v>
      </c>
      <c r="H180" s="61">
        <v>0.001752</v>
      </c>
      <c r="I180" s="60">
        <f t="shared" si="5"/>
        <v>0.02</v>
      </c>
    </row>
    <row r="181" spans="1:9" ht="12.75">
      <c r="A181" s="106" t="s">
        <v>301</v>
      </c>
      <c r="B181" s="107"/>
      <c r="C181" s="107"/>
      <c r="D181" s="42" t="s">
        <v>19</v>
      </c>
      <c r="E181" s="42"/>
      <c r="F181" s="55" t="s">
        <v>17</v>
      </c>
      <c r="G181" s="60">
        <v>4.68</v>
      </c>
      <c r="H181" s="61">
        <v>0.002</v>
      </c>
      <c r="I181" s="60">
        <f t="shared" si="5"/>
        <v>0.01</v>
      </c>
    </row>
    <row r="183" spans="1:9" ht="12.75">
      <c r="A183" s="80" t="s">
        <v>20</v>
      </c>
      <c r="E183" s="46">
        <f>SUM(I178)</f>
        <v>0.01</v>
      </c>
      <c r="F183" s="79" t="s">
        <v>293</v>
      </c>
      <c r="I183" s="45">
        <f>SUM(E183:E186)</f>
        <v>0.12</v>
      </c>
    </row>
    <row r="184" spans="1:9" ht="12.75">
      <c r="A184" s="80" t="s">
        <v>21</v>
      </c>
      <c r="E184" s="47">
        <f>SUM(I179)</f>
        <v>0.04</v>
      </c>
      <c r="I184" s="45"/>
    </row>
    <row r="185" spans="1:9" ht="12.75">
      <c r="A185" s="79" t="s">
        <v>294</v>
      </c>
      <c r="E185" s="45">
        <f>SUM(I180:I181)</f>
        <v>0.03</v>
      </c>
      <c r="F185" s="79" t="s">
        <v>296</v>
      </c>
      <c r="I185" s="45">
        <f>ROUND((E183*0.1402)+((E185+E186)*0.2097)+(E184*0.2097),2)</f>
        <v>0.02</v>
      </c>
    </row>
    <row r="186" spans="1:9" ht="12.75">
      <c r="A186" s="79" t="s">
        <v>295</v>
      </c>
      <c r="E186" s="45">
        <f>ROUND(E185*1.2084,2)</f>
        <v>0.04</v>
      </c>
      <c r="F186" s="37" t="s">
        <v>297</v>
      </c>
      <c r="G186" s="38"/>
      <c r="H186" s="38"/>
      <c r="I186" s="48">
        <f>SUM(I183:I185)</f>
        <v>0.13999999999999999</v>
      </c>
    </row>
    <row r="187" spans="1:9" ht="12.75">
      <c r="A187" s="79"/>
      <c r="E187" s="35"/>
      <c r="F187" s="37"/>
      <c r="G187" s="38"/>
      <c r="H187" s="38"/>
      <c r="I187" s="38"/>
    </row>
    <row r="188" spans="1:9" ht="12.75">
      <c r="A188" s="79"/>
      <c r="E188" s="35"/>
      <c r="F188" s="37"/>
      <c r="G188" s="38"/>
      <c r="H188" s="38"/>
      <c r="I188" s="38"/>
    </row>
    <row r="189" spans="1:9" ht="12.75">
      <c r="A189" s="79"/>
      <c r="E189" s="35"/>
      <c r="F189" s="37"/>
      <c r="G189" s="38"/>
      <c r="H189" s="38"/>
      <c r="I189" s="38"/>
    </row>
    <row r="190" spans="1:9" ht="12.75">
      <c r="A190" s="79"/>
      <c r="E190" s="35"/>
      <c r="F190" s="37"/>
      <c r="G190" s="38"/>
      <c r="H190" s="38"/>
      <c r="I190" s="38"/>
    </row>
    <row r="191" spans="1:9" ht="12.75">
      <c r="A191" s="79"/>
      <c r="E191" s="35"/>
      <c r="F191" s="37"/>
      <c r="G191" s="38"/>
      <c r="H191" s="38"/>
      <c r="I191" s="38"/>
    </row>
    <row r="192" spans="1:9" ht="12.75">
      <c r="A192" s="79"/>
      <c r="E192" s="35"/>
      <c r="F192" s="37"/>
      <c r="G192" s="38"/>
      <c r="H192" s="38"/>
      <c r="I192" s="38"/>
    </row>
    <row r="193" spans="1:9" ht="12.75">
      <c r="A193" s="79"/>
      <c r="E193" s="35"/>
      <c r="F193" s="37"/>
      <c r="G193" s="38"/>
      <c r="H193" s="38"/>
      <c r="I193" s="38"/>
    </row>
    <row r="194" spans="1:9" ht="12.75">
      <c r="A194" s="79"/>
      <c r="E194" s="35"/>
      <c r="F194" s="37"/>
      <c r="G194" s="38"/>
      <c r="H194" s="38"/>
      <c r="I194" s="38"/>
    </row>
    <row r="195" spans="1:9" ht="12.75">
      <c r="A195" s="79"/>
      <c r="E195" s="35"/>
      <c r="F195" s="37"/>
      <c r="G195" s="38"/>
      <c r="H195" s="38"/>
      <c r="I195" s="38"/>
    </row>
    <row r="196" spans="1:9" ht="12.75">
      <c r="A196" s="79"/>
      <c r="E196" s="35"/>
      <c r="F196" s="37"/>
      <c r="G196" s="38"/>
      <c r="H196" s="38"/>
      <c r="I196" s="38"/>
    </row>
    <row r="197" spans="1:9" ht="12.75">
      <c r="A197" s="79"/>
      <c r="E197" s="35"/>
      <c r="F197" s="37"/>
      <c r="G197" s="38"/>
      <c r="H197" s="38"/>
      <c r="I197" s="38"/>
    </row>
    <row r="200" ht="12.75">
      <c r="A200" s="36" t="s">
        <v>515</v>
      </c>
    </row>
    <row r="201" spans="1:6" ht="29.25" customHeight="1">
      <c r="A201" s="114" t="s">
        <v>314</v>
      </c>
      <c r="B201" s="114"/>
      <c r="C201" s="114"/>
      <c r="D201" s="115" t="s">
        <v>441</v>
      </c>
      <c r="E201" s="115"/>
      <c r="F201" s="33" t="s">
        <v>313</v>
      </c>
    </row>
    <row r="202" spans="1:9" ht="22.5">
      <c r="A202" s="108" t="s">
        <v>0</v>
      </c>
      <c r="B202" s="108"/>
      <c r="C202" s="108"/>
      <c r="D202" s="109" t="s">
        <v>1</v>
      </c>
      <c r="E202" s="109"/>
      <c r="F202" s="67" t="s">
        <v>2</v>
      </c>
      <c r="G202" s="68" t="s">
        <v>410</v>
      </c>
      <c r="H202" s="59" t="s">
        <v>4</v>
      </c>
      <c r="I202" s="69" t="s">
        <v>5</v>
      </c>
    </row>
    <row r="203" spans="1:9" ht="12.75">
      <c r="A203" s="127" t="s">
        <v>299</v>
      </c>
      <c r="B203" s="127"/>
      <c r="C203" s="127"/>
      <c r="D203" s="135" t="s">
        <v>442</v>
      </c>
      <c r="E203" s="135"/>
      <c r="F203" s="72" t="s">
        <v>307</v>
      </c>
      <c r="G203" s="70">
        <v>3.58</v>
      </c>
      <c r="H203" s="94">
        <v>0.05826</v>
      </c>
      <c r="I203" s="71">
        <f aca="true" t="shared" si="6" ref="I203:I214">ROUND(H203*G203,2)</f>
        <v>0.21</v>
      </c>
    </row>
    <row r="204" spans="1:9" ht="34.5" customHeight="1">
      <c r="A204" s="80" t="s">
        <v>166</v>
      </c>
      <c r="D204" s="106" t="s">
        <v>317</v>
      </c>
      <c r="E204" s="112"/>
      <c r="F204" s="36" t="s">
        <v>304</v>
      </c>
      <c r="G204" s="45">
        <v>632000</v>
      </c>
      <c r="H204" s="93">
        <v>1.2E-07</v>
      </c>
      <c r="I204" s="71">
        <f t="shared" si="6"/>
        <v>0.08</v>
      </c>
    </row>
    <row r="205" spans="1:9" ht="44.25" customHeight="1">
      <c r="A205" s="80" t="s">
        <v>190</v>
      </c>
      <c r="D205" s="106" t="s">
        <v>318</v>
      </c>
      <c r="E205" s="112"/>
      <c r="F205" s="36" t="s">
        <v>304</v>
      </c>
      <c r="G205" s="45">
        <v>335101.56</v>
      </c>
      <c r="H205" s="92">
        <v>2E-07</v>
      </c>
      <c r="I205" s="71">
        <f t="shared" si="6"/>
        <v>0.07</v>
      </c>
    </row>
    <row r="206" spans="1:9" ht="26.25" customHeight="1">
      <c r="A206" s="80" t="s">
        <v>191</v>
      </c>
      <c r="D206" s="106" t="s">
        <v>319</v>
      </c>
      <c r="E206" s="112"/>
      <c r="F206" s="36" t="s">
        <v>304</v>
      </c>
      <c r="G206" s="45">
        <v>119500</v>
      </c>
      <c r="H206" s="92">
        <v>2E-07</v>
      </c>
      <c r="I206" s="71">
        <f t="shared" si="6"/>
        <v>0.02</v>
      </c>
    </row>
    <row r="207" spans="1:9" ht="24" customHeight="1">
      <c r="A207" s="80" t="s">
        <v>192</v>
      </c>
      <c r="D207" s="106" t="s">
        <v>320</v>
      </c>
      <c r="E207" s="112"/>
      <c r="F207" s="36" t="s">
        <v>304</v>
      </c>
      <c r="G207" s="45">
        <v>29044.13</v>
      </c>
      <c r="H207" s="92">
        <v>3E-07</v>
      </c>
      <c r="I207" s="71">
        <f t="shared" si="6"/>
        <v>0.01</v>
      </c>
    </row>
    <row r="208" spans="1:9" ht="51.75" customHeight="1">
      <c r="A208" s="80" t="s">
        <v>193</v>
      </c>
      <c r="D208" s="106" t="s">
        <v>321</v>
      </c>
      <c r="E208" s="112"/>
      <c r="F208" s="36" t="s">
        <v>304</v>
      </c>
      <c r="G208" s="45">
        <v>257086.7</v>
      </c>
      <c r="H208" s="92">
        <v>1E-07</v>
      </c>
      <c r="I208" s="71">
        <f t="shared" si="6"/>
        <v>0.03</v>
      </c>
    </row>
    <row r="209" spans="1:9" ht="59.25" customHeight="1">
      <c r="A209" s="80" t="s">
        <v>194</v>
      </c>
      <c r="D209" s="133" t="s">
        <v>322</v>
      </c>
      <c r="E209" s="112"/>
      <c r="F209" s="36" t="s">
        <v>304</v>
      </c>
      <c r="G209" s="45">
        <v>38500</v>
      </c>
      <c r="H209" s="92">
        <v>2E-07</v>
      </c>
      <c r="I209" s="71">
        <f t="shared" si="6"/>
        <v>0.01</v>
      </c>
    </row>
    <row r="210" spans="1:9" ht="12.75">
      <c r="A210" s="80" t="s">
        <v>195</v>
      </c>
      <c r="D210" s="106" t="s">
        <v>323</v>
      </c>
      <c r="E210" s="112"/>
      <c r="F210" s="36" t="s">
        <v>312</v>
      </c>
      <c r="G210" s="45">
        <v>7.17</v>
      </c>
      <c r="H210" s="92">
        <v>0.0026848</v>
      </c>
      <c r="I210" s="71">
        <f t="shared" si="6"/>
        <v>0.02</v>
      </c>
    </row>
    <row r="211" spans="1:9" ht="12.75">
      <c r="A211" s="80" t="s">
        <v>167</v>
      </c>
      <c r="D211" s="106" t="s">
        <v>326</v>
      </c>
      <c r="E211" s="112"/>
      <c r="F211" s="36" t="s">
        <v>306</v>
      </c>
      <c r="G211" s="45">
        <v>11</v>
      </c>
      <c r="H211" s="92">
        <v>0.0026848</v>
      </c>
      <c r="I211" s="71">
        <f t="shared" si="6"/>
        <v>0.03</v>
      </c>
    </row>
    <row r="212" spans="1:9" ht="12.75">
      <c r="A212" s="80" t="s">
        <v>196</v>
      </c>
      <c r="D212" s="106" t="s">
        <v>325</v>
      </c>
      <c r="E212" s="112"/>
      <c r="F212" s="36" t="s">
        <v>306</v>
      </c>
      <c r="G212" s="45">
        <v>7.17</v>
      </c>
      <c r="H212" s="92">
        <v>0.0026848</v>
      </c>
      <c r="I212" s="71">
        <f t="shared" si="6"/>
        <v>0.02</v>
      </c>
    </row>
    <row r="213" spans="1:9" ht="12.75">
      <c r="A213" s="80" t="s">
        <v>168</v>
      </c>
      <c r="D213" s="106" t="s">
        <v>324</v>
      </c>
      <c r="E213" s="112"/>
      <c r="F213" s="36" t="s">
        <v>306</v>
      </c>
      <c r="G213" s="45">
        <v>4.68</v>
      </c>
      <c r="H213" s="92">
        <v>0.011978</v>
      </c>
      <c r="I213" s="71">
        <f t="shared" si="6"/>
        <v>0.06</v>
      </c>
    </row>
    <row r="214" spans="1:9" ht="12.75">
      <c r="A214" s="80" t="s">
        <v>197</v>
      </c>
      <c r="D214" s="106" t="s">
        <v>327</v>
      </c>
      <c r="E214" s="112"/>
      <c r="F214" s="36" t="s">
        <v>306</v>
      </c>
      <c r="G214" s="45">
        <v>7.41</v>
      </c>
      <c r="H214" s="92">
        <v>0.0026848</v>
      </c>
      <c r="I214" s="71">
        <f t="shared" si="6"/>
        <v>0.02</v>
      </c>
    </row>
    <row r="215" spans="7:9" ht="12.75">
      <c r="G215" s="45"/>
      <c r="H215" s="45"/>
      <c r="I215" s="45"/>
    </row>
    <row r="216" spans="1:9" ht="12.75">
      <c r="A216" s="80" t="s">
        <v>20</v>
      </c>
      <c r="E216" s="46">
        <f>I203</f>
        <v>0.21</v>
      </c>
      <c r="F216" s="79" t="s">
        <v>293</v>
      </c>
      <c r="I216" s="45">
        <f>SUM(E216:E219)</f>
        <v>0.76</v>
      </c>
    </row>
    <row r="217" spans="1:9" ht="12.75">
      <c r="A217" s="80" t="s">
        <v>21</v>
      </c>
      <c r="E217" s="47">
        <f>SUM(I204:I209)</f>
        <v>0.22000000000000003</v>
      </c>
      <c r="I217" s="45"/>
    </row>
    <row r="218" spans="1:9" ht="12.75">
      <c r="A218" s="79" t="s">
        <v>294</v>
      </c>
      <c r="E218" s="45">
        <f>SUM(I210:I214)</f>
        <v>0.15</v>
      </c>
      <c r="F218" s="79" t="s">
        <v>296</v>
      </c>
      <c r="I218" s="45">
        <f>ROUND((E216*0.1402)+((E218+E219)*0.2097)+(E217*0.2097),2)</f>
        <v>0.14</v>
      </c>
    </row>
    <row r="219" spans="1:9" ht="12.75">
      <c r="A219" s="79" t="s">
        <v>295</v>
      </c>
      <c r="E219" s="45">
        <f>ROUND(E218*1.2084,2)</f>
        <v>0.18</v>
      </c>
      <c r="F219" s="37" t="s">
        <v>297</v>
      </c>
      <c r="G219" s="38"/>
      <c r="H219" s="38"/>
      <c r="I219" s="48">
        <f>SUM(I216:I218)</f>
        <v>0.9</v>
      </c>
    </row>
    <row r="220" ht="12.75">
      <c r="E220" s="45"/>
    </row>
    <row r="222" ht="12.75">
      <c r="A222" s="36" t="s">
        <v>516</v>
      </c>
    </row>
    <row r="223" spans="1:6" ht="25.5" customHeight="1">
      <c r="A223" s="114" t="s">
        <v>328</v>
      </c>
      <c r="B223" s="114"/>
      <c r="C223" s="114"/>
      <c r="D223" s="115" t="s">
        <v>443</v>
      </c>
      <c r="E223" s="115"/>
      <c r="F223" s="33" t="s">
        <v>313</v>
      </c>
    </row>
    <row r="224" spans="1:9" ht="22.5">
      <c r="A224" s="108" t="s">
        <v>0</v>
      </c>
      <c r="B224" s="108"/>
      <c r="C224" s="108"/>
      <c r="D224" s="109" t="s">
        <v>1</v>
      </c>
      <c r="E224" s="109"/>
      <c r="F224" s="67" t="s">
        <v>2</v>
      </c>
      <c r="G224" s="68" t="s">
        <v>410</v>
      </c>
      <c r="H224" s="59" t="s">
        <v>4</v>
      </c>
      <c r="I224" s="69" t="s">
        <v>5</v>
      </c>
    </row>
    <row r="225" ht="12.75">
      <c r="I225" s="45"/>
    </row>
    <row r="226" spans="1:9" ht="33.75" customHeight="1">
      <c r="A226" s="80" t="s">
        <v>217</v>
      </c>
      <c r="D226" s="106" t="s">
        <v>331</v>
      </c>
      <c r="E226" s="106"/>
      <c r="F226" s="36" t="s">
        <v>311</v>
      </c>
      <c r="G226" s="78">
        <v>9.48</v>
      </c>
      <c r="H226" s="78">
        <v>1.3</v>
      </c>
      <c r="I226" s="45">
        <f>ROUND(H226*G226,2)</f>
        <v>12.32</v>
      </c>
    </row>
    <row r="227" spans="1:9" ht="12.75">
      <c r="A227" s="80" t="s">
        <v>218</v>
      </c>
      <c r="D227" s="106" t="s">
        <v>332</v>
      </c>
      <c r="E227" s="112"/>
      <c r="F227" s="36" t="s">
        <v>307</v>
      </c>
      <c r="G227" s="78">
        <v>4.26</v>
      </c>
      <c r="H227" s="78">
        <v>0.12369</v>
      </c>
      <c r="I227" s="45">
        <f aca="true" t="shared" si="7" ref="I227:I236">ROUND(H227*G227,2)</f>
        <v>0.53</v>
      </c>
    </row>
    <row r="228" spans="1:9" ht="12.75">
      <c r="A228" s="80" t="s">
        <v>165</v>
      </c>
      <c r="D228" s="106" t="s">
        <v>333</v>
      </c>
      <c r="E228" s="112"/>
      <c r="F228" s="36" t="s">
        <v>307</v>
      </c>
      <c r="G228" s="78">
        <v>3.58</v>
      </c>
      <c r="H228" s="78">
        <v>0.65332</v>
      </c>
      <c r="I228" s="45">
        <f t="shared" si="7"/>
        <v>2.34</v>
      </c>
    </row>
    <row r="229" spans="1:9" ht="29.25" customHeight="1">
      <c r="A229" s="80" t="s">
        <v>219</v>
      </c>
      <c r="D229" s="106" t="s">
        <v>334</v>
      </c>
      <c r="E229" s="112"/>
      <c r="F229" s="36" t="s">
        <v>304</v>
      </c>
      <c r="G229" s="78">
        <v>11971.23</v>
      </c>
      <c r="H229" s="78">
        <v>4.33E-05</v>
      </c>
      <c r="I229" s="45">
        <f t="shared" si="7"/>
        <v>0.52</v>
      </c>
    </row>
    <row r="230" spans="1:9" ht="59.25" customHeight="1">
      <c r="A230" s="80" t="s">
        <v>220</v>
      </c>
      <c r="D230" s="106" t="s">
        <v>335</v>
      </c>
      <c r="E230" s="112"/>
      <c r="F230" s="36" t="s">
        <v>304</v>
      </c>
      <c r="G230" s="78">
        <v>238414.61</v>
      </c>
      <c r="H230" s="78">
        <v>7.3E-06</v>
      </c>
      <c r="I230" s="45">
        <f t="shared" si="7"/>
        <v>1.74</v>
      </c>
    </row>
    <row r="231" spans="1:9" ht="45.75" customHeight="1">
      <c r="A231" s="80" t="s">
        <v>193</v>
      </c>
      <c r="D231" s="106" t="s">
        <v>336</v>
      </c>
      <c r="E231" s="112"/>
      <c r="F231" s="36" t="s">
        <v>304</v>
      </c>
      <c r="G231" s="78">
        <v>257086.7</v>
      </c>
      <c r="H231" s="78">
        <v>9E-07</v>
      </c>
      <c r="I231" s="45">
        <f t="shared" si="7"/>
        <v>0.23</v>
      </c>
    </row>
    <row r="232" spans="1:9" ht="66" customHeight="1">
      <c r="A232" s="80" t="s">
        <v>194</v>
      </c>
      <c r="D232" s="133" t="s">
        <v>337</v>
      </c>
      <c r="E232" s="112"/>
      <c r="F232" s="36" t="s">
        <v>304</v>
      </c>
      <c r="G232" s="78">
        <v>38500</v>
      </c>
      <c r="H232" s="78">
        <v>9E-07</v>
      </c>
      <c r="I232" s="45">
        <f t="shared" si="7"/>
        <v>0.03</v>
      </c>
    </row>
    <row r="233" spans="1:9" ht="12.75">
      <c r="A233" s="80" t="s">
        <v>195</v>
      </c>
      <c r="D233" s="106" t="s">
        <v>338</v>
      </c>
      <c r="E233" s="112"/>
      <c r="F233" s="36" t="s">
        <v>312</v>
      </c>
      <c r="G233" s="78">
        <v>7.17</v>
      </c>
      <c r="H233" s="78">
        <v>0.01</v>
      </c>
      <c r="I233" s="45">
        <f t="shared" si="7"/>
        <v>0.07</v>
      </c>
    </row>
    <row r="234" spans="1:9" ht="12.75">
      <c r="A234" s="80" t="s">
        <v>221</v>
      </c>
      <c r="D234" s="106" t="s">
        <v>339</v>
      </c>
      <c r="E234" s="112"/>
      <c r="F234" s="36" t="s">
        <v>312</v>
      </c>
      <c r="G234" s="78">
        <v>8.38</v>
      </c>
      <c r="H234" s="78">
        <v>0.07</v>
      </c>
      <c r="I234" s="45">
        <f t="shared" si="7"/>
        <v>0.59</v>
      </c>
    </row>
    <row r="235" spans="1:9" ht="12.75">
      <c r="A235" s="80" t="s">
        <v>222</v>
      </c>
      <c r="D235" s="106" t="s">
        <v>340</v>
      </c>
      <c r="E235" s="112"/>
      <c r="F235" s="36" t="s">
        <v>312</v>
      </c>
      <c r="G235" s="78">
        <v>7.17</v>
      </c>
      <c r="H235" s="78">
        <v>0.417</v>
      </c>
      <c r="I235" s="45">
        <f t="shared" si="7"/>
        <v>2.99</v>
      </c>
    </row>
    <row r="236" spans="1:9" ht="12.75">
      <c r="A236" s="80" t="s">
        <v>168</v>
      </c>
      <c r="D236" s="106" t="s">
        <v>341</v>
      </c>
      <c r="E236" s="112"/>
      <c r="F236" s="36" t="s">
        <v>312</v>
      </c>
      <c r="G236" s="78">
        <v>4.68</v>
      </c>
      <c r="H236" s="78">
        <v>0.037</v>
      </c>
      <c r="I236" s="45">
        <f t="shared" si="7"/>
        <v>0.17</v>
      </c>
    </row>
    <row r="237" ht="12.75">
      <c r="D237" s="25"/>
    </row>
    <row r="238" spans="1:9" ht="12.75">
      <c r="A238" s="80" t="s">
        <v>20</v>
      </c>
      <c r="E238" s="46">
        <f>SUM(I226:I228)</f>
        <v>15.19</v>
      </c>
      <c r="F238" s="79" t="s">
        <v>293</v>
      </c>
      <c r="I238" s="45">
        <f>SUM(E238:E241)</f>
        <v>26.150000000000002</v>
      </c>
    </row>
    <row r="239" spans="1:9" ht="12.75">
      <c r="A239" s="80" t="s">
        <v>21</v>
      </c>
      <c r="E239" s="47">
        <f>SUM(I229:I232)</f>
        <v>2.5199999999999996</v>
      </c>
      <c r="I239" s="45"/>
    </row>
    <row r="240" spans="1:9" ht="12.75">
      <c r="A240" s="79" t="s">
        <v>294</v>
      </c>
      <c r="E240" s="45">
        <f>SUM(I233:I236)</f>
        <v>3.8200000000000003</v>
      </c>
      <c r="F240" s="79" t="s">
        <v>296</v>
      </c>
      <c r="I240" s="45">
        <f>ROUND((E238*0.1402)+((E240+E241)*0.2097)+(E239*0.2097),2)</f>
        <v>4.43</v>
      </c>
    </row>
    <row r="241" spans="1:9" ht="12.75">
      <c r="A241" s="79" t="s">
        <v>295</v>
      </c>
      <c r="E241" s="45">
        <f>ROUND(E240*1.2084,2)</f>
        <v>4.62</v>
      </c>
      <c r="F241" s="37" t="s">
        <v>297</v>
      </c>
      <c r="G241" s="38"/>
      <c r="H241" s="38"/>
      <c r="I241" s="48">
        <f>SUM(I238:I240)</f>
        <v>30.580000000000002</v>
      </c>
    </row>
    <row r="243" s="83" customFormat="1" ht="12.75"/>
    <row r="244" spans="1:9" s="83" customFormat="1" ht="12.75">
      <c r="A244" s="36" t="s">
        <v>534</v>
      </c>
      <c r="B244" s="78"/>
      <c r="C244" s="78"/>
      <c r="D244" s="78"/>
      <c r="E244" s="78"/>
      <c r="F244" s="78"/>
      <c r="G244" s="78"/>
      <c r="H244" s="78"/>
      <c r="I244" s="78"/>
    </row>
    <row r="245" spans="1:9" s="83" customFormat="1" ht="12.75">
      <c r="A245" s="130" t="s">
        <v>503</v>
      </c>
      <c r="B245" s="130"/>
      <c r="C245" s="130"/>
      <c r="D245" s="126" t="s">
        <v>435</v>
      </c>
      <c r="E245" s="126"/>
      <c r="F245" s="33" t="s">
        <v>505</v>
      </c>
      <c r="G245" s="78"/>
      <c r="H245" s="78"/>
      <c r="I245" s="78"/>
    </row>
    <row r="246" spans="1:9" s="83" customFormat="1" ht="22.5">
      <c r="A246" s="108" t="s">
        <v>0</v>
      </c>
      <c r="B246" s="108"/>
      <c r="C246" s="108"/>
      <c r="D246" s="109" t="s">
        <v>1</v>
      </c>
      <c r="E246" s="109"/>
      <c r="F246" s="67" t="s">
        <v>2</v>
      </c>
      <c r="G246" s="68" t="s">
        <v>410</v>
      </c>
      <c r="H246" s="59" t="s">
        <v>4</v>
      </c>
      <c r="I246" s="69" t="s">
        <v>5</v>
      </c>
    </row>
    <row r="247" spans="1:9" s="83" customFormat="1" ht="12.75">
      <c r="A247" s="128" t="s">
        <v>165</v>
      </c>
      <c r="B247" s="128"/>
      <c r="C247" s="128"/>
      <c r="D247" s="136" t="s">
        <v>438</v>
      </c>
      <c r="E247" s="136"/>
      <c r="F247" s="42" t="s">
        <v>307</v>
      </c>
      <c r="G247" s="42">
        <v>3.58</v>
      </c>
      <c r="H247" s="42">
        <v>0.176726</v>
      </c>
      <c r="I247" s="60">
        <f aca="true" t="shared" si="8" ref="I247:I250">ROUND(H247*G247,2)</f>
        <v>0.63</v>
      </c>
    </row>
    <row r="248" spans="1:9" s="83" customFormat="1" ht="12.75">
      <c r="A248" s="111" t="s">
        <v>436</v>
      </c>
      <c r="B248" s="111"/>
      <c r="C248" s="111"/>
      <c r="D248" s="106" t="s">
        <v>440</v>
      </c>
      <c r="E248" s="112"/>
      <c r="F248" s="42" t="s">
        <v>304</v>
      </c>
      <c r="G248" s="42">
        <v>38611.88</v>
      </c>
      <c r="H248" s="42">
        <v>8E-07</v>
      </c>
      <c r="I248" s="60">
        <f t="shared" si="8"/>
        <v>0.03</v>
      </c>
    </row>
    <row r="249" spans="1:9" s="83" customFormat="1" ht="12.75">
      <c r="A249" s="111" t="s">
        <v>193</v>
      </c>
      <c r="B249" s="111"/>
      <c r="C249" s="111"/>
      <c r="D249" s="106" t="s">
        <v>336</v>
      </c>
      <c r="E249" s="112"/>
      <c r="F249" s="42" t="s">
        <v>304</v>
      </c>
      <c r="G249" s="42">
        <v>257086.7</v>
      </c>
      <c r="H249" s="42">
        <v>5.2E-07</v>
      </c>
      <c r="I249" s="60">
        <f t="shared" si="8"/>
        <v>0.13</v>
      </c>
    </row>
    <row r="250" spans="1:9" s="83" customFormat="1" ht="12.75">
      <c r="A250" s="111" t="s">
        <v>437</v>
      </c>
      <c r="B250" s="111"/>
      <c r="C250" s="111"/>
      <c r="D250" s="107" t="s">
        <v>439</v>
      </c>
      <c r="E250" s="112"/>
      <c r="F250" s="42" t="s">
        <v>312</v>
      </c>
      <c r="G250" s="42">
        <v>7.17</v>
      </c>
      <c r="H250" s="42">
        <v>0.0084626</v>
      </c>
      <c r="I250" s="60">
        <f t="shared" si="8"/>
        <v>0.06</v>
      </c>
    </row>
    <row r="251" spans="1:9" s="83" customFormat="1" ht="12.75">
      <c r="A251" s="78"/>
      <c r="B251" s="78"/>
      <c r="C251" s="78"/>
      <c r="D251" s="78"/>
      <c r="E251" s="78"/>
      <c r="F251" s="78"/>
      <c r="G251" s="78"/>
      <c r="H251" s="78"/>
      <c r="I251" s="78"/>
    </row>
    <row r="252" spans="1:9" s="83" customFormat="1" ht="12.75">
      <c r="A252" s="80" t="s">
        <v>20</v>
      </c>
      <c r="B252" s="78"/>
      <c r="C252" s="78"/>
      <c r="D252" s="78"/>
      <c r="E252" s="46">
        <f>SUM(I247)</f>
        <v>0.63</v>
      </c>
      <c r="F252" s="79" t="s">
        <v>293</v>
      </c>
      <c r="G252" s="78"/>
      <c r="H252" s="78"/>
      <c r="I252" s="45">
        <f>SUM(E252:E255)</f>
        <v>0.9200000000000002</v>
      </c>
    </row>
    <row r="253" spans="1:9" s="83" customFormat="1" ht="12.75">
      <c r="A253" s="80" t="s">
        <v>21</v>
      </c>
      <c r="B253" s="78"/>
      <c r="C253" s="78"/>
      <c r="D253" s="78"/>
      <c r="E253" s="47">
        <f>SUM(I248:I249)</f>
        <v>0.16</v>
      </c>
      <c r="F253" s="78"/>
      <c r="G253" s="78"/>
      <c r="H253" s="78"/>
      <c r="I253" s="45"/>
    </row>
    <row r="254" spans="1:9" s="83" customFormat="1" ht="12.75">
      <c r="A254" s="79" t="s">
        <v>294</v>
      </c>
      <c r="B254" s="78"/>
      <c r="C254" s="78"/>
      <c r="D254" s="78"/>
      <c r="E254" s="45">
        <f>I250</f>
        <v>0.06</v>
      </c>
      <c r="F254" s="79" t="s">
        <v>296</v>
      </c>
      <c r="G254" s="78"/>
      <c r="H254" s="78"/>
      <c r="I254" s="45">
        <f>ROUND((E252*0.1402)+((E254+E255)*0.2097)+(E253*0.2097),2)</f>
        <v>0.15</v>
      </c>
    </row>
    <row r="255" spans="1:9" s="83" customFormat="1" ht="12.75">
      <c r="A255" s="79" t="s">
        <v>295</v>
      </c>
      <c r="B255" s="78"/>
      <c r="C255" s="78"/>
      <c r="D255" s="78"/>
      <c r="E255" s="45">
        <f>ROUND(E254*1.2084,2)</f>
        <v>0.07</v>
      </c>
      <c r="F255" s="37" t="s">
        <v>297</v>
      </c>
      <c r="G255" s="38"/>
      <c r="H255" s="38"/>
      <c r="I255" s="48">
        <f>SUM(I252:I254)</f>
        <v>1.07</v>
      </c>
    </row>
    <row r="256" s="83" customFormat="1" ht="12.75"/>
    <row r="257" s="83" customFormat="1" ht="12.75"/>
    <row r="258" s="83" customFormat="1" ht="12.75"/>
    <row r="259" s="83" customFormat="1" ht="12.75"/>
    <row r="260" s="83" customFormat="1" ht="12.75"/>
    <row r="261" s="83" customFormat="1" ht="12.75"/>
    <row r="262" s="83" customFormat="1" ht="12.75"/>
    <row r="263" s="83" customFormat="1" ht="12.75"/>
    <row r="264" s="83" customFormat="1" ht="12.75"/>
    <row r="266" ht="12.75">
      <c r="A266" s="36" t="s">
        <v>517</v>
      </c>
    </row>
    <row r="267" spans="1:6" ht="32.25" customHeight="1">
      <c r="A267" s="114" t="s">
        <v>445</v>
      </c>
      <c r="B267" s="114"/>
      <c r="C267" s="114"/>
      <c r="D267" s="126" t="s">
        <v>446</v>
      </c>
      <c r="E267" s="126"/>
      <c r="F267" s="33" t="s">
        <v>313</v>
      </c>
    </row>
    <row r="268" spans="1:9" ht="22.5">
      <c r="A268" s="108" t="s">
        <v>0</v>
      </c>
      <c r="B268" s="108"/>
      <c r="C268" s="108"/>
      <c r="D268" s="109" t="s">
        <v>1</v>
      </c>
      <c r="E268" s="109"/>
      <c r="F268" s="67" t="s">
        <v>2</v>
      </c>
      <c r="G268" s="68" t="s">
        <v>410</v>
      </c>
      <c r="H268" s="59" t="s">
        <v>4</v>
      </c>
      <c r="I268" s="69" t="s">
        <v>5</v>
      </c>
    </row>
    <row r="269" spans="1:9" ht="22.5" customHeight="1">
      <c r="A269" s="80" t="s">
        <v>255</v>
      </c>
      <c r="D269" s="135" t="s">
        <v>456</v>
      </c>
      <c r="E269" s="135"/>
      <c r="F269" s="73" t="s">
        <v>457</v>
      </c>
      <c r="G269" s="73">
        <v>0.44</v>
      </c>
      <c r="H269" s="73">
        <v>0.426875</v>
      </c>
      <c r="I269" s="45">
        <f aca="true" t="shared" si="9" ref="I269:I287">ROUND(H269*G269,2)</f>
        <v>0.19</v>
      </c>
    </row>
    <row r="270" spans="1:9" ht="12.75">
      <c r="A270" s="80" t="s">
        <v>165</v>
      </c>
      <c r="D270" s="106" t="s">
        <v>458</v>
      </c>
      <c r="E270" s="112"/>
      <c r="F270" s="73" t="s">
        <v>307</v>
      </c>
      <c r="G270" s="73">
        <v>3.58</v>
      </c>
      <c r="H270" s="73">
        <v>1.17341</v>
      </c>
      <c r="I270" s="45">
        <f t="shared" si="9"/>
        <v>4.2</v>
      </c>
    </row>
    <row r="271" spans="1:9" ht="24" customHeight="1">
      <c r="A271" s="80" t="s">
        <v>447</v>
      </c>
      <c r="D271" s="106" t="s">
        <v>459</v>
      </c>
      <c r="E271" s="112"/>
      <c r="F271" s="73" t="s">
        <v>304</v>
      </c>
      <c r="G271" s="73">
        <v>50426.05</v>
      </c>
      <c r="H271" s="73">
        <v>1.6E-06</v>
      </c>
      <c r="I271" s="45">
        <f t="shared" si="9"/>
        <v>0.08</v>
      </c>
    </row>
    <row r="272" spans="1:9" ht="40.5" customHeight="1">
      <c r="A272" s="80" t="s">
        <v>166</v>
      </c>
      <c r="D272" s="106" t="s">
        <v>460</v>
      </c>
      <c r="E272" s="112"/>
      <c r="F272" s="73" t="s">
        <v>304</v>
      </c>
      <c r="G272" s="73">
        <v>632000</v>
      </c>
      <c r="H272" s="73">
        <v>1E-06</v>
      </c>
      <c r="I272" s="45">
        <f t="shared" si="9"/>
        <v>0.63</v>
      </c>
    </row>
    <row r="273" spans="1:9" ht="37.5" customHeight="1">
      <c r="A273" s="80" t="s">
        <v>448</v>
      </c>
      <c r="D273" s="106" t="s">
        <v>461</v>
      </c>
      <c r="E273" s="112"/>
      <c r="F273" s="73" t="s">
        <v>304</v>
      </c>
      <c r="G273" s="73">
        <v>380000</v>
      </c>
      <c r="H273" s="73">
        <v>1.3E-06</v>
      </c>
      <c r="I273" s="77">
        <f t="shared" si="9"/>
        <v>0.49</v>
      </c>
    </row>
    <row r="274" spans="1:9" ht="39.75" customHeight="1">
      <c r="A274" s="80" t="s">
        <v>449</v>
      </c>
      <c r="D274" s="106" t="s">
        <v>462</v>
      </c>
      <c r="E274" s="112"/>
      <c r="F274" s="73" t="s">
        <v>304</v>
      </c>
      <c r="G274" s="73">
        <v>377800</v>
      </c>
      <c r="H274" s="73">
        <v>1.2E-06</v>
      </c>
      <c r="I274" s="77">
        <f t="shared" si="9"/>
        <v>0.45</v>
      </c>
    </row>
    <row r="275" spans="1:9" ht="36.75" customHeight="1">
      <c r="A275" s="80" t="s">
        <v>450</v>
      </c>
      <c r="D275" s="106" t="s">
        <v>463</v>
      </c>
      <c r="E275" s="112"/>
      <c r="F275" s="73" t="s">
        <v>304</v>
      </c>
      <c r="G275" s="73">
        <v>241737.94</v>
      </c>
      <c r="H275" s="73">
        <v>1.2E-06</v>
      </c>
      <c r="I275" s="77">
        <f t="shared" si="9"/>
        <v>0.29</v>
      </c>
    </row>
    <row r="276" spans="1:9" ht="27.75" customHeight="1">
      <c r="A276" s="80" t="s">
        <v>451</v>
      </c>
      <c r="D276" s="133" t="s">
        <v>464</v>
      </c>
      <c r="E276" s="112"/>
      <c r="F276" s="73" t="s">
        <v>304</v>
      </c>
      <c r="G276" s="73">
        <v>41489.95</v>
      </c>
      <c r="H276" s="73">
        <v>1.1E-06</v>
      </c>
      <c r="I276" s="77">
        <f t="shared" si="9"/>
        <v>0.05</v>
      </c>
    </row>
    <row r="277" spans="1:9" ht="26.25" customHeight="1">
      <c r="A277" s="80" t="s">
        <v>436</v>
      </c>
      <c r="D277" s="106" t="s">
        <v>465</v>
      </c>
      <c r="E277" s="112"/>
      <c r="F277" s="73" t="s">
        <v>304</v>
      </c>
      <c r="G277" s="73">
        <v>38611.88</v>
      </c>
      <c r="H277" s="73">
        <v>1.6E-06</v>
      </c>
      <c r="I277" s="77">
        <f t="shared" si="9"/>
        <v>0.06</v>
      </c>
    </row>
    <row r="278" spans="1:9" ht="48.75" customHeight="1">
      <c r="A278" s="80" t="s">
        <v>452</v>
      </c>
      <c r="D278" s="106" t="s">
        <v>466</v>
      </c>
      <c r="E278" s="112"/>
      <c r="F278" s="73" t="s">
        <v>304</v>
      </c>
      <c r="G278" s="73">
        <v>198000</v>
      </c>
      <c r="H278" s="73">
        <v>1.2E-06</v>
      </c>
      <c r="I278" s="77">
        <f t="shared" si="9"/>
        <v>0.24</v>
      </c>
    </row>
    <row r="279" spans="1:9" ht="51" customHeight="1">
      <c r="A279" s="80" t="s">
        <v>193</v>
      </c>
      <c r="D279" s="106" t="s">
        <v>467</v>
      </c>
      <c r="E279" s="112"/>
      <c r="F279" s="73" t="s">
        <v>304</v>
      </c>
      <c r="G279" s="73">
        <v>257086.7</v>
      </c>
      <c r="H279" s="73">
        <v>1.1E-06</v>
      </c>
      <c r="I279" s="77">
        <f t="shared" si="9"/>
        <v>0.28</v>
      </c>
    </row>
    <row r="280" spans="1:9" ht="25.5" customHeight="1">
      <c r="A280" s="80" t="s">
        <v>453</v>
      </c>
      <c r="D280" s="133" t="s">
        <v>468</v>
      </c>
      <c r="E280" s="112"/>
      <c r="F280" s="73" t="s">
        <v>304</v>
      </c>
      <c r="G280" s="73">
        <v>32126.25</v>
      </c>
      <c r="H280" s="73">
        <v>1.4E-06</v>
      </c>
      <c r="I280" s="77">
        <f t="shared" si="9"/>
        <v>0.04</v>
      </c>
    </row>
    <row r="281" spans="1:9" ht="12.75">
      <c r="A281" s="80" t="s">
        <v>437</v>
      </c>
      <c r="D281" s="106" t="s">
        <v>469</v>
      </c>
      <c r="E281" s="112"/>
      <c r="F281" s="73" t="s">
        <v>312</v>
      </c>
      <c r="G281" s="73">
        <v>7.17</v>
      </c>
      <c r="H281" s="73">
        <v>0.012</v>
      </c>
      <c r="I281" s="77">
        <f t="shared" si="9"/>
        <v>0.09</v>
      </c>
    </row>
    <row r="282" spans="1:9" ht="12.75">
      <c r="A282" s="80" t="s">
        <v>195</v>
      </c>
      <c r="D282" s="106" t="s">
        <v>351</v>
      </c>
      <c r="E282" s="112"/>
      <c r="F282" s="73" t="s">
        <v>312</v>
      </c>
      <c r="G282" s="73">
        <v>7.17</v>
      </c>
      <c r="H282" s="73">
        <v>0.012</v>
      </c>
      <c r="I282" s="77">
        <f t="shared" si="9"/>
        <v>0.09</v>
      </c>
    </row>
    <row r="283" spans="1:9" ht="12.75">
      <c r="A283" s="80" t="s">
        <v>167</v>
      </c>
      <c r="D283" s="106" t="s">
        <v>470</v>
      </c>
      <c r="E283" s="112"/>
      <c r="F283" s="73" t="s">
        <v>312</v>
      </c>
      <c r="G283" s="73">
        <v>11</v>
      </c>
      <c r="H283" s="73">
        <v>0.012</v>
      </c>
      <c r="I283" s="77">
        <f t="shared" si="9"/>
        <v>0.13</v>
      </c>
    </row>
    <row r="284" spans="1:9" ht="12.75">
      <c r="A284" s="80" t="s">
        <v>454</v>
      </c>
      <c r="D284" s="106" t="s">
        <v>471</v>
      </c>
      <c r="E284" s="112"/>
      <c r="F284" s="73" t="s">
        <v>312</v>
      </c>
      <c r="G284" s="73">
        <v>7.87</v>
      </c>
      <c r="H284" s="73">
        <v>0.012</v>
      </c>
      <c r="I284" s="77">
        <f t="shared" si="9"/>
        <v>0.09</v>
      </c>
    </row>
    <row r="285" spans="1:9" ht="12.75">
      <c r="A285" s="80" t="s">
        <v>196</v>
      </c>
      <c r="D285" s="106" t="s">
        <v>472</v>
      </c>
      <c r="E285" s="112"/>
      <c r="F285" s="73" t="s">
        <v>312</v>
      </c>
      <c r="G285" s="73">
        <v>7.17</v>
      </c>
      <c r="H285" s="73">
        <v>0.014</v>
      </c>
      <c r="I285" s="77">
        <f t="shared" si="9"/>
        <v>0.1</v>
      </c>
    </row>
    <row r="286" spans="1:9" ht="27" customHeight="1">
      <c r="A286" s="80" t="s">
        <v>455</v>
      </c>
      <c r="D286" s="106" t="s">
        <v>473</v>
      </c>
      <c r="E286" s="112"/>
      <c r="F286" s="73" t="s">
        <v>312</v>
      </c>
      <c r="G286" s="73">
        <v>7.17</v>
      </c>
      <c r="H286" s="73">
        <v>0.012</v>
      </c>
      <c r="I286" s="77">
        <f t="shared" si="9"/>
        <v>0.09</v>
      </c>
    </row>
    <row r="287" spans="1:9" ht="12.75">
      <c r="A287" s="80" t="s">
        <v>168</v>
      </c>
      <c r="D287" s="106" t="s">
        <v>474</v>
      </c>
      <c r="E287" s="112"/>
      <c r="F287" s="73" t="s">
        <v>312</v>
      </c>
      <c r="G287" s="73">
        <v>4.68</v>
      </c>
      <c r="H287" s="73">
        <v>0.182</v>
      </c>
      <c r="I287" s="77">
        <f t="shared" si="9"/>
        <v>0.85</v>
      </c>
    </row>
    <row r="289" spans="1:9" ht="12.75">
      <c r="A289" s="80" t="s">
        <v>20</v>
      </c>
      <c r="E289" s="46">
        <f>SUM(I269:I270)</f>
        <v>4.390000000000001</v>
      </c>
      <c r="F289" s="79" t="s">
        <v>293</v>
      </c>
      <c r="I289" s="45">
        <f>SUM(E289:E292)</f>
        <v>10.180000000000001</v>
      </c>
    </row>
    <row r="290" spans="1:9" ht="12.75">
      <c r="A290" s="80" t="s">
        <v>21</v>
      </c>
      <c r="E290" s="47">
        <f>SUM(I271:I280)</f>
        <v>2.6100000000000003</v>
      </c>
      <c r="I290" s="45"/>
    </row>
    <row r="291" spans="1:9" ht="12.75">
      <c r="A291" s="79" t="s">
        <v>294</v>
      </c>
      <c r="E291" s="45">
        <f>SUM(I281:I287)</f>
        <v>1.44</v>
      </c>
      <c r="F291" s="79" t="s">
        <v>296</v>
      </c>
      <c r="I291" s="45">
        <f>ROUND((E289*0.1402)+((E291+E292)*0.2097)+(E290*0.2097),2)</f>
        <v>1.83</v>
      </c>
    </row>
    <row r="292" spans="1:9" ht="12.75">
      <c r="A292" s="79" t="s">
        <v>295</v>
      </c>
      <c r="E292" s="45">
        <f>ROUND(E291*1.2084,2)</f>
        <v>1.74</v>
      </c>
      <c r="F292" s="37" t="s">
        <v>297</v>
      </c>
      <c r="G292" s="38"/>
      <c r="H292" s="38"/>
      <c r="I292" s="48">
        <f>SUM(I289:I291)</f>
        <v>12.010000000000002</v>
      </c>
    </row>
    <row r="293" ht="12.75">
      <c r="I293" s="36" t="s">
        <v>506</v>
      </c>
    </row>
    <row r="296" ht="12.75">
      <c r="D296" s="36" t="s">
        <v>535</v>
      </c>
    </row>
    <row r="298" ht="12.75">
      <c r="A298" s="36" t="s">
        <v>518</v>
      </c>
    </row>
    <row r="299" spans="1:6" ht="37.5" customHeight="1">
      <c r="A299" s="114" t="s">
        <v>476</v>
      </c>
      <c r="B299" s="114"/>
      <c r="C299" s="114"/>
      <c r="D299" s="115" t="s">
        <v>487</v>
      </c>
      <c r="E299" s="115"/>
      <c r="F299" s="33" t="s">
        <v>313</v>
      </c>
    </row>
    <row r="300" spans="1:9" ht="22.5">
      <c r="A300" s="108" t="s">
        <v>0</v>
      </c>
      <c r="B300" s="108"/>
      <c r="C300" s="108"/>
      <c r="D300" s="109" t="s">
        <v>1</v>
      </c>
      <c r="E300" s="109"/>
      <c r="F300" s="67" t="s">
        <v>2</v>
      </c>
      <c r="G300" s="68" t="s">
        <v>410</v>
      </c>
      <c r="H300" s="59" t="s">
        <v>4</v>
      </c>
      <c r="I300" s="69" t="s">
        <v>5</v>
      </c>
    </row>
    <row r="301" spans="1:9" ht="12.75" customHeight="1">
      <c r="A301" s="134" t="s">
        <v>165</v>
      </c>
      <c r="B301" s="134"/>
      <c r="C301" s="134"/>
      <c r="D301" s="135" t="s">
        <v>438</v>
      </c>
      <c r="E301" s="135"/>
      <c r="F301" s="52" t="s">
        <v>85</v>
      </c>
      <c r="G301" s="60">
        <v>3.58</v>
      </c>
      <c r="H301" s="63">
        <v>0.6473435</v>
      </c>
      <c r="I301" s="77">
        <f aca="true" t="shared" si="10" ref="I301:I311">ROUND(H301*G301,2)</f>
        <v>2.32</v>
      </c>
    </row>
    <row r="302" spans="1:9" ht="33" customHeight="1">
      <c r="A302" s="110" t="s">
        <v>166</v>
      </c>
      <c r="B302" s="110"/>
      <c r="C302" s="110"/>
      <c r="D302" s="106" t="s">
        <v>501</v>
      </c>
      <c r="E302" s="112"/>
      <c r="F302" s="74" t="s">
        <v>146</v>
      </c>
      <c r="G302" s="65">
        <v>632000</v>
      </c>
      <c r="H302" s="66">
        <v>5E-07</v>
      </c>
      <c r="I302" s="77">
        <f t="shared" si="10"/>
        <v>0.32</v>
      </c>
    </row>
    <row r="303" spans="1:9" ht="12.75" customHeight="1">
      <c r="A303" s="110" t="s">
        <v>477</v>
      </c>
      <c r="B303" s="110"/>
      <c r="C303" s="110"/>
      <c r="D303" s="106" t="s">
        <v>479</v>
      </c>
      <c r="E303" s="112"/>
      <c r="F303" s="52" t="s">
        <v>146</v>
      </c>
      <c r="G303" s="64">
        <v>526933.31</v>
      </c>
      <c r="H303" s="63">
        <v>6E-07</v>
      </c>
      <c r="I303" s="77">
        <f t="shared" si="10"/>
        <v>0.32</v>
      </c>
    </row>
    <row r="304" spans="1:9" ht="12.75" customHeight="1">
      <c r="A304" s="110" t="s">
        <v>478</v>
      </c>
      <c r="B304" s="110"/>
      <c r="C304" s="110"/>
      <c r="D304" s="106" t="s">
        <v>480</v>
      </c>
      <c r="E304" s="112"/>
      <c r="F304" s="52" t="s">
        <v>146</v>
      </c>
      <c r="G304" s="64">
        <v>2211003.75</v>
      </c>
      <c r="H304" s="63">
        <v>5E-07</v>
      </c>
      <c r="I304" s="77">
        <f t="shared" si="10"/>
        <v>1.11</v>
      </c>
    </row>
    <row r="305" spans="1:9" ht="24" customHeight="1">
      <c r="A305" s="110" t="s">
        <v>481</v>
      </c>
      <c r="B305" s="110"/>
      <c r="C305" s="110"/>
      <c r="D305" s="106" t="s">
        <v>502</v>
      </c>
      <c r="E305" s="112"/>
      <c r="F305" s="74" t="s">
        <v>146</v>
      </c>
      <c r="G305" s="65">
        <v>28951.04</v>
      </c>
      <c r="H305" s="75">
        <v>1.8E-06</v>
      </c>
      <c r="I305" s="77">
        <f t="shared" si="10"/>
        <v>0.05</v>
      </c>
    </row>
    <row r="306" spans="1:9" ht="33" customHeight="1">
      <c r="A306" s="110" t="s">
        <v>482</v>
      </c>
      <c r="B306" s="110"/>
      <c r="C306" s="110"/>
      <c r="D306" s="106" t="s">
        <v>486</v>
      </c>
      <c r="E306" s="112"/>
      <c r="F306" s="52" t="s">
        <v>146</v>
      </c>
      <c r="G306" s="64">
        <v>220744.94</v>
      </c>
      <c r="H306" s="61">
        <v>1.8E-06</v>
      </c>
      <c r="I306" s="77">
        <f t="shared" si="10"/>
        <v>0.4</v>
      </c>
    </row>
    <row r="307" spans="1:9" ht="12.75">
      <c r="A307" s="110" t="s">
        <v>437</v>
      </c>
      <c r="B307" s="110"/>
      <c r="C307" s="110"/>
      <c r="D307" s="106" t="s">
        <v>439</v>
      </c>
      <c r="E307" s="112"/>
      <c r="F307" s="52" t="s">
        <v>17</v>
      </c>
      <c r="G307" s="60">
        <v>7.17</v>
      </c>
      <c r="H307" s="61">
        <v>0.048505</v>
      </c>
      <c r="I307" s="77">
        <f t="shared" si="10"/>
        <v>0.35</v>
      </c>
    </row>
    <row r="308" spans="1:9" ht="12.75">
      <c r="A308" s="110" t="s">
        <v>167</v>
      </c>
      <c r="B308" s="110"/>
      <c r="C308" s="110"/>
      <c r="D308" s="106" t="s">
        <v>483</v>
      </c>
      <c r="E308" s="112"/>
      <c r="F308" s="52" t="s">
        <v>17</v>
      </c>
      <c r="G308" s="60">
        <v>11</v>
      </c>
      <c r="H308" s="61">
        <v>0.0060161</v>
      </c>
      <c r="I308" s="77">
        <f t="shared" si="10"/>
        <v>0.07</v>
      </c>
    </row>
    <row r="309" spans="1:9" ht="12.75">
      <c r="A309" s="110" t="s">
        <v>454</v>
      </c>
      <c r="B309" s="110"/>
      <c r="C309" s="110"/>
      <c r="D309" s="106" t="s">
        <v>484</v>
      </c>
      <c r="E309" s="112"/>
      <c r="F309" s="52" t="s">
        <v>17</v>
      </c>
      <c r="G309" s="60">
        <v>7.87</v>
      </c>
      <c r="H309" s="61">
        <v>0.0050161</v>
      </c>
      <c r="I309" s="77">
        <f t="shared" si="10"/>
        <v>0.04</v>
      </c>
    </row>
    <row r="310" spans="1:9" ht="12.75">
      <c r="A310" s="110" t="s">
        <v>168</v>
      </c>
      <c r="B310" s="110"/>
      <c r="C310" s="110"/>
      <c r="D310" s="106" t="s">
        <v>19</v>
      </c>
      <c r="E310" s="112"/>
      <c r="F310" s="52" t="s">
        <v>17</v>
      </c>
      <c r="G310" s="60">
        <v>4.68</v>
      </c>
      <c r="H310" s="61">
        <v>0.0150482</v>
      </c>
      <c r="I310" s="77">
        <f t="shared" si="10"/>
        <v>0.07</v>
      </c>
    </row>
    <row r="311" spans="1:9" ht="12.75">
      <c r="A311" s="110" t="s">
        <v>197</v>
      </c>
      <c r="B311" s="110"/>
      <c r="C311" s="110"/>
      <c r="D311" s="106" t="s">
        <v>485</v>
      </c>
      <c r="E311" s="112"/>
      <c r="F311" s="52" t="s">
        <v>17</v>
      </c>
      <c r="G311" s="60">
        <v>7.41</v>
      </c>
      <c r="H311" s="61">
        <v>0.007016</v>
      </c>
      <c r="I311" s="77">
        <f t="shared" si="10"/>
        <v>0.05</v>
      </c>
    </row>
    <row r="313" spans="1:9" ht="12.75">
      <c r="A313" s="80" t="s">
        <v>20</v>
      </c>
      <c r="E313" s="46">
        <f>SUM(I301)</f>
        <v>2.32</v>
      </c>
      <c r="F313" s="79" t="s">
        <v>293</v>
      </c>
      <c r="I313" s="45">
        <f>SUM(E313:E316)</f>
        <v>5.8</v>
      </c>
    </row>
    <row r="314" spans="1:9" ht="12.75">
      <c r="A314" s="80" t="s">
        <v>21</v>
      </c>
      <c r="E314" s="47">
        <f>SUM(I302:I306)</f>
        <v>2.2</v>
      </c>
      <c r="I314" s="45"/>
    </row>
    <row r="315" spans="1:9" ht="12.75">
      <c r="A315" s="79" t="s">
        <v>294</v>
      </c>
      <c r="E315" s="45">
        <f>SUM(I307:I311)</f>
        <v>0.5800000000000001</v>
      </c>
      <c r="F315" s="79" t="s">
        <v>296</v>
      </c>
      <c r="I315" s="45">
        <f>ROUND((E313*0.1402)+((E315+E316)*0.2097)+(E314*0.2097),2)</f>
        <v>1.06</v>
      </c>
    </row>
    <row r="316" spans="1:9" ht="12.75">
      <c r="A316" s="79" t="s">
        <v>295</v>
      </c>
      <c r="E316" s="45">
        <f>ROUND(E315*1.2084,2)</f>
        <v>0.7</v>
      </c>
      <c r="F316" s="37" t="s">
        <v>297</v>
      </c>
      <c r="G316" s="38"/>
      <c r="H316" s="38"/>
      <c r="I316" s="48">
        <f>SUM(I313:I315)</f>
        <v>6.859999999999999</v>
      </c>
    </row>
    <row r="317" spans="1:9" ht="12.75">
      <c r="A317" s="79"/>
      <c r="E317" s="45"/>
      <c r="F317" s="37"/>
      <c r="G317" s="38"/>
      <c r="H317" s="38"/>
      <c r="I317" s="48"/>
    </row>
    <row r="318" spans="1:9" s="83" customFormat="1" ht="12.75">
      <c r="A318" s="86"/>
      <c r="E318" s="45"/>
      <c r="F318" s="37"/>
      <c r="G318" s="38"/>
      <c r="H318" s="38"/>
      <c r="I318" s="48"/>
    </row>
    <row r="319" spans="1:9" ht="12.75">
      <c r="A319" s="79"/>
      <c r="E319" s="45"/>
      <c r="F319" s="37"/>
      <c r="G319" s="38"/>
      <c r="H319" s="38"/>
      <c r="I319" s="48"/>
    </row>
    <row r="320" spans="1:9" ht="12.75">
      <c r="A320" s="36" t="s">
        <v>519</v>
      </c>
      <c r="E320" s="45"/>
      <c r="F320" s="37"/>
      <c r="G320" s="38"/>
      <c r="H320" s="38"/>
      <c r="I320" s="48"/>
    </row>
    <row r="321" spans="1:6" ht="29.25" customHeight="1">
      <c r="A321" s="114" t="s">
        <v>507</v>
      </c>
      <c r="B321" s="114"/>
      <c r="C321" s="114"/>
      <c r="D321" s="115" t="s">
        <v>488</v>
      </c>
      <c r="E321" s="115"/>
      <c r="F321" s="33" t="s">
        <v>309</v>
      </c>
    </row>
    <row r="322" spans="1:9" ht="22.5">
      <c r="A322" s="108" t="s">
        <v>0</v>
      </c>
      <c r="B322" s="108"/>
      <c r="C322" s="108"/>
      <c r="D322" s="109" t="s">
        <v>1</v>
      </c>
      <c r="E322" s="109"/>
      <c r="F322" s="67" t="s">
        <v>2</v>
      </c>
      <c r="G322" s="68" t="s">
        <v>410</v>
      </c>
      <c r="H322" s="59" t="s">
        <v>4</v>
      </c>
      <c r="I322" s="69" t="s">
        <v>5</v>
      </c>
    </row>
    <row r="323" spans="1:9" ht="12.75" customHeight="1">
      <c r="A323" s="134" t="s">
        <v>489</v>
      </c>
      <c r="B323" s="134"/>
      <c r="C323" s="134"/>
      <c r="D323" s="73" t="s">
        <v>490</v>
      </c>
      <c r="E323" s="77"/>
      <c r="F323" s="76" t="s">
        <v>313</v>
      </c>
      <c r="G323" s="95">
        <v>46</v>
      </c>
      <c r="H323" s="82">
        <v>0.12</v>
      </c>
      <c r="I323" s="77">
        <f aca="true" t="shared" si="11" ref="I323:I334">ROUND(H323*G323,2)</f>
        <v>5.52</v>
      </c>
    </row>
    <row r="324" spans="1:9" ht="12.75">
      <c r="A324" s="110" t="s">
        <v>491</v>
      </c>
      <c r="B324" s="110"/>
      <c r="C324" s="110"/>
      <c r="D324" s="73" t="s">
        <v>492</v>
      </c>
      <c r="E324" s="77"/>
      <c r="F324" s="76" t="s">
        <v>497</v>
      </c>
      <c r="G324" s="95">
        <v>171</v>
      </c>
      <c r="H324" s="82">
        <v>1</v>
      </c>
      <c r="I324" s="77">
        <f t="shared" si="11"/>
        <v>171</v>
      </c>
    </row>
    <row r="325" spans="1:9" ht="12.75">
      <c r="A325" s="52"/>
      <c r="B325" s="52"/>
      <c r="C325" s="52"/>
      <c r="D325" s="73" t="s">
        <v>523</v>
      </c>
      <c r="E325" s="77"/>
      <c r="F325" s="76" t="s">
        <v>497</v>
      </c>
      <c r="G325" s="95">
        <v>88.9</v>
      </c>
      <c r="H325" s="82">
        <v>0.2</v>
      </c>
      <c r="I325" s="77">
        <f t="shared" si="11"/>
        <v>17.78</v>
      </c>
    </row>
    <row r="326" spans="1:9" ht="12.75">
      <c r="A326" s="52"/>
      <c r="B326" s="52"/>
      <c r="C326" s="52"/>
      <c r="D326" s="73" t="s">
        <v>524</v>
      </c>
      <c r="E326" s="77"/>
      <c r="F326" s="76" t="s">
        <v>525</v>
      </c>
      <c r="G326" s="95">
        <v>69.06</v>
      </c>
      <c r="H326" s="82">
        <v>0.18</v>
      </c>
      <c r="I326" s="77">
        <f t="shared" si="11"/>
        <v>12.43</v>
      </c>
    </row>
    <row r="327" spans="1:9" ht="12.75">
      <c r="A327" s="52"/>
      <c r="B327" s="52"/>
      <c r="C327" s="52"/>
      <c r="D327" s="73" t="s">
        <v>526</v>
      </c>
      <c r="E327" s="77"/>
      <c r="F327" s="76" t="s">
        <v>313</v>
      </c>
      <c r="G327" s="95">
        <v>346.15</v>
      </c>
      <c r="H327" s="82">
        <v>0.386</v>
      </c>
      <c r="I327" s="77">
        <f t="shared" si="11"/>
        <v>133.61</v>
      </c>
    </row>
    <row r="328" spans="1:9" ht="12.75">
      <c r="A328" s="52"/>
      <c r="B328" s="52"/>
      <c r="C328" s="52"/>
      <c r="D328" s="73" t="s">
        <v>527</v>
      </c>
      <c r="E328" s="77"/>
      <c r="F328" s="76" t="s">
        <v>313</v>
      </c>
      <c r="G328" s="95">
        <v>412.19</v>
      </c>
      <c r="H328" s="82">
        <v>0.009</v>
      </c>
      <c r="I328" s="77">
        <f t="shared" si="11"/>
        <v>3.71</v>
      </c>
    </row>
    <row r="329" spans="1:9" ht="12.75">
      <c r="A329" s="111" t="s">
        <v>436</v>
      </c>
      <c r="B329" s="111"/>
      <c r="C329" s="111"/>
      <c r="D329" s="106" t="s">
        <v>440</v>
      </c>
      <c r="E329" s="112"/>
      <c r="F329" s="42" t="s">
        <v>304</v>
      </c>
      <c r="G329" s="42">
        <v>38611.88</v>
      </c>
      <c r="H329" s="42">
        <v>5.2E-05</v>
      </c>
      <c r="I329" s="60">
        <f t="shared" si="11"/>
        <v>2.01</v>
      </c>
    </row>
    <row r="330" spans="1:9" ht="12.75">
      <c r="A330" s="111" t="s">
        <v>193</v>
      </c>
      <c r="B330" s="111"/>
      <c r="C330" s="111"/>
      <c r="D330" s="106" t="s">
        <v>336</v>
      </c>
      <c r="E330" s="112"/>
      <c r="F330" s="42" t="s">
        <v>304</v>
      </c>
      <c r="G330" s="42">
        <v>257086.7</v>
      </c>
      <c r="H330" s="42">
        <v>5.2E-05</v>
      </c>
      <c r="I330" s="60">
        <f t="shared" si="11"/>
        <v>13.37</v>
      </c>
    </row>
    <row r="331" spans="1:9" ht="12.75">
      <c r="A331" s="54"/>
      <c r="B331" s="54"/>
      <c r="C331" s="54"/>
      <c r="D331" s="51" t="s">
        <v>522</v>
      </c>
      <c r="E331" s="81"/>
      <c r="F331" s="43" t="s">
        <v>304</v>
      </c>
      <c r="G331" s="42">
        <v>221976.8</v>
      </c>
      <c r="H331" s="42">
        <v>5.2E-05</v>
      </c>
      <c r="I331" s="60">
        <f t="shared" si="11"/>
        <v>11.54</v>
      </c>
    </row>
    <row r="332" spans="1:9" ht="12.75">
      <c r="A332" s="111" t="s">
        <v>437</v>
      </c>
      <c r="B332" s="111"/>
      <c r="C332" s="111"/>
      <c r="D332" s="107" t="s">
        <v>439</v>
      </c>
      <c r="E332" s="112"/>
      <c r="F332" s="42" t="s">
        <v>312</v>
      </c>
      <c r="G332" s="42">
        <v>7.17</v>
      </c>
      <c r="H332" s="42">
        <v>0.098626</v>
      </c>
      <c r="I332" s="60">
        <f t="shared" si="11"/>
        <v>0.71</v>
      </c>
    </row>
    <row r="333" spans="1:9" ht="12.75">
      <c r="A333" s="110" t="s">
        <v>493</v>
      </c>
      <c r="B333" s="110"/>
      <c r="C333" s="110"/>
      <c r="D333" s="73" t="s">
        <v>494</v>
      </c>
      <c r="E333" s="77"/>
      <c r="F333" s="76" t="s">
        <v>306</v>
      </c>
      <c r="G333" s="76">
        <v>6.47</v>
      </c>
      <c r="H333" s="82">
        <v>3.74</v>
      </c>
      <c r="I333" s="77">
        <f t="shared" si="11"/>
        <v>24.2</v>
      </c>
    </row>
    <row r="334" spans="1:9" ht="12.75">
      <c r="A334" s="110" t="s">
        <v>495</v>
      </c>
      <c r="B334" s="110"/>
      <c r="C334" s="110"/>
      <c r="D334" s="73" t="s">
        <v>496</v>
      </c>
      <c r="E334" s="77"/>
      <c r="F334" s="76" t="s">
        <v>306</v>
      </c>
      <c r="G334" s="76">
        <v>4.68</v>
      </c>
      <c r="H334" s="82">
        <v>7.44</v>
      </c>
      <c r="I334" s="77">
        <f t="shared" si="11"/>
        <v>34.82</v>
      </c>
    </row>
    <row r="335" spans="1:9" ht="12.75">
      <c r="A335" s="79"/>
      <c r="E335" s="43"/>
      <c r="F335" s="43"/>
      <c r="G335" s="43"/>
      <c r="H335" s="43"/>
      <c r="I335" s="48"/>
    </row>
    <row r="336" spans="1:9" ht="12.75">
      <c r="A336" s="80" t="s">
        <v>20</v>
      </c>
      <c r="E336" s="46">
        <f>SUM(I323:I328)</f>
        <v>344.05</v>
      </c>
      <c r="F336" s="79" t="s">
        <v>293</v>
      </c>
      <c r="I336" s="45">
        <f>SUM(E336:E339)</f>
        <v>502.88000000000005</v>
      </c>
    </row>
    <row r="337" spans="1:9" ht="12.75">
      <c r="A337" s="80" t="s">
        <v>21</v>
      </c>
      <c r="E337" s="47">
        <f>SUM(I329:I331)</f>
        <v>26.919999999999998</v>
      </c>
      <c r="I337" s="45"/>
    </row>
    <row r="338" spans="1:9" ht="12.75">
      <c r="A338" s="79" t="s">
        <v>294</v>
      </c>
      <c r="E338" s="45">
        <f>SUM(I332:I334)</f>
        <v>59.730000000000004</v>
      </c>
      <c r="F338" s="79" t="s">
        <v>296</v>
      </c>
      <c r="I338" s="45">
        <f>ROUND((E336*0.1402)+((E338+E339)*0.2097)+(E337*0.2097),2)</f>
        <v>81.54</v>
      </c>
    </row>
    <row r="339" spans="1:9" ht="12.75">
      <c r="A339" s="79" t="s">
        <v>295</v>
      </c>
      <c r="E339" s="45">
        <f>ROUND(E338*1.2084,2)</f>
        <v>72.18</v>
      </c>
      <c r="F339" s="37" t="s">
        <v>297</v>
      </c>
      <c r="G339" s="38"/>
      <c r="H339" s="38"/>
      <c r="I339" s="48">
        <f>SUM(I336:I338)</f>
        <v>584.4200000000001</v>
      </c>
    </row>
    <row r="340" spans="1:9" ht="12.75">
      <c r="A340" s="79"/>
      <c r="E340" s="45"/>
      <c r="F340" s="37"/>
      <c r="G340" s="38"/>
      <c r="H340" s="38"/>
      <c r="I340" s="48"/>
    </row>
    <row r="341" spans="1:9" ht="12.75">
      <c r="A341" s="79"/>
      <c r="E341" s="45"/>
      <c r="F341" s="37"/>
      <c r="G341" s="38"/>
      <c r="H341" s="38"/>
      <c r="I341" s="48"/>
    </row>
    <row r="342" spans="1:9" ht="12.75">
      <c r="A342" s="79"/>
      <c r="E342" s="45"/>
      <c r="F342" s="37"/>
      <c r="G342" s="38"/>
      <c r="H342" s="38"/>
      <c r="I342" s="48"/>
    </row>
    <row r="343" ht="12.75">
      <c r="A343" s="36" t="s">
        <v>520</v>
      </c>
    </row>
    <row r="344" spans="1:6" ht="33" customHeight="1">
      <c r="A344" s="114" t="s">
        <v>342</v>
      </c>
      <c r="B344" s="114"/>
      <c r="C344" s="114"/>
      <c r="D344" s="126" t="s">
        <v>498</v>
      </c>
      <c r="E344" s="126"/>
      <c r="F344" s="33" t="s">
        <v>313</v>
      </c>
    </row>
    <row r="345" spans="1:9" ht="22.5">
      <c r="A345" s="108" t="s">
        <v>0</v>
      </c>
      <c r="B345" s="108"/>
      <c r="C345" s="108"/>
      <c r="D345" s="109" t="s">
        <v>1</v>
      </c>
      <c r="E345" s="109"/>
      <c r="F345" s="67" t="s">
        <v>2</v>
      </c>
      <c r="G345" s="68" t="s">
        <v>410</v>
      </c>
      <c r="H345" s="59" t="s">
        <v>4</v>
      </c>
      <c r="I345" s="69" t="s">
        <v>5</v>
      </c>
    </row>
    <row r="346" spans="1:9" ht="12.75">
      <c r="A346" s="80" t="s">
        <v>218</v>
      </c>
      <c r="D346" s="135" t="s">
        <v>346</v>
      </c>
      <c r="E346" s="135"/>
      <c r="F346" s="36" t="s">
        <v>307</v>
      </c>
      <c r="G346" s="78">
        <v>4.26</v>
      </c>
      <c r="H346" s="78">
        <v>0.02652</v>
      </c>
      <c r="I346" s="45">
        <f aca="true" t="shared" si="12" ref="I346:I355">ROUND(H346*G346,2)</f>
        <v>0.11</v>
      </c>
    </row>
    <row r="347" spans="1:9" ht="12.75">
      <c r="A347" s="80" t="s">
        <v>165</v>
      </c>
      <c r="D347" s="106" t="s">
        <v>347</v>
      </c>
      <c r="E347" s="112"/>
      <c r="F347" s="36" t="s">
        <v>307</v>
      </c>
      <c r="G347" s="78">
        <v>3.58</v>
      </c>
      <c r="H347" s="78">
        <v>0.6803</v>
      </c>
      <c r="I347" s="45">
        <f t="shared" si="12"/>
        <v>2.44</v>
      </c>
    </row>
    <row r="348" spans="1:9" ht="24.75" customHeight="1">
      <c r="A348" s="80" t="s">
        <v>219</v>
      </c>
      <c r="D348" s="106" t="s">
        <v>348</v>
      </c>
      <c r="E348" s="112"/>
      <c r="F348" s="36" t="s">
        <v>304</v>
      </c>
      <c r="G348" s="78">
        <v>11971.23</v>
      </c>
      <c r="H348" s="78">
        <v>5.6E-06</v>
      </c>
      <c r="I348" s="45">
        <f t="shared" si="12"/>
        <v>0.07</v>
      </c>
    </row>
    <row r="349" spans="1:9" ht="24.75" customHeight="1">
      <c r="A349" s="80" t="s">
        <v>240</v>
      </c>
      <c r="D349" s="106" t="s">
        <v>349</v>
      </c>
      <c r="E349" s="112"/>
      <c r="F349" s="36" t="s">
        <v>304</v>
      </c>
      <c r="G349" s="78">
        <v>440000</v>
      </c>
      <c r="H349" s="78">
        <v>6.5E-06</v>
      </c>
      <c r="I349" s="45">
        <f t="shared" si="12"/>
        <v>2.86</v>
      </c>
    </row>
    <row r="350" spans="1:9" ht="48" customHeight="1">
      <c r="A350" s="80" t="s">
        <v>193</v>
      </c>
      <c r="D350" s="133" t="s">
        <v>336</v>
      </c>
      <c r="E350" s="112"/>
      <c r="F350" s="36" t="s">
        <v>304</v>
      </c>
      <c r="G350" s="78">
        <v>257086.7</v>
      </c>
      <c r="H350" s="78">
        <v>8E-07</v>
      </c>
      <c r="I350" s="45">
        <f t="shared" si="12"/>
        <v>0.21</v>
      </c>
    </row>
    <row r="351" spans="1:9" ht="62.25" customHeight="1">
      <c r="A351" s="80" t="s">
        <v>194</v>
      </c>
      <c r="D351" s="106" t="s">
        <v>350</v>
      </c>
      <c r="E351" s="112"/>
      <c r="F351" s="36" t="s">
        <v>304</v>
      </c>
      <c r="G351" s="78">
        <v>38500</v>
      </c>
      <c r="H351" s="78">
        <v>8E-07</v>
      </c>
      <c r="I351" s="45">
        <f t="shared" si="12"/>
        <v>0.03</v>
      </c>
    </row>
    <row r="352" spans="1:9" ht="12.75">
      <c r="A352" s="80" t="s">
        <v>195</v>
      </c>
      <c r="D352" s="106" t="s">
        <v>351</v>
      </c>
      <c r="E352" s="112"/>
      <c r="F352" s="36" t="s">
        <v>312</v>
      </c>
      <c r="G352" s="78">
        <v>7.17</v>
      </c>
      <c r="H352" s="78">
        <v>0.009</v>
      </c>
      <c r="I352" s="45">
        <f t="shared" si="12"/>
        <v>0.06</v>
      </c>
    </row>
    <row r="353" spans="1:9" ht="12.75">
      <c r="A353" s="80" t="s">
        <v>221</v>
      </c>
      <c r="D353" s="106" t="s">
        <v>352</v>
      </c>
      <c r="E353" s="112"/>
      <c r="G353" s="78">
        <v>8.38</v>
      </c>
      <c r="H353" s="78">
        <v>0.0622458</v>
      </c>
      <c r="I353" s="45">
        <f t="shared" si="12"/>
        <v>0.52</v>
      </c>
    </row>
    <row r="354" spans="1:9" ht="12.75">
      <c r="A354" s="80" t="s">
        <v>222</v>
      </c>
      <c r="D354" s="106" t="s">
        <v>353</v>
      </c>
      <c r="E354" s="112"/>
      <c r="G354" s="78">
        <v>7.17</v>
      </c>
      <c r="H354" s="78">
        <v>0.054</v>
      </c>
      <c r="I354" s="45">
        <f t="shared" si="12"/>
        <v>0.39</v>
      </c>
    </row>
    <row r="355" spans="1:9" ht="12.75">
      <c r="A355" s="80" t="s">
        <v>168</v>
      </c>
      <c r="D355" s="106" t="s">
        <v>354</v>
      </c>
      <c r="E355" s="112"/>
      <c r="G355" s="78">
        <v>4.68</v>
      </c>
      <c r="H355" s="78">
        <v>0.035</v>
      </c>
      <c r="I355" s="45">
        <f t="shared" si="12"/>
        <v>0.16</v>
      </c>
    </row>
    <row r="357" spans="1:9" ht="12.75">
      <c r="A357" s="80" t="s">
        <v>20</v>
      </c>
      <c r="E357" s="46">
        <f>SUM(I346:I347)</f>
        <v>2.55</v>
      </c>
      <c r="F357" s="79" t="s">
        <v>293</v>
      </c>
      <c r="I357" s="45">
        <f>SUM(E357:E360)</f>
        <v>8.219999999999999</v>
      </c>
    </row>
    <row r="358" spans="1:9" ht="12.75">
      <c r="A358" s="80" t="s">
        <v>21</v>
      </c>
      <c r="E358" s="47">
        <f>SUM(I348:I351)</f>
        <v>3.1699999999999995</v>
      </c>
      <c r="I358" s="45"/>
    </row>
    <row r="359" spans="1:9" ht="12.75">
      <c r="A359" s="79" t="s">
        <v>294</v>
      </c>
      <c r="E359" s="45">
        <f>SUM(I352:I355)</f>
        <v>1.1300000000000001</v>
      </c>
      <c r="F359" s="79" t="s">
        <v>296</v>
      </c>
      <c r="I359" s="45">
        <f>ROUND((E357*0.1402)+((E359+E360)*0.2097)+(E358*0.2097),2)</f>
        <v>1.55</v>
      </c>
    </row>
    <row r="360" spans="1:9" ht="12.75">
      <c r="A360" s="79" t="s">
        <v>295</v>
      </c>
      <c r="E360" s="45">
        <f>ROUND(E359*1.2084,2)</f>
        <v>1.37</v>
      </c>
      <c r="F360" s="37" t="s">
        <v>297</v>
      </c>
      <c r="G360" s="38"/>
      <c r="H360" s="38"/>
      <c r="I360" s="48">
        <f>SUM(I357:I359)</f>
        <v>9.77</v>
      </c>
    </row>
    <row r="363" ht="12.75">
      <c r="A363" s="36" t="s">
        <v>521</v>
      </c>
    </row>
    <row r="364" spans="1:6" ht="31.5" customHeight="1">
      <c r="A364" s="126" t="s">
        <v>355</v>
      </c>
      <c r="B364" s="126"/>
      <c r="C364" s="126"/>
      <c r="D364" s="115" t="s">
        <v>499</v>
      </c>
      <c r="E364" s="115"/>
      <c r="F364" s="33" t="s">
        <v>500</v>
      </c>
    </row>
    <row r="365" spans="1:9" ht="22.5">
      <c r="A365" s="108" t="s">
        <v>0</v>
      </c>
      <c r="B365" s="108"/>
      <c r="C365" s="108"/>
      <c r="D365" s="109" t="s">
        <v>1</v>
      </c>
      <c r="E365" s="109"/>
      <c r="F365" s="67" t="s">
        <v>2</v>
      </c>
      <c r="G365" s="68" t="s">
        <v>410</v>
      </c>
      <c r="H365" s="59" t="s">
        <v>4</v>
      </c>
      <c r="I365" s="69" t="s">
        <v>5</v>
      </c>
    </row>
    <row r="366" spans="1:9" ht="22.5" customHeight="1">
      <c r="A366" s="80" t="s">
        <v>248</v>
      </c>
      <c r="D366" s="135" t="s">
        <v>365</v>
      </c>
      <c r="E366" s="135"/>
      <c r="F366" s="36" t="s">
        <v>311</v>
      </c>
      <c r="G366" s="78">
        <v>60</v>
      </c>
      <c r="H366" s="78">
        <v>0.9091656</v>
      </c>
      <c r="I366" s="45">
        <f aca="true" t="shared" si="13" ref="I366:I387">ROUND(H366*G366,2)</f>
        <v>54.55</v>
      </c>
    </row>
    <row r="367" spans="1:9" ht="12.75">
      <c r="A367" s="80" t="s">
        <v>250</v>
      </c>
      <c r="D367" s="106" t="s">
        <v>358</v>
      </c>
      <c r="E367" s="112"/>
      <c r="F367" s="36" t="s">
        <v>381</v>
      </c>
      <c r="G367" s="78">
        <v>0.6</v>
      </c>
      <c r="H367" s="78">
        <v>224.6030731</v>
      </c>
      <c r="I367" s="45">
        <f t="shared" si="13"/>
        <v>134.76</v>
      </c>
    </row>
    <row r="368" spans="1:9" ht="27.75" customHeight="1">
      <c r="A368" s="80" t="s">
        <v>251</v>
      </c>
      <c r="D368" s="106" t="s">
        <v>359</v>
      </c>
      <c r="E368" s="112"/>
      <c r="F368" s="36" t="s">
        <v>307</v>
      </c>
      <c r="G368" s="78">
        <v>6.08</v>
      </c>
      <c r="H368" s="78">
        <v>0.17442</v>
      </c>
      <c r="I368" s="45">
        <f t="shared" si="13"/>
        <v>1.06</v>
      </c>
    </row>
    <row r="369" spans="1:9" ht="29.25" customHeight="1">
      <c r="A369" s="80" t="s">
        <v>255</v>
      </c>
      <c r="D369" s="106" t="s">
        <v>360</v>
      </c>
      <c r="E369" s="112"/>
      <c r="F369" s="36" t="s">
        <v>382</v>
      </c>
      <c r="G369" s="78">
        <v>0.44</v>
      </c>
      <c r="H369" s="78">
        <v>2.408983</v>
      </c>
      <c r="I369" s="45">
        <f t="shared" si="13"/>
        <v>1.06</v>
      </c>
    </row>
    <row r="370" spans="1:9" ht="24" customHeight="1">
      <c r="A370" s="80" t="s">
        <v>256</v>
      </c>
      <c r="D370" s="137" t="s">
        <v>361</v>
      </c>
      <c r="E370" s="112"/>
      <c r="F370" s="36" t="s">
        <v>309</v>
      </c>
      <c r="G370" s="78">
        <v>1.04</v>
      </c>
      <c r="H370" s="78">
        <v>38.9618378</v>
      </c>
      <c r="I370" s="45">
        <f t="shared" si="13"/>
        <v>40.52</v>
      </c>
    </row>
    <row r="371" spans="1:9" ht="25.5" customHeight="1">
      <c r="A371" s="80" t="s">
        <v>257</v>
      </c>
      <c r="D371" s="137" t="s">
        <v>364</v>
      </c>
      <c r="E371" s="112"/>
      <c r="F371" s="36" t="s">
        <v>309</v>
      </c>
      <c r="G371" s="78">
        <v>6.4</v>
      </c>
      <c r="H371" s="78">
        <v>11.0799999</v>
      </c>
      <c r="I371" s="45">
        <f t="shared" si="13"/>
        <v>70.91</v>
      </c>
    </row>
    <row r="372" spans="1:9" ht="27.75" customHeight="1">
      <c r="A372" s="80" t="s">
        <v>258</v>
      </c>
      <c r="D372" s="106" t="s">
        <v>362</v>
      </c>
      <c r="E372" s="112"/>
      <c r="F372" s="36" t="s">
        <v>311</v>
      </c>
      <c r="G372" s="78">
        <f>ROUND(46.19*1.2,2)</f>
        <v>55.43</v>
      </c>
      <c r="H372" s="78">
        <v>0.6128136</v>
      </c>
      <c r="I372" s="45">
        <f t="shared" si="13"/>
        <v>33.97</v>
      </c>
    </row>
    <row r="373" spans="1:9" ht="38.25" customHeight="1">
      <c r="A373" s="80" t="s">
        <v>259</v>
      </c>
      <c r="D373" s="106" t="s">
        <v>363</v>
      </c>
      <c r="E373" s="112"/>
      <c r="F373" s="36" t="s">
        <v>311</v>
      </c>
      <c r="G373" s="78">
        <f>ROUND(48.29*1.2,2)</f>
        <v>57.95</v>
      </c>
      <c r="H373" s="78">
        <v>0.81648</v>
      </c>
      <c r="I373" s="45">
        <f t="shared" si="13"/>
        <v>47.32</v>
      </c>
    </row>
    <row r="374" spans="1:9" ht="12.75">
      <c r="A374" s="80" t="s">
        <v>260</v>
      </c>
      <c r="D374" s="106" t="s">
        <v>366</v>
      </c>
      <c r="E374" s="112"/>
      <c r="F374" s="36" t="s">
        <v>381</v>
      </c>
      <c r="G374" s="78">
        <v>8.64</v>
      </c>
      <c r="H374" s="78">
        <v>0.3208302</v>
      </c>
      <c r="I374" s="45">
        <f t="shared" si="13"/>
        <v>2.77</v>
      </c>
    </row>
    <row r="375" spans="1:9" ht="12.75">
      <c r="A375" s="80" t="s">
        <v>261</v>
      </c>
      <c r="D375" s="106" t="s">
        <v>367</v>
      </c>
      <c r="E375" s="112"/>
      <c r="F375" s="36" t="s">
        <v>381</v>
      </c>
      <c r="G375" s="78">
        <v>8.64</v>
      </c>
      <c r="H375" s="78">
        <v>0.9141</v>
      </c>
      <c r="I375" s="45">
        <f t="shared" si="13"/>
        <v>7.9</v>
      </c>
    </row>
    <row r="376" spans="1:9" ht="24.75" customHeight="1">
      <c r="A376" s="80" t="s">
        <v>262</v>
      </c>
      <c r="D376" s="137" t="s">
        <v>368</v>
      </c>
      <c r="E376" s="112"/>
      <c r="F376" s="36" t="s">
        <v>309</v>
      </c>
      <c r="G376" s="78">
        <f>ROUND(7.02*1.2,2)</f>
        <v>8.42</v>
      </c>
      <c r="H376" s="78">
        <v>21.8001404</v>
      </c>
      <c r="I376" s="45">
        <f t="shared" si="13"/>
        <v>183.56</v>
      </c>
    </row>
    <row r="377" spans="1:9" ht="26.25" customHeight="1">
      <c r="A377" s="80" t="s">
        <v>263</v>
      </c>
      <c r="D377" s="137" t="s">
        <v>369</v>
      </c>
      <c r="E377" s="112"/>
      <c r="F377" s="36" t="s">
        <v>309</v>
      </c>
      <c r="G377" s="78">
        <f>ROUND(4.76*1.2,2)</f>
        <v>5.71</v>
      </c>
      <c r="H377" s="78">
        <v>6.7588</v>
      </c>
      <c r="I377" s="45">
        <f t="shared" si="13"/>
        <v>38.59</v>
      </c>
    </row>
    <row r="378" spans="1:9" ht="27.75" customHeight="1">
      <c r="A378" s="80" t="s">
        <v>264</v>
      </c>
      <c r="D378" s="137" t="s">
        <v>370</v>
      </c>
      <c r="E378" s="112"/>
      <c r="F378" s="36" t="s">
        <v>381</v>
      </c>
      <c r="G378" s="78">
        <v>10.67</v>
      </c>
      <c r="H378" s="78">
        <v>0.27702</v>
      </c>
      <c r="I378" s="45">
        <f t="shared" si="13"/>
        <v>2.96</v>
      </c>
    </row>
    <row r="379" spans="1:9" ht="46.5" customHeight="1">
      <c r="A379" s="80" t="s">
        <v>265</v>
      </c>
      <c r="D379" s="137" t="s">
        <v>372</v>
      </c>
      <c r="E379" s="112"/>
      <c r="F379" s="36" t="s">
        <v>304</v>
      </c>
      <c r="G379" s="78">
        <v>3632</v>
      </c>
      <c r="H379" s="78">
        <v>0.0001794</v>
      </c>
      <c r="I379" s="45">
        <f t="shared" si="13"/>
        <v>0.65</v>
      </c>
    </row>
    <row r="380" spans="1:9" ht="27" customHeight="1">
      <c r="A380" s="80" t="s">
        <v>266</v>
      </c>
      <c r="D380" s="106" t="s">
        <v>373</v>
      </c>
      <c r="E380" s="112"/>
      <c r="F380" s="36" t="s">
        <v>304</v>
      </c>
      <c r="G380" s="78">
        <v>1973.59</v>
      </c>
      <c r="H380" s="78">
        <v>0.0001872</v>
      </c>
      <c r="I380" s="45">
        <f t="shared" si="13"/>
        <v>0.37</v>
      </c>
    </row>
    <row r="381" spans="1:9" ht="41.25" customHeight="1">
      <c r="A381" s="80" t="s">
        <v>267</v>
      </c>
      <c r="D381" s="106" t="s">
        <v>375</v>
      </c>
      <c r="E381" s="112"/>
      <c r="F381" s="36" t="s">
        <v>304</v>
      </c>
      <c r="G381" s="78">
        <v>1127.11</v>
      </c>
      <c r="H381" s="78">
        <v>0.00012</v>
      </c>
      <c r="I381" s="45">
        <f t="shared" si="13"/>
        <v>0.14</v>
      </c>
    </row>
    <row r="382" spans="1:9" ht="12.75">
      <c r="A382" s="80" t="s">
        <v>268</v>
      </c>
      <c r="D382" s="106" t="s">
        <v>376</v>
      </c>
      <c r="E382" s="112"/>
      <c r="F382" s="36" t="s">
        <v>312</v>
      </c>
      <c r="G382" s="78">
        <v>4.86</v>
      </c>
      <c r="H382" s="78">
        <v>7.212431</v>
      </c>
      <c r="I382" s="45">
        <f t="shared" si="13"/>
        <v>35.05</v>
      </c>
    </row>
    <row r="383" spans="1:9" ht="12.75">
      <c r="A383" s="80" t="s">
        <v>269</v>
      </c>
      <c r="D383" s="106" t="s">
        <v>377</v>
      </c>
      <c r="E383" s="112"/>
      <c r="F383" s="36" t="s">
        <v>312</v>
      </c>
      <c r="G383" s="78">
        <v>6.47</v>
      </c>
      <c r="H383" s="78">
        <v>39.36449</v>
      </c>
      <c r="I383" s="45">
        <f t="shared" si="13"/>
        <v>254.69</v>
      </c>
    </row>
    <row r="384" spans="1:9" ht="12.75">
      <c r="A384" s="80" t="s">
        <v>222</v>
      </c>
      <c r="D384" s="106" t="s">
        <v>378</v>
      </c>
      <c r="E384" s="112"/>
      <c r="F384" s="36" t="s">
        <v>312</v>
      </c>
      <c r="G384" s="78">
        <v>7.17</v>
      </c>
      <c r="H384" s="78">
        <v>1.234103</v>
      </c>
      <c r="I384" s="45">
        <f t="shared" si="13"/>
        <v>8.85</v>
      </c>
    </row>
    <row r="385" spans="1:9" ht="12.75">
      <c r="A385" s="80" t="s">
        <v>270</v>
      </c>
      <c r="D385" s="106" t="s">
        <v>379</v>
      </c>
      <c r="E385" s="112"/>
      <c r="F385" s="36" t="s">
        <v>312</v>
      </c>
      <c r="G385" s="78">
        <v>6.47</v>
      </c>
      <c r="H385" s="78">
        <v>2.10128</v>
      </c>
      <c r="I385" s="45">
        <f t="shared" si="13"/>
        <v>13.6</v>
      </c>
    </row>
    <row r="386" spans="1:9" ht="12.75">
      <c r="A386" s="80" t="s">
        <v>168</v>
      </c>
      <c r="D386" s="106" t="s">
        <v>380</v>
      </c>
      <c r="E386" s="112"/>
      <c r="F386" s="36" t="s">
        <v>312</v>
      </c>
      <c r="G386" s="78">
        <v>4.68</v>
      </c>
      <c r="H386" s="78">
        <v>35.5413837</v>
      </c>
      <c r="I386" s="45">
        <f t="shared" si="13"/>
        <v>166.33</v>
      </c>
    </row>
    <row r="387" spans="1:9" ht="12.75">
      <c r="A387" s="80" t="s">
        <v>271</v>
      </c>
      <c r="D387" s="106" t="s">
        <v>383</v>
      </c>
      <c r="E387" s="112"/>
      <c r="F387" s="36" t="s">
        <v>306</v>
      </c>
      <c r="G387" s="78">
        <v>6.47</v>
      </c>
      <c r="H387" s="78">
        <v>2.63062</v>
      </c>
      <c r="I387" s="45">
        <f t="shared" si="13"/>
        <v>17.02</v>
      </c>
    </row>
    <row r="388" ht="12.75">
      <c r="D388" s="80"/>
    </row>
    <row r="389" spans="1:9" ht="12.75">
      <c r="A389" s="80" t="s">
        <v>20</v>
      </c>
      <c r="E389" s="46">
        <f>SUM(I366:I378)</f>
        <v>619.9300000000001</v>
      </c>
      <c r="F389" s="79" t="s">
        <v>293</v>
      </c>
      <c r="I389" s="45">
        <f>SUM(E389:E392)</f>
        <v>1715.44</v>
      </c>
    </row>
    <row r="390" spans="1:9" ht="12.75">
      <c r="A390" s="80" t="s">
        <v>21</v>
      </c>
      <c r="E390" s="47">
        <f>SUM(I379:I381)</f>
        <v>1.1600000000000001</v>
      </c>
      <c r="I390" s="45"/>
    </row>
    <row r="391" spans="1:9" ht="12.75">
      <c r="A391" s="79" t="s">
        <v>294</v>
      </c>
      <c r="E391" s="45">
        <f>SUM(I382:I387)</f>
        <v>495.5400000000001</v>
      </c>
      <c r="F391" s="79" t="s">
        <v>296</v>
      </c>
      <c r="I391" s="45">
        <f>ROUND((E389*0.1402)+((E391+E392)*0.2097)+(E390*0.2097),2)</f>
        <v>316.64</v>
      </c>
    </row>
    <row r="392" spans="1:9" ht="12.75">
      <c r="A392" s="79" t="s">
        <v>295</v>
      </c>
      <c r="E392" s="45">
        <f>ROUND(E391*1.2084,2)</f>
        <v>598.81</v>
      </c>
      <c r="F392" s="37" t="s">
        <v>297</v>
      </c>
      <c r="G392" s="38"/>
      <c r="H392" s="38"/>
      <c r="I392" s="48">
        <f>SUM(I389:I391)</f>
        <v>2032.08</v>
      </c>
    </row>
    <row r="393" spans="5:9" ht="12.75">
      <c r="E393" s="45"/>
      <c r="I393" s="45"/>
    </row>
    <row r="394" ht="12.75">
      <c r="I394" s="45"/>
    </row>
  </sheetData>
  <mergeCells count="403">
    <mergeCell ref="A16:C16"/>
    <mergeCell ref="D16:E16"/>
    <mergeCell ref="A18:C18"/>
    <mergeCell ref="A19:C19"/>
    <mergeCell ref="A20:C20"/>
    <mergeCell ref="A21:C21"/>
    <mergeCell ref="A3:I3"/>
    <mergeCell ref="A7:G7"/>
    <mergeCell ref="A8:F8"/>
    <mergeCell ref="A9:F9"/>
    <mergeCell ref="A12:I12"/>
    <mergeCell ref="A15:C15"/>
    <mergeCell ref="D15:E15"/>
    <mergeCell ref="A34:C34"/>
    <mergeCell ref="D34:E34"/>
    <mergeCell ref="A35:C35"/>
    <mergeCell ref="D35:E35"/>
    <mergeCell ref="A36:C36"/>
    <mergeCell ref="D36:E36"/>
    <mergeCell ref="A22:C22"/>
    <mergeCell ref="A31:C31"/>
    <mergeCell ref="D31:E31"/>
    <mergeCell ref="A32:C32"/>
    <mergeCell ref="D32:E32"/>
    <mergeCell ref="A33:C33"/>
    <mergeCell ref="D33:E33"/>
    <mergeCell ref="A40:C40"/>
    <mergeCell ref="D40:E40"/>
    <mergeCell ref="A41:C41"/>
    <mergeCell ref="D41:E41"/>
    <mergeCell ref="A42:C42"/>
    <mergeCell ref="D42:E42"/>
    <mergeCell ref="A37:C37"/>
    <mergeCell ref="D37:E37"/>
    <mergeCell ref="A38:C38"/>
    <mergeCell ref="D38:E38"/>
    <mergeCell ref="A39:C39"/>
    <mergeCell ref="D39:E39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58:C58"/>
    <mergeCell ref="D58:E58"/>
    <mergeCell ref="A59:C59"/>
    <mergeCell ref="D59:E59"/>
    <mergeCell ref="A60:C60"/>
    <mergeCell ref="D60:E60"/>
    <mergeCell ref="A55:C55"/>
    <mergeCell ref="D55:E55"/>
    <mergeCell ref="A56:C56"/>
    <mergeCell ref="D56:E56"/>
    <mergeCell ref="A57:C57"/>
    <mergeCell ref="D57:E57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70:C70"/>
    <mergeCell ref="D70:E70"/>
    <mergeCell ref="A71:C71"/>
    <mergeCell ref="D71:E71"/>
    <mergeCell ref="A72:C72"/>
    <mergeCell ref="D72:E72"/>
    <mergeCell ref="A67:C67"/>
    <mergeCell ref="D67:E67"/>
    <mergeCell ref="A68:C68"/>
    <mergeCell ref="D68:E68"/>
    <mergeCell ref="A69:C69"/>
    <mergeCell ref="D69:E69"/>
    <mergeCell ref="A76:C76"/>
    <mergeCell ref="D76:E76"/>
    <mergeCell ref="A77:C77"/>
    <mergeCell ref="D77:E77"/>
    <mergeCell ref="A78:C78"/>
    <mergeCell ref="D78:E78"/>
    <mergeCell ref="A73:C73"/>
    <mergeCell ref="D73:E73"/>
    <mergeCell ref="A74:C74"/>
    <mergeCell ref="D74:E74"/>
    <mergeCell ref="A75:C75"/>
    <mergeCell ref="D75:E75"/>
    <mergeCell ref="A82:C82"/>
    <mergeCell ref="D82:E82"/>
    <mergeCell ref="A83:C83"/>
    <mergeCell ref="D83:E83"/>
    <mergeCell ref="A84:C84"/>
    <mergeCell ref="D84:E84"/>
    <mergeCell ref="A79:C79"/>
    <mergeCell ref="D79:E79"/>
    <mergeCell ref="A80:C80"/>
    <mergeCell ref="D80:E80"/>
    <mergeCell ref="A81:C81"/>
    <mergeCell ref="D81:E81"/>
    <mergeCell ref="A88:C88"/>
    <mergeCell ref="D88:E88"/>
    <mergeCell ref="A89:C89"/>
    <mergeCell ref="D89:E89"/>
    <mergeCell ref="A90:C90"/>
    <mergeCell ref="D90:E90"/>
    <mergeCell ref="A85:C85"/>
    <mergeCell ref="D85:E85"/>
    <mergeCell ref="A86:C86"/>
    <mergeCell ref="D86:E86"/>
    <mergeCell ref="A87:C87"/>
    <mergeCell ref="D87:E87"/>
    <mergeCell ref="A94:C94"/>
    <mergeCell ref="D94:E94"/>
    <mergeCell ref="A95:C95"/>
    <mergeCell ref="D95:E95"/>
    <mergeCell ref="A96:C96"/>
    <mergeCell ref="D96:E96"/>
    <mergeCell ref="A91:C91"/>
    <mergeCell ref="D91:E91"/>
    <mergeCell ref="A92:C92"/>
    <mergeCell ref="D92:E92"/>
    <mergeCell ref="A93:C93"/>
    <mergeCell ref="D93:E93"/>
    <mergeCell ref="A100:C100"/>
    <mergeCell ref="D100:E100"/>
    <mergeCell ref="A101:C101"/>
    <mergeCell ref="D101:E101"/>
    <mergeCell ref="A102:C102"/>
    <mergeCell ref="D102:E102"/>
    <mergeCell ref="A97:C97"/>
    <mergeCell ref="D97:E97"/>
    <mergeCell ref="A98:C98"/>
    <mergeCell ref="D98:E98"/>
    <mergeCell ref="A99:C99"/>
    <mergeCell ref="D99:E99"/>
    <mergeCell ref="A115:C115"/>
    <mergeCell ref="D115:E115"/>
    <mergeCell ref="A116:C116"/>
    <mergeCell ref="D116:E116"/>
    <mergeCell ref="A117:C117"/>
    <mergeCell ref="D117:E117"/>
    <mergeCell ref="A112:C112"/>
    <mergeCell ref="D112:E112"/>
    <mergeCell ref="A113:C113"/>
    <mergeCell ref="D113:E113"/>
    <mergeCell ref="A114:C114"/>
    <mergeCell ref="D114:E114"/>
    <mergeCell ref="A121:C121"/>
    <mergeCell ref="D121:E121"/>
    <mergeCell ref="A122:C122"/>
    <mergeCell ref="D122:E122"/>
    <mergeCell ref="A123:C123"/>
    <mergeCell ref="D123:E123"/>
    <mergeCell ref="A118:C118"/>
    <mergeCell ref="D118:E118"/>
    <mergeCell ref="A119:C119"/>
    <mergeCell ref="D119:E119"/>
    <mergeCell ref="A120:C120"/>
    <mergeCell ref="D120:E120"/>
    <mergeCell ref="A127:C127"/>
    <mergeCell ref="D127:E127"/>
    <mergeCell ref="A128:C128"/>
    <mergeCell ref="D128:E128"/>
    <mergeCell ref="A129:C129"/>
    <mergeCell ref="D129:E129"/>
    <mergeCell ref="A124:C124"/>
    <mergeCell ref="D124:E124"/>
    <mergeCell ref="A125:C125"/>
    <mergeCell ref="D125:E125"/>
    <mergeCell ref="A126:C126"/>
    <mergeCell ref="D126:E126"/>
    <mergeCell ref="A133:C133"/>
    <mergeCell ref="D133:E133"/>
    <mergeCell ref="A134:C134"/>
    <mergeCell ref="D134:E134"/>
    <mergeCell ref="A135:C135"/>
    <mergeCell ref="D135:E135"/>
    <mergeCell ref="A130:C130"/>
    <mergeCell ref="D130:E130"/>
    <mergeCell ref="A131:C131"/>
    <mergeCell ref="D131:E131"/>
    <mergeCell ref="A132:C132"/>
    <mergeCell ref="D132:E132"/>
    <mergeCell ref="A139:C139"/>
    <mergeCell ref="D139:E139"/>
    <mergeCell ref="A140:C140"/>
    <mergeCell ref="D140:E140"/>
    <mergeCell ref="A141:C141"/>
    <mergeCell ref="D141:E141"/>
    <mergeCell ref="A136:C136"/>
    <mergeCell ref="D136:E136"/>
    <mergeCell ref="A137:C137"/>
    <mergeCell ref="D137:E137"/>
    <mergeCell ref="A138:C138"/>
    <mergeCell ref="D138:E138"/>
    <mergeCell ref="A145:C145"/>
    <mergeCell ref="D145:E145"/>
    <mergeCell ref="A146:C146"/>
    <mergeCell ref="D146:E146"/>
    <mergeCell ref="A147:C147"/>
    <mergeCell ref="D147:E147"/>
    <mergeCell ref="A142:C142"/>
    <mergeCell ref="D142:E142"/>
    <mergeCell ref="A143:C143"/>
    <mergeCell ref="D143:E143"/>
    <mergeCell ref="A144:C144"/>
    <mergeCell ref="D144:E144"/>
    <mergeCell ref="A159:C159"/>
    <mergeCell ref="D159:E159"/>
    <mergeCell ref="A160:C160"/>
    <mergeCell ref="D160:E160"/>
    <mergeCell ref="A162:C162"/>
    <mergeCell ref="D162:E162"/>
    <mergeCell ref="A148:C148"/>
    <mergeCell ref="D148:E148"/>
    <mergeCell ref="A149:C149"/>
    <mergeCell ref="D149:E149"/>
    <mergeCell ref="A150:C150"/>
    <mergeCell ref="D150:E150"/>
    <mergeCell ref="A175:C175"/>
    <mergeCell ref="D175:E175"/>
    <mergeCell ref="A176:C176"/>
    <mergeCell ref="D176:E176"/>
    <mergeCell ref="A178:C178"/>
    <mergeCell ref="A179:C179"/>
    <mergeCell ref="A163:C163"/>
    <mergeCell ref="D163:E163"/>
    <mergeCell ref="A164:C164"/>
    <mergeCell ref="D164:E164"/>
    <mergeCell ref="A165:C165"/>
    <mergeCell ref="D165:E165"/>
    <mergeCell ref="A245:C245"/>
    <mergeCell ref="D245:E245"/>
    <mergeCell ref="A246:C246"/>
    <mergeCell ref="D246:E246"/>
    <mergeCell ref="A180:C180"/>
    <mergeCell ref="A181:C181"/>
    <mergeCell ref="A250:C250"/>
    <mergeCell ref="D250:E250"/>
    <mergeCell ref="A201:C201"/>
    <mergeCell ref="D201:E201"/>
    <mergeCell ref="A202:C202"/>
    <mergeCell ref="D202:E202"/>
    <mergeCell ref="A247:C247"/>
    <mergeCell ref="D247:E247"/>
    <mergeCell ref="A248:C248"/>
    <mergeCell ref="D248:E248"/>
    <mergeCell ref="A249:C249"/>
    <mergeCell ref="D249:E249"/>
    <mergeCell ref="D208:E208"/>
    <mergeCell ref="D209:E209"/>
    <mergeCell ref="D210:E210"/>
    <mergeCell ref="D211:E211"/>
    <mergeCell ref="D212:E212"/>
    <mergeCell ref="D213:E213"/>
    <mergeCell ref="A203:C203"/>
    <mergeCell ref="D203:E203"/>
    <mergeCell ref="D204:E204"/>
    <mergeCell ref="D205:E205"/>
    <mergeCell ref="D206:E206"/>
    <mergeCell ref="D207:E207"/>
    <mergeCell ref="D227:E227"/>
    <mergeCell ref="D228:E228"/>
    <mergeCell ref="D229:E229"/>
    <mergeCell ref="D230:E230"/>
    <mergeCell ref="D231:E231"/>
    <mergeCell ref="D232:E232"/>
    <mergeCell ref="D214:E214"/>
    <mergeCell ref="A223:C223"/>
    <mergeCell ref="D223:E223"/>
    <mergeCell ref="A224:C224"/>
    <mergeCell ref="D224:E224"/>
    <mergeCell ref="D226:E226"/>
    <mergeCell ref="A268:C268"/>
    <mergeCell ref="D268:E268"/>
    <mergeCell ref="D269:E269"/>
    <mergeCell ref="D270:E270"/>
    <mergeCell ref="D271:E271"/>
    <mergeCell ref="D272:E272"/>
    <mergeCell ref="D233:E233"/>
    <mergeCell ref="D234:E234"/>
    <mergeCell ref="D235:E235"/>
    <mergeCell ref="D236:E236"/>
    <mergeCell ref="A267:C267"/>
    <mergeCell ref="D267:E267"/>
    <mergeCell ref="D279:E279"/>
    <mergeCell ref="D280:E280"/>
    <mergeCell ref="D281:E281"/>
    <mergeCell ref="D282:E282"/>
    <mergeCell ref="D283:E283"/>
    <mergeCell ref="D284:E284"/>
    <mergeCell ref="D273:E273"/>
    <mergeCell ref="D274:E274"/>
    <mergeCell ref="D275:E275"/>
    <mergeCell ref="D276:E276"/>
    <mergeCell ref="D277:E277"/>
    <mergeCell ref="D278:E278"/>
    <mergeCell ref="A301:C301"/>
    <mergeCell ref="D301:E301"/>
    <mergeCell ref="A302:C302"/>
    <mergeCell ref="D302:E302"/>
    <mergeCell ref="A303:C303"/>
    <mergeCell ref="D303:E303"/>
    <mergeCell ref="D285:E285"/>
    <mergeCell ref="D286:E286"/>
    <mergeCell ref="D287:E287"/>
    <mergeCell ref="A299:C299"/>
    <mergeCell ref="D299:E299"/>
    <mergeCell ref="A300:C300"/>
    <mergeCell ref="D300:E300"/>
    <mergeCell ref="A307:C307"/>
    <mergeCell ref="D307:E307"/>
    <mergeCell ref="A308:C308"/>
    <mergeCell ref="D308:E308"/>
    <mergeCell ref="A309:C309"/>
    <mergeCell ref="D309:E309"/>
    <mergeCell ref="A304:C304"/>
    <mergeCell ref="D304:E304"/>
    <mergeCell ref="A305:C305"/>
    <mergeCell ref="D305:E305"/>
    <mergeCell ref="A306:C306"/>
    <mergeCell ref="D306:E306"/>
    <mergeCell ref="A322:C322"/>
    <mergeCell ref="D322:E322"/>
    <mergeCell ref="A323:C323"/>
    <mergeCell ref="A324:C324"/>
    <mergeCell ref="A329:C329"/>
    <mergeCell ref="D329:E329"/>
    <mergeCell ref="A310:C310"/>
    <mergeCell ref="D310:E310"/>
    <mergeCell ref="A311:C311"/>
    <mergeCell ref="D311:E311"/>
    <mergeCell ref="A321:C321"/>
    <mergeCell ref="D321:E321"/>
    <mergeCell ref="A344:C344"/>
    <mergeCell ref="D344:E344"/>
    <mergeCell ref="A345:C345"/>
    <mergeCell ref="D345:E345"/>
    <mergeCell ref="D346:E346"/>
    <mergeCell ref="D347:E347"/>
    <mergeCell ref="A330:C330"/>
    <mergeCell ref="D330:E330"/>
    <mergeCell ref="A332:C332"/>
    <mergeCell ref="D332:E332"/>
    <mergeCell ref="A333:C333"/>
    <mergeCell ref="A334:C334"/>
    <mergeCell ref="D354:E354"/>
    <mergeCell ref="D355:E355"/>
    <mergeCell ref="A364:C364"/>
    <mergeCell ref="D364:E364"/>
    <mergeCell ref="A365:C365"/>
    <mergeCell ref="D365:E365"/>
    <mergeCell ref="D348:E348"/>
    <mergeCell ref="D349:E349"/>
    <mergeCell ref="D350:E350"/>
    <mergeCell ref="D351:E351"/>
    <mergeCell ref="D352:E352"/>
    <mergeCell ref="D353:E353"/>
    <mergeCell ref="D372:E372"/>
    <mergeCell ref="D373:E373"/>
    <mergeCell ref="D374:E374"/>
    <mergeCell ref="D375:E375"/>
    <mergeCell ref="D376:E376"/>
    <mergeCell ref="D377:E377"/>
    <mergeCell ref="D366:E366"/>
    <mergeCell ref="D367:E367"/>
    <mergeCell ref="D368:E368"/>
    <mergeCell ref="D369:E369"/>
    <mergeCell ref="D370:E370"/>
    <mergeCell ref="D371:E371"/>
    <mergeCell ref="D384:E384"/>
    <mergeCell ref="D385:E385"/>
    <mergeCell ref="D386:E386"/>
    <mergeCell ref="D387:E387"/>
    <mergeCell ref="D378:E378"/>
    <mergeCell ref="D379:E379"/>
    <mergeCell ref="D380:E380"/>
    <mergeCell ref="D381:E381"/>
    <mergeCell ref="D382:E382"/>
    <mergeCell ref="D383:E383"/>
  </mergeCells>
  <printOptions horizontalCentered="1"/>
  <pageMargins left="0.11811023622047245" right="0.11811023622047245" top="0.15748031496062992" bottom="1.3385826771653544" header="0.31496062992125984" footer="0.31496062992125984"/>
  <pageSetup horizontalDpi="600" verticalDpi="600" orientation="portrait" paperSize="9" scale="90" r:id="rId2"/>
  <headerFooter>
    <oddFooter>&amp;LRazão social: SARAIVA &amp; CIA LTDA - EPP
CNPJ: 12.545.515/0001-56
End: Av. Barão do Rio Branco, 402B – Betânia - Castanhal/ Pa – CEP: 68.741-670
Fone: (91) 98281-2400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workbookViewId="0" topLeftCell="A1">
      <selection activeCell="K11" sqref="K11"/>
    </sheetView>
  </sheetViews>
  <sheetFormatPr defaultColWidth="9.33203125" defaultRowHeight="12.75"/>
  <cols>
    <col min="1" max="1" width="2.83203125" style="0" customWidth="1"/>
    <col min="2" max="2" width="1.83203125" style="0" customWidth="1"/>
    <col min="3" max="3" width="2.5" style="0" customWidth="1"/>
    <col min="4" max="4" width="3.83203125" style="0" customWidth="1"/>
    <col min="5" max="5" width="2.83203125" style="0" customWidth="1"/>
    <col min="6" max="6" width="1.5" style="0" customWidth="1"/>
    <col min="7" max="7" width="40.16015625" style="0" customWidth="1"/>
    <col min="8" max="8" width="14.83203125" style="0" customWidth="1"/>
    <col min="9" max="9" width="4.83203125" style="0" customWidth="1"/>
    <col min="10" max="10" width="16" style="0" customWidth="1"/>
    <col min="11" max="11" width="11.33203125" style="0" customWidth="1"/>
    <col min="12" max="12" width="11.83203125" style="0" customWidth="1"/>
    <col min="13" max="13" width="9.83203125" style="0" customWidth="1"/>
  </cols>
  <sheetData>
    <row r="1" spans="1:13" ht="33" customHeight="1">
      <c r="A1" s="121" t="s">
        <v>0</v>
      </c>
      <c r="B1" s="121"/>
      <c r="C1" s="121"/>
      <c r="D1" s="121"/>
      <c r="E1" s="121"/>
      <c r="F1" s="121"/>
      <c r="G1" s="122" t="s">
        <v>1</v>
      </c>
      <c r="H1" s="122"/>
      <c r="I1" s="122"/>
      <c r="J1" s="12" t="s">
        <v>2</v>
      </c>
      <c r="K1" s="13" t="s">
        <v>3</v>
      </c>
      <c r="L1" s="14" t="s">
        <v>4</v>
      </c>
      <c r="M1" s="15" t="s">
        <v>5</v>
      </c>
    </row>
    <row r="2" spans="1:13" ht="5.25" customHeight="1">
      <c r="A2" s="124"/>
      <c r="B2" s="124"/>
      <c r="C2" s="124"/>
      <c r="D2" s="124"/>
      <c r="E2" s="124"/>
      <c r="F2" s="124"/>
      <c r="G2" s="124"/>
      <c r="H2" s="124"/>
      <c r="I2" s="124"/>
      <c r="J2" s="16"/>
      <c r="K2" s="16"/>
      <c r="L2" s="16"/>
      <c r="M2" s="16"/>
    </row>
    <row r="3" spans="1:13" ht="12.75" customHeight="1">
      <c r="A3" s="132" t="s">
        <v>22</v>
      </c>
      <c r="B3" s="132"/>
      <c r="C3" s="132"/>
      <c r="D3" s="132"/>
      <c r="E3" s="132"/>
      <c r="F3" s="132"/>
      <c r="G3" s="132" t="s">
        <v>23</v>
      </c>
      <c r="H3" s="132"/>
      <c r="I3" s="132"/>
      <c r="J3" s="17" t="s">
        <v>6</v>
      </c>
      <c r="K3" s="18"/>
      <c r="L3" s="18"/>
      <c r="M3" s="18"/>
    </row>
    <row r="4" spans="1:13" ht="12.6" customHeight="1">
      <c r="A4" s="107" t="s">
        <v>24</v>
      </c>
      <c r="B4" s="107"/>
      <c r="C4" s="107"/>
      <c r="D4" s="107"/>
      <c r="E4" s="107"/>
      <c r="F4" s="107"/>
      <c r="G4" s="131" t="s">
        <v>25</v>
      </c>
      <c r="H4" s="131"/>
      <c r="I4" s="131"/>
      <c r="J4" s="6" t="s">
        <v>12</v>
      </c>
      <c r="K4" s="7">
        <v>3.4</v>
      </c>
      <c r="L4" s="8">
        <v>0.2394</v>
      </c>
      <c r="M4" s="7">
        <v>0.81</v>
      </c>
    </row>
    <row r="5" spans="1:13" ht="12" customHeight="1">
      <c r="A5" s="107" t="s">
        <v>26</v>
      </c>
      <c r="B5" s="107"/>
      <c r="C5" s="107"/>
      <c r="D5" s="107"/>
      <c r="E5" s="107"/>
      <c r="F5" s="107"/>
      <c r="G5" s="131" t="s">
        <v>27</v>
      </c>
      <c r="H5" s="131"/>
      <c r="I5" s="131"/>
      <c r="J5" s="6" t="s">
        <v>28</v>
      </c>
      <c r="K5" s="7">
        <v>4.02</v>
      </c>
      <c r="L5" s="8">
        <v>0.1125</v>
      </c>
      <c r="M5" s="7">
        <v>0.45</v>
      </c>
    </row>
    <row r="6" spans="1:13" ht="12" customHeight="1">
      <c r="A6" s="107" t="s">
        <v>29</v>
      </c>
      <c r="B6" s="107"/>
      <c r="C6" s="107"/>
      <c r="D6" s="107"/>
      <c r="E6" s="107"/>
      <c r="F6" s="107"/>
      <c r="G6" s="131" t="s">
        <v>30</v>
      </c>
      <c r="H6" s="131"/>
      <c r="I6" s="131"/>
      <c r="J6" s="6" t="s">
        <v>28</v>
      </c>
      <c r="K6" s="7">
        <v>0.76</v>
      </c>
      <c r="L6" s="8">
        <v>0.15</v>
      </c>
      <c r="M6" s="7">
        <v>0.11</v>
      </c>
    </row>
    <row r="7" spans="1:13" ht="12" customHeight="1">
      <c r="A7" s="107" t="s">
        <v>31</v>
      </c>
      <c r="B7" s="107"/>
      <c r="C7" s="107"/>
      <c r="D7" s="107"/>
      <c r="E7" s="107"/>
      <c r="F7" s="107"/>
      <c r="G7" s="131" t="s">
        <v>32</v>
      </c>
      <c r="H7" s="131"/>
      <c r="I7" s="131"/>
      <c r="J7" s="6" t="s">
        <v>33</v>
      </c>
      <c r="K7" s="7">
        <v>4.5</v>
      </c>
      <c r="L7" s="8">
        <v>0.04995</v>
      </c>
      <c r="M7" s="7">
        <v>0.22</v>
      </c>
    </row>
    <row r="8" spans="1:13" ht="12" customHeight="1">
      <c r="A8" s="107" t="s">
        <v>34</v>
      </c>
      <c r="B8" s="107"/>
      <c r="C8" s="107"/>
      <c r="D8" s="107"/>
      <c r="E8" s="107"/>
      <c r="F8" s="107"/>
      <c r="G8" s="131" t="s">
        <v>35</v>
      </c>
      <c r="H8" s="131"/>
      <c r="I8" s="131"/>
      <c r="J8" s="6" t="s">
        <v>28</v>
      </c>
      <c r="K8" s="7">
        <v>5</v>
      </c>
      <c r="L8" s="8">
        <v>0.02</v>
      </c>
      <c r="M8" s="7">
        <v>0.1</v>
      </c>
    </row>
    <row r="9" spans="1:13" ht="12" customHeight="1">
      <c r="A9" s="107" t="s">
        <v>36</v>
      </c>
      <c r="B9" s="107"/>
      <c r="C9" s="107"/>
      <c r="D9" s="107"/>
      <c r="E9" s="107"/>
      <c r="F9" s="107"/>
      <c r="G9" s="131" t="s">
        <v>37</v>
      </c>
      <c r="H9" s="131"/>
      <c r="I9" s="131"/>
      <c r="J9" s="6" t="s">
        <v>28</v>
      </c>
      <c r="K9" s="7">
        <v>1.1</v>
      </c>
      <c r="L9" s="8">
        <v>0.05</v>
      </c>
      <c r="M9" s="7">
        <v>0.06</v>
      </c>
    </row>
    <row r="10" spans="1:13" ht="12" customHeight="1">
      <c r="A10" s="107" t="s">
        <v>38</v>
      </c>
      <c r="B10" s="107"/>
      <c r="C10" s="107"/>
      <c r="D10" s="107"/>
      <c r="E10" s="107"/>
      <c r="F10" s="107"/>
      <c r="G10" s="131" t="s">
        <v>39</v>
      </c>
      <c r="H10" s="131"/>
      <c r="I10" s="131"/>
      <c r="J10" s="6" t="s">
        <v>12</v>
      </c>
      <c r="K10" s="7">
        <v>8.7</v>
      </c>
      <c r="L10" s="8">
        <v>0.007866</v>
      </c>
      <c r="M10" s="7">
        <v>0.07</v>
      </c>
    </row>
    <row r="11" spans="1:13" ht="11.45" customHeight="1">
      <c r="A11" s="107" t="s">
        <v>40</v>
      </c>
      <c r="B11" s="107"/>
      <c r="C11" s="107"/>
      <c r="D11" s="107"/>
      <c r="E11" s="107"/>
      <c r="F11" s="107"/>
      <c r="G11" s="131" t="s">
        <v>41</v>
      </c>
      <c r="H11" s="131"/>
      <c r="I11" s="131"/>
      <c r="J11" s="6" t="s">
        <v>42</v>
      </c>
      <c r="K11" s="7">
        <v>46</v>
      </c>
      <c r="L11" s="8">
        <v>0.0120058</v>
      </c>
      <c r="M11" s="7">
        <v>0.55</v>
      </c>
    </row>
    <row r="12" spans="1:13" ht="11.45" customHeight="1">
      <c r="A12" s="107" t="s">
        <v>43</v>
      </c>
      <c r="B12" s="107"/>
      <c r="C12" s="107"/>
      <c r="D12" s="107"/>
      <c r="E12" s="107"/>
      <c r="F12" s="107"/>
      <c r="G12" s="131" t="s">
        <v>44</v>
      </c>
      <c r="H12" s="131"/>
      <c r="I12" s="131"/>
      <c r="J12" s="6" t="s">
        <v>28</v>
      </c>
      <c r="K12" s="7">
        <v>0.45</v>
      </c>
      <c r="L12" s="8">
        <v>0.5</v>
      </c>
      <c r="M12" s="7">
        <v>0.23</v>
      </c>
    </row>
    <row r="13" spans="1:13" ht="12" customHeight="1">
      <c r="A13" s="107" t="s">
        <v>45</v>
      </c>
      <c r="B13" s="107"/>
      <c r="C13" s="107"/>
      <c r="D13" s="107"/>
      <c r="E13" s="107"/>
      <c r="F13" s="107"/>
      <c r="G13" s="131" t="s">
        <v>46</v>
      </c>
      <c r="H13" s="131"/>
      <c r="I13" s="131"/>
      <c r="J13" s="6" t="s">
        <v>28</v>
      </c>
      <c r="K13" s="7">
        <v>0.44</v>
      </c>
      <c r="L13" s="8">
        <v>0.3</v>
      </c>
      <c r="M13" s="7">
        <v>0.13</v>
      </c>
    </row>
    <row r="14" spans="1:13" ht="12" customHeight="1">
      <c r="A14" s="107" t="s">
        <v>47</v>
      </c>
      <c r="B14" s="107"/>
      <c r="C14" s="107"/>
      <c r="D14" s="107"/>
      <c r="E14" s="107"/>
      <c r="F14" s="107"/>
      <c r="G14" s="131" t="s">
        <v>48</v>
      </c>
      <c r="H14" s="131"/>
      <c r="I14" s="131"/>
      <c r="J14" s="6" t="s">
        <v>28</v>
      </c>
      <c r="K14" s="7">
        <v>25</v>
      </c>
      <c r="L14" s="8">
        <v>0.05</v>
      </c>
      <c r="M14" s="7">
        <v>1.25</v>
      </c>
    </row>
    <row r="15" spans="1:13" ht="12" customHeight="1">
      <c r="A15" s="107" t="s">
        <v>49</v>
      </c>
      <c r="B15" s="107"/>
      <c r="C15" s="107"/>
      <c r="D15" s="107"/>
      <c r="E15" s="107"/>
      <c r="F15" s="107"/>
      <c r="G15" s="131" t="s">
        <v>50</v>
      </c>
      <c r="H15" s="131"/>
      <c r="I15" s="131"/>
      <c r="J15" s="6" t="s">
        <v>28</v>
      </c>
      <c r="K15" s="7">
        <v>164.9</v>
      </c>
      <c r="L15" s="8">
        <v>0.05</v>
      </c>
      <c r="M15" s="7">
        <v>8.25</v>
      </c>
    </row>
    <row r="16" spans="1:13" ht="12" customHeight="1">
      <c r="A16" s="107" t="s">
        <v>51</v>
      </c>
      <c r="B16" s="107"/>
      <c r="C16" s="107"/>
      <c r="D16" s="107"/>
      <c r="E16" s="107"/>
      <c r="F16" s="107"/>
      <c r="G16" s="131" t="s">
        <v>52</v>
      </c>
      <c r="H16" s="131"/>
      <c r="I16" s="131"/>
      <c r="J16" s="6" t="s">
        <v>28</v>
      </c>
      <c r="K16" s="7">
        <v>3.38</v>
      </c>
      <c r="L16" s="8">
        <v>0.05</v>
      </c>
      <c r="M16" s="7">
        <v>0.17</v>
      </c>
    </row>
    <row r="17" spans="1:13" ht="12" customHeight="1">
      <c r="A17" s="107" t="s">
        <v>53</v>
      </c>
      <c r="B17" s="107"/>
      <c r="C17" s="107"/>
      <c r="D17" s="107"/>
      <c r="E17" s="107"/>
      <c r="F17" s="107"/>
      <c r="G17" s="131" t="s">
        <v>54</v>
      </c>
      <c r="H17" s="131"/>
      <c r="I17" s="131"/>
      <c r="J17" s="6" t="s">
        <v>28</v>
      </c>
      <c r="K17" s="7">
        <v>0.53</v>
      </c>
      <c r="L17" s="8">
        <v>0.3</v>
      </c>
      <c r="M17" s="7">
        <v>0.16</v>
      </c>
    </row>
    <row r="18" spans="1:13" ht="12" customHeight="1">
      <c r="A18" s="107" t="s">
        <v>55</v>
      </c>
      <c r="B18" s="107"/>
      <c r="C18" s="107"/>
      <c r="D18" s="107"/>
      <c r="E18" s="107"/>
      <c r="F18" s="107"/>
      <c r="G18" s="131" t="s">
        <v>56</v>
      </c>
      <c r="H18" s="131"/>
      <c r="I18" s="131"/>
      <c r="J18" s="6" t="s">
        <v>57</v>
      </c>
      <c r="K18" s="7">
        <v>1.11</v>
      </c>
      <c r="L18" s="8">
        <v>1.35</v>
      </c>
      <c r="M18" s="7">
        <v>1.5</v>
      </c>
    </row>
    <row r="19" spans="1:13" ht="11.45" customHeight="1">
      <c r="A19" s="107" t="s">
        <v>58</v>
      </c>
      <c r="B19" s="107"/>
      <c r="C19" s="107"/>
      <c r="D19" s="107"/>
      <c r="E19" s="107"/>
      <c r="F19" s="107"/>
      <c r="G19" s="131" t="s">
        <v>59</v>
      </c>
      <c r="H19" s="131"/>
      <c r="I19" s="131"/>
      <c r="J19" s="6" t="s">
        <v>28</v>
      </c>
      <c r="K19" s="7">
        <v>28</v>
      </c>
      <c r="L19" s="8">
        <v>0.02</v>
      </c>
      <c r="M19" s="7">
        <v>0.56</v>
      </c>
    </row>
    <row r="20" spans="1:13" ht="11.45" customHeight="1">
      <c r="A20" s="107" t="s">
        <v>60</v>
      </c>
      <c r="B20" s="107"/>
      <c r="C20" s="107"/>
      <c r="D20" s="107"/>
      <c r="E20" s="107"/>
      <c r="F20" s="107"/>
      <c r="G20" s="131" t="s">
        <v>61</v>
      </c>
      <c r="H20" s="131"/>
      <c r="I20" s="131"/>
      <c r="J20" s="6" t="s">
        <v>28</v>
      </c>
      <c r="K20" s="7">
        <v>2</v>
      </c>
      <c r="L20" s="8">
        <v>0.15</v>
      </c>
      <c r="M20" s="7">
        <v>0.3</v>
      </c>
    </row>
    <row r="21" spans="1:13" ht="12" customHeight="1">
      <c r="A21" s="107" t="s">
        <v>62</v>
      </c>
      <c r="B21" s="107"/>
      <c r="C21" s="107"/>
      <c r="D21" s="107"/>
      <c r="E21" s="107"/>
      <c r="F21" s="107"/>
      <c r="G21" s="131" t="s">
        <v>63</v>
      </c>
      <c r="H21" s="131"/>
      <c r="I21" s="131"/>
      <c r="J21" s="6" t="s">
        <v>28</v>
      </c>
      <c r="K21" s="7">
        <v>39.85</v>
      </c>
      <c r="L21" s="8">
        <v>0.05</v>
      </c>
      <c r="M21" s="7">
        <v>1.99</v>
      </c>
    </row>
    <row r="22" spans="1:13" ht="12" customHeight="1">
      <c r="A22" s="107" t="s">
        <v>64</v>
      </c>
      <c r="B22" s="107"/>
      <c r="C22" s="107"/>
      <c r="D22" s="107"/>
      <c r="E22" s="107"/>
      <c r="F22" s="107"/>
      <c r="G22" s="131" t="s">
        <v>65</v>
      </c>
      <c r="H22" s="131"/>
      <c r="I22" s="131"/>
      <c r="J22" s="6" t="s">
        <v>28</v>
      </c>
      <c r="K22" s="7">
        <v>15.9</v>
      </c>
      <c r="L22" s="8">
        <v>0.125</v>
      </c>
      <c r="M22" s="7">
        <v>1.99</v>
      </c>
    </row>
    <row r="23" spans="1:13" ht="12" customHeight="1">
      <c r="A23" s="107" t="s">
        <v>66</v>
      </c>
      <c r="B23" s="107"/>
      <c r="C23" s="107"/>
      <c r="D23" s="107"/>
      <c r="E23" s="107"/>
      <c r="F23" s="107"/>
      <c r="G23" s="131" t="s">
        <v>67</v>
      </c>
      <c r="H23" s="131"/>
      <c r="I23" s="131"/>
      <c r="J23" s="6" t="s">
        <v>68</v>
      </c>
      <c r="K23" s="7">
        <v>31.24</v>
      </c>
      <c r="L23" s="8">
        <v>0.0601298</v>
      </c>
      <c r="M23" s="7">
        <v>1.88</v>
      </c>
    </row>
    <row r="24" spans="1:13" ht="12" customHeight="1">
      <c r="A24" s="107" t="s">
        <v>69</v>
      </c>
      <c r="B24" s="107"/>
      <c r="C24" s="107"/>
      <c r="D24" s="107"/>
      <c r="E24" s="107"/>
      <c r="F24" s="107"/>
      <c r="G24" s="131" t="s">
        <v>70</v>
      </c>
      <c r="H24" s="131"/>
      <c r="I24" s="131"/>
      <c r="J24" s="6" t="s">
        <v>28</v>
      </c>
      <c r="K24" s="7">
        <v>0.72</v>
      </c>
      <c r="L24" s="8">
        <v>0.3</v>
      </c>
      <c r="M24" s="7">
        <v>0.22</v>
      </c>
    </row>
    <row r="25" spans="1:13" ht="12" customHeight="1">
      <c r="A25" s="107" t="s">
        <v>71</v>
      </c>
      <c r="B25" s="107"/>
      <c r="C25" s="107"/>
      <c r="D25" s="107"/>
      <c r="E25" s="107"/>
      <c r="F25" s="107"/>
      <c r="G25" s="131" t="s">
        <v>72</v>
      </c>
      <c r="H25" s="131"/>
      <c r="I25" s="131"/>
      <c r="J25" s="6" t="s">
        <v>28</v>
      </c>
      <c r="K25" s="7">
        <v>14.3</v>
      </c>
      <c r="L25" s="8">
        <v>0.19</v>
      </c>
      <c r="M25" s="7">
        <v>2.72</v>
      </c>
    </row>
    <row r="26" spans="1:13" ht="12" customHeight="1">
      <c r="A26" s="107" t="s">
        <v>73</v>
      </c>
      <c r="B26" s="107"/>
      <c r="C26" s="107"/>
      <c r="D26" s="107"/>
      <c r="E26" s="107"/>
      <c r="F26" s="107"/>
      <c r="G26" s="131" t="s">
        <v>74</v>
      </c>
      <c r="H26" s="131"/>
      <c r="I26" s="131"/>
      <c r="J26" s="6" t="s">
        <v>57</v>
      </c>
      <c r="K26" s="7">
        <v>1.7</v>
      </c>
      <c r="L26" s="8">
        <v>0.45</v>
      </c>
      <c r="M26" s="7">
        <v>0.77</v>
      </c>
    </row>
    <row r="27" spans="1:13" ht="11.45" customHeight="1">
      <c r="A27" s="107" t="s">
        <v>75</v>
      </c>
      <c r="B27" s="107"/>
      <c r="C27" s="107"/>
      <c r="D27" s="107"/>
      <c r="E27" s="107"/>
      <c r="F27" s="107"/>
      <c r="G27" s="131" t="s">
        <v>76</v>
      </c>
      <c r="H27" s="131"/>
      <c r="I27" s="131"/>
      <c r="J27" s="6" t="s">
        <v>28</v>
      </c>
      <c r="K27" s="7">
        <v>43.15</v>
      </c>
      <c r="L27" s="8">
        <v>0.02</v>
      </c>
      <c r="M27" s="7">
        <v>0.86</v>
      </c>
    </row>
    <row r="28" spans="1:13" ht="11.45" customHeight="1">
      <c r="A28" s="107" t="s">
        <v>77</v>
      </c>
      <c r="B28" s="107"/>
      <c r="C28" s="107"/>
      <c r="D28" s="107"/>
      <c r="E28" s="107"/>
      <c r="F28" s="107"/>
      <c r="G28" s="131" t="s">
        <v>78</v>
      </c>
      <c r="H28" s="131"/>
      <c r="I28" s="131"/>
      <c r="J28" s="6" t="s">
        <v>57</v>
      </c>
      <c r="K28" s="7">
        <v>0.14</v>
      </c>
      <c r="L28" s="8">
        <v>0.1955</v>
      </c>
      <c r="M28" s="7">
        <v>0.03</v>
      </c>
    </row>
    <row r="29" spans="1:13" ht="12" customHeight="1">
      <c r="A29" s="107" t="s">
        <v>79</v>
      </c>
      <c r="B29" s="107"/>
      <c r="C29" s="107"/>
      <c r="D29" s="107"/>
      <c r="E29" s="107"/>
      <c r="F29" s="107"/>
      <c r="G29" s="131" t="s">
        <v>80</v>
      </c>
      <c r="H29" s="131"/>
      <c r="I29" s="131"/>
      <c r="J29" s="6" t="s">
        <v>57</v>
      </c>
      <c r="K29" s="7">
        <v>0.7</v>
      </c>
      <c r="L29" s="8">
        <v>0.15</v>
      </c>
      <c r="M29" s="7">
        <v>0.1</v>
      </c>
    </row>
    <row r="30" spans="1:13" ht="12" customHeight="1">
      <c r="A30" s="107" t="s">
        <v>81</v>
      </c>
      <c r="B30" s="107"/>
      <c r="C30" s="107"/>
      <c r="D30" s="107"/>
      <c r="E30" s="107"/>
      <c r="F30" s="107"/>
      <c r="G30" s="131" t="s">
        <v>82</v>
      </c>
      <c r="H30" s="131"/>
      <c r="I30" s="131"/>
      <c r="J30" s="6" t="s">
        <v>28</v>
      </c>
      <c r="K30" s="7">
        <v>550</v>
      </c>
      <c r="L30" s="8">
        <v>0.025</v>
      </c>
      <c r="M30" s="7">
        <v>13.75</v>
      </c>
    </row>
    <row r="31" spans="1:13" ht="12" customHeight="1">
      <c r="A31" s="107" t="s">
        <v>83</v>
      </c>
      <c r="B31" s="107"/>
      <c r="C31" s="107"/>
      <c r="D31" s="107"/>
      <c r="E31" s="107"/>
      <c r="F31" s="107"/>
      <c r="G31" s="131" t="s">
        <v>84</v>
      </c>
      <c r="H31" s="131"/>
      <c r="I31" s="131"/>
      <c r="J31" s="6" t="s">
        <v>85</v>
      </c>
      <c r="K31" s="7">
        <v>8.3</v>
      </c>
      <c r="L31" s="8">
        <v>0.0060375</v>
      </c>
      <c r="M31" s="7">
        <v>0.05</v>
      </c>
    </row>
    <row r="32" spans="1:13" ht="12" customHeight="1">
      <c r="A32" s="107" t="s">
        <v>86</v>
      </c>
      <c r="B32" s="107"/>
      <c r="C32" s="107"/>
      <c r="D32" s="107"/>
      <c r="E32" s="107"/>
      <c r="F32" s="107"/>
      <c r="G32" s="131" t="s">
        <v>87</v>
      </c>
      <c r="H32" s="131"/>
      <c r="I32" s="131"/>
      <c r="J32" s="6" t="s">
        <v>28</v>
      </c>
      <c r="K32" s="7">
        <v>85.7</v>
      </c>
      <c r="L32" s="8">
        <v>0.05</v>
      </c>
      <c r="M32" s="7">
        <v>4.29</v>
      </c>
    </row>
    <row r="33" spans="1:13" ht="12" customHeight="1">
      <c r="A33" s="107" t="s">
        <v>88</v>
      </c>
      <c r="B33" s="107"/>
      <c r="C33" s="107"/>
      <c r="D33" s="107"/>
      <c r="E33" s="107"/>
      <c r="F33" s="107"/>
      <c r="G33" s="131" t="s">
        <v>89</v>
      </c>
      <c r="H33" s="131"/>
      <c r="I33" s="131"/>
      <c r="J33" s="6" t="s">
        <v>28</v>
      </c>
      <c r="K33" s="7">
        <v>6.5</v>
      </c>
      <c r="L33" s="8">
        <v>0.1</v>
      </c>
      <c r="M33" s="7">
        <v>0.65</v>
      </c>
    </row>
    <row r="34" spans="1:13" ht="12" customHeight="1">
      <c r="A34" s="107" t="s">
        <v>90</v>
      </c>
      <c r="B34" s="107"/>
      <c r="C34" s="107"/>
      <c r="D34" s="107"/>
      <c r="E34" s="107"/>
      <c r="F34" s="107"/>
      <c r="G34" s="131" t="s">
        <v>91</v>
      </c>
      <c r="H34" s="131"/>
      <c r="I34" s="131"/>
      <c r="J34" s="6" t="s">
        <v>12</v>
      </c>
      <c r="K34" s="7">
        <v>11.5</v>
      </c>
      <c r="L34" s="8">
        <v>0.042</v>
      </c>
      <c r="M34" s="7">
        <v>0.48</v>
      </c>
    </row>
    <row r="35" spans="1:13" ht="12" customHeight="1">
      <c r="A35" s="107" t="s">
        <v>92</v>
      </c>
      <c r="B35" s="107"/>
      <c r="C35" s="107"/>
      <c r="D35" s="107"/>
      <c r="E35" s="107"/>
      <c r="F35" s="107"/>
      <c r="G35" s="131" t="s">
        <v>93</v>
      </c>
      <c r="H35" s="131"/>
      <c r="I35" s="131"/>
      <c r="J35" s="6" t="s">
        <v>28</v>
      </c>
      <c r="K35" s="7">
        <v>2.8</v>
      </c>
      <c r="L35" s="8">
        <v>0.04</v>
      </c>
      <c r="M35" s="7">
        <v>0.11</v>
      </c>
    </row>
    <row r="36" spans="1:13" ht="12" customHeight="1">
      <c r="A36" s="107" t="s">
        <v>94</v>
      </c>
      <c r="B36" s="107"/>
      <c r="C36" s="107"/>
      <c r="D36" s="107"/>
      <c r="E36" s="107"/>
      <c r="F36" s="107"/>
      <c r="G36" s="131" t="s">
        <v>95</v>
      </c>
      <c r="H36" s="131"/>
      <c r="I36" s="131"/>
      <c r="J36" s="6" t="s">
        <v>28</v>
      </c>
      <c r="K36" s="7">
        <v>3.9</v>
      </c>
      <c r="L36" s="8">
        <v>0.3</v>
      </c>
      <c r="M36" s="7">
        <v>1.17</v>
      </c>
    </row>
    <row r="37" spans="1:13" ht="12" customHeight="1">
      <c r="A37" s="107" t="s">
        <v>7</v>
      </c>
      <c r="B37" s="107"/>
      <c r="C37" s="107"/>
      <c r="D37" s="107"/>
      <c r="E37" s="107"/>
      <c r="F37" s="107"/>
      <c r="G37" s="131" t="s">
        <v>8</v>
      </c>
      <c r="H37" s="131"/>
      <c r="I37" s="131"/>
      <c r="J37" s="6" t="s">
        <v>9</v>
      </c>
      <c r="K37" s="7">
        <v>95</v>
      </c>
      <c r="L37" s="8">
        <v>0.17342</v>
      </c>
      <c r="M37" s="7">
        <v>16.47</v>
      </c>
    </row>
    <row r="38" spans="1:13" ht="12" customHeight="1">
      <c r="A38" s="107" t="s">
        <v>96</v>
      </c>
      <c r="B38" s="107"/>
      <c r="C38" s="107"/>
      <c r="D38" s="107"/>
      <c r="E38" s="107"/>
      <c r="F38" s="107"/>
      <c r="G38" s="131" t="s">
        <v>97</v>
      </c>
      <c r="H38" s="131"/>
      <c r="I38" s="131"/>
      <c r="J38" s="6" t="s">
        <v>12</v>
      </c>
      <c r="K38" s="7">
        <v>7.2</v>
      </c>
      <c r="L38" s="8">
        <v>0.5</v>
      </c>
      <c r="M38" s="7">
        <v>3.6</v>
      </c>
    </row>
    <row r="39" spans="1:13" ht="12" customHeight="1">
      <c r="A39" s="107" t="s">
        <v>98</v>
      </c>
      <c r="B39" s="107"/>
      <c r="C39" s="107"/>
      <c r="D39" s="107"/>
      <c r="E39" s="107"/>
      <c r="F39" s="107"/>
      <c r="G39" s="131" t="s">
        <v>99</v>
      </c>
      <c r="H39" s="131"/>
      <c r="I39" s="131"/>
      <c r="J39" s="6" t="s">
        <v>12</v>
      </c>
      <c r="K39" s="7">
        <v>7.5</v>
      </c>
      <c r="L39" s="8">
        <v>0.00855</v>
      </c>
      <c r="M39" s="7">
        <v>0.06</v>
      </c>
    </row>
    <row r="40" spans="1:13" ht="12" customHeight="1">
      <c r="A40" s="107" t="s">
        <v>100</v>
      </c>
      <c r="B40" s="107"/>
      <c r="C40" s="107"/>
      <c r="D40" s="107"/>
      <c r="E40" s="107"/>
      <c r="F40" s="107"/>
      <c r="G40" s="131" t="s">
        <v>101</v>
      </c>
      <c r="H40" s="131"/>
      <c r="I40" s="131"/>
      <c r="J40" s="6" t="s">
        <v>9</v>
      </c>
      <c r="K40" s="7">
        <v>154.5</v>
      </c>
      <c r="L40" s="8">
        <v>0.05</v>
      </c>
      <c r="M40" s="7">
        <v>7.73</v>
      </c>
    </row>
    <row r="41" spans="1:13" ht="12" customHeight="1">
      <c r="A41" s="107" t="s">
        <v>102</v>
      </c>
      <c r="B41" s="107"/>
      <c r="C41" s="107"/>
      <c r="D41" s="107"/>
      <c r="E41" s="107"/>
      <c r="F41" s="107"/>
      <c r="G41" s="131" t="s">
        <v>103</v>
      </c>
      <c r="H41" s="131"/>
      <c r="I41" s="131"/>
      <c r="J41" s="6" t="s">
        <v>9</v>
      </c>
      <c r="K41" s="7">
        <v>87.55</v>
      </c>
      <c r="L41" s="8">
        <v>0.00342</v>
      </c>
      <c r="M41" s="7">
        <v>0.3</v>
      </c>
    </row>
    <row r="42" spans="1:13" ht="12" customHeight="1">
      <c r="A42" s="107" t="s">
        <v>104</v>
      </c>
      <c r="B42" s="107"/>
      <c r="C42" s="107"/>
      <c r="D42" s="107"/>
      <c r="E42" s="107"/>
      <c r="F42" s="107"/>
      <c r="G42" s="131" t="s">
        <v>105</v>
      </c>
      <c r="H42" s="131"/>
      <c r="I42" s="131"/>
      <c r="J42" s="6" t="s">
        <v>42</v>
      </c>
      <c r="K42" s="7">
        <v>112</v>
      </c>
      <c r="L42" s="8">
        <v>0.004444</v>
      </c>
      <c r="M42" s="7">
        <v>0.5</v>
      </c>
    </row>
    <row r="43" spans="1:13" ht="11.45" customHeight="1">
      <c r="A43" s="107" t="s">
        <v>106</v>
      </c>
      <c r="B43" s="107"/>
      <c r="C43" s="107"/>
      <c r="D43" s="107"/>
      <c r="E43" s="107"/>
      <c r="F43" s="107"/>
      <c r="G43" s="131" t="s">
        <v>107</v>
      </c>
      <c r="H43" s="131"/>
      <c r="I43" s="131"/>
      <c r="J43" s="6" t="s">
        <v>28</v>
      </c>
      <c r="K43" s="7">
        <v>92.86</v>
      </c>
      <c r="L43" s="8">
        <v>0.05</v>
      </c>
      <c r="M43" s="7">
        <v>4.64</v>
      </c>
    </row>
    <row r="44" spans="1:13" ht="11.45" customHeight="1">
      <c r="A44" s="107" t="s">
        <v>108</v>
      </c>
      <c r="B44" s="107"/>
      <c r="C44" s="107"/>
      <c r="D44" s="107"/>
      <c r="E44" s="107"/>
      <c r="F44" s="107"/>
      <c r="G44" s="131" t="s">
        <v>109</v>
      </c>
      <c r="H44" s="131"/>
      <c r="I44" s="131"/>
      <c r="J44" s="6" t="s">
        <v>85</v>
      </c>
      <c r="K44" s="7">
        <v>26.2</v>
      </c>
      <c r="L44" s="8">
        <v>0.002265</v>
      </c>
      <c r="M44" s="7">
        <v>0.06</v>
      </c>
    </row>
    <row r="45" spans="1:13" ht="12" customHeight="1">
      <c r="A45" s="107" t="s">
        <v>110</v>
      </c>
      <c r="B45" s="107"/>
      <c r="C45" s="107"/>
      <c r="D45" s="107"/>
      <c r="E45" s="107"/>
      <c r="F45" s="107"/>
      <c r="G45" s="131" t="s">
        <v>111</v>
      </c>
      <c r="H45" s="131"/>
      <c r="I45" s="131"/>
      <c r="J45" s="6" t="s">
        <v>28</v>
      </c>
      <c r="K45" s="7">
        <v>455</v>
      </c>
      <c r="L45" s="8">
        <v>0.025</v>
      </c>
      <c r="M45" s="7">
        <v>11.38</v>
      </c>
    </row>
    <row r="46" spans="1:13" ht="12" customHeight="1">
      <c r="A46" s="107" t="s">
        <v>112</v>
      </c>
      <c r="B46" s="107"/>
      <c r="C46" s="107"/>
      <c r="D46" s="107"/>
      <c r="E46" s="107"/>
      <c r="F46" s="107"/>
      <c r="G46" s="131" t="s">
        <v>113</v>
      </c>
      <c r="H46" s="131"/>
      <c r="I46" s="131"/>
      <c r="J46" s="6" t="s">
        <v>9</v>
      </c>
      <c r="K46" s="7">
        <v>74</v>
      </c>
      <c r="L46" s="8">
        <v>0.39026</v>
      </c>
      <c r="M46" s="7">
        <v>28.88</v>
      </c>
    </row>
    <row r="47" spans="1:13" ht="12" customHeight="1">
      <c r="A47" s="107" t="s">
        <v>114</v>
      </c>
      <c r="B47" s="107"/>
      <c r="C47" s="107"/>
      <c r="D47" s="107"/>
      <c r="E47" s="107"/>
      <c r="F47" s="107"/>
      <c r="G47" s="131" t="s">
        <v>115</v>
      </c>
      <c r="H47" s="131"/>
      <c r="I47" s="131"/>
      <c r="J47" s="6" t="s">
        <v>9</v>
      </c>
      <c r="K47" s="7">
        <v>95</v>
      </c>
      <c r="L47" s="8">
        <v>0.14</v>
      </c>
      <c r="M47" s="7">
        <v>13.3</v>
      </c>
    </row>
    <row r="48" spans="1:13" ht="12" customHeight="1">
      <c r="A48" s="107" t="s">
        <v>116</v>
      </c>
      <c r="B48" s="107"/>
      <c r="C48" s="107"/>
      <c r="D48" s="107"/>
      <c r="E48" s="107"/>
      <c r="F48" s="107"/>
      <c r="G48" s="131" t="s">
        <v>117</v>
      </c>
      <c r="H48" s="131"/>
      <c r="I48" s="131"/>
      <c r="J48" s="6" t="s">
        <v>28</v>
      </c>
      <c r="K48" s="7">
        <v>2.3</v>
      </c>
      <c r="L48" s="8">
        <v>0.1125</v>
      </c>
      <c r="M48" s="7">
        <v>0.26</v>
      </c>
    </row>
    <row r="49" spans="1:13" ht="12" customHeight="1">
      <c r="A49" s="107" t="s">
        <v>118</v>
      </c>
      <c r="B49" s="107"/>
      <c r="C49" s="107"/>
      <c r="D49" s="107"/>
      <c r="E49" s="107"/>
      <c r="F49" s="107"/>
      <c r="G49" s="131" t="s">
        <v>119</v>
      </c>
      <c r="H49" s="131"/>
      <c r="I49" s="131"/>
      <c r="J49" s="6" t="s">
        <v>28</v>
      </c>
      <c r="K49" s="7">
        <v>9.8</v>
      </c>
      <c r="L49" s="8">
        <v>0.82</v>
      </c>
      <c r="M49" s="7">
        <v>8.04</v>
      </c>
    </row>
    <row r="50" spans="1:13" ht="12" customHeight="1">
      <c r="A50" s="107" t="s">
        <v>120</v>
      </c>
      <c r="B50" s="107"/>
      <c r="C50" s="107"/>
      <c r="D50" s="107"/>
      <c r="E50" s="107"/>
      <c r="F50" s="107"/>
      <c r="G50" s="131" t="s">
        <v>121</v>
      </c>
      <c r="H50" s="131"/>
      <c r="I50" s="131"/>
      <c r="J50" s="6" t="s">
        <v>28</v>
      </c>
      <c r="K50" s="7">
        <v>0.5</v>
      </c>
      <c r="L50" s="8">
        <v>6</v>
      </c>
      <c r="M50" s="7">
        <v>3</v>
      </c>
    </row>
    <row r="51" spans="1:13" ht="11.45" customHeight="1">
      <c r="A51" s="107" t="s">
        <v>122</v>
      </c>
      <c r="B51" s="107"/>
      <c r="C51" s="107"/>
      <c r="D51" s="107"/>
      <c r="E51" s="107"/>
      <c r="F51" s="107"/>
      <c r="G51" s="131" t="s">
        <v>123</v>
      </c>
      <c r="H51" s="131"/>
      <c r="I51" s="131"/>
      <c r="J51" s="6" t="s">
        <v>28</v>
      </c>
      <c r="K51" s="7">
        <v>49.5</v>
      </c>
      <c r="L51" s="8">
        <v>0.05</v>
      </c>
      <c r="M51" s="7">
        <v>2.48</v>
      </c>
    </row>
    <row r="52" spans="1:13" ht="11.45" customHeight="1">
      <c r="A52" s="107" t="s">
        <v>124</v>
      </c>
      <c r="B52" s="107"/>
      <c r="C52" s="107"/>
      <c r="D52" s="107"/>
      <c r="E52" s="107"/>
      <c r="F52" s="107"/>
      <c r="G52" s="131" t="s">
        <v>125</v>
      </c>
      <c r="H52" s="131"/>
      <c r="I52" s="131"/>
      <c r="J52" s="6" t="s">
        <v>28</v>
      </c>
      <c r="K52" s="7">
        <v>11.3</v>
      </c>
      <c r="L52" s="8">
        <v>0.05</v>
      </c>
      <c r="M52" s="7">
        <v>0.57</v>
      </c>
    </row>
    <row r="53" spans="1:13" ht="12" customHeight="1">
      <c r="A53" s="107" t="s">
        <v>126</v>
      </c>
      <c r="B53" s="107"/>
      <c r="C53" s="107"/>
      <c r="D53" s="107"/>
      <c r="E53" s="107"/>
      <c r="F53" s="107"/>
      <c r="G53" s="131" t="s">
        <v>127</v>
      </c>
      <c r="H53" s="131"/>
      <c r="I53" s="131"/>
      <c r="J53" s="6" t="s">
        <v>28</v>
      </c>
      <c r="K53" s="7">
        <v>26.95</v>
      </c>
      <c r="L53" s="8">
        <v>0.05</v>
      </c>
      <c r="M53" s="7">
        <v>1.35</v>
      </c>
    </row>
    <row r="54" spans="1:13" ht="13.7" customHeight="1">
      <c r="A54" s="138" t="s">
        <v>128</v>
      </c>
      <c r="B54" s="138"/>
      <c r="C54" s="138"/>
      <c r="D54" s="138"/>
      <c r="E54" s="138"/>
      <c r="F54" s="138"/>
      <c r="G54" s="139" t="s">
        <v>129</v>
      </c>
      <c r="H54" s="139"/>
      <c r="I54" s="139"/>
      <c r="J54" s="19" t="s">
        <v>57</v>
      </c>
      <c r="K54" s="20">
        <v>13.55</v>
      </c>
      <c r="L54" s="21">
        <v>0.45</v>
      </c>
      <c r="M54" s="20">
        <v>6.1</v>
      </c>
    </row>
    <row r="55" spans="1:13" ht="11.85" customHeight="1">
      <c r="A55" s="140" t="s">
        <v>130</v>
      </c>
      <c r="B55" s="140"/>
      <c r="C55" s="140"/>
      <c r="D55" s="140"/>
      <c r="E55" s="140"/>
      <c r="F55" s="140"/>
      <c r="G55" s="141" t="s">
        <v>131</v>
      </c>
      <c r="H55" s="141"/>
      <c r="I55" s="142" t="s">
        <v>57</v>
      </c>
      <c r="J55" s="142"/>
      <c r="K55" s="22">
        <v>6.1</v>
      </c>
      <c r="L55" s="23">
        <v>1.35</v>
      </c>
      <c r="M55" s="22">
        <v>8.23</v>
      </c>
    </row>
    <row r="56" spans="1:13" ht="11.45" customHeight="1">
      <c r="A56" s="107" t="s">
        <v>132</v>
      </c>
      <c r="B56" s="107"/>
      <c r="C56" s="107"/>
      <c r="D56" s="107"/>
      <c r="E56" s="107"/>
      <c r="F56" s="107"/>
      <c r="G56" s="131" t="s">
        <v>133</v>
      </c>
      <c r="H56" s="131"/>
      <c r="I56" s="111" t="s">
        <v>28</v>
      </c>
      <c r="J56" s="111"/>
      <c r="K56" s="7">
        <v>25.26</v>
      </c>
      <c r="L56" s="8">
        <v>0.05</v>
      </c>
      <c r="M56" s="7">
        <v>1.26</v>
      </c>
    </row>
    <row r="57" spans="1:13" ht="12" customHeight="1">
      <c r="A57" s="107" t="s">
        <v>134</v>
      </c>
      <c r="B57" s="107"/>
      <c r="C57" s="107"/>
      <c r="D57" s="107"/>
      <c r="E57" s="107"/>
      <c r="F57" s="107"/>
      <c r="G57" s="131" t="s">
        <v>135</v>
      </c>
      <c r="H57" s="131"/>
      <c r="I57" s="111" t="s">
        <v>28</v>
      </c>
      <c r="J57" s="111"/>
      <c r="K57" s="7">
        <v>39.91</v>
      </c>
      <c r="L57" s="8">
        <v>0.025</v>
      </c>
      <c r="M57" s="7">
        <v>1</v>
      </c>
    </row>
    <row r="58" spans="1:13" ht="12" customHeight="1">
      <c r="A58" s="107" t="s">
        <v>136</v>
      </c>
      <c r="B58" s="107"/>
      <c r="C58" s="107"/>
      <c r="D58" s="107"/>
      <c r="E58" s="107"/>
      <c r="F58" s="107"/>
      <c r="G58" s="131" t="s">
        <v>137</v>
      </c>
      <c r="H58" s="131"/>
      <c r="I58" s="111" t="s">
        <v>57</v>
      </c>
      <c r="J58" s="111"/>
      <c r="K58" s="7">
        <v>9.68</v>
      </c>
      <c r="L58" s="8">
        <v>0.1575</v>
      </c>
      <c r="M58" s="7">
        <v>1.52</v>
      </c>
    </row>
    <row r="59" spans="1:13" ht="12" customHeight="1">
      <c r="A59" s="107" t="s">
        <v>138</v>
      </c>
      <c r="B59" s="107"/>
      <c r="C59" s="107"/>
      <c r="D59" s="107"/>
      <c r="E59" s="107"/>
      <c r="F59" s="107"/>
      <c r="G59" s="131" t="s">
        <v>139</v>
      </c>
      <c r="H59" s="131"/>
      <c r="I59" s="111" t="s">
        <v>57</v>
      </c>
      <c r="J59" s="111"/>
      <c r="K59" s="7">
        <v>7.98</v>
      </c>
      <c r="L59" s="8">
        <v>0.1575</v>
      </c>
      <c r="M59" s="7">
        <v>1.26</v>
      </c>
    </row>
    <row r="60" spans="1:13" ht="12" customHeight="1">
      <c r="A60" s="107" t="s">
        <v>140</v>
      </c>
      <c r="B60" s="107"/>
      <c r="C60" s="107"/>
      <c r="D60" s="107"/>
      <c r="E60" s="107"/>
      <c r="F60" s="107"/>
      <c r="G60" s="131" t="s">
        <v>141</v>
      </c>
      <c r="H60" s="131"/>
      <c r="I60" s="111" t="s">
        <v>28</v>
      </c>
      <c r="J60" s="111"/>
      <c r="K60" s="7">
        <v>7.5</v>
      </c>
      <c r="L60" s="8">
        <v>0.05</v>
      </c>
      <c r="M60" s="7">
        <v>0.38</v>
      </c>
    </row>
    <row r="61" spans="1:13" ht="12" customHeight="1">
      <c r="A61" s="107" t="s">
        <v>142</v>
      </c>
      <c r="B61" s="107"/>
      <c r="C61" s="107"/>
      <c r="D61" s="107"/>
      <c r="E61" s="107"/>
      <c r="F61" s="107"/>
      <c r="G61" s="131" t="s">
        <v>143</v>
      </c>
      <c r="H61" s="131"/>
      <c r="I61" s="111" t="s">
        <v>42</v>
      </c>
      <c r="J61" s="111"/>
      <c r="K61" s="7">
        <v>70</v>
      </c>
      <c r="L61" s="8">
        <v>0.133</v>
      </c>
      <c r="M61" s="7">
        <v>9.31</v>
      </c>
    </row>
    <row r="62" spans="1:13" ht="12" customHeight="1">
      <c r="A62" s="107" t="s">
        <v>144</v>
      </c>
      <c r="B62" s="107"/>
      <c r="C62" s="107"/>
      <c r="D62" s="107"/>
      <c r="E62" s="107"/>
      <c r="F62" s="107"/>
      <c r="G62" s="131" t="s">
        <v>145</v>
      </c>
      <c r="H62" s="131"/>
      <c r="I62" s="111" t="s">
        <v>146</v>
      </c>
      <c r="J62" s="111"/>
      <c r="K62" s="7">
        <v>9.5</v>
      </c>
      <c r="L62" s="8">
        <v>0.002052</v>
      </c>
      <c r="M62" s="7">
        <v>0.02</v>
      </c>
    </row>
    <row r="63" spans="1:13" ht="11.45" customHeight="1">
      <c r="A63" s="107" t="s">
        <v>147</v>
      </c>
      <c r="B63" s="107"/>
      <c r="C63" s="107"/>
      <c r="D63" s="107"/>
      <c r="E63" s="107"/>
      <c r="F63" s="107"/>
      <c r="G63" s="131" t="s">
        <v>148</v>
      </c>
      <c r="H63" s="131"/>
      <c r="I63" s="111" t="s">
        <v>146</v>
      </c>
      <c r="J63" s="111"/>
      <c r="K63" s="7">
        <v>10.62</v>
      </c>
      <c r="L63" s="8">
        <v>0.0171</v>
      </c>
      <c r="M63" s="7">
        <v>0.18</v>
      </c>
    </row>
    <row r="64" spans="1:13" ht="11.45" customHeight="1">
      <c r="A64" s="107" t="s">
        <v>144</v>
      </c>
      <c r="B64" s="107"/>
      <c r="C64" s="107"/>
      <c r="D64" s="107"/>
      <c r="E64" s="107"/>
      <c r="F64" s="107"/>
      <c r="G64" s="131" t="s">
        <v>149</v>
      </c>
      <c r="H64" s="131"/>
      <c r="I64" s="111" t="s">
        <v>17</v>
      </c>
      <c r="J64" s="111"/>
      <c r="K64" s="7">
        <v>4.55</v>
      </c>
      <c r="L64" s="8">
        <v>2.3947501</v>
      </c>
      <c r="M64" s="7">
        <v>10.9</v>
      </c>
    </row>
    <row r="65" spans="1:13" ht="12" customHeight="1">
      <c r="A65" s="107" t="s">
        <v>24</v>
      </c>
      <c r="B65" s="107"/>
      <c r="C65" s="107"/>
      <c r="D65" s="107"/>
      <c r="E65" s="107"/>
      <c r="F65" s="107"/>
      <c r="G65" s="131" t="s">
        <v>150</v>
      </c>
      <c r="H65" s="131"/>
      <c r="I65" s="111" t="s">
        <v>17</v>
      </c>
      <c r="J65" s="111"/>
      <c r="K65" s="7">
        <v>6.28</v>
      </c>
      <c r="L65" s="8">
        <v>0.004275</v>
      </c>
      <c r="M65" s="7">
        <v>0.03</v>
      </c>
    </row>
    <row r="66" spans="1:13" ht="12" customHeight="1">
      <c r="A66" s="107" t="s">
        <v>15</v>
      </c>
      <c r="B66" s="107"/>
      <c r="C66" s="107"/>
      <c r="D66" s="107"/>
      <c r="E66" s="107"/>
      <c r="F66" s="107"/>
      <c r="G66" s="131" t="s">
        <v>16</v>
      </c>
      <c r="H66" s="131"/>
      <c r="I66" s="111" t="s">
        <v>17</v>
      </c>
      <c r="J66" s="111"/>
      <c r="K66" s="7">
        <v>6.28</v>
      </c>
      <c r="L66" s="8">
        <v>3.0321479</v>
      </c>
      <c r="M66" s="7">
        <v>19.04</v>
      </c>
    </row>
    <row r="67" spans="1:13" ht="12" customHeight="1">
      <c r="A67" s="107" t="s">
        <v>151</v>
      </c>
      <c r="B67" s="107"/>
      <c r="C67" s="107"/>
      <c r="D67" s="107"/>
      <c r="E67" s="107"/>
      <c r="F67" s="107"/>
      <c r="G67" s="131" t="s">
        <v>152</v>
      </c>
      <c r="H67" s="131"/>
      <c r="I67" s="111" t="s">
        <v>17</v>
      </c>
      <c r="J67" s="111"/>
      <c r="K67" s="7">
        <v>6.28</v>
      </c>
      <c r="L67" s="8">
        <v>0.75</v>
      </c>
      <c r="M67" s="7">
        <v>4.71</v>
      </c>
    </row>
    <row r="68" spans="1:13" ht="12" customHeight="1">
      <c r="A68" s="107" t="s">
        <v>29</v>
      </c>
      <c r="B68" s="107"/>
      <c r="C68" s="107"/>
      <c r="D68" s="107"/>
      <c r="E68" s="107"/>
      <c r="F68" s="107"/>
      <c r="G68" s="131" t="s">
        <v>153</v>
      </c>
      <c r="H68" s="131"/>
      <c r="I68" s="111" t="s">
        <v>17</v>
      </c>
      <c r="J68" s="111"/>
      <c r="K68" s="7">
        <v>6.28</v>
      </c>
      <c r="L68" s="8">
        <v>1.48225</v>
      </c>
      <c r="M68" s="7">
        <v>9.31</v>
      </c>
    </row>
    <row r="69" spans="1:13" ht="12" customHeight="1">
      <c r="A69" s="107" t="s">
        <v>154</v>
      </c>
      <c r="B69" s="107"/>
      <c r="C69" s="107"/>
      <c r="D69" s="107"/>
      <c r="E69" s="107"/>
      <c r="F69" s="107"/>
      <c r="G69" s="131" t="s">
        <v>155</v>
      </c>
      <c r="H69" s="131"/>
      <c r="I69" s="111" t="s">
        <v>17</v>
      </c>
      <c r="J69" s="111"/>
      <c r="K69" s="7">
        <v>6.28</v>
      </c>
      <c r="L69" s="8">
        <v>0.0228</v>
      </c>
      <c r="M69" s="7">
        <v>0.14</v>
      </c>
    </row>
    <row r="70" spans="1:13" ht="12" customHeight="1">
      <c r="A70" s="107" t="s">
        <v>156</v>
      </c>
      <c r="B70" s="107"/>
      <c r="C70" s="107"/>
      <c r="D70" s="107"/>
      <c r="E70" s="107"/>
      <c r="F70" s="107"/>
      <c r="G70" s="131" t="s">
        <v>157</v>
      </c>
      <c r="H70" s="131"/>
      <c r="I70" s="111" t="s">
        <v>17</v>
      </c>
      <c r="J70" s="111"/>
      <c r="K70" s="7">
        <v>6.28</v>
      </c>
      <c r="L70" s="8">
        <v>0.4773</v>
      </c>
      <c r="M70" s="7">
        <v>3</v>
      </c>
    </row>
    <row r="71" spans="1:13" ht="11.25" customHeight="1">
      <c r="A71" s="107" t="s">
        <v>18</v>
      </c>
      <c r="B71" s="107"/>
      <c r="C71" s="107"/>
      <c r="D71" s="107"/>
      <c r="E71" s="107"/>
      <c r="F71" s="107"/>
      <c r="G71" s="131" t="s">
        <v>19</v>
      </c>
      <c r="H71" s="131"/>
      <c r="I71" s="111" t="s">
        <v>17</v>
      </c>
      <c r="J71" s="111"/>
      <c r="K71" s="7">
        <v>4.55</v>
      </c>
      <c r="L71" s="8">
        <v>7.6769228</v>
      </c>
      <c r="M71" s="7">
        <v>34.93</v>
      </c>
    </row>
    <row r="72" ht="11.45" customHeight="1">
      <c r="A72" s="9" t="s">
        <v>20</v>
      </c>
    </row>
    <row r="73" ht="11.45" customHeight="1">
      <c r="A73" s="9" t="s">
        <v>21</v>
      </c>
    </row>
    <row r="74" ht="11.45" customHeight="1">
      <c r="A74" s="10">
        <v>177.66</v>
      </c>
    </row>
    <row r="75" ht="11.45" customHeight="1">
      <c r="A75" s="11">
        <v>0.2</v>
      </c>
    </row>
    <row r="76" ht="11.45" customHeight="1">
      <c r="A76" s="9" t="s">
        <v>158</v>
      </c>
    </row>
    <row r="77" ht="11.45" customHeight="1">
      <c r="A77" s="9" t="s">
        <v>159</v>
      </c>
    </row>
    <row r="78" ht="11.45" customHeight="1">
      <c r="A78" s="9" t="s">
        <v>160</v>
      </c>
    </row>
    <row r="79" ht="11.45" customHeight="1">
      <c r="A79" s="9" t="s">
        <v>161</v>
      </c>
    </row>
    <row r="80" ht="11.45" customHeight="1">
      <c r="A80" s="9" t="s">
        <v>162</v>
      </c>
    </row>
    <row r="81" spans="1:13" ht="30.95" customHeight="1">
      <c r="A81" s="122" t="s">
        <v>163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</row>
    <row r="82" ht="11.45" customHeight="1">
      <c r="A82" s="9" t="s">
        <v>164</v>
      </c>
    </row>
    <row r="83" ht="11.45" customHeight="1">
      <c r="A83" s="9" t="s">
        <v>165</v>
      </c>
    </row>
    <row r="84" ht="11.45" customHeight="1">
      <c r="A84" s="9" t="s">
        <v>166</v>
      </c>
    </row>
    <row r="85" ht="11.45" customHeight="1">
      <c r="A85" s="9" t="s">
        <v>167</v>
      </c>
    </row>
    <row r="86" ht="11.45" customHeight="1">
      <c r="A86" s="9" t="s">
        <v>168</v>
      </c>
    </row>
    <row r="87" ht="11.45" customHeight="1">
      <c r="A87" s="24" t="s">
        <v>20</v>
      </c>
    </row>
    <row r="88" ht="0.95" customHeight="1"/>
    <row r="89" ht="11.45" customHeight="1">
      <c r="A89" s="9" t="s">
        <v>169</v>
      </c>
    </row>
    <row r="90" ht="11.45" customHeight="1">
      <c r="A90" s="25" t="s">
        <v>170</v>
      </c>
    </row>
    <row r="91" ht="11.45" customHeight="1">
      <c r="A91" s="25" t="s">
        <v>171</v>
      </c>
    </row>
    <row r="92" ht="11.45" customHeight="1">
      <c r="A92" s="25" t="s">
        <v>172</v>
      </c>
    </row>
    <row r="93" ht="11.45" customHeight="1">
      <c r="A93" s="25" t="s">
        <v>173</v>
      </c>
    </row>
    <row r="94" ht="11.45" customHeight="1">
      <c r="A94" s="25" t="s">
        <v>174</v>
      </c>
    </row>
    <row r="95" ht="11.45" customHeight="1">
      <c r="A95" s="26">
        <v>0.18</v>
      </c>
    </row>
    <row r="96" ht="11.45" customHeight="1">
      <c r="A96" s="27">
        <v>3.58</v>
      </c>
    </row>
    <row r="97" ht="11.45" customHeight="1">
      <c r="A97" s="28">
        <v>632000</v>
      </c>
    </row>
    <row r="98" ht="11.45" customHeight="1">
      <c r="A98" s="29">
        <v>11</v>
      </c>
    </row>
    <row r="99" ht="11.45" customHeight="1">
      <c r="A99" s="27">
        <v>4.55</v>
      </c>
    </row>
    <row r="100" ht="11.45" customHeight="1">
      <c r="A100" s="30">
        <v>0.05037</v>
      </c>
    </row>
    <row r="101" ht="11.45" customHeight="1">
      <c r="A101" s="30">
        <v>3E-07</v>
      </c>
    </row>
    <row r="102" ht="11.45" customHeight="1">
      <c r="A102" s="30">
        <v>0.0063636</v>
      </c>
    </row>
    <row r="103" ht="11.45" customHeight="1">
      <c r="A103" s="30">
        <v>0.003</v>
      </c>
    </row>
    <row r="104" ht="11.45" customHeight="1">
      <c r="A104" s="10">
        <v>0.18</v>
      </c>
    </row>
    <row r="105" ht="11.45" customHeight="1">
      <c r="A105" s="10">
        <v>0.19</v>
      </c>
    </row>
    <row r="106" ht="11.45" customHeight="1">
      <c r="A106" s="10">
        <v>0.07</v>
      </c>
    </row>
    <row r="107" ht="11.45" customHeight="1">
      <c r="A107" s="10">
        <v>0.01</v>
      </c>
    </row>
    <row r="108" ht="11.45" customHeight="1">
      <c r="A108" s="9" t="s">
        <v>21</v>
      </c>
    </row>
    <row r="109" ht="11.45" customHeight="1">
      <c r="A109" s="10">
        <v>0.19</v>
      </c>
    </row>
    <row r="110" ht="11.45" customHeight="1">
      <c r="A110" s="9" t="s">
        <v>175</v>
      </c>
    </row>
    <row r="111" ht="11.45" customHeight="1">
      <c r="A111" s="9" t="s">
        <v>176</v>
      </c>
    </row>
    <row r="112" ht="11.45" customHeight="1">
      <c r="A112" s="9" t="s">
        <v>177</v>
      </c>
    </row>
    <row r="113" ht="11.45" customHeight="1">
      <c r="A113" s="9" t="s">
        <v>178</v>
      </c>
    </row>
    <row r="114" ht="11.45" customHeight="1">
      <c r="A114" s="9" t="s">
        <v>179</v>
      </c>
    </row>
  </sheetData>
  <mergeCells count="160">
    <mergeCell ref="A1:F1"/>
    <mergeCell ref="G1:I1"/>
    <mergeCell ref="A2:F2"/>
    <mergeCell ref="G2:I2"/>
    <mergeCell ref="A3:F3"/>
    <mergeCell ref="G3:I3"/>
    <mergeCell ref="A4:F4"/>
    <mergeCell ref="G4:I4"/>
    <mergeCell ref="A5:F5"/>
    <mergeCell ref="G5:I5"/>
    <mergeCell ref="A6:F6"/>
    <mergeCell ref="G6:I6"/>
    <mergeCell ref="A7:F7"/>
    <mergeCell ref="G7:I7"/>
    <mergeCell ref="A8:F8"/>
    <mergeCell ref="G8:I8"/>
    <mergeCell ref="A9:F9"/>
    <mergeCell ref="G9:I9"/>
    <mergeCell ref="A10:F10"/>
    <mergeCell ref="G10:I10"/>
    <mergeCell ref="A11:F11"/>
    <mergeCell ref="G11:I11"/>
    <mergeCell ref="A12:F12"/>
    <mergeCell ref="G12:I12"/>
    <mergeCell ref="A13:F13"/>
    <mergeCell ref="G13:I13"/>
    <mergeCell ref="A14:F14"/>
    <mergeCell ref="G14:I14"/>
    <mergeCell ref="A15:F15"/>
    <mergeCell ref="G15:I15"/>
    <mergeCell ref="A16:F16"/>
    <mergeCell ref="G16:I16"/>
    <mergeCell ref="A17:F17"/>
    <mergeCell ref="G17:I17"/>
    <mergeCell ref="A18:F18"/>
    <mergeCell ref="G18:I18"/>
    <mergeCell ref="A19:F19"/>
    <mergeCell ref="G19:I19"/>
    <mergeCell ref="A20:F20"/>
    <mergeCell ref="G20:I20"/>
    <mergeCell ref="A21:F21"/>
    <mergeCell ref="G21:I21"/>
    <mergeCell ref="A22:F22"/>
    <mergeCell ref="G22:I22"/>
    <mergeCell ref="A23:F23"/>
    <mergeCell ref="G23:I23"/>
    <mergeCell ref="A24:F24"/>
    <mergeCell ref="G24:I24"/>
    <mergeCell ref="A25:F25"/>
    <mergeCell ref="G25:I25"/>
    <mergeCell ref="A26:F26"/>
    <mergeCell ref="G26:I26"/>
    <mergeCell ref="A27:F27"/>
    <mergeCell ref="G27:I27"/>
    <mergeCell ref="A28:F28"/>
    <mergeCell ref="G28:I28"/>
    <mergeCell ref="A29:F29"/>
    <mergeCell ref="G29:I29"/>
    <mergeCell ref="A30:F30"/>
    <mergeCell ref="G30:I30"/>
    <mergeCell ref="A31:F31"/>
    <mergeCell ref="G31:I31"/>
    <mergeCell ref="A32:F32"/>
    <mergeCell ref="G32:I32"/>
    <mergeCell ref="A33:F33"/>
    <mergeCell ref="G33:I33"/>
    <mergeCell ref="A34:F34"/>
    <mergeCell ref="G34:I34"/>
    <mergeCell ref="A35:F35"/>
    <mergeCell ref="G35:I35"/>
    <mergeCell ref="A36:F36"/>
    <mergeCell ref="G36:I36"/>
    <mergeCell ref="A37:F37"/>
    <mergeCell ref="G37:I37"/>
    <mergeCell ref="A38:F38"/>
    <mergeCell ref="G38:I38"/>
    <mergeCell ref="A39:F39"/>
    <mergeCell ref="G39:I39"/>
    <mergeCell ref="A40:F40"/>
    <mergeCell ref="G40:I40"/>
    <mergeCell ref="A41:F41"/>
    <mergeCell ref="G41:I41"/>
    <mergeCell ref="A42:F42"/>
    <mergeCell ref="G42:I42"/>
    <mergeCell ref="A43:F43"/>
    <mergeCell ref="G43:I43"/>
    <mergeCell ref="A44:F44"/>
    <mergeCell ref="G44:I44"/>
    <mergeCell ref="A45:F45"/>
    <mergeCell ref="G45:I45"/>
    <mergeCell ref="A46:F46"/>
    <mergeCell ref="G46:I46"/>
    <mergeCell ref="A47:F47"/>
    <mergeCell ref="G47:I47"/>
    <mergeCell ref="A48:F48"/>
    <mergeCell ref="G48:I48"/>
    <mergeCell ref="A49:F49"/>
    <mergeCell ref="G49:I49"/>
    <mergeCell ref="A50:F50"/>
    <mergeCell ref="G50:I50"/>
    <mergeCell ref="A51:F51"/>
    <mergeCell ref="G51:I51"/>
    <mergeCell ref="A52:F52"/>
    <mergeCell ref="G52:I52"/>
    <mergeCell ref="A53:F53"/>
    <mergeCell ref="G53:I53"/>
    <mergeCell ref="A54:F54"/>
    <mergeCell ref="G54:I54"/>
    <mergeCell ref="A55:F55"/>
    <mergeCell ref="G55:H55"/>
    <mergeCell ref="I55:J55"/>
    <mergeCell ref="A56:F56"/>
    <mergeCell ref="G56:H56"/>
    <mergeCell ref="I56:J56"/>
    <mergeCell ref="A57:F57"/>
    <mergeCell ref="G57:H57"/>
    <mergeCell ref="I57:J57"/>
    <mergeCell ref="A58:F58"/>
    <mergeCell ref="G58:H58"/>
    <mergeCell ref="I58:J58"/>
    <mergeCell ref="A59:F59"/>
    <mergeCell ref="G59:H59"/>
    <mergeCell ref="I59:J59"/>
    <mergeCell ref="A60:F60"/>
    <mergeCell ref="G60:H60"/>
    <mergeCell ref="I60:J60"/>
    <mergeCell ref="A61:F61"/>
    <mergeCell ref="G61:H61"/>
    <mergeCell ref="I61:J61"/>
    <mergeCell ref="A62:F62"/>
    <mergeCell ref="G62:H62"/>
    <mergeCell ref="I62:J62"/>
    <mergeCell ref="A63:F63"/>
    <mergeCell ref="G63:H63"/>
    <mergeCell ref="I63:J63"/>
    <mergeCell ref="A64:F64"/>
    <mergeCell ref="G64:H64"/>
    <mergeCell ref="I64:J64"/>
    <mergeCell ref="A65:F65"/>
    <mergeCell ref="G65:H65"/>
    <mergeCell ref="I65:J65"/>
    <mergeCell ref="A66:F66"/>
    <mergeCell ref="G66:H66"/>
    <mergeCell ref="I66:J66"/>
    <mergeCell ref="A67:F67"/>
    <mergeCell ref="G67:H67"/>
    <mergeCell ref="I67:J67"/>
    <mergeCell ref="A71:F71"/>
    <mergeCell ref="G71:H71"/>
    <mergeCell ref="I71:J71"/>
    <mergeCell ref="A81:M81"/>
    <mergeCell ref="A68:F68"/>
    <mergeCell ref="G68:H68"/>
    <mergeCell ref="I68:J68"/>
    <mergeCell ref="A69:F69"/>
    <mergeCell ref="G69:H69"/>
    <mergeCell ref="I69:J69"/>
    <mergeCell ref="A70:F70"/>
    <mergeCell ref="G70:H70"/>
    <mergeCell ref="I70:J7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6"/>
  <sheetViews>
    <sheetView workbookViewId="0" topLeftCell="A268">
      <selection activeCell="A282" sqref="A282:A288"/>
    </sheetView>
  </sheetViews>
  <sheetFormatPr defaultColWidth="9.33203125" defaultRowHeight="12.75"/>
  <cols>
    <col min="1" max="1" width="2.83203125" style="0" customWidth="1"/>
    <col min="2" max="2" width="0.65625" style="0" customWidth="1"/>
    <col min="3" max="3" width="0.82421875" style="0" customWidth="1"/>
    <col min="4" max="4" width="1.5" style="0" customWidth="1"/>
    <col min="5" max="5" width="1.171875" style="0" customWidth="1"/>
    <col min="6" max="6" width="0.65625" style="0" customWidth="1"/>
    <col min="7" max="7" width="3.16015625" style="0" customWidth="1"/>
    <col min="8" max="8" width="1.3359375" style="0" customWidth="1"/>
    <col min="9" max="10" width="1.5" style="0" customWidth="1"/>
    <col min="11" max="11" width="40.16015625" style="0" customWidth="1"/>
    <col min="12" max="12" width="8.66015625" style="0" customWidth="1"/>
    <col min="13" max="13" width="0.82421875" style="0" customWidth="1"/>
    <col min="14" max="14" width="1.83203125" style="0" customWidth="1"/>
    <col min="15" max="15" width="3.16015625" style="0" customWidth="1"/>
    <col min="16" max="16" width="20.83203125" style="0" customWidth="1"/>
    <col min="17" max="17" width="23.33203125" style="0" customWidth="1"/>
    <col min="18" max="18" width="9.83203125" style="0" customWidth="1"/>
  </cols>
  <sheetData>
    <row r="1" spans="1:18" ht="33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2" t="s">
        <v>1</v>
      </c>
      <c r="L1" s="122"/>
      <c r="M1" s="122"/>
      <c r="N1" s="122"/>
      <c r="O1" s="145" t="s">
        <v>2</v>
      </c>
      <c r="P1" s="145"/>
      <c r="Q1" s="31" t="s">
        <v>180</v>
      </c>
      <c r="R1" s="15" t="s">
        <v>5</v>
      </c>
    </row>
    <row r="2" spans="1:18" ht="5.2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6"/>
      <c r="R2" s="16"/>
    </row>
    <row r="3" spans="1:18" ht="12.75" customHeight="1">
      <c r="A3" s="132" t="s">
        <v>181</v>
      </c>
      <c r="B3" s="132"/>
      <c r="C3" s="132"/>
      <c r="D3" s="132"/>
      <c r="E3" s="132"/>
      <c r="F3" s="132"/>
      <c r="G3" s="132"/>
      <c r="H3" s="132"/>
      <c r="I3" s="132"/>
      <c r="J3" s="132"/>
      <c r="K3" s="132" t="s">
        <v>182</v>
      </c>
      <c r="L3" s="132"/>
      <c r="M3" s="132"/>
      <c r="N3" s="132"/>
      <c r="O3" s="144" t="s">
        <v>42</v>
      </c>
      <c r="P3" s="144"/>
      <c r="Q3" s="18"/>
      <c r="R3" s="18"/>
    </row>
    <row r="4" spans="1:18" ht="12.6" customHeight="1">
      <c r="A4" s="107" t="s">
        <v>147</v>
      </c>
      <c r="B4" s="107"/>
      <c r="C4" s="107"/>
      <c r="D4" s="107"/>
      <c r="E4" s="107"/>
      <c r="F4" s="107"/>
      <c r="G4" s="107"/>
      <c r="H4" s="107"/>
      <c r="I4" s="107"/>
      <c r="J4" s="107"/>
      <c r="K4" s="131" t="s">
        <v>148</v>
      </c>
      <c r="L4" s="131"/>
      <c r="M4" s="131"/>
      <c r="N4" s="131"/>
      <c r="O4" s="143" t="s">
        <v>146</v>
      </c>
      <c r="P4" s="143"/>
      <c r="Q4" s="6" t="s">
        <v>183</v>
      </c>
      <c r="R4" s="7">
        <v>3.19</v>
      </c>
    </row>
    <row r="5" spans="1:18" ht="11.25" customHeight="1">
      <c r="A5" s="107" t="s">
        <v>18</v>
      </c>
      <c r="B5" s="107"/>
      <c r="C5" s="107"/>
      <c r="D5" s="107"/>
      <c r="E5" s="107"/>
      <c r="F5" s="107"/>
      <c r="G5" s="107"/>
      <c r="H5" s="107"/>
      <c r="I5" s="107"/>
      <c r="J5" s="107"/>
      <c r="K5" s="131" t="s">
        <v>19</v>
      </c>
      <c r="L5" s="131"/>
      <c r="M5" s="131"/>
      <c r="N5" s="131"/>
      <c r="O5" s="143" t="s">
        <v>17</v>
      </c>
      <c r="P5" s="143"/>
      <c r="Q5" s="6" t="s">
        <v>184</v>
      </c>
      <c r="R5" s="7">
        <v>13.65</v>
      </c>
    </row>
    <row r="6" ht="11.45" customHeight="1">
      <c r="A6" s="9" t="s">
        <v>20</v>
      </c>
    </row>
    <row r="7" ht="11.45" customHeight="1">
      <c r="A7" s="9" t="s">
        <v>21</v>
      </c>
    </row>
    <row r="8" ht="11.45" customHeight="1">
      <c r="A8" s="10">
        <v>0</v>
      </c>
    </row>
    <row r="9" ht="11.45" customHeight="1">
      <c r="A9" s="10">
        <v>3.19</v>
      </c>
    </row>
    <row r="10" ht="11.45" customHeight="1">
      <c r="A10" s="9" t="s">
        <v>185</v>
      </c>
    </row>
    <row r="11" ht="11.45" customHeight="1">
      <c r="A11" s="9" t="s">
        <v>186</v>
      </c>
    </row>
    <row r="12" ht="11.45" customHeight="1">
      <c r="A12" s="9" t="s">
        <v>187</v>
      </c>
    </row>
    <row r="13" ht="11.45" customHeight="1">
      <c r="A13" s="9" t="s">
        <v>188</v>
      </c>
    </row>
    <row r="14" ht="11.45" customHeight="1">
      <c r="A14" s="9" t="s">
        <v>189</v>
      </c>
    </row>
    <row r="15" spans="1:18" ht="30.95" customHeight="1">
      <c r="A15" s="122" t="s">
        <v>163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ht="11.45" customHeight="1">
      <c r="A16" s="34" t="s">
        <v>315</v>
      </c>
    </row>
    <row r="17" ht="11.45" customHeight="1">
      <c r="A17" s="9" t="s">
        <v>166</v>
      </c>
    </row>
    <row r="18" ht="11.45" customHeight="1">
      <c r="A18" s="9" t="s">
        <v>190</v>
      </c>
    </row>
    <row r="19" ht="11.45" customHeight="1">
      <c r="A19" s="9" t="s">
        <v>191</v>
      </c>
    </row>
    <row r="20" ht="11.45" customHeight="1">
      <c r="A20" s="9" t="s">
        <v>192</v>
      </c>
    </row>
    <row r="21" ht="11.45" customHeight="1">
      <c r="A21" s="9" t="s">
        <v>193</v>
      </c>
    </row>
    <row r="22" ht="11.45" customHeight="1">
      <c r="A22" s="9" t="s">
        <v>194</v>
      </c>
    </row>
    <row r="23" ht="11.45" customHeight="1">
      <c r="A23" s="9" t="s">
        <v>195</v>
      </c>
    </row>
    <row r="24" ht="11.45" customHeight="1">
      <c r="A24" s="9" t="s">
        <v>167</v>
      </c>
    </row>
    <row r="25" ht="11.45" customHeight="1">
      <c r="A25" s="9" t="s">
        <v>196</v>
      </c>
    </row>
    <row r="26" ht="11.45" customHeight="1">
      <c r="A26" s="9" t="s">
        <v>168</v>
      </c>
    </row>
    <row r="27" ht="11.45" customHeight="1">
      <c r="A27" s="9" t="s">
        <v>197</v>
      </c>
    </row>
    <row r="28" ht="11.45" customHeight="1">
      <c r="A28" s="24" t="s">
        <v>20</v>
      </c>
    </row>
    <row r="29" ht="0.95" customHeight="1"/>
    <row r="30" ht="11.45" customHeight="1">
      <c r="A30" s="34" t="s">
        <v>316</v>
      </c>
    </row>
    <row r="31" ht="11.45" customHeight="1">
      <c r="A31" s="25" t="s">
        <v>171</v>
      </c>
    </row>
    <row r="32" ht="11.45" customHeight="1">
      <c r="A32" s="25" t="s">
        <v>198</v>
      </c>
    </row>
    <row r="33" ht="11.45" customHeight="1">
      <c r="A33" s="25" t="s">
        <v>199</v>
      </c>
    </row>
    <row r="34" ht="11.45" customHeight="1">
      <c r="A34" s="25" t="s">
        <v>200</v>
      </c>
    </row>
    <row r="35" ht="11.45" customHeight="1">
      <c r="A35" s="25" t="s">
        <v>201</v>
      </c>
    </row>
    <row r="36" ht="11.45" customHeight="1">
      <c r="A36" s="25" t="s">
        <v>202</v>
      </c>
    </row>
    <row r="37" ht="11.45" customHeight="1">
      <c r="A37" s="25" t="s">
        <v>203</v>
      </c>
    </row>
    <row r="38" ht="11.45" customHeight="1">
      <c r="A38" s="25" t="s">
        <v>204</v>
      </c>
    </row>
    <row r="39" ht="11.45" customHeight="1">
      <c r="A39" s="25" t="s">
        <v>205</v>
      </c>
    </row>
    <row r="40" ht="11.45" customHeight="1">
      <c r="A40" s="25" t="s">
        <v>206</v>
      </c>
    </row>
    <row r="41" ht="11.45" customHeight="1">
      <c r="A41" s="25" t="s">
        <v>207</v>
      </c>
    </row>
    <row r="42" ht="11.45" customHeight="1">
      <c r="A42" s="25" t="s">
        <v>208</v>
      </c>
    </row>
    <row r="43" ht="11.45" customHeight="1">
      <c r="A43" s="25" t="s">
        <v>173</v>
      </c>
    </row>
    <row r="44" ht="11.45" customHeight="1">
      <c r="A44" s="25" t="s">
        <v>209</v>
      </c>
    </row>
    <row r="45" ht="11.45" customHeight="1">
      <c r="A45" s="25" t="s">
        <v>174</v>
      </c>
    </row>
    <row r="46" ht="11.45" customHeight="1">
      <c r="A46" s="25" t="s">
        <v>210</v>
      </c>
    </row>
    <row r="47" ht="11.45" customHeight="1">
      <c r="A47" s="26">
        <v>0.5</v>
      </c>
    </row>
    <row r="48" ht="11.45" customHeight="1">
      <c r="A48" s="27">
        <v>3.58</v>
      </c>
    </row>
    <row r="49" ht="11.45" customHeight="1">
      <c r="A49" s="28">
        <v>632000</v>
      </c>
    </row>
    <row r="50" ht="11.45" customHeight="1">
      <c r="A50" s="28">
        <v>335101.56</v>
      </c>
    </row>
    <row r="51" ht="11.45" customHeight="1">
      <c r="A51" s="28">
        <v>119500</v>
      </c>
    </row>
    <row r="52" ht="11.45" customHeight="1">
      <c r="A52" s="28">
        <v>29044.13</v>
      </c>
    </row>
    <row r="53" ht="11.45" customHeight="1">
      <c r="A53" s="28">
        <v>257086.7</v>
      </c>
    </row>
    <row r="54" ht="11.45" customHeight="1">
      <c r="A54" s="28">
        <v>38500</v>
      </c>
    </row>
    <row r="55" ht="11.45" customHeight="1">
      <c r="A55" s="27">
        <v>7.09</v>
      </c>
    </row>
    <row r="56" ht="11.45" customHeight="1">
      <c r="A56" s="29">
        <v>11</v>
      </c>
    </row>
    <row r="57" ht="11.45" customHeight="1">
      <c r="A57" s="27">
        <v>6.78</v>
      </c>
    </row>
    <row r="58" ht="11.45" customHeight="1">
      <c r="A58" s="27">
        <v>4.55</v>
      </c>
    </row>
    <row r="59" ht="11.45" customHeight="1">
      <c r="A59" s="27">
        <v>7.41</v>
      </c>
    </row>
    <row r="60" ht="11.45" customHeight="1">
      <c r="A60" s="30">
        <v>0.1403825</v>
      </c>
    </row>
    <row r="61" ht="11.45" customHeight="1">
      <c r="A61" s="30">
        <v>2E-07</v>
      </c>
    </row>
    <row r="62" ht="11.45" customHeight="1">
      <c r="A62" s="30">
        <v>3E-07</v>
      </c>
    </row>
    <row r="63" ht="11.45" customHeight="1">
      <c r="A63" s="30">
        <v>3E-07</v>
      </c>
    </row>
    <row r="64" ht="11.45" customHeight="1">
      <c r="A64" s="30">
        <v>3E-07</v>
      </c>
    </row>
    <row r="65" ht="11.45" customHeight="1">
      <c r="A65" s="30">
        <v>2E-07</v>
      </c>
    </row>
    <row r="66" ht="11.45" customHeight="1">
      <c r="A66" s="30">
        <v>2E-07</v>
      </c>
    </row>
    <row r="67" ht="11.45" customHeight="1">
      <c r="A67" s="30">
        <v>0.0026848</v>
      </c>
    </row>
    <row r="68" ht="11.45" customHeight="1">
      <c r="A68" s="30">
        <v>0.0026848</v>
      </c>
    </row>
    <row r="69" ht="11.45" customHeight="1">
      <c r="A69" s="30">
        <v>0.0026849</v>
      </c>
    </row>
    <row r="70" ht="11.45" customHeight="1">
      <c r="A70" s="30">
        <v>0.021978</v>
      </c>
    </row>
    <row r="71" ht="11.45" customHeight="1">
      <c r="A71" s="30">
        <v>0.0026848</v>
      </c>
    </row>
    <row r="72" ht="11.45" customHeight="1">
      <c r="A72" s="10">
        <v>0.5</v>
      </c>
    </row>
    <row r="73" ht="11.45" customHeight="1">
      <c r="A73" s="10">
        <v>0.13</v>
      </c>
    </row>
    <row r="74" ht="11.45" customHeight="1">
      <c r="A74" s="10">
        <v>0.1</v>
      </c>
    </row>
    <row r="75" ht="11.45" customHeight="1">
      <c r="A75" s="10">
        <v>0.04</v>
      </c>
    </row>
    <row r="76" ht="11.45" customHeight="1">
      <c r="A76" s="10">
        <v>0.01</v>
      </c>
    </row>
    <row r="77" ht="11.45" customHeight="1">
      <c r="A77" s="10">
        <v>0.05</v>
      </c>
    </row>
    <row r="78" ht="11.45" customHeight="1">
      <c r="A78" s="10">
        <v>0.01</v>
      </c>
    </row>
    <row r="79" ht="11.45" customHeight="1">
      <c r="A79" s="10">
        <v>0.02</v>
      </c>
    </row>
    <row r="80" ht="11.45" customHeight="1">
      <c r="A80" s="10">
        <v>0.03</v>
      </c>
    </row>
    <row r="81" ht="11.45" customHeight="1">
      <c r="A81" s="10">
        <v>0.02</v>
      </c>
    </row>
    <row r="82" ht="11.45" customHeight="1">
      <c r="A82" s="10">
        <v>0.1</v>
      </c>
    </row>
    <row r="83" ht="11.45" customHeight="1">
      <c r="A83" s="10">
        <v>0.02</v>
      </c>
    </row>
    <row r="84" ht="11.45" customHeight="1">
      <c r="A84" s="9" t="s">
        <v>21</v>
      </c>
    </row>
    <row r="85" ht="11.45" customHeight="1">
      <c r="A85" s="10">
        <v>0.34</v>
      </c>
    </row>
    <row r="86" ht="11.45" customHeight="1">
      <c r="A86" s="9" t="s">
        <v>211</v>
      </c>
    </row>
    <row r="87" ht="11.45" customHeight="1">
      <c r="A87" s="9" t="s">
        <v>212</v>
      </c>
    </row>
    <row r="88" ht="11.45" customHeight="1">
      <c r="A88" s="9" t="s">
        <v>213</v>
      </c>
    </row>
    <row r="89" ht="11.45" customHeight="1">
      <c r="A89" s="9" t="s">
        <v>214</v>
      </c>
    </row>
    <row r="90" ht="11.45" customHeight="1">
      <c r="A90" s="9" t="s">
        <v>215</v>
      </c>
    </row>
    <row r="91" spans="1:18" ht="30.95" customHeight="1">
      <c r="A91" s="122" t="s">
        <v>163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ht="11.45" customHeight="1">
      <c r="A92" s="9" t="s">
        <v>216</v>
      </c>
    </row>
    <row r="93" ht="11.45" customHeight="1">
      <c r="A93" s="9" t="s">
        <v>217</v>
      </c>
    </row>
    <row r="94" ht="11.45" customHeight="1">
      <c r="A94" s="9" t="s">
        <v>218</v>
      </c>
    </row>
    <row r="95" ht="11.45" customHeight="1">
      <c r="A95" s="9" t="s">
        <v>165</v>
      </c>
    </row>
    <row r="96" ht="11.45" customHeight="1">
      <c r="A96" s="9" t="s">
        <v>219</v>
      </c>
    </row>
    <row r="97" ht="11.45" customHeight="1">
      <c r="A97" s="9" t="s">
        <v>220</v>
      </c>
    </row>
    <row r="98" ht="11.45" customHeight="1">
      <c r="A98" s="9" t="s">
        <v>193</v>
      </c>
    </row>
    <row r="99" ht="11.45" customHeight="1">
      <c r="A99" s="9" t="s">
        <v>194</v>
      </c>
    </row>
    <row r="100" ht="11.45" customHeight="1">
      <c r="A100" s="9" t="s">
        <v>195</v>
      </c>
    </row>
    <row r="101" ht="11.45" customHeight="1">
      <c r="A101" s="9" t="s">
        <v>221</v>
      </c>
    </row>
    <row r="102" ht="11.45" customHeight="1">
      <c r="A102" s="9" t="s">
        <v>222</v>
      </c>
    </row>
    <row r="103" ht="11.45" customHeight="1">
      <c r="A103" s="9" t="s">
        <v>168</v>
      </c>
    </row>
    <row r="104" ht="11.45" customHeight="1">
      <c r="A104" s="24" t="s">
        <v>20</v>
      </c>
    </row>
    <row r="105" ht="0.95" customHeight="1"/>
    <row r="106" ht="11.45" customHeight="1">
      <c r="A106" s="34" t="s">
        <v>329</v>
      </c>
    </row>
    <row r="107" ht="11.45" customHeight="1">
      <c r="A107" s="34" t="s">
        <v>330</v>
      </c>
    </row>
    <row r="108" ht="11.45" customHeight="1">
      <c r="A108" s="9" t="s">
        <v>223</v>
      </c>
    </row>
    <row r="109" ht="11.45" customHeight="1">
      <c r="A109" s="25" t="s">
        <v>224</v>
      </c>
    </row>
    <row r="110" ht="11.45" customHeight="1">
      <c r="A110" s="25" t="s">
        <v>225</v>
      </c>
    </row>
    <row r="111" ht="11.45" customHeight="1">
      <c r="A111" s="25" t="s">
        <v>226</v>
      </c>
    </row>
    <row r="112" ht="11.45" customHeight="1">
      <c r="A112" s="25" t="s">
        <v>170</v>
      </c>
    </row>
    <row r="113" ht="11.45" customHeight="1">
      <c r="A113" s="25" t="s">
        <v>227</v>
      </c>
    </row>
    <row r="114" ht="11.45" customHeight="1">
      <c r="A114" s="25" t="s">
        <v>228</v>
      </c>
    </row>
    <row r="115" ht="11.45" customHeight="1">
      <c r="A115" s="25" t="s">
        <v>229</v>
      </c>
    </row>
    <row r="116" ht="11.45" customHeight="1">
      <c r="A116" s="25" t="s">
        <v>230</v>
      </c>
    </row>
    <row r="117" ht="11.45" customHeight="1">
      <c r="A117" s="25" t="s">
        <v>231</v>
      </c>
    </row>
    <row r="118" ht="11.45" customHeight="1">
      <c r="A118" s="25" t="s">
        <v>205</v>
      </c>
    </row>
    <row r="119" ht="11.45" customHeight="1">
      <c r="A119" s="25" t="s">
        <v>206</v>
      </c>
    </row>
    <row r="120" ht="11.45" customHeight="1">
      <c r="A120" s="25" t="s">
        <v>207</v>
      </c>
    </row>
    <row r="121" ht="11.45" customHeight="1">
      <c r="A121" s="25" t="s">
        <v>208</v>
      </c>
    </row>
    <row r="122" ht="11.45" customHeight="1">
      <c r="A122" s="25" t="s">
        <v>232</v>
      </c>
    </row>
    <row r="123" ht="11.45" customHeight="1">
      <c r="A123" s="25" t="s">
        <v>233</v>
      </c>
    </row>
    <row r="124" ht="11.45" customHeight="1">
      <c r="A124" s="25" t="s">
        <v>174</v>
      </c>
    </row>
    <row r="125" ht="11.45" customHeight="1">
      <c r="A125" s="26">
        <v>14.25</v>
      </c>
    </row>
    <row r="126" ht="11.45" customHeight="1">
      <c r="A126" s="27">
        <v>9.48</v>
      </c>
    </row>
    <row r="127" ht="11.45" customHeight="1">
      <c r="A127" s="27">
        <v>4.26</v>
      </c>
    </row>
    <row r="128" ht="11.45" customHeight="1">
      <c r="A128" s="27">
        <v>3.58</v>
      </c>
    </row>
    <row r="129" ht="11.45" customHeight="1">
      <c r="A129" s="28">
        <v>11971.23</v>
      </c>
    </row>
    <row r="130" ht="11.45" customHeight="1">
      <c r="A130" s="28">
        <v>238414.61</v>
      </c>
    </row>
    <row r="131" ht="11.45" customHeight="1">
      <c r="A131" s="28">
        <v>257086.7</v>
      </c>
    </row>
    <row r="132" ht="11.45" customHeight="1">
      <c r="A132" s="28">
        <v>38500</v>
      </c>
    </row>
    <row r="133" ht="11.45" customHeight="1">
      <c r="A133" s="27">
        <v>7.09</v>
      </c>
    </row>
    <row r="134" ht="11.45" customHeight="1">
      <c r="A134" s="27">
        <v>8.38</v>
      </c>
    </row>
    <row r="135" ht="11.45" customHeight="1">
      <c r="A135" s="27">
        <v>7.02</v>
      </c>
    </row>
    <row r="136" ht="11.45" customHeight="1">
      <c r="A136" s="27">
        <v>4.55</v>
      </c>
    </row>
    <row r="137" ht="11.45" customHeight="1">
      <c r="A137" s="30">
        <v>1.25</v>
      </c>
    </row>
    <row r="138" ht="11.45" customHeight="1">
      <c r="A138" s="30">
        <v>0.09971</v>
      </c>
    </row>
    <row r="139" ht="11.45" customHeight="1">
      <c r="A139" s="30">
        <v>0.55332</v>
      </c>
    </row>
    <row r="140" ht="11.45" customHeight="1">
      <c r="A140" s="30">
        <v>3.33E-05</v>
      </c>
    </row>
    <row r="141" ht="11.45" customHeight="1">
      <c r="A141" s="30">
        <v>7E-06</v>
      </c>
    </row>
    <row r="142" ht="11.45" customHeight="1">
      <c r="A142" s="30">
        <v>8E-07</v>
      </c>
    </row>
    <row r="143" ht="11.45" customHeight="1">
      <c r="A143" s="30">
        <v>8E-07</v>
      </c>
    </row>
    <row r="144" ht="11.45" customHeight="1">
      <c r="A144" s="30">
        <v>0.009</v>
      </c>
    </row>
    <row r="145" ht="11.45" customHeight="1">
      <c r="A145" s="30">
        <v>0.069</v>
      </c>
    </row>
    <row r="146" ht="11.45" customHeight="1">
      <c r="A146" s="30">
        <v>0.326</v>
      </c>
    </row>
    <row r="147" ht="11.45" customHeight="1">
      <c r="A147" s="30">
        <v>0.037</v>
      </c>
    </row>
    <row r="148" ht="11.45" customHeight="1">
      <c r="A148" s="10">
        <v>11.85</v>
      </c>
    </row>
    <row r="149" ht="11.45" customHeight="1">
      <c r="A149" s="10">
        <v>0.42</v>
      </c>
    </row>
    <row r="150" ht="11.45" customHeight="1">
      <c r="A150" s="10">
        <v>1.98</v>
      </c>
    </row>
    <row r="151" ht="11.45" customHeight="1">
      <c r="A151" s="10">
        <v>0.4</v>
      </c>
    </row>
    <row r="152" ht="11.45" customHeight="1">
      <c r="A152" s="10">
        <v>1.67</v>
      </c>
    </row>
    <row r="153" ht="11.45" customHeight="1">
      <c r="A153" s="10">
        <v>0.21</v>
      </c>
    </row>
    <row r="154" ht="11.45" customHeight="1">
      <c r="A154" s="10">
        <v>0.03</v>
      </c>
    </row>
    <row r="155" ht="11.45" customHeight="1">
      <c r="A155" s="10">
        <v>0.06</v>
      </c>
    </row>
    <row r="156" ht="11.45" customHeight="1">
      <c r="A156" s="10">
        <v>0.58</v>
      </c>
    </row>
    <row r="157" ht="11.45" customHeight="1">
      <c r="A157" s="10">
        <v>2.29</v>
      </c>
    </row>
    <row r="158" ht="11.45" customHeight="1">
      <c r="A158" s="10">
        <v>0.17</v>
      </c>
    </row>
    <row r="159" ht="11.45" customHeight="1">
      <c r="A159" s="9" t="s">
        <v>21</v>
      </c>
    </row>
    <row r="160" ht="11.45" customHeight="1">
      <c r="A160" s="10">
        <v>2.31</v>
      </c>
    </row>
    <row r="161" ht="11.45" customHeight="1">
      <c r="A161" s="9" t="s">
        <v>234</v>
      </c>
    </row>
    <row r="162" ht="11.45" customHeight="1">
      <c r="A162" s="9" t="s">
        <v>235</v>
      </c>
    </row>
    <row r="163" ht="11.45" customHeight="1">
      <c r="A163" s="9" t="s">
        <v>236</v>
      </c>
    </row>
    <row r="164" ht="11.45" customHeight="1">
      <c r="A164" s="9" t="s">
        <v>237</v>
      </c>
    </row>
    <row r="165" ht="11.45" customHeight="1">
      <c r="A165" s="9" t="s">
        <v>238</v>
      </c>
    </row>
    <row r="166" spans="1:18" ht="30.95" customHeight="1">
      <c r="A166" s="122" t="s">
        <v>163</v>
      </c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</row>
    <row r="167" ht="11.45" customHeight="1">
      <c r="A167" s="9" t="s">
        <v>239</v>
      </c>
    </row>
    <row r="168" ht="11.45" customHeight="1">
      <c r="A168" s="9" t="s">
        <v>218</v>
      </c>
    </row>
    <row r="169" ht="11.45" customHeight="1">
      <c r="A169" s="9" t="s">
        <v>165</v>
      </c>
    </row>
    <row r="170" ht="11.45" customHeight="1">
      <c r="A170" s="9" t="s">
        <v>219</v>
      </c>
    </row>
    <row r="171" ht="11.45" customHeight="1">
      <c r="A171" s="9" t="s">
        <v>240</v>
      </c>
    </row>
    <row r="172" ht="11.45" customHeight="1">
      <c r="A172" s="9" t="s">
        <v>193</v>
      </c>
    </row>
    <row r="173" ht="11.45" customHeight="1">
      <c r="A173" s="9" t="s">
        <v>194</v>
      </c>
    </row>
    <row r="174" ht="11.45" customHeight="1">
      <c r="A174" s="9" t="s">
        <v>195</v>
      </c>
    </row>
    <row r="175" ht="11.45" customHeight="1">
      <c r="A175" s="9" t="s">
        <v>221</v>
      </c>
    </row>
    <row r="176" ht="11.45" customHeight="1">
      <c r="A176" s="9" t="s">
        <v>222</v>
      </c>
    </row>
    <row r="177" ht="11.45" customHeight="1">
      <c r="A177" s="9" t="s">
        <v>168</v>
      </c>
    </row>
    <row r="178" ht="11.45" customHeight="1">
      <c r="A178" s="24" t="s">
        <v>20</v>
      </c>
    </row>
    <row r="179" ht="0.95" customHeight="1"/>
    <row r="180" ht="11.45" customHeight="1">
      <c r="A180" s="34" t="s">
        <v>343</v>
      </c>
    </row>
    <row r="181" ht="11.45" customHeight="1">
      <c r="A181" s="34" t="s">
        <v>344</v>
      </c>
    </row>
    <row r="182" ht="11.45" customHeight="1">
      <c r="A182" s="34" t="s">
        <v>345</v>
      </c>
    </row>
    <row r="183" ht="11.45" customHeight="1">
      <c r="A183" s="25" t="s">
        <v>226</v>
      </c>
    </row>
    <row r="184" ht="11.45" customHeight="1">
      <c r="A184" s="25" t="s">
        <v>170</v>
      </c>
    </row>
    <row r="185" ht="11.45" customHeight="1">
      <c r="A185" s="25" t="s">
        <v>227</v>
      </c>
    </row>
    <row r="186" ht="11.45" customHeight="1">
      <c r="A186" s="25" t="s">
        <v>228</v>
      </c>
    </row>
    <row r="187" ht="11.45" customHeight="1">
      <c r="A187" s="25" t="s">
        <v>241</v>
      </c>
    </row>
    <row r="188" ht="11.45" customHeight="1">
      <c r="A188" s="25" t="s">
        <v>204</v>
      </c>
    </row>
    <row r="189" ht="11.45" customHeight="1">
      <c r="A189" s="25" t="s">
        <v>205</v>
      </c>
    </row>
    <row r="190" ht="11.45" customHeight="1">
      <c r="A190" s="25" t="s">
        <v>206</v>
      </c>
    </row>
    <row r="191" ht="11.45" customHeight="1">
      <c r="A191" s="25" t="s">
        <v>207</v>
      </c>
    </row>
    <row r="192" ht="11.45" customHeight="1">
      <c r="A192" s="25" t="s">
        <v>208</v>
      </c>
    </row>
    <row r="193" ht="11.45" customHeight="1">
      <c r="A193" s="25" t="s">
        <v>232</v>
      </c>
    </row>
    <row r="194" ht="11.45" customHeight="1">
      <c r="A194" s="25" t="s">
        <v>233</v>
      </c>
    </row>
    <row r="195" ht="11.45" customHeight="1">
      <c r="A195" s="25" t="s">
        <v>174</v>
      </c>
    </row>
    <row r="196" ht="11.45" customHeight="1">
      <c r="A196" s="26">
        <v>2.22</v>
      </c>
    </row>
    <row r="197" ht="11.45" customHeight="1">
      <c r="A197" s="27">
        <v>4.26</v>
      </c>
    </row>
    <row r="198" ht="11.45" customHeight="1">
      <c r="A198" s="27">
        <v>3.58</v>
      </c>
    </row>
    <row r="199" ht="11.45" customHeight="1">
      <c r="A199" s="28">
        <v>11971.23</v>
      </c>
    </row>
    <row r="200" ht="11.45" customHeight="1">
      <c r="A200" s="28">
        <v>440000</v>
      </c>
    </row>
    <row r="201" ht="11.45" customHeight="1">
      <c r="A201" s="28">
        <v>257086.7</v>
      </c>
    </row>
    <row r="202" ht="11.45" customHeight="1">
      <c r="A202" s="28">
        <v>38500</v>
      </c>
    </row>
    <row r="203" ht="11.45" customHeight="1">
      <c r="A203" s="27">
        <v>7.09</v>
      </c>
    </row>
    <row r="204" ht="11.45" customHeight="1">
      <c r="A204" s="27">
        <v>8.38</v>
      </c>
    </row>
    <row r="205" ht="11.45" customHeight="1">
      <c r="A205" s="27">
        <v>7.02</v>
      </c>
    </row>
    <row r="206" ht="11.45" customHeight="1">
      <c r="A206" s="27">
        <v>4.55</v>
      </c>
    </row>
    <row r="207" ht="11.45" customHeight="1">
      <c r="A207" s="30">
        <v>0.01652</v>
      </c>
    </row>
    <row r="208" ht="11.45" customHeight="1">
      <c r="A208" s="30">
        <v>0.6003</v>
      </c>
    </row>
    <row r="209" ht="11.45" customHeight="1">
      <c r="A209" s="30">
        <v>5.6E-06</v>
      </c>
    </row>
    <row r="210" ht="11.45" customHeight="1">
      <c r="A210" s="30">
        <v>6.5E-06</v>
      </c>
    </row>
    <row r="211" ht="11.45" customHeight="1">
      <c r="A211" s="30">
        <v>8E-07</v>
      </c>
    </row>
    <row r="212" ht="11.45" customHeight="1">
      <c r="A212" s="30">
        <v>8E-07</v>
      </c>
    </row>
    <row r="213" ht="11.45" customHeight="1">
      <c r="A213" s="30">
        <v>0.009</v>
      </c>
    </row>
    <row r="214" ht="11.45" customHeight="1">
      <c r="A214" s="30">
        <v>0.0632458</v>
      </c>
    </row>
    <row r="215" ht="11.45" customHeight="1">
      <c r="A215" s="30">
        <v>0.054</v>
      </c>
    </row>
    <row r="216" ht="11.45" customHeight="1">
      <c r="A216" s="30">
        <v>0.035</v>
      </c>
    </row>
    <row r="217" ht="11.45" customHeight="1">
      <c r="A217" s="10">
        <v>0.07</v>
      </c>
    </row>
    <row r="218" ht="11.45" customHeight="1">
      <c r="A218" s="10">
        <v>2.15</v>
      </c>
    </row>
    <row r="219" ht="11.45" customHeight="1">
      <c r="A219" s="10">
        <v>0.07</v>
      </c>
    </row>
    <row r="220" ht="11.45" customHeight="1">
      <c r="A220" s="10">
        <v>2.86</v>
      </c>
    </row>
    <row r="221" ht="11.45" customHeight="1">
      <c r="A221" s="10">
        <v>0.21</v>
      </c>
    </row>
    <row r="222" ht="11.45" customHeight="1">
      <c r="A222" s="10">
        <v>0.03</v>
      </c>
    </row>
    <row r="223" ht="11.45" customHeight="1">
      <c r="A223" s="10">
        <v>0.06</v>
      </c>
    </row>
    <row r="224" ht="11.45" customHeight="1">
      <c r="A224" s="10">
        <v>0.53</v>
      </c>
    </row>
    <row r="225" ht="11.45" customHeight="1">
      <c r="A225" s="10">
        <v>0.38</v>
      </c>
    </row>
    <row r="226" ht="11.45" customHeight="1">
      <c r="A226" s="10">
        <v>0.16</v>
      </c>
    </row>
    <row r="227" ht="11.45" customHeight="1">
      <c r="A227" s="9" t="s">
        <v>21</v>
      </c>
    </row>
    <row r="228" ht="11.45" customHeight="1">
      <c r="A228" s="10">
        <v>3.17</v>
      </c>
    </row>
    <row r="229" ht="11.45" customHeight="1">
      <c r="A229" s="9" t="s">
        <v>242</v>
      </c>
    </row>
    <row r="230" ht="11.45" customHeight="1">
      <c r="A230" s="9" t="s">
        <v>243</v>
      </c>
    </row>
    <row r="231" ht="11.45" customHeight="1">
      <c r="A231" s="9" t="s">
        <v>244</v>
      </c>
    </row>
    <row r="232" ht="11.45" customHeight="1">
      <c r="A232" s="9" t="s">
        <v>245</v>
      </c>
    </row>
    <row r="233" ht="11.45" customHeight="1">
      <c r="A233" s="9" t="s">
        <v>246</v>
      </c>
    </row>
    <row r="234" spans="1:18" ht="30.95" customHeight="1">
      <c r="A234" s="122" t="s">
        <v>163</v>
      </c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</row>
    <row r="235" ht="11.45" customHeight="1">
      <c r="A235" s="9" t="s">
        <v>247</v>
      </c>
    </row>
    <row r="236" ht="11.45" customHeight="1">
      <c r="A236" s="9" t="s">
        <v>248</v>
      </c>
    </row>
    <row r="237" ht="0.95" customHeight="1"/>
    <row r="238" ht="11.45" customHeight="1">
      <c r="A238" s="34" t="s">
        <v>356</v>
      </c>
    </row>
    <row r="239" ht="11.45" customHeight="1">
      <c r="A239" s="34" t="s">
        <v>357</v>
      </c>
    </row>
    <row r="240" ht="11.45" customHeight="1">
      <c r="A240" s="25" t="s">
        <v>249</v>
      </c>
    </row>
    <row r="241" ht="11.45" customHeight="1">
      <c r="A241" s="10">
        <v>60</v>
      </c>
    </row>
    <row r="242" ht="11.45" customHeight="1">
      <c r="A242" s="30">
        <v>0.9091656</v>
      </c>
    </row>
    <row r="243" ht="11.45" customHeight="1">
      <c r="A243" s="10">
        <v>54.55</v>
      </c>
    </row>
    <row r="244" ht="11.45" customHeight="1">
      <c r="A244" s="9" t="s">
        <v>250</v>
      </c>
    </row>
    <row r="245" ht="11.45" customHeight="1">
      <c r="A245" s="9" t="s">
        <v>251</v>
      </c>
    </row>
    <row r="246" ht="11.45" customHeight="1">
      <c r="A246" s="9" t="s">
        <v>252</v>
      </c>
    </row>
    <row r="247" ht="11.45" customHeight="1">
      <c r="A247" s="9" t="s">
        <v>253</v>
      </c>
    </row>
    <row r="248" ht="11.45" customHeight="1">
      <c r="A248" s="9" t="s">
        <v>254</v>
      </c>
    </row>
    <row r="249" ht="11.45" customHeight="1">
      <c r="A249" s="10">
        <v>123.53</v>
      </c>
    </row>
    <row r="250" ht="11.45" customHeight="1">
      <c r="A250" s="9" t="s">
        <v>255</v>
      </c>
    </row>
    <row r="251" ht="11.45" customHeight="1">
      <c r="A251" s="9" t="s">
        <v>256</v>
      </c>
    </row>
    <row r="252" ht="11.45" customHeight="1">
      <c r="A252" s="9" t="s">
        <v>257</v>
      </c>
    </row>
    <row r="253" ht="11.45" customHeight="1">
      <c r="A253" s="9" t="s">
        <v>258</v>
      </c>
    </row>
    <row r="254" ht="11.45" customHeight="1">
      <c r="A254" s="9" t="s">
        <v>259</v>
      </c>
    </row>
    <row r="255" ht="11.45" customHeight="1">
      <c r="A255" s="9" t="s">
        <v>260</v>
      </c>
    </row>
    <row r="256" ht="11.45" customHeight="1">
      <c r="A256" s="9" t="s">
        <v>261</v>
      </c>
    </row>
    <row r="257" ht="11.45" customHeight="1">
      <c r="A257" s="9" t="s">
        <v>262</v>
      </c>
    </row>
    <row r="258" ht="11.45" customHeight="1">
      <c r="A258" s="9" t="s">
        <v>263</v>
      </c>
    </row>
    <row r="259" ht="11.45" customHeight="1">
      <c r="A259" s="9" t="s">
        <v>264</v>
      </c>
    </row>
    <row r="260" ht="11.45" customHeight="1">
      <c r="A260" s="9" t="s">
        <v>265</v>
      </c>
    </row>
    <row r="261" ht="11.45" customHeight="1">
      <c r="A261" s="9" t="s">
        <v>266</v>
      </c>
    </row>
    <row r="262" ht="11.45" customHeight="1">
      <c r="A262" s="9" t="s">
        <v>267</v>
      </c>
    </row>
    <row r="263" ht="11.45" customHeight="1">
      <c r="A263" s="9" t="s">
        <v>268</v>
      </c>
    </row>
    <row r="264" ht="11.45" customHeight="1">
      <c r="A264" s="9" t="s">
        <v>269</v>
      </c>
    </row>
    <row r="265" ht="11.45" customHeight="1">
      <c r="A265" s="9" t="s">
        <v>222</v>
      </c>
    </row>
    <row r="266" ht="11.45" customHeight="1">
      <c r="A266" s="9" t="s">
        <v>270</v>
      </c>
    </row>
    <row r="267" ht="11.45" customHeight="1">
      <c r="A267" s="9" t="s">
        <v>168</v>
      </c>
    </row>
    <row r="268" ht="11.45" customHeight="1">
      <c r="A268" s="9" t="s">
        <v>271</v>
      </c>
    </row>
    <row r="269" ht="11.45" customHeight="1">
      <c r="A269" s="24" t="s">
        <v>20</v>
      </c>
    </row>
    <row r="270" ht="11.45" customHeight="1">
      <c r="A270" s="9" t="s">
        <v>272</v>
      </c>
    </row>
    <row r="271" ht="11.45" customHeight="1">
      <c r="A271" s="9" t="s">
        <v>273</v>
      </c>
    </row>
    <row r="272" ht="11.45" customHeight="1">
      <c r="A272" s="9" t="s">
        <v>274</v>
      </c>
    </row>
    <row r="273" ht="11.45" customHeight="1">
      <c r="A273" s="9" t="s">
        <v>275</v>
      </c>
    </row>
    <row r="274" ht="11.45" customHeight="1">
      <c r="A274" s="9" t="s">
        <v>276</v>
      </c>
    </row>
    <row r="275" ht="11.45" customHeight="1">
      <c r="A275" s="9" t="s">
        <v>277</v>
      </c>
    </row>
    <row r="276" ht="11.45" customHeight="1">
      <c r="A276" s="9" t="s">
        <v>278</v>
      </c>
    </row>
    <row r="277" ht="11.45" customHeight="1">
      <c r="A277" s="34" t="s">
        <v>371</v>
      </c>
    </row>
    <row r="278" ht="11.45" customHeight="1">
      <c r="A278" s="9" t="s">
        <v>279</v>
      </c>
    </row>
    <row r="279" ht="11.45" customHeight="1">
      <c r="A279" s="9" t="s">
        <v>280</v>
      </c>
    </row>
    <row r="280" ht="11.45" customHeight="1">
      <c r="A280" s="9" t="s">
        <v>281</v>
      </c>
    </row>
    <row r="281" ht="11.45" customHeight="1">
      <c r="A281" s="34" t="s">
        <v>374</v>
      </c>
    </row>
    <row r="282" ht="11.45" customHeight="1">
      <c r="A282" s="9" t="s">
        <v>282</v>
      </c>
    </row>
    <row r="283" ht="11.45" customHeight="1">
      <c r="A283" s="9" t="s">
        <v>283</v>
      </c>
    </row>
    <row r="284" ht="11.45" customHeight="1">
      <c r="A284" s="9" t="s">
        <v>233</v>
      </c>
    </row>
    <row r="285" ht="11.45" customHeight="1">
      <c r="A285" s="9" t="s">
        <v>284</v>
      </c>
    </row>
    <row r="286" ht="11.45" customHeight="1">
      <c r="A286" s="9" t="s">
        <v>174</v>
      </c>
    </row>
    <row r="287" ht="11.45" customHeight="1">
      <c r="A287" s="9" t="s">
        <v>285</v>
      </c>
    </row>
    <row r="288" ht="11.45" customHeight="1">
      <c r="A288" s="9" t="s">
        <v>286</v>
      </c>
    </row>
    <row r="289" ht="11.45" customHeight="1">
      <c r="A289" s="32">
        <v>558.21</v>
      </c>
    </row>
    <row r="290" ht="11.45" customHeight="1">
      <c r="A290" s="29">
        <v>6.08</v>
      </c>
    </row>
    <row r="291" ht="11.45" customHeight="1">
      <c r="A291" s="29">
        <v>0.44</v>
      </c>
    </row>
    <row r="292" ht="11.45" customHeight="1">
      <c r="A292" s="29">
        <v>1.04</v>
      </c>
    </row>
    <row r="293" ht="11.45" customHeight="1">
      <c r="A293" s="29">
        <v>6.4</v>
      </c>
    </row>
    <row r="294" ht="11.45" customHeight="1">
      <c r="A294" s="11">
        <v>46.19</v>
      </c>
    </row>
    <row r="295" ht="11.45" customHeight="1">
      <c r="A295" s="11">
        <v>48.29</v>
      </c>
    </row>
    <row r="296" ht="11.45" customHeight="1">
      <c r="A296" s="29">
        <v>8.64</v>
      </c>
    </row>
    <row r="297" ht="11.45" customHeight="1">
      <c r="A297" s="29">
        <v>8.64</v>
      </c>
    </row>
    <row r="298" ht="11.45" customHeight="1">
      <c r="A298" s="29">
        <v>7.02</v>
      </c>
    </row>
    <row r="299" ht="11.45" customHeight="1">
      <c r="A299" s="29">
        <v>4.76</v>
      </c>
    </row>
    <row r="300" ht="11.45" customHeight="1">
      <c r="A300" s="11">
        <v>10.67</v>
      </c>
    </row>
    <row r="301" ht="11.45" customHeight="1">
      <c r="A301" s="28">
        <v>3632</v>
      </c>
    </row>
    <row r="302" ht="11.45" customHeight="1">
      <c r="A302" s="28">
        <v>1973.59</v>
      </c>
    </row>
    <row r="303" ht="11.45" customHeight="1">
      <c r="A303" s="28">
        <v>1127.11</v>
      </c>
    </row>
    <row r="304" ht="11.45" customHeight="1">
      <c r="A304" s="29">
        <v>4.86</v>
      </c>
    </row>
    <row r="305" ht="11.45" customHeight="1">
      <c r="A305" s="29">
        <v>6.47</v>
      </c>
    </row>
    <row r="306" ht="11.45" customHeight="1">
      <c r="A306" s="29">
        <v>7.02</v>
      </c>
    </row>
    <row r="307" ht="11.45" customHeight="1">
      <c r="A307" s="29">
        <v>6.28</v>
      </c>
    </row>
    <row r="308" ht="11.45" customHeight="1">
      <c r="A308" s="29">
        <v>4.55</v>
      </c>
    </row>
    <row r="309" ht="11.45" customHeight="1">
      <c r="A309" s="29">
        <v>5.7</v>
      </c>
    </row>
    <row r="310" ht="11.45" customHeight="1">
      <c r="A310" s="30">
        <v>0.17442</v>
      </c>
    </row>
    <row r="311" ht="11.45" customHeight="1">
      <c r="A311" s="30">
        <v>2.408983</v>
      </c>
    </row>
    <row r="312" ht="11.45" customHeight="1">
      <c r="A312" s="30">
        <v>38.9618378</v>
      </c>
    </row>
    <row r="313" ht="11.45" customHeight="1">
      <c r="A313" s="30">
        <v>11.0799999</v>
      </c>
    </row>
    <row r="314" ht="11.45" customHeight="1">
      <c r="A314" s="30">
        <v>0.6128136</v>
      </c>
    </row>
    <row r="315" ht="11.45" customHeight="1">
      <c r="A315" s="30">
        <v>0.81648</v>
      </c>
    </row>
    <row r="316" ht="11.45" customHeight="1">
      <c r="A316" s="30">
        <v>0.3208302</v>
      </c>
    </row>
    <row r="317" ht="11.45" customHeight="1">
      <c r="A317" s="30">
        <v>0.9141</v>
      </c>
    </row>
    <row r="318" ht="11.45" customHeight="1">
      <c r="A318" s="30">
        <v>21.8001404</v>
      </c>
    </row>
    <row r="319" ht="11.45" customHeight="1">
      <c r="A319" s="30">
        <v>6.7588</v>
      </c>
    </row>
    <row r="320" ht="11.45" customHeight="1">
      <c r="A320" s="30">
        <v>0.27702</v>
      </c>
    </row>
    <row r="321" ht="11.45" customHeight="1">
      <c r="A321" s="30">
        <v>0.0001794</v>
      </c>
    </row>
    <row r="322" ht="11.45" customHeight="1">
      <c r="A322" s="30">
        <v>0.0001872</v>
      </c>
    </row>
    <row r="323" ht="11.45" customHeight="1">
      <c r="A323" s="30">
        <v>8.05E-05</v>
      </c>
    </row>
    <row r="324" ht="11.45" customHeight="1">
      <c r="A324" s="30">
        <v>5.7512431</v>
      </c>
    </row>
    <row r="325" ht="11.45" customHeight="1">
      <c r="A325" s="30">
        <v>36.4744987</v>
      </c>
    </row>
    <row r="326" ht="11.45" customHeight="1">
      <c r="A326" s="30">
        <v>0.734103</v>
      </c>
    </row>
    <row r="327" ht="11.45" customHeight="1">
      <c r="A327" s="30">
        <v>0.709128</v>
      </c>
    </row>
    <row r="328" ht="11.45" customHeight="1">
      <c r="A328" s="30">
        <v>25.5413837</v>
      </c>
    </row>
    <row r="329" ht="11.45" customHeight="1">
      <c r="A329" s="30">
        <v>1.64052</v>
      </c>
    </row>
    <row r="330" ht="11.45" customHeight="1">
      <c r="A330" s="11">
        <v>1.06</v>
      </c>
    </row>
    <row r="331" ht="11.45" customHeight="1">
      <c r="A331" s="11">
        <v>1.06</v>
      </c>
    </row>
    <row r="332" ht="11.45" customHeight="1">
      <c r="A332" s="10">
        <v>40.52</v>
      </c>
    </row>
    <row r="333" ht="11.45" customHeight="1">
      <c r="A333" s="10">
        <v>70.91</v>
      </c>
    </row>
    <row r="334" ht="11.45" customHeight="1">
      <c r="A334" s="10">
        <v>28.31</v>
      </c>
    </row>
    <row r="335" ht="11.45" customHeight="1">
      <c r="A335" s="10">
        <v>39.43</v>
      </c>
    </row>
    <row r="336" ht="11.45" customHeight="1">
      <c r="A336" s="11">
        <v>2.77</v>
      </c>
    </row>
    <row r="337" ht="11.45" customHeight="1">
      <c r="A337" s="11">
        <v>7.9</v>
      </c>
    </row>
    <row r="338" ht="11.45" customHeight="1">
      <c r="A338" s="10">
        <v>153.04</v>
      </c>
    </row>
    <row r="339" ht="11.45" customHeight="1">
      <c r="A339" s="10">
        <v>32.17</v>
      </c>
    </row>
    <row r="340" ht="11.45" customHeight="1">
      <c r="A340" s="11">
        <v>2.96</v>
      </c>
    </row>
    <row r="341" ht="11.45" customHeight="1">
      <c r="A341" s="11">
        <v>0.65</v>
      </c>
    </row>
    <row r="342" ht="11.45" customHeight="1">
      <c r="A342" s="11">
        <v>0.37</v>
      </c>
    </row>
    <row r="343" ht="11.45" customHeight="1">
      <c r="A343" s="11">
        <v>0.09</v>
      </c>
    </row>
    <row r="344" ht="11.45" customHeight="1">
      <c r="A344" s="10">
        <v>27.95</v>
      </c>
    </row>
    <row r="345" ht="11.45" customHeight="1">
      <c r="A345" s="10">
        <v>235.99</v>
      </c>
    </row>
    <row r="346" ht="11.45" customHeight="1">
      <c r="A346" s="11">
        <v>5.15</v>
      </c>
    </row>
    <row r="347" ht="11.45" customHeight="1">
      <c r="A347" s="11">
        <v>4.45</v>
      </c>
    </row>
    <row r="348" ht="11.45" customHeight="1">
      <c r="A348" s="10">
        <v>116.21</v>
      </c>
    </row>
    <row r="349" ht="11.45" customHeight="1">
      <c r="A349" s="11">
        <v>9.35</v>
      </c>
    </row>
    <row r="350" ht="11.45" customHeight="1">
      <c r="A350" s="9" t="s">
        <v>21</v>
      </c>
    </row>
    <row r="351" ht="11.45" customHeight="1">
      <c r="A351" s="10">
        <v>1.11</v>
      </c>
    </row>
    <row r="352" ht="11.45" customHeight="1">
      <c r="A352" s="9" t="s">
        <v>287</v>
      </c>
    </row>
    <row r="353" ht="11.45" customHeight="1">
      <c r="A353" s="9" t="s">
        <v>288</v>
      </c>
    </row>
    <row r="354" ht="11.45" customHeight="1">
      <c r="A354" s="9" t="s">
        <v>289</v>
      </c>
    </row>
    <row r="355" ht="11.45" customHeight="1">
      <c r="A355" s="9" t="s">
        <v>290</v>
      </c>
    </row>
    <row r="356" ht="11.45" customHeight="1">
      <c r="A356" s="9" t="s">
        <v>291</v>
      </c>
    </row>
    <row r="357" ht="0.95" customHeight="1"/>
  </sheetData>
  <mergeCells count="19">
    <mergeCell ref="A1:J1"/>
    <mergeCell ref="K1:N1"/>
    <mergeCell ref="O1:P1"/>
    <mergeCell ref="A2:J2"/>
    <mergeCell ref="K2:N2"/>
    <mergeCell ref="O2:P2"/>
    <mergeCell ref="A3:J3"/>
    <mergeCell ref="K3:N3"/>
    <mergeCell ref="O3:P3"/>
    <mergeCell ref="A4:J4"/>
    <mergeCell ref="K4:N4"/>
    <mergeCell ref="O4:P4"/>
    <mergeCell ref="A166:R166"/>
    <mergeCell ref="A234:R234"/>
    <mergeCell ref="A5:J5"/>
    <mergeCell ref="K5:N5"/>
    <mergeCell ref="O5:P5"/>
    <mergeCell ref="A15:R15"/>
    <mergeCell ref="A91:R9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cp:lastPrinted>2018-08-27T20:59:20Z</cp:lastPrinted>
  <dcterms:created xsi:type="dcterms:W3CDTF">2018-08-24T12:23:34Z</dcterms:created>
  <dcterms:modified xsi:type="dcterms:W3CDTF">2018-08-27T21:00:41Z</dcterms:modified>
  <cp:category/>
  <cp:version/>
  <cp:contentType/>
  <cp:contentStatus/>
</cp:coreProperties>
</file>