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-LICITAÇÕES PMO\LICITAÇÃO 2024\CONCORRÊNCIA ELETRÔNICA\005 CONSTRUÇÃO DE CRECHE PADRÃO FNDE - BAIRRO JACAL\02 FASE EXTERNA\"/>
    </mc:Choice>
  </mc:AlternateContent>
  <xr:revisionPtr revIDLastSave="0" documentId="13_ncr:1_{57A4C021-A0CF-4480-B3A8-CC5946C4E0BB}" xr6:coauthVersionLast="46" xr6:coauthVersionMax="47" xr10:uidLastSave="{00000000-0000-0000-0000-000000000000}"/>
  <bookViews>
    <workbookView xWindow="-120" yWindow="-120" windowWidth="29040" windowHeight="15840" tabRatio="807" activeTab="8" xr2:uid="{00000000-000D-0000-FFFF-FFFF00000000}"/>
  </bookViews>
  <sheets>
    <sheet name="ORÇAMENTO RESUMIDO" sheetId="10" r:id="rId1"/>
    <sheet name="ANALÍTICO" sheetId="6" r:id="rId2"/>
    <sheet name="COMPOSIÇÕES" sheetId="16" r:id="rId3"/>
    <sheet name="CRONOGRAMA" sheetId="7" r:id="rId4"/>
    <sheet name="BDI - PADRÃO" sheetId="8" r:id="rId5"/>
    <sheet name="ENCARGOS SOCIAIS" sheetId="9" r:id="rId6"/>
    <sheet name="CURVA ABC SERVIÇOS" sheetId="11" r:id="rId7"/>
    <sheet name="GRÁFICO ABC SERVIÇOS" sheetId="13" r:id="rId8"/>
    <sheet name="CURVA ABC INSUMOS" sheetId="14" r:id="rId9"/>
    <sheet name="GRÁFICO ACB INSUMO" sheetId="15" r:id="rId10"/>
  </sheets>
  <definedNames>
    <definedName name="_xlnm._FilterDatabase" localSheetId="1" hidden="1">ANALÍTICO!$A$17:$I$714</definedName>
    <definedName name="_xlnm._FilterDatabase" localSheetId="8" hidden="1">'CURVA ABC INSUMOS'!$A$17:$H$811</definedName>
    <definedName name="_xlnm._FilterDatabase" localSheetId="6" hidden="1">'CURVA ABC SERVIÇOS'!$A$17:$H$483</definedName>
    <definedName name="_xlnm._FilterDatabase" localSheetId="7" hidden="1">'GRÁFICO ABC SERVIÇOS'!$A$17:$H$45</definedName>
    <definedName name="_xlnm._FilterDatabase" localSheetId="9" hidden="1">'GRÁFICO ACB INSUMO'!$A$17:$H$45</definedName>
    <definedName name="_xlnm.Print_Area" localSheetId="1">ANALÍTICO!$A$1:$I$725</definedName>
    <definedName name="_xlnm.Print_Area" localSheetId="4">'BDI - PADRÃO'!$A$1:$C$49</definedName>
    <definedName name="_xlnm.Print_Area" localSheetId="3">CRONOGRAMA!$A$1:$P$164</definedName>
    <definedName name="_xlnm.Print_Area" localSheetId="8">'CURVA ABC INSUMOS'!$A$1:$H$827</definedName>
    <definedName name="_xlnm.Print_Area" localSheetId="6">'CURVA ABC SERVIÇOS'!$A$1:$H$499</definedName>
    <definedName name="_xlnm.Print_Area" localSheetId="5">'ENCARGOS SOCIAIS'!$A$1:$D$68</definedName>
    <definedName name="_xlnm.Print_Area" localSheetId="7">'GRÁFICO ABC SERVIÇOS'!$A$1:$H$60</definedName>
    <definedName name="_xlnm.Print_Area" localSheetId="9">'GRÁFICO ACB INSUMO'!$A$1:$H$60</definedName>
    <definedName name="_xlnm.Print_Area" localSheetId="0">'ORÇAMENTO RESUMIDO'!$A$1:$E$65</definedName>
    <definedName name="_xlnm.Database">TEXT(#REF!,"mm-aaaa")</definedName>
    <definedName name="_xlnm.Print_Titles" localSheetId="1">ANALÍTICO!$17:$17</definedName>
    <definedName name="_xlnm.Print_Titles" localSheetId="3">CRONOGRAMA!$12:$13</definedName>
    <definedName name="_xlnm.Print_Titles" localSheetId="8">'CURVA ABC INSUMOS'!$17:$17</definedName>
    <definedName name="_xlnm.Print_Titles" localSheetId="6">'CURVA ABC SERVIÇOS'!$17:$17</definedName>
    <definedName name="_xlnm.Print_Titles" localSheetId="0">'ORÇAMENTO RESUMIDO'!$15:$17</definedName>
  </definedNames>
  <calcPr calcId="191029"/>
</workbook>
</file>

<file path=xl/calcChain.xml><?xml version="1.0" encoding="utf-8"?>
<calcChain xmlns="http://schemas.openxmlformats.org/spreadsheetml/2006/main">
  <c r="F70" i="10" l="1"/>
  <c r="F69" i="10"/>
  <c r="F14" i="14" l="1"/>
  <c r="F798" i="14" s="1"/>
  <c r="F763" i="14"/>
  <c r="F715" i="14"/>
  <c r="F667" i="14"/>
  <c r="F619" i="14"/>
  <c r="F571" i="14"/>
  <c r="F543" i="14"/>
  <c r="F519" i="14"/>
  <c r="F495" i="14"/>
  <c r="F477" i="14"/>
  <c r="F461" i="14"/>
  <c r="F447" i="14"/>
  <c r="F429" i="14"/>
  <c r="F415" i="14"/>
  <c r="F413" i="14"/>
  <c r="F400" i="14"/>
  <c r="F399" i="14"/>
  <c r="F384" i="14"/>
  <c r="F381" i="14"/>
  <c r="F367" i="14"/>
  <c r="F365" i="14"/>
  <c r="F353" i="14"/>
  <c r="F352" i="14"/>
  <c r="F340" i="14"/>
  <c r="F339" i="14"/>
  <c r="F327" i="14"/>
  <c r="F325" i="14"/>
  <c r="F313" i="14"/>
  <c r="F312" i="14"/>
  <c r="F300" i="14"/>
  <c r="F299" i="14"/>
  <c r="F289" i="14"/>
  <c r="F288" i="14"/>
  <c r="F279" i="14"/>
  <c r="F277" i="14"/>
  <c r="F268" i="14"/>
  <c r="F267" i="14"/>
  <c r="F257" i="14"/>
  <c r="F256" i="14"/>
  <c r="F246" i="14"/>
  <c r="F245" i="14"/>
  <c r="F235" i="14"/>
  <c r="F234" i="14"/>
  <c r="F225" i="14"/>
  <c r="F223" i="14"/>
  <c r="F215" i="14"/>
  <c r="F213" i="14"/>
  <c r="F204" i="14"/>
  <c r="F203" i="14"/>
  <c r="F193" i="14"/>
  <c r="F192" i="14"/>
  <c r="F183" i="14"/>
  <c r="F181" i="14"/>
  <c r="F172" i="14"/>
  <c r="F171" i="14"/>
  <c r="F161" i="14"/>
  <c r="F160" i="14"/>
  <c r="F150" i="14"/>
  <c r="F149" i="14"/>
  <c r="F139" i="14"/>
  <c r="F138" i="14"/>
  <c r="F129" i="14"/>
  <c r="F127" i="14"/>
  <c r="F119" i="14"/>
  <c r="F117" i="14"/>
  <c r="F111" i="14"/>
  <c r="F108" i="14"/>
  <c r="F107" i="14"/>
  <c r="F97" i="14"/>
  <c r="F96" i="14"/>
  <c r="F89" i="14"/>
  <c r="F87" i="14"/>
  <c r="F85" i="14"/>
  <c r="F78" i="14"/>
  <c r="F76" i="14"/>
  <c r="F75" i="14"/>
  <c r="F70" i="14"/>
  <c r="F68" i="14"/>
  <c r="F67" i="14"/>
  <c r="F64" i="14"/>
  <c r="F62" i="14"/>
  <c r="F60" i="14"/>
  <c r="F59" i="14"/>
  <c r="F56" i="14"/>
  <c r="F54" i="14"/>
  <c r="F52" i="14"/>
  <c r="F51" i="14"/>
  <c r="F48" i="14"/>
  <c r="F46" i="14"/>
  <c r="F44" i="14"/>
  <c r="F43" i="14"/>
  <c r="F40" i="14"/>
  <c r="F765" i="14" l="1"/>
  <c r="F432" i="14"/>
  <c r="F448" i="14"/>
  <c r="F463" i="14"/>
  <c r="F480" i="14"/>
  <c r="F496" i="14"/>
  <c r="F520" i="14"/>
  <c r="F544" i="14"/>
  <c r="F573" i="14"/>
  <c r="F621" i="14"/>
  <c r="F669" i="14"/>
  <c r="F717" i="14"/>
  <c r="F45" i="14"/>
  <c r="F53" i="14"/>
  <c r="F61" i="14"/>
  <c r="F69" i="14"/>
  <c r="F77" i="14"/>
  <c r="F88" i="14"/>
  <c r="F99" i="14"/>
  <c r="F109" i="14"/>
  <c r="F120" i="14"/>
  <c r="F131" i="14"/>
  <c r="F141" i="14"/>
  <c r="F151" i="14"/>
  <c r="F162" i="14"/>
  <c r="F173" i="14"/>
  <c r="F184" i="14"/>
  <c r="F195" i="14"/>
  <c r="F205" i="14"/>
  <c r="F216" i="14"/>
  <c r="F227" i="14"/>
  <c r="F237" i="14"/>
  <c r="F247" i="14"/>
  <c r="F258" i="14"/>
  <c r="F269" i="14"/>
  <c r="F280" i="14"/>
  <c r="F291" i="14"/>
  <c r="F301" i="14"/>
  <c r="F315" i="14"/>
  <c r="F328" i="14"/>
  <c r="F341" i="14"/>
  <c r="F355" i="14"/>
  <c r="F369" i="14"/>
  <c r="F387" i="14"/>
  <c r="F401" i="14"/>
  <c r="F417" i="14"/>
  <c r="F435" i="14"/>
  <c r="F449" i="14"/>
  <c r="F465" i="14"/>
  <c r="F483" i="14"/>
  <c r="F499" i="14"/>
  <c r="F523" i="14"/>
  <c r="F547" i="14"/>
  <c r="F583" i="14"/>
  <c r="F631" i="14"/>
  <c r="F679" i="14"/>
  <c r="F727" i="14"/>
  <c r="F775" i="14"/>
  <c r="F777" i="14"/>
  <c r="F100" i="14"/>
  <c r="F121" i="14"/>
  <c r="F132" i="14"/>
  <c r="F143" i="14"/>
  <c r="F153" i="14"/>
  <c r="F163" i="14"/>
  <c r="F174" i="14"/>
  <c r="F185" i="14"/>
  <c r="F196" i="14"/>
  <c r="F207" i="14"/>
  <c r="F217" i="14"/>
  <c r="F228" i="14"/>
  <c r="F239" i="14"/>
  <c r="F249" i="14"/>
  <c r="F259" i="14"/>
  <c r="F270" i="14"/>
  <c r="F281" i="14"/>
  <c r="F292" i="14"/>
  <c r="F303" i="14"/>
  <c r="F316" i="14"/>
  <c r="F329" i="14"/>
  <c r="F343" i="14"/>
  <c r="F357" i="14"/>
  <c r="F372" i="14"/>
  <c r="F388" i="14"/>
  <c r="F403" i="14"/>
  <c r="F420" i="14"/>
  <c r="F436" i="14"/>
  <c r="F451" i="14"/>
  <c r="F468" i="14"/>
  <c r="F484" i="14"/>
  <c r="F501" i="14"/>
  <c r="F525" i="14"/>
  <c r="F549" i="14"/>
  <c r="F585" i="14"/>
  <c r="F633" i="14"/>
  <c r="F681" i="14"/>
  <c r="F729" i="14"/>
  <c r="F14" i="15"/>
  <c r="F47" i="14"/>
  <c r="F55" i="14"/>
  <c r="F63" i="14"/>
  <c r="F71" i="14"/>
  <c r="F79" i="14"/>
  <c r="F90" i="14"/>
  <c r="F101" i="14"/>
  <c r="F112" i="14"/>
  <c r="F123" i="14"/>
  <c r="F133" i="14"/>
  <c r="F144" i="14"/>
  <c r="F155" i="14"/>
  <c r="F165" i="14"/>
  <c r="F175" i="14"/>
  <c r="F186" i="14"/>
  <c r="F197" i="14"/>
  <c r="F208" i="14"/>
  <c r="F219" i="14"/>
  <c r="F229" i="14"/>
  <c r="F240" i="14"/>
  <c r="F251" i="14"/>
  <c r="F261" i="14"/>
  <c r="F271" i="14"/>
  <c r="F282" i="14"/>
  <c r="F293" i="14"/>
  <c r="F304" i="14"/>
  <c r="F317" i="14"/>
  <c r="F331" i="14"/>
  <c r="F345" i="14"/>
  <c r="F360" i="14"/>
  <c r="F375" i="14"/>
  <c r="F389" i="14"/>
  <c r="F405" i="14"/>
  <c r="F423" i="14"/>
  <c r="F437" i="14"/>
  <c r="F453" i="14"/>
  <c r="F471" i="14"/>
  <c r="F485" i="14"/>
  <c r="F507" i="14"/>
  <c r="F531" i="14"/>
  <c r="F555" i="14"/>
  <c r="F595" i="14"/>
  <c r="F643" i="14"/>
  <c r="F691" i="14"/>
  <c r="F739" i="14"/>
  <c r="F787" i="14"/>
  <c r="F81" i="14"/>
  <c r="F124" i="14"/>
  <c r="F145" i="14"/>
  <c r="F167" i="14"/>
  <c r="F187" i="14"/>
  <c r="F198" i="14"/>
  <c r="F209" i="14"/>
  <c r="F220" i="14"/>
  <c r="F231" i="14"/>
  <c r="F241" i="14"/>
  <c r="F252" i="14"/>
  <c r="F263" i="14"/>
  <c r="F273" i="14"/>
  <c r="F283" i="14"/>
  <c r="F294" i="14"/>
  <c r="F305" i="14"/>
  <c r="F319" i="14"/>
  <c r="F333" i="14"/>
  <c r="F348" i="14"/>
  <c r="F361" i="14"/>
  <c r="F376" i="14"/>
  <c r="F391" i="14"/>
  <c r="F408" i="14"/>
  <c r="F424" i="14"/>
  <c r="F439" i="14"/>
  <c r="F456" i="14"/>
  <c r="F472" i="14"/>
  <c r="F487" i="14"/>
  <c r="F508" i="14"/>
  <c r="F532" i="14"/>
  <c r="F556" i="14"/>
  <c r="F597" i="14"/>
  <c r="F645" i="14"/>
  <c r="F693" i="14"/>
  <c r="F741" i="14"/>
  <c r="F789" i="14"/>
  <c r="F72" i="14"/>
  <c r="F102" i="14"/>
  <c r="F156" i="14"/>
  <c r="F41" i="14"/>
  <c r="F57" i="14"/>
  <c r="F73" i="14"/>
  <c r="F93" i="14"/>
  <c r="F114" i="14"/>
  <c r="F147" i="14"/>
  <c r="F179" i="14"/>
  <c r="F210" i="14"/>
  <c r="F253" i="14"/>
  <c r="F285" i="14"/>
  <c r="F349" i="14"/>
  <c r="F459" i="14"/>
  <c r="F799" i="14"/>
  <c r="F91" i="14"/>
  <c r="F113" i="14"/>
  <c r="F135" i="14"/>
  <c r="F177" i="14"/>
  <c r="F49" i="14"/>
  <c r="F65" i="14"/>
  <c r="F83" i="14"/>
  <c r="F103" i="14"/>
  <c r="F125" i="14"/>
  <c r="F136" i="14"/>
  <c r="F157" i="14"/>
  <c r="F168" i="14"/>
  <c r="F189" i="14"/>
  <c r="F199" i="14"/>
  <c r="F221" i="14"/>
  <c r="F232" i="14"/>
  <c r="F243" i="14"/>
  <c r="F264" i="14"/>
  <c r="F275" i="14"/>
  <c r="F295" i="14"/>
  <c r="F307" i="14"/>
  <c r="F321" i="14"/>
  <c r="F336" i="14"/>
  <c r="F363" i="14"/>
  <c r="F377" i="14"/>
  <c r="F393" i="14"/>
  <c r="F411" i="14"/>
  <c r="F425" i="14"/>
  <c r="F441" i="14"/>
  <c r="F473" i="14"/>
  <c r="F489" i="14"/>
  <c r="F511" i="14"/>
  <c r="F535" i="14"/>
  <c r="F559" i="14"/>
  <c r="F607" i="14"/>
  <c r="F655" i="14"/>
  <c r="F703" i="14"/>
  <c r="F751" i="14"/>
  <c r="F42" i="14"/>
  <c r="F50" i="14"/>
  <c r="F58" i="14"/>
  <c r="F66" i="14"/>
  <c r="F74" i="14"/>
  <c r="F84" i="14"/>
  <c r="F95" i="14"/>
  <c r="F105" i="14"/>
  <c r="F115" i="14"/>
  <c r="F126" i="14"/>
  <c r="F137" i="14"/>
  <c r="F148" i="14"/>
  <c r="F159" i="14"/>
  <c r="F169" i="14"/>
  <c r="F180" i="14"/>
  <c r="F191" i="14"/>
  <c r="F201" i="14"/>
  <c r="F211" i="14"/>
  <c r="F222" i="14"/>
  <c r="F233" i="14"/>
  <c r="F244" i="14"/>
  <c r="F255" i="14"/>
  <c r="F265" i="14"/>
  <c r="F276" i="14"/>
  <c r="F287" i="14"/>
  <c r="F297" i="14"/>
  <c r="F309" i="14"/>
  <c r="F324" i="14"/>
  <c r="F337" i="14"/>
  <c r="F351" i="14"/>
  <c r="F364" i="14"/>
  <c r="F379" i="14"/>
  <c r="F396" i="14"/>
  <c r="F412" i="14"/>
  <c r="F427" i="14"/>
  <c r="F444" i="14"/>
  <c r="F460" i="14"/>
  <c r="F475" i="14"/>
  <c r="F492" i="14"/>
  <c r="F513" i="14"/>
  <c r="F537" i="14"/>
  <c r="F561" i="14"/>
  <c r="F609" i="14"/>
  <c r="F657" i="14"/>
  <c r="F705" i="14"/>
  <c r="F753" i="14"/>
  <c r="F801" i="14"/>
  <c r="F80" i="14"/>
  <c r="F92" i="14"/>
  <c r="F104" i="14"/>
  <c r="F116" i="14"/>
  <c r="F128" i="14"/>
  <c r="F140" i="14"/>
  <c r="F152" i="14"/>
  <c r="F164" i="14"/>
  <c r="F176" i="14"/>
  <c r="F188" i="14"/>
  <c r="F200" i="14"/>
  <c r="F212" i="14"/>
  <c r="F224" i="14"/>
  <c r="F236" i="14"/>
  <c r="F248" i="14"/>
  <c r="F260" i="14"/>
  <c r="F272" i="14"/>
  <c r="F284" i="14"/>
  <c r="F296" i="14"/>
  <c r="F308" i="14"/>
  <c r="F320" i="14"/>
  <c r="F332" i="14"/>
  <c r="F344" i="14"/>
  <c r="F356" i="14"/>
  <c r="F368" i="14"/>
  <c r="F380" i="14"/>
  <c r="F392" i="14"/>
  <c r="F404" i="14"/>
  <c r="F416" i="14"/>
  <c r="F428" i="14"/>
  <c r="F440" i="14"/>
  <c r="F452" i="14"/>
  <c r="F464" i="14"/>
  <c r="F476" i="14"/>
  <c r="F488" i="14"/>
  <c r="F500" i="14"/>
  <c r="F512" i="14"/>
  <c r="F524" i="14"/>
  <c r="F536" i="14"/>
  <c r="F548" i="14"/>
  <c r="F560" i="14"/>
  <c r="F572" i="14"/>
  <c r="F584" i="14"/>
  <c r="F596" i="14"/>
  <c r="F608" i="14"/>
  <c r="F620" i="14"/>
  <c r="F632" i="14"/>
  <c r="F644" i="14"/>
  <c r="F656" i="14"/>
  <c r="F668" i="14"/>
  <c r="F680" i="14"/>
  <c r="F692" i="14"/>
  <c r="F704" i="14"/>
  <c r="F716" i="14"/>
  <c r="F728" i="14"/>
  <c r="F740" i="14"/>
  <c r="F752" i="14"/>
  <c r="F764" i="14"/>
  <c r="F776" i="14"/>
  <c r="F788" i="14"/>
  <c r="F800" i="14"/>
  <c r="F82" i="14"/>
  <c r="F94" i="14"/>
  <c r="F106" i="14"/>
  <c r="F118" i="14"/>
  <c r="F130" i="14"/>
  <c r="F142" i="14"/>
  <c r="F154" i="14"/>
  <c r="F166" i="14"/>
  <c r="F178" i="14"/>
  <c r="F190" i="14"/>
  <c r="F202" i="14"/>
  <c r="F214" i="14"/>
  <c r="F226" i="14"/>
  <c r="F238" i="14"/>
  <c r="F250" i="14"/>
  <c r="F262" i="14"/>
  <c r="F274" i="14"/>
  <c r="F286" i="14"/>
  <c r="F298" i="14"/>
  <c r="F310" i="14"/>
  <c r="F322" i="14"/>
  <c r="F334" i="14"/>
  <c r="F346" i="14"/>
  <c r="F358" i="14"/>
  <c r="F370" i="14"/>
  <c r="F382" i="14"/>
  <c r="F394" i="14"/>
  <c r="F406" i="14"/>
  <c r="F418" i="14"/>
  <c r="F430" i="14"/>
  <c r="F442" i="14"/>
  <c r="F454" i="14"/>
  <c r="F466" i="14"/>
  <c r="F478" i="14"/>
  <c r="F490" i="14"/>
  <c r="F502" i="14"/>
  <c r="F514" i="14"/>
  <c r="F526" i="14"/>
  <c r="F538" i="14"/>
  <c r="F550" i="14"/>
  <c r="F562" i="14"/>
  <c r="F574" i="14"/>
  <c r="F586" i="14"/>
  <c r="F598" i="14"/>
  <c r="F610" i="14"/>
  <c r="F622" i="14"/>
  <c r="F634" i="14"/>
  <c r="F646" i="14"/>
  <c r="F658" i="14"/>
  <c r="F670" i="14"/>
  <c r="F682" i="14"/>
  <c r="F694" i="14"/>
  <c r="F706" i="14"/>
  <c r="F718" i="14"/>
  <c r="F730" i="14"/>
  <c r="F742" i="14"/>
  <c r="F754" i="14"/>
  <c r="F766" i="14"/>
  <c r="F778" i="14"/>
  <c r="F790" i="14"/>
  <c r="F802" i="14"/>
  <c r="F311" i="14"/>
  <c r="F323" i="14"/>
  <c r="F335" i="14"/>
  <c r="F347" i="14"/>
  <c r="F359" i="14"/>
  <c r="F371" i="14"/>
  <c r="F383" i="14"/>
  <c r="F395" i="14"/>
  <c r="F407" i="14"/>
  <c r="F419" i="14"/>
  <c r="F431" i="14"/>
  <c r="F443" i="14"/>
  <c r="F455" i="14"/>
  <c r="F467" i="14"/>
  <c r="F479" i="14"/>
  <c r="F491" i="14"/>
  <c r="F503" i="14"/>
  <c r="F515" i="14"/>
  <c r="F527" i="14"/>
  <c r="F539" i="14"/>
  <c r="F551" i="14"/>
  <c r="F563" i="14"/>
  <c r="F575" i="14"/>
  <c r="F587" i="14"/>
  <c r="F599" i="14"/>
  <c r="F611" i="14"/>
  <c r="F623" i="14"/>
  <c r="F635" i="14"/>
  <c r="F647" i="14"/>
  <c r="F659" i="14"/>
  <c r="F671" i="14"/>
  <c r="F683" i="14"/>
  <c r="F695" i="14"/>
  <c r="F707" i="14"/>
  <c r="F719" i="14"/>
  <c r="F731" i="14"/>
  <c r="F743" i="14"/>
  <c r="F755" i="14"/>
  <c r="F767" i="14"/>
  <c r="F779" i="14"/>
  <c r="F791" i="14"/>
  <c r="F803" i="14"/>
  <c r="F504" i="14"/>
  <c r="F516" i="14"/>
  <c r="F528" i="14"/>
  <c r="F540" i="14"/>
  <c r="F552" i="14"/>
  <c r="F564" i="14"/>
  <c r="F576" i="14"/>
  <c r="F588" i="14"/>
  <c r="F600" i="14"/>
  <c r="F612" i="14"/>
  <c r="F624" i="14"/>
  <c r="F636" i="14"/>
  <c r="F648" i="14"/>
  <c r="F660" i="14"/>
  <c r="F672" i="14"/>
  <c r="F684" i="14"/>
  <c r="F696" i="14"/>
  <c r="F708" i="14"/>
  <c r="F720" i="14"/>
  <c r="F732" i="14"/>
  <c r="F744" i="14"/>
  <c r="F756" i="14"/>
  <c r="F768" i="14"/>
  <c r="F780" i="14"/>
  <c r="F792" i="14"/>
  <c r="F804" i="14"/>
  <c r="F373" i="14"/>
  <c r="F385" i="14"/>
  <c r="F397" i="14"/>
  <c r="F409" i="14"/>
  <c r="F421" i="14"/>
  <c r="F433" i="14"/>
  <c r="F445" i="14"/>
  <c r="F457" i="14"/>
  <c r="F469" i="14"/>
  <c r="F481" i="14"/>
  <c r="F493" i="14"/>
  <c r="F505" i="14"/>
  <c r="F517" i="14"/>
  <c r="F529" i="14"/>
  <c r="F541" i="14"/>
  <c r="F553" i="14"/>
  <c r="F565" i="14"/>
  <c r="F577" i="14"/>
  <c r="F589" i="14"/>
  <c r="F601" i="14"/>
  <c r="F613" i="14"/>
  <c r="F625" i="14"/>
  <c r="F637" i="14"/>
  <c r="F649" i="14"/>
  <c r="F661" i="14"/>
  <c r="F673" i="14"/>
  <c r="F685" i="14"/>
  <c r="F697" i="14"/>
  <c r="F709" i="14"/>
  <c r="F721" i="14"/>
  <c r="F733" i="14"/>
  <c r="F745" i="14"/>
  <c r="F757" i="14"/>
  <c r="F769" i="14"/>
  <c r="F781" i="14"/>
  <c r="F793" i="14"/>
  <c r="F805" i="14"/>
  <c r="F86" i="14"/>
  <c r="F98" i="14"/>
  <c r="F110" i="14"/>
  <c r="F122" i="14"/>
  <c r="F134" i="14"/>
  <c r="F146" i="14"/>
  <c r="F158" i="14"/>
  <c r="F170" i="14"/>
  <c r="F182" i="14"/>
  <c r="F194" i="14"/>
  <c r="F206" i="14"/>
  <c r="F218" i="14"/>
  <c r="F230" i="14"/>
  <c r="F242" i="14"/>
  <c r="F254" i="14"/>
  <c r="F266" i="14"/>
  <c r="F278" i="14"/>
  <c r="F290" i="14"/>
  <c r="F302" i="14"/>
  <c r="F314" i="14"/>
  <c r="F326" i="14"/>
  <c r="F338" i="14"/>
  <c r="F350" i="14"/>
  <c r="F362" i="14"/>
  <c r="F374" i="14"/>
  <c r="F386" i="14"/>
  <c r="F398" i="14"/>
  <c r="F410" i="14"/>
  <c r="F422" i="14"/>
  <c r="F434" i="14"/>
  <c r="F446" i="14"/>
  <c r="F458" i="14"/>
  <c r="F470" i="14"/>
  <c r="F482" i="14"/>
  <c r="F494" i="14"/>
  <c r="F506" i="14"/>
  <c r="F518" i="14"/>
  <c r="F530" i="14"/>
  <c r="F542" i="14"/>
  <c r="F554" i="14"/>
  <c r="F566" i="14"/>
  <c r="F578" i="14"/>
  <c r="F590" i="14"/>
  <c r="F602" i="14"/>
  <c r="F614" i="14"/>
  <c r="F626" i="14"/>
  <c r="F638" i="14"/>
  <c r="F650" i="14"/>
  <c r="F662" i="14"/>
  <c r="F674" i="14"/>
  <c r="F686" i="14"/>
  <c r="F698" i="14"/>
  <c r="F710" i="14"/>
  <c r="F722" i="14"/>
  <c r="F734" i="14"/>
  <c r="F746" i="14"/>
  <c r="F758" i="14"/>
  <c r="F770" i="14"/>
  <c r="F782" i="14"/>
  <c r="F794" i="14"/>
  <c r="F806" i="14"/>
  <c r="F567" i="14"/>
  <c r="F579" i="14"/>
  <c r="F591" i="14"/>
  <c r="F603" i="14"/>
  <c r="F615" i="14"/>
  <c r="F627" i="14"/>
  <c r="F639" i="14"/>
  <c r="F651" i="14"/>
  <c r="F663" i="14"/>
  <c r="F675" i="14"/>
  <c r="F687" i="14"/>
  <c r="F699" i="14"/>
  <c r="F711" i="14"/>
  <c r="F723" i="14"/>
  <c r="F735" i="14"/>
  <c r="F747" i="14"/>
  <c r="F759" i="14"/>
  <c r="F771" i="14"/>
  <c r="F783" i="14"/>
  <c r="F795" i="14"/>
  <c r="F807" i="14"/>
  <c r="F568" i="14"/>
  <c r="F580" i="14"/>
  <c r="F592" i="14"/>
  <c r="F604" i="14"/>
  <c r="F616" i="14"/>
  <c r="F628" i="14"/>
  <c r="F640" i="14"/>
  <c r="F652" i="14"/>
  <c r="F664" i="14"/>
  <c r="F676" i="14"/>
  <c r="F688" i="14"/>
  <c r="F700" i="14"/>
  <c r="F712" i="14"/>
  <c r="F724" i="14"/>
  <c r="F736" i="14"/>
  <c r="F748" i="14"/>
  <c r="F760" i="14"/>
  <c r="F772" i="14"/>
  <c r="F784" i="14"/>
  <c r="F796" i="14"/>
  <c r="F808" i="14"/>
  <c r="F497" i="14"/>
  <c r="F509" i="14"/>
  <c r="F521" i="14"/>
  <c r="F533" i="14"/>
  <c r="F545" i="14"/>
  <c r="F557" i="14"/>
  <c r="F569" i="14"/>
  <c r="F581" i="14"/>
  <c r="F593" i="14"/>
  <c r="F605" i="14"/>
  <c r="F617" i="14"/>
  <c r="F629" i="14"/>
  <c r="F641" i="14"/>
  <c r="F653" i="14"/>
  <c r="F665" i="14"/>
  <c r="F677" i="14"/>
  <c r="F689" i="14"/>
  <c r="F701" i="14"/>
  <c r="F713" i="14"/>
  <c r="F725" i="14"/>
  <c r="F737" i="14"/>
  <c r="F749" i="14"/>
  <c r="F761" i="14"/>
  <c r="F773" i="14"/>
  <c r="F785" i="14"/>
  <c r="F797" i="14"/>
  <c r="F809" i="14"/>
  <c r="F306" i="14"/>
  <c r="F318" i="14"/>
  <c r="F330" i="14"/>
  <c r="F342" i="14"/>
  <c r="F354" i="14"/>
  <c r="F366" i="14"/>
  <c r="F378" i="14"/>
  <c r="F390" i="14"/>
  <c r="F402" i="14"/>
  <c r="F414" i="14"/>
  <c r="F426" i="14"/>
  <c r="F438" i="14"/>
  <c r="F450" i="14"/>
  <c r="F462" i="14"/>
  <c r="F474" i="14"/>
  <c r="F486" i="14"/>
  <c r="F498" i="14"/>
  <c r="F510" i="14"/>
  <c r="F522" i="14"/>
  <c r="F534" i="14"/>
  <c r="F546" i="14"/>
  <c r="F558" i="14"/>
  <c r="F570" i="14"/>
  <c r="F582" i="14"/>
  <c r="F594" i="14"/>
  <c r="F606" i="14"/>
  <c r="F618" i="14"/>
  <c r="F630" i="14"/>
  <c r="F642" i="14"/>
  <c r="F654" i="14"/>
  <c r="F666" i="14"/>
  <c r="F678" i="14"/>
  <c r="F690" i="14"/>
  <c r="F702" i="14"/>
  <c r="F714" i="14"/>
  <c r="F726" i="14"/>
  <c r="F738" i="14"/>
  <c r="F750" i="14"/>
  <c r="F762" i="14"/>
  <c r="F774" i="14"/>
  <c r="F786" i="14"/>
  <c r="K706" i="6"/>
  <c r="K704" i="6"/>
  <c r="K701" i="6"/>
  <c r="K697" i="6"/>
  <c r="K693" i="6"/>
  <c r="K687" i="6"/>
  <c r="K683" i="6"/>
  <c r="K676" i="6"/>
  <c r="K665" i="6"/>
  <c r="K657" i="6"/>
  <c r="K653" i="6"/>
  <c r="K646" i="6"/>
  <c r="K641" i="6"/>
  <c r="K634" i="6"/>
  <c r="K630" i="6"/>
  <c r="K629" i="6"/>
  <c r="K616" i="6"/>
  <c r="K611" i="6"/>
  <c r="K610" i="6"/>
  <c r="K602" i="6"/>
  <c r="K575" i="6"/>
  <c r="K571" i="6"/>
  <c r="K569" i="6"/>
  <c r="K565" i="6"/>
  <c r="K556" i="6"/>
  <c r="K541" i="6"/>
  <c r="K525" i="6"/>
  <c r="K515" i="6"/>
  <c r="K506" i="6"/>
  <c r="K481" i="6"/>
  <c r="K464" i="6"/>
  <c r="K458" i="6"/>
  <c r="K451" i="6"/>
  <c r="K444" i="6"/>
  <c r="K442" i="6"/>
  <c r="K439" i="6"/>
  <c r="K429" i="6"/>
  <c r="K425" i="6"/>
  <c r="K418" i="6"/>
  <c r="K364" i="6"/>
  <c r="K349" i="6"/>
  <c r="K328" i="6"/>
  <c r="K324" i="6"/>
  <c r="K302" i="6"/>
  <c r="K293" i="6"/>
  <c r="K291" i="6"/>
  <c r="K287" i="6"/>
  <c r="K279" i="6"/>
  <c r="K277" i="6"/>
  <c r="K270" i="6"/>
  <c r="K255" i="6"/>
  <c r="K245" i="6"/>
  <c r="K232" i="6"/>
  <c r="K229" i="6"/>
  <c r="K226" i="6"/>
  <c r="K217" i="6"/>
  <c r="K210" i="6"/>
  <c r="K199" i="6"/>
  <c r="K196" i="6"/>
  <c r="K188" i="6"/>
  <c r="K182" i="6"/>
  <c r="K179" i="6"/>
  <c r="K173" i="6"/>
  <c r="K171" i="6"/>
  <c r="K169" i="6"/>
  <c r="K150" i="6"/>
  <c r="K144" i="6"/>
  <c r="K140" i="6"/>
  <c r="K135" i="6"/>
  <c r="K125" i="6"/>
  <c r="K122" i="6"/>
  <c r="K120" i="6"/>
  <c r="K116" i="6"/>
  <c r="K108" i="6"/>
  <c r="K100" i="6"/>
  <c r="K92" i="6"/>
  <c r="K74" i="6"/>
  <c r="K66" i="6"/>
  <c r="K61" i="6"/>
  <c r="K42" i="6"/>
  <c r="K47" i="6"/>
  <c r="K51" i="6"/>
  <c r="K56" i="6"/>
  <c r="K82" i="6"/>
  <c r="K147" i="6"/>
  <c r="F4" i="7"/>
  <c r="A11" i="7"/>
  <c r="C8" i="7"/>
  <c r="A8" i="7"/>
  <c r="C4" i="7"/>
  <c r="A4" i="7"/>
  <c r="C31" i="8"/>
  <c r="C32" i="8" s="1"/>
  <c r="I8" i="7" s="1"/>
  <c r="A60" i="15" l="1"/>
  <c r="A59" i="15"/>
  <c r="A58" i="15"/>
  <c r="A57" i="15"/>
  <c r="A52" i="15"/>
  <c r="A827" i="14"/>
  <c r="A826" i="14"/>
  <c r="A825" i="14"/>
  <c r="A824" i="14"/>
  <c r="A818" i="14"/>
  <c r="A60" i="13"/>
  <c r="A59" i="13"/>
  <c r="A58" i="13"/>
  <c r="A57" i="13"/>
  <c r="A52" i="13"/>
  <c r="H3" i="6"/>
  <c r="F3" i="14" s="1"/>
  <c r="O70" i="7"/>
  <c r="N70" i="7"/>
  <c r="M70" i="7"/>
  <c r="L70" i="7"/>
  <c r="K70" i="7"/>
  <c r="J70" i="7"/>
  <c r="I70" i="7"/>
  <c r="H70" i="7"/>
  <c r="G70" i="7"/>
  <c r="F70" i="7"/>
  <c r="E70" i="7"/>
  <c r="D7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O97" i="7"/>
  <c r="N97" i="7"/>
  <c r="M97" i="7"/>
  <c r="L97" i="7"/>
  <c r="K97" i="7"/>
  <c r="J97" i="7"/>
  <c r="I97" i="7"/>
  <c r="H97" i="7"/>
  <c r="G97" i="7"/>
  <c r="F97" i="7"/>
  <c r="E97" i="7"/>
  <c r="D97" i="7"/>
  <c r="O94" i="7"/>
  <c r="N94" i="7"/>
  <c r="M94" i="7"/>
  <c r="L94" i="7"/>
  <c r="K94" i="7"/>
  <c r="J94" i="7"/>
  <c r="I94" i="7"/>
  <c r="H94" i="7"/>
  <c r="G94" i="7"/>
  <c r="F94" i="7"/>
  <c r="E94" i="7"/>
  <c r="D94" i="7"/>
  <c r="O91" i="7"/>
  <c r="N91" i="7"/>
  <c r="M91" i="7"/>
  <c r="L91" i="7"/>
  <c r="K91" i="7"/>
  <c r="J91" i="7"/>
  <c r="I91" i="7"/>
  <c r="H91" i="7"/>
  <c r="G91" i="7"/>
  <c r="F91" i="7"/>
  <c r="E91" i="7"/>
  <c r="D91" i="7"/>
  <c r="O88" i="7"/>
  <c r="N88" i="7"/>
  <c r="M88" i="7"/>
  <c r="L88" i="7"/>
  <c r="K88" i="7"/>
  <c r="J88" i="7"/>
  <c r="I88" i="7"/>
  <c r="H88" i="7"/>
  <c r="G88" i="7"/>
  <c r="F88" i="7"/>
  <c r="E88" i="7"/>
  <c r="D88" i="7"/>
  <c r="O85" i="7"/>
  <c r="N85" i="7"/>
  <c r="M85" i="7"/>
  <c r="L85" i="7"/>
  <c r="K85" i="7"/>
  <c r="J85" i="7"/>
  <c r="I85" i="7"/>
  <c r="H85" i="7"/>
  <c r="G85" i="7"/>
  <c r="F85" i="7"/>
  <c r="E85" i="7"/>
  <c r="D85" i="7"/>
  <c r="O82" i="7"/>
  <c r="N82" i="7"/>
  <c r="M82" i="7"/>
  <c r="L82" i="7"/>
  <c r="K82" i="7"/>
  <c r="J82" i="7"/>
  <c r="I82" i="7"/>
  <c r="H82" i="7"/>
  <c r="G82" i="7"/>
  <c r="F82" i="7"/>
  <c r="E82" i="7"/>
  <c r="D82" i="7"/>
  <c r="O79" i="7"/>
  <c r="N79" i="7"/>
  <c r="M79" i="7"/>
  <c r="L79" i="7"/>
  <c r="K79" i="7"/>
  <c r="J79" i="7"/>
  <c r="I79" i="7"/>
  <c r="H79" i="7"/>
  <c r="G79" i="7"/>
  <c r="F79" i="7"/>
  <c r="E79" i="7"/>
  <c r="D79" i="7"/>
  <c r="O76" i="7"/>
  <c r="N76" i="7"/>
  <c r="M76" i="7"/>
  <c r="L76" i="7"/>
  <c r="K76" i="7"/>
  <c r="J76" i="7"/>
  <c r="I76" i="7"/>
  <c r="H76" i="7"/>
  <c r="G76" i="7"/>
  <c r="F76" i="7"/>
  <c r="E76" i="7"/>
  <c r="D76" i="7"/>
  <c r="O73" i="7"/>
  <c r="N73" i="7"/>
  <c r="M73" i="7"/>
  <c r="L73" i="7"/>
  <c r="K73" i="7"/>
  <c r="J73" i="7"/>
  <c r="I73" i="7"/>
  <c r="H73" i="7"/>
  <c r="G73" i="7"/>
  <c r="F73" i="7"/>
  <c r="E73" i="7"/>
  <c r="D73" i="7"/>
  <c r="O67" i="7"/>
  <c r="N67" i="7"/>
  <c r="M67" i="7"/>
  <c r="L67" i="7"/>
  <c r="K67" i="7"/>
  <c r="J67" i="7"/>
  <c r="I67" i="7"/>
  <c r="H67" i="7"/>
  <c r="G67" i="7"/>
  <c r="F67" i="7"/>
  <c r="E67" i="7"/>
  <c r="D67" i="7"/>
  <c r="O64" i="7"/>
  <c r="N64" i="7"/>
  <c r="M64" i="7"/>
  <c r="L64" i="7"/>
  <c r="K64" i="7"/>
  <c r="J64" i="7"/>
  <c r="I64" i="7"/>
  <c r="H64" i="7"/>
  <c r="G64" i="7"/>
  <c r="F64" i="7"/>
  <c r="E64" i="7"/>
  <c r="D64" i="7"/>
  <c r="O43" i="7"/>
  <c r="N43" i="7"/>
  <c r="M43" i="7"/>
  <c r="L43" i="7"/>
  <c r="K43" i="7"/>
  <c r="J43" i="7"/>
  <c r="I43" i="7"/>
  <c r="H43" i="7"/>
  <c r="G43" i="7"/>
  <c r="F43" i="7"/>
  <c r="E43" i="7"/>
  <c r="D43" i="7"/>
  <c r="O31" i="7"/>
  <c r="N31" i="7"/>
  <c r="M31" i="7"/>
  <c r="L31" i="7"/>
  <c r="K31" i="7"/>
  <c r="J31" i="7"/>
  <c r="I31" i="7"/>
  <c r="H31" i="7"/>
  <c r="G31" i="7"/>
  <c r="F31" i="7"/>
  <c r="E31" i="7"/>
  <c r="D31" i="7"/>
  <c r="O25" i="7"/>
  <c r="N25" i="7"/>
  <c r="M25" i="7"/>
  <c r="L25" i="7"/>
  <c r="K25" i="7"/>
  <c r="J25" i="7"/>
  <c r="I25" i="7"/>
  <c r="H25" i="7"/>
  <c r="G25" i="7"/>
  <c r="F25" i="7"/>
  <c r="E25" i="7"/>
  <c r="D25" i="7"/>
  <c r="D19" i="7"/>
  <c r="O19" i="7"/>
  <c r="N19" i="7"/>
  <c r="M19" i="7"/>
  <c r="L19" i="7"/>
  <c r="K19" i="7"/>
  <c r="J19" i="7"/>
  <c r="I19" i="7"/>
  <c r="H19" i="7"/>
  <c r="G19" i="7"/>
  <c r="F19" i="7"/>
  <c r="E19" i="7"/>
  <c r="A4" i="8"/>
  <c r="A3" i="6"/>
  <c r="A3" i="13" s="1"/>
  <c r="F3" i="15" l="1"/>
  <c r="F3" i="13"/>
  <c r="A3" i="15"/>
  <c r="A3" i="14"/>
  <c r="F31" i="14"/>
  <c r="F35" i="14"/>
  <c r="F39" i="14"/>
  <c r="F19" i="14"/>
  <c r="F23" i="14"/>
  <c r="F27" i="14"/>
  <c r="F32" i="14"/>
  <c r="F28" i="14"/>
  <c r="F20" i="14"/>
  <c r="F38" i="14"/>
  <c r="F34" i="14"/>
  <c r="F30" i="14"/>
  <c r="F26" i="14"/>
  <c r="F22" i="14"/>
  <c r="F18" i="14"/>
  <c r="G18" i="14" s="1"/>
  <c r="H18" i="14" s="1"/>
  <c r="F37" i="14"/>
  <c r="F33" i="14"/>
  <c r="F29" i="14"/>
  <c r="F25" i="14"/>
  <c r="F21" i="14"/>
  <c r="F36" i="14"/>
  <c r="F24" i="14"/>
  <c r="A499" i="11"/>
  <c r="A498" i="11"/>
  <c r="A497" i="11"/>
  <c r="A496" i="11"/>
  <c r="A490" i="11"/>
  <c r="F3" i="11"/>
  <c r="A725" i="6"/>
  <c r="A724" i="6"/>
  <c r="A723" i="6"/>
  <c r="A722" i="6"/>
  <c r="A716" i="6"/>
  <c r="A14" i="6"/>
  <c r="E11" i="6"/>
  <c r="A11" i="6"/>
  <c r="E7" i="6"/>
  <c r="A7" i="6"/>
  <c r="E3" i="6"/>
  <c r="A7" i="11" l="1"/>
  <c r="A7" i="14"/>
  <c r="A7" i="15"/>
  <c r="A7" i="13"/>
  <c r="C7" i="11"/>
  <c r="C7" i="14"/>
  <c r="C7" i="15"/>
  <c r="C7" i="13"/>
  <c r="A14" i="13"/>
  <c r="A14" i="15"/>
  <c r="A14" i="14"/>
  <c r="C11" i="11"/>
  <c r="C11" i="13"/>
  <c r="C11" i="15"/>
  <c r="C11" i="14"/>
  <c r="A11" i="11"/>
  <c r="A11" i="15"/>
  <c r="A11" i="13"/>
  <c r="A11" i="14"/>
  <c r="C3" i="11"/>
  <c r="C3" i="15"/>
  <c r="C3" i="14"/>
  <c r="C3" i="13"/>
  <c r="G19" i="14"/>
  <c r="H19" i="14" s="1"/>
  <c r="A14" i="11"/>
  <c r="A3" i="11"/>
  <c r="G20" i="14" l="1"/>
  <c r="H20" i="14" s="1"/>
  <c r="D59" i="9"/>
  <c r="A156" i="7"/>
  <c r="C40" i="8"/>
  <c r="G21" i="14" l="1"/>
  <c r="H21" i="14" s="1"/>
  <c r="P18" i="7"/>
  <c r="B18" i="10"/>
  <c r="G22" i="14" l="1"/>
  <c r="H22" i="14" s="1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G23" i="14" l="1"/>
  <c r="E7" i="10"/>
  <c r="I7" i="6" s="1"/>
  <c r="D7" i="10"/>
  <c r="H7" i="6" s="1"/>
  <c r="G24" i="14" l="1"/>
  <c r="H23" i="14"/>
  <c r="F7" i="11"/>
  <c r="F7" i="15"/>
  <c r="F7" i="13"/>
  <c r="F7" i="14"/>
  <c r="G7" i="11"/>
  <c r="G7" i="13"/>
  <c r="G7" i="14"/>
  <c r="G7" i="15"/>
  <c r="P129" i="7"/>
  <c r="P126" i="7"/>
  <c r="P123" i="7"/>
  <c r="P120" i="7"/>
  <c r="P117" i="7"/>
  <c r="P114" i="7"/>
  <c r="P111" i="7"/>
  <c r="P108" i="7"/>
  <c r="P105" i="7"/>
  <c r="P102" i="7"/>
  <c r="P99" i="7"/>
  <c r="P96" i="7"/>
  <c r="P93" i="7"/>
  <c r="P90" i="7"/>
  <c r="P87" i="7"/>
  <c r="P84" i="7"/>
  <c r="P81" i="7"/>
  <c r="P78" i="7"/>
  <c r="P75" i="7"/>
  <c r="P72" i="7"/>
  <c r="P69" i="7"/>
  <c r="P66" i="7"/>
  <c r="P63" i="7"/>
  <c r="P60" i="7"/>
  <c r="P57" i="7"/>
  <c r="P54" i="7"/>
  <c r="P51" i="7"/>
  <c r="P48" i="7"/>
  <c r="P45" i="7"/>
  <c r="P42" i="7"/>
  <c r="P39" i="7"/>
  <c r="P36" i="7"/>
  <c r="P33" i="7"/>
  <c r="P30" i="7"/>
  <c r="P27" i="7"/>
  <c r="P24" i="7"/>
  <c r="P21" i="7"/>
  <c r="G131" i="7"/>
  <c r="F131" i="7"/>
  <c r="E131" i="7"/>
  <c r="G128" i="7"/>
  <c r="F128" i="7"/>
  <c r="E128" i="7"/>
  <c r="G125" i="7"/>
  <c r="F125" i="7"/>
  <c r="E125" i="7"/>
  <c r="G122" i="7"/>
  <c r="F122" i="7"/>
  <c r="E122" i="7"/>
  <c r="G119" i="7"/>
  <c r="G116" i="7"/>
  <c r="F116" i="7"/>
  <c r="E116" i="7"/>
  <c r="G113" i="7"/>
  <c r="F113" i="7"/>
  <c r="E113" i="7"/>
  <c r="G110" i="7"/>
  <c r="F110" i="7"/>
  <c r="E110" i="7"/>
  <c r="G104" i="7"/>
  <c r="F104" i="7"/>
  <c r="E104" i="7"/>
  <c r="G101" i="7"/>
  <c r="F101" i="7"/>
  <c r="E101" i="7"/>
  <c r="G98" i="7"/>
  <c r="F98" i="7"/>
  <c r="E98" i="7"/>
  <c r="G95" i="7"/>
  <c r="F95" i="7"/>
  <c r="E95" i="7"/>
  <c r="G92" i="7"/>
  <c r="F92" i="7"/>
  <c r="E92" i="7"/>
  <c r="F89" i="7"/>
  <c r="E89" i="7"/>
  <c r="G86" i="7"/>
  <c r="F86" i="7"/>
  <c r="E86" i="7"/>
  <c r="G83" i="7"/>
  <c r="F83" i="7"/>
  <c r="E83" i="7"/>
  <c r="G80" i="7"/>
  <c r="F80" i="7"/>
  <c r="E80" i="7"/>
  <c r="G77" i="7"/>
  <c r="E77" i="7"/>
  <c r="G74" i="7"/>
  <c r="F74" i="7"/>
  <c r="E74" i="7"/>
  <c r="O71" i="7"/>
  <c r="K71" i="7"/>
  <c r="J71" i="7"/>
  <c r="I71" i="7"/>
  <c r="H71" i="7"/>
  <c r="O68" i="7"/>
  <c r="N68" i="7"/>
  <c r="M68" i="7"/>
  <c r="L68" i="7"/>
  <c r="K68" i="7"/>
  <c r="O65" i="7"/>
  <c r="N65" i="7"/>
  <c r="M65" i="7"/>
  <c r="L65" i="7"/>
  <c r="K65" i="7"/>
  <c r="J65" i="7"/>
  <c r="O62" i="7"/>
  <c r="N62" i="7"/>
  <c r="M62" i="7"/>
  <c r="L62" i="7"/>
  <c r="K62" i="7"/>
  <c r="J62" i="7"/>
  <c r="I62" i="7"/>
  <c r="H62" i="7"/>
  <c r="G62" i="7"/>
  <c r="F62" i="7"/>
  <c r="E62" i="7"/>
  <c r="O59" i="7"/>
  <c r="N59" i="7"/>
  <c r="M59" i="7"/>
  <c r="L59" i="7"/>
  <c r="K59" i="7"/>
  <c r="J59" i="7"/>
  <c r="I59" i="7"/>
  <c r="H59" i="7"/>
  <c r="G59" i="7"/>
  <c r="F59" i="7"/>
  <c r="E59" i="7"/>
  <c r="O56" i="7"/>
  <c r="N56" i="7"/>
  <c r="M56" i="7"/>
  <c r="L56" i="7"/>
  <c r="K56" i="7"/>
  <c r="J56" i="7"/>
  <c r="I56" i="7"/>
  <c r="H56" i="7"/>
  <c r="G56" i="7"/>
  <c r="F56" i="7"/>
  <c r="E56" i="7"/>
  <c r="O53" i="7"/>
  <c r="N53" i="7"/>
  <c r="M53" i="7"/>
  <c r="L53" i="7"/>
  <c r="K53" i="7"/>
  <c r="J53" i="7"/>
  <c r="I53" i="7"/>
  <c r="H53" i="7"/>
  <c r="G53" i="7"/>
  <c r="F53" i="7"/>
  <c r="E53" i="7"/>
  <c r="O50" i="7"/>
  <c r="N50" i="7"/>
  <c r="M50" i="7"/>
  <c r="L50" i="7"/>
  <c r="K50" i="7"/>
  <c r="J50" i="7"/>
  <c r="I50" i="7"/>
  <c r="H50" i="7"/>
  <c r="G50" i="7"/>
  <c r="F50" i="7"/>
  <c r="E50" i="7"/>
  <c r="O47" i="7"/>
  <c r="N47" i="7"/>
  <c r="M47" i="7"/>
  <c r="L47" i="7"/>
  <c r="K47" i="7"/>
  <c r="J47" i="7"/>
  <c r="I47" i="7"/>
  <c r="H47" i="7"/>
  <c r="G47" i="7"/>
  <c r="F47" i="7"/>
  <c r="E47" i="7"/>
  <c r="O44" i="7"/>
  <c r="N44" i="7"/>
  <c r="M44" i="7"/>
  <c r="L44" i="7"/>
  <c r="K44" i="7"/>
  <c r="J44" i="7"/>
  <c r="I44" i="7"/>
  <c r="H44" i="7"/>
  <c r="O41" i="7"/>
  <c r="N41" i="7"/>
  <c r="M41" i="7"/>
  <c r="L41" i="7"/>
  <c r="K41" i="7"/>
  <c r="J41" i="7"/>
  <c r="I41" i="7"/>
  <c r="H41" i="7"/>
  <c r="G41" i="7"/>
  <c r="F41" i="7"/>
  <c r="E41" i="7"/>
  <c r="O38" i="7"/>
  <c r="N38" i="7"/>
  <c r="M38" i="7"/>
  <c r="L38" i="7"/>
  <c r="K38" i="7"/>
  <c r="J38" i="7"/>
  <c r="I38" i="7"/>
  <c r="H38" i="7"/>
  <c r="G38" i="7"/>
  <c r="F38" i="7"/>
  <c r="E38" i="7"/>
  <c r="O35" i="7"/>
  <c r="N35" i="7"/>
  <c r="M35" i="7"/>
  <c r="L35" i="7"/>
  <c r="K35" i="7"/>
  <c r="J35" i="7"/>
  <c r="I35" i="7"/>
  <c r="H35" i="7"/>
  <c r="G35" i="7"/>
  <c r="F35" i="7"/>
  <c r="E35" i="7"/>
  <c r="O32" i="7"/>
  <c r="N32" i="7"/>
  <c r="M32" i="7"/>
  <c r="L32" i="7"/>
  <c r="K32" i="7"/>
  <c r="J32" i="7"/>
  <c r="I32" i="7"/>
  <c r="H32" i="7"/>
  <c r="O29" i="7"/>
  <c r="N29" i="7"/>
  <c r="M29" i="7"/>
  <c r="L29" i="7"/>
  <c r="K29" i="7"/>
  <c r="J29" i="7"/>
  <c r="I29" i="7"/>
  <c r="H29" i="7"/>
  <c r="G29" i="7"/>
  <c r="F29" i="7"/>
  <c r="E29" i="7"/>
  <c r="N26" i="7"/>
  <c r="M26" i="7"/>
  <c r="L26" i="7"/>
  <c r="K26" i="7"/>
  <c r="J26" i="7"/>
  <c r="I26" i="7"/>
  <c r="H26" i="7"/>
  <c r="O23" i="7"/>
  <c r="N23" i="7"/>
  <c r="M23" i="7"/>
  <c r="L23" i="7"/>
  <c r="K23" i="7"/>
  <c r="J23" i="7"/>
  <c r="I23" i="7"/>
  <c r="H23" i="7"/>
  <c r="G23" i="7"/>
  <c r="F23" i="7"/>
  <c r="E23" i="7"/>
  <c r="O17" i="7"/>
  <c r="N17" i="7"/>
  <c r="M17" i="7"/>
  <c r="L17" i="7"/>
  <c r="K17" i="7"/>
  <c r="J17" i="7"/>
  <c r="I17" i="7"/>
  <c r="H17" i="7"/>
  <c r="G17" i="7"/>
  <c r="F17" i="7"/>
  <c r="E17" i="7"/>
  <c r="D131" i="7"/>
  <c r="D128" i="7"/>
  <c r="D125" i="7"/>
  <c r="D122" i="7"/>
  <c r="D119" i="7"/>
  <c r="D116" i="7"/>
  <c r="D113" i="7"/>
  <c r="D110" i="7"/>
  <c r="D107" i="7"/>
  <c r="D104" i="7"/>
  <c r="D101" i="7"/>
  <c r="D98" i="7"/>
  <c r="D95" i="7"/>
  <c r="D92" i="7"/>
  <c r="D89" i="7"/>
  <c r="D86" i="7"/>
  <c r="D83" i="7"/>
  <c r="D80" i="7"/>
  <c r="D77" i="7"/>
  <c r="D74" i="7"/>
  <c r="D62" i="7"/>
  <c r="D59" i="7"/>
  <c r="D56" i="7"/>
  <c r="D53" i="7"/>
  <c r="D50" i="7"/>
  <c r="D47" i="7"/>
  <c r="D41" i="7"/>
  <c r="D38" i="7"/>
  <c r="D35" i="7"/>
  <c r="D29" i="7"/>
  <c r="D23" i="7"/>
  <c r="B129" i="7"/>
  <c r="B126" i="7"/>
  <c r="B123" i="7"/>
  <c r="B120" i="7"/>
  <c r="B117" i="7"/>
  <c r="B114" i="7"/>
  <c r="B111" i="7"/>
  <c r="B108" i="7"/>
  <c r="B105" i="7"/>
  <c r="C60" i="7"/>
  <c r="C57" i="7"/>
  <c r="C54" i="7"/>
  <c r="C51" i="7"/>
  <c r="C48" i="7"/>
  <c r="C45" i="7"/>
  <c r="C39" i="7"/>
  <c r="C36" i="7"/>
  <c r="C33" i="7"/>
  <c r="C27" i="7"/>
  <c r="C21" i="7"/>
  <c r="B102" i="7"/>
  <c r="B99" i="7"/>
  <c r="B96" i="7"/>
  <c r="B93" i="7"/>
  <c r="B90" i="7"/>
  <c r="B87" i="7"/>
  <c r="B84" i="7"/>
  <c r="B81" i="7"/>
  <c r="B78" i="7"/>
  <c r="B75" i="7"/>
  <c r="B72" i="7"/>
  <c r="B69" i="7"/>
  <c r="B66" i="7"/>
  <c r="B63" i="7"/>
  <c r="B60" i="7"/>
  <c r="B57" i="7"/>
  <c r="B54" i="7"/>
  <c r="B51" i="7"/>
  <c r="B48" i="7"/>
  <c r="B45" i="7"/>
  <c r="B42" i="7"/>
  <c r="B39" i="7"/>
  <c r="B36" i="7"/>
  <c r="B33" i="7"/>
  <c r="B30" i="7"/>
  <c r="B27" i="7"/>
  <c r="B24" i="7"/>
  <c r="B21" i="7"/>
  <c r="B18" i="7"/>
  <c r="C9" i="9"/>
  <c r="A9" i="9"/>
  <c r="C6" i="9"/>
  <c r="A6" i="9"/>
  <c r="A3" i="9"/>
  <c r="A12" i="9"/>
  <c r="A13" i="8"/>
  <c r="C10" i="8"/>
  <c r="A10" i="8"/>
  <c r="C7" i="8"/>
  <c r="A7" i="8"/>
  <c r="C4" i="8"/>
  <c r="F8" i="7"/>
  <c r="O146" i="7"/>
  <c r="H146" i="7"/>
  <c r="G146" i="7"/>
  <c r="F146" i="7"/>
  <c r="E146" i="7"/>
  <c r="D146" i="7"/>
  <c r="P144" i="7"/>
  <c r="O143" i="7"/>
  <c r="H143" i="7"/>
  <c r="G143" i="7"/>
  <c r="F143" i="7"/>
  <c r="E143" i="7"/>
  <c r="D143" i="7"/>
  <c r="P141" i="7"/>
  <c r="O140" i="7"/>
  <c r="H140" i="7"/>
  <c r="G140" i="7"/>
  <c r="F140" i="7"/>
  <c r="E140" i="7"/>
  <c r="D140" i="7"/>
  <c r="P138" i="7"/>
  <c r="O137" i="7"/>
  <c r="H137" i="7"/>
  <c r="G137" i="7"/>
  <c r="F137" i="7"/>
  <c r="E137" i="7"/>
  <c r="D137" i="7"/>
  <c r="P135" i="7"/>
  <c r="O134" i="7"/>
  <c r="H134" i="7"/>
  <c r="G134" i="7"/>
  <c r="F134" i="7"/>
  <c r="E134" i="7"/>
  <c r="D134" i="7"/>
  <c r="P132" i="7"/>
  <c r="D17" i="7"/>
  <c r="H24" i="14" l="1"/>
  <c r="G25" i="14"/>
  <c r="D11" i="10"/>
  <c r="P23" i="7"/>
  <c r="R23" i="7" s="1"/>
  <c r="P41" i="7"/>
  <c r="R41" i="7" s="1"/>
  <c r="P29" i="7"/>
  <c r="R29" i="7" s="1"/>
  <c r="P53" i="7"/>
  <c r="R53" i="7" s="1"/>
  <c r="P50" i="7"/>
  <c r="R50" i="7" s="1"/>
  <c r="P62" i="7"/>
  <c r="R62" i="7" s="1"/>
  <c r="P47" i="7"/>
  <c r="R47" i="7" s="1"/>
  <c r="P38" i="7"/>
  <c r="R38" i="7" s="1"/>
  <c r="P35" i="7"/>
  <c r="R35" i="7" s="1"/>
  <c r="P59" i="7"/>
  <c r="R59" i="7" s="1"/>
  <c r="P56" i="7"/>
  <c r="R56" i="7" s="1"/>
  <c r="P140" i="7"/>
  <c r="P143" i="7"/>
  <c r="P134" i="7"/>
  <c r="P146" i="7"/>
  <c r="P137" i="7"/>
  <c r="H11" i="6"/>
  <c r="H711" i="6" l="1"/>
  <c r="I711" i="6" s="1"/>
  <c r="H702" i="6"/>
  <c r="I702" i="6" s="1"/>
  <c r="H684" i="6"/>
  <c r="I684" i="6" s="1"/>
  <c r="H668" i="6"/>
  <c r="I668" i="6" s="1"/>
  <c r="H660" i="6"/>
  <c r="I660" i="6" s="1"/>
  <c r="H652" i="6"/>
  <c r="I652" i="6" s="1"/>
  <c r="H644" i="6"/>
  <c r="I644" i="6" s="1"/>
  <c r="H636" i="6"/>
  <c r="I636" i="6" s="1"/>
  <c r="H628" i="6"/>
  <c r="I628" i="6" s="1"/>
  <c r="H620" i="6"/>
  <c r="I620" i="6" s="1"/>
  <c r="H612" i="6"/>
  <c r="I612" i="6" s="1"/>
  <c r="H604" i="6"/>
  <c r="I604" i="6" s="1"/>
  <c r="H595" i="6"/>
  <c r="I595" i="6" s="1"/>
  <c r="H587" i="6"/>
  <c r="I587" i="6" s="1"/>
  <c r="K587" i="6" s="1"/>
  <c r="H577" i="6"/>
  <c r="I577" i="6" s="1"/>
  <c r="H561" i="6"/>
  <c r="I561" i="6" s="1"/>
  <c r="H552" i="6"/>
  <c r="I552" i="6" s="1"/>
  <c r="H543" i="6"/>
  <c r="I543" i="6" s="1"/>
  <c r="H535" i="6"/>
  <c r="I535" i="6" s="1"/>
  <c r="H527" i="6"/>
  <c r="I527" i="6" s="1"/>
  <c r="H519" i="6"/>
  <c r="I519" i="6" s="1"/>
  <c r="H511" i="6"/>
  <c r="I511" i="6" s="1"/>
  <c r="H503" i="6"/>
  <c r="I503" i="6" s="1"/>
  <c r="H495" i="6"/>
  <c r="I495" i="6" s="1"/>
  <c r="H487" i="6"/>
  <c r="I487" i="6" s="1"/>
  <c r="H479" i="6"/>
  <c r="I479" i="6" s="1"/>
  <c r="H471" i="6"/>
  <c r="I471" i="6" s="1"/>
  <c r="H463" i="6"/>
  <c r="I463" i="6" s="1"/>
  <c r="H454" i="6"/>
  <c r="I454" i="6" s="1"/>
  <c r="H446" i="6"/>
  <c r="I446" i="6" s="1"/>
  <c r="K446" i="6" s="1"/>
  <c r="H438" i="6"/>
  <c r="I438" i="6" s="1"/>
  <c r="H430" i="6"/>
  <c r="I430" i="6" s="1"/>
  <c r="H422" i="6"/>
  <c r="I422" i="6" s="1"/>
  <c r="H413" i="6"/>
  <c r="I413" i="6" s="1"/>
  <c r="H404" i="6"/>
  <c r="I404" i="6" s="1"/>
  <c r="H396" i="6"/>
  <c r="I396" i="6" s="1"/>
  <c r="H388" i="6"/>
  <c r="I388" i="6" s="1"/>
  <c r="H380" i="6"/>
  <c r="I380" i="6" s="1"/>
  <c r="K380" i="6" s="1"/>
  <c r="H371" i="6"/>
  <c r="I371" i="6" s="1"/>
  <c r="H363" i="6"/>
  <c r="I363" i="6" s="1"/>
  <c r="H355" i="6"/>
  <c r="I355" i="6" s="1"/>
  <c r="H347" i="6"/>
  <c r="I347" i="6" s="1"/>
  <c r="H339" i="6"/>
  <c r="I339" i="6" s="1"/>
  <c r="H331" i="6"/>
  <c r="I331" i="6" s="1"/>
  <c r="H323" i="6"/>
  <c r="I323" i="6" s="1"/>
  <c r="H315" i="6"/>
  <c r="I315" i="6" s="1"/>
  <c r="K315" i="6" s="1"/>
  <c r="H307" i="6"/>
  <c r="I307" i="6" s="1"/>
  <c r="H299" i="6"/>
  <c r="I299" i="6" s="1"/>
  <c r="H292" i="6"/>
  <c r="I292" i="6" s="1"/>
  <c r="H283" i="6"/>
  <c r="I283" i="6" s="1"/>
  <c r="H274" i="6"/>
  <c r="I274" i="6" s="1"/>
  <c r="H266" i="6"/>
  <c r="I266" i="6" s="1"/>
  <c r="H258" i="6"/>
  <c r="I258" i="6" s="1"/>
  <c r="H250" i="6"/>
  <c r="I250" i="6" s="1"/>
  <c r="K250" i="6" s="1"/>
  <c r="H242" i="6"/>
  <c r="I242" i="6" s="1"/>
  <c r="H234" i="6"/>
  <c r="I234" i="6" s="1"/>
  <c r="H225" i="6"/>
  <c r="I225" i="6" s="1"/>
  <c r="H208" i="6"/>
  <c r="I208" i="6" s="1"/>
  <c r="H200" i="6"/>
  <c r="I200" i="6" s="1"/>
  <c r="H191" i="6"/>
  <c r="I191" i="6" s="1"/>
  <c r="H174" i="6"/>
  <c r="I174" i="6" s="1"/>
  <c r="H165" i="6"/>
  <c r="I165" i="6" s="1"/>
  <c r="K165" i="6" s="1"/>
  <c r="H156" i="6"/>
  <c r="I156" i="6" s="1"/>
  <c r="H148" i="6"/>
  <c r="I148" i="6" s="1"/>
  <c r="H139" i="6"/>
  <c r="I139" i="6" s="1"/>
  <c r="H130" i="6"/>
  <c r="I130" i="6" s="1"/>
  <c r="H113" i="6"/>
  <c r="I113" i="6" s="1"/>
  <c r="H105" i="6"/>
  <c r="I105" i="6" s="1"/>
  <c r="H97" i="6"/>
  <c r="I97" i="6" s="1"/>
  <c r="H89" i="6"/>
  <c r="I89" i="6" s="1"/>
  <c r="K89" i="6" s="1"/>
  <c r="H79" i="6"/>
  <c r="I79" i="6" s="1"/>
  <c r="H71" i="6"/>
  <c r="I71" i="6" s="1"/>
  <c r="H63" i="6"/>
  <c r="I63" i="6" s="1"/>
  <c r="H53" i="6"/>
  <c r="I53" i="6" s="1"/>
  <c r="H43" i="6"/>
  <c r="I43" i="6" s="1"/>
  <c r="H33" i="6"/>
  <c r="I33" i="6" s="1"/>
  <c r="H25" i="6"/>
  <c r="I25" i="6" s="1"/>
  <c r="L22" i="6"/>
  <c r="L31" i="6"/>
  <c r="L39" i="6"/>
  <c r="L50" i="6"/>
  <c r="L62" i="6"/>
  <c r="L71" i="6"/>
  <c r="L80" i="6"/>
  <c r="L90" i="6"/>
  <c r="H710" i="6"/>
  <c r="I710" i="6" s="1"/>
  <c r="K710" i="6" s="1"/>
  <c r="H709" i="6"/>
  <c r="I709" i="6" s="1"/>
  <c r="H700" i="6"/>
  <c r="I700" i="6" s="1"/>
  <c r="H691" i="6"/>
  <c r="I691" i="6" s="1"/>
  <c r="H682" i="6"/>
  <c r="I682" i="6" s="1"/>
  <c r="H674" i="6"/>
  <c r="I674" i="6" s="1"/>
  <c r="H666" i="6"/>
  <c r="I666" i="6" s="1"/>
  <c r="H658" i="6"/>
  <c r="I658" i="6" s="1"/>
  <c r="H650" i="6"/>
  <c r="I650" i="6" s="1"/>
  <c r="K650" i="6" s="1"/>
  <c r="H642" i="6"/>
  <c r="I642" i="6" s="1"/>
  <c r="H626" i="6"/>
  <c r="I626" i="6" s="1"/>
  <c r="H618" i="6"/>
  <c r="I618" i="6" s="1"/>
  <c r="H593" i="6"/>
  <c r="I593" i="6" s="1"/>
  <c r="H585" i="6"/>
  <c r="I585" i="6" s="1"/>
  <c r="H567" i="6"/>
  <c r="I567" i="6" s="1"/>
  <c r="H559" i="6"/>
  <c r="I559" i="6" s="1"/>
  <c r="H550" i="6"/>
  <c r="I550" i="6" s="1"/>
  <c r="K550" i="6" s="1"/>
  <c r="H533" i="6"/>
  <c r="I533" i="6" s="1"/>
  <c r="H517" i="6"/>
  <c r="I517" i="6" s="1"/>
  <c r="H509" i="6"/>
  <c r="I509" i="6" s="1"/>
  <c r="H501" i="6"/>
  <c r="I501" i="6" s="1"/>
  <c r="H493" i="6"/>
  <c r="I493" i="6" s="1"/>
  <c r="H485" i="6"/>
  <c r="I485" i="6" s="1"/>
  <c r="H477" i="6"/>
  <c r="I477" i="6" s="1"/>
  <c r="H469" i="6"/>
  <c r="I469" i="6" s="1"/>
  <c r="K469" i="6" s="1"/>
  <c r="H461" i="6"/>
  <c r="I461" i="6" s="1"/>
  <c r="H452" i="6"/>
  <c r="I452" i="6" s="1"/>
  <c r="H436" i="6"/>
  <c r="I436" i="6" s="1"/>
  <c r="H428" i="6"/>
  <c r="I428" i="6" s="1"/>
  <c r="H420" i="6"/>
  <c r="I420" i="6" s="1"/>
  <c r="H411" i="6"/>
  <c r="I411" i="6" s="1"/>
  <c r="H402" i="6"/>
  <c r="I402" i="6" s="1"/>
  <c r="H394" i="6"/>
  <c r="I394" i="6" s="1"/>
  <c r="K394" i="6" s="1"/>
  <c r="H386" i="6"/>
  <c r="I386" i="6" s="1"/>
  <c r="H378" i="6"/>
  <c r="I378" i="6" s="1"/>
  <c r="H369" i="6"/>
  <c r="I369" i="6" s="1"/>
  <c r="H361" i="6"/>
  <c r="I361" i="6" s="1"/>
  <c r="H353" i="6"/>
  <c r="I353" i="6" s="1"/>
  <c r="H345" i="6"/>
  <c r="I345" i="6" s="1"/>
  <c r="H337" i="6"/>
  <c r="I337" i="6" s="1"/>
  <c r="H329" i="6"/>
  <c r="I329" i="6" s="1"/>
  <c r="K329" i="6" s="1"/>
  <c r="H321" i="6"/>
  <c r="I321" i="6" s="1"/>
  <c r="H313" i="6"/>
  <c r="I313" i="6" s="1"/>
  <c r="H305" i="6"/>
  <c r="I305" i="6" s="1"/>
  <c r="H297" i="6"/>
  <c r="I297" i="6" s="1"/>
  <c r="H289" i="6"/>
  <c r="I289" i="6" s="1"/>
  <c r="H281" i="6"/>
  <c r="I281" i="6" s="1"/>
  <c r="H272" i="6"/>
  <c r="I272" i="6" s="1"/>
  <c r="H264" i="6"/>
  <c r="I264" i="6" s="1"/>
  <c r="K264" i="6" s="1"/>
  <c r="H256" i="6"/>
  <c r="I256" i="6" s="1"/>
  <c r="H248" i="6"/>
  <c r="I248" i="6" s="1"/>
  <c r="H240" i="6"/>
  <c r="I240" i="6" s="1"/>
  <c r="H223" i="6"/>
  <c r="I223" i="6" s="1"/>
  <c r="H214" i="6"/>
  <c r="I214" i="6" s="1"/>
  <c r="H206" i="6"/>
  <c r="I206" i="6" s="1"/>
  <c r="H197" i="6"/>
  <c r="I197" i="6" s="1"/>
  <c r="H189" i="6"/>
  <c r="I189" i="6" s="1"/>
  <c r="K189" i="6" s="1"/>
  <c r="H180" i="6"/>
  <c r="I180" i="6" s="1"/>
  <c r="H172" i="6"/>
  <c r="I172" i="6" s="1"/>
  <c r="H163" i="6"/>
  <c r="I163" i="6" s="1"/>
  <c r="H154" i="6"/>
  <c r="I154" i="6" s="1"/>
  <c r="H145" i="6"/>
  <c r="I145" i="6" s="1"/>
  <c r="H137" i="6"/>
  <c r="I137" i="6" s="1"/>
  <c r="H128" i="6"/>
  <c r="I128" i="6" s="1"/>
  <c r="H111" i="6"/>
  <c r="I111" i="6" s="1"/>
  <c r="K111" i="6" s="1"/>
  <c r="H103" i="6"/>
  <c r="I103" i="6" s="1"/>
  <c r="H95" i="6"/>
  <c r="I95" i="6" s="1"/>
  <c r="H87" i="6"/>
  <c r="I87" i="6" s="1"/>
  <c r="H77" i="6"/>
  <c r="I77" i="6" s="1"/>
  <c r="H69" i="6"/>
  <c r="I69" i="6" s="1"/>
  <c r="H50" i="6"/>
  <c r="I50" i="6" s="1"/>
  <c r="H39" i="6"/>
  <c r="I39" i="6" s="1"/>
  <c r="H31" i="6"/>
  <c r="I31" i="6" s="1"/>
  <c r="K31" i="6" s="1"/>
  <c r="H22" i="6"/>
  <c r="I22" i="6" s="1"/>
  <c r="L25" i="6"/>
  <c r="L33" i="6"/>
  <c r="L43" i="6"/>
  <c r="L53" i="6"/>
  <c r="L64" i="6"/>
  <c r="L73" i="6"/>
  <c r="L84" i="6"/>
  <c r="L93" i="6"/>
  <c r="H707" i="6"/>
  <c r="I707" i="6" s="1"/>
  <c r="H699" i="6"/>
  <c r="I699" i="6" s="1"/>
  <c r="H690" i="6"/>
  <c r="I690" i="6" s="1"/>
  <c r="H681" i="6"/>
  <c r="I681" i="6" s="1"/>
  <c r="H673" i="6"/>
  <c r="I673" i="6" s="1"/>
  <c r="H649" i="6"/>
  <c r="I649" i="6" s="1"/>
  <c r="H633" i="6"/>
  <c r="I633" i="6" s="1"/>
  <c r="K633" i="6" s="1"/>
  <c r="H625" i="6"/>
  <c r="I625" i="6" s="1"/>
  <c r="H617" i="6"/>
  <c r="I617" i="6" s="1"/>
  <c r="H609" i="6"/>
  <c r="I609" i="6" s="1"/>
  <c r="H600" i="6"/>
  <c r="I600" i="6" s="1"/>
  <c r="H592" i="6"/>
  <c r="I592" i="6" s="1"/>
  <c r="H583" i="6"/>
  <c r="I583" i="6" s="1"/>
  <c r="H574" i="6"/>
  <c r="I574" i="6" s="1"/>
  <c r="H566" i="6"/>
  <c r="I566" i="6" s="1"/>
  <c r="H558" i="6"/>
  <c r="I558" i="6" s="1"/>
  <c r="H549" i="6"/>
  <c r="I549" i="6" s="1"/>
  <c r="H540" i="6"/>
  <c r="I540" i="6" s="1"/>
  <c r="H532" i="6"/>
  <c r="I532" i="6" s="1"/>
  <c r="H524" i="6"/>
  <c r="I524" i="6" s="1"/>
  <c r="H516" i="6"/>
  <c r="I516" i="6" s="1"/>
  <c r="H508" i="6"/>
  <c r="I508" i="6" s="1"/>
  <c r="H500" i="6"/>
  <c r="I500" i="6" s="1"/>
  <c r="K500" i="6" s="1"/>
  <c r="H492" i="6"/>
  <c r="I492" i="6" s="1"/>
  <c r="H484" i="6"/>
  <c r="I484" i="6" s="1"/>
  <c r="H476" i="6"/>
  <c r="I476" i="6" s="1"/>
  <c r="H468" i="6"/>
  <c r="I468" i="6" s="1"/>
  <c r="H460" i="6"/>
  <c r="I460" i="6" s="1"/>
  <c r="H443" i="6"/>
  <c r="I443" i="6" s="1"/>
  <c r="H435" i="6"/>
  <c r="I435" i="6" s="1"/>
  <c r="H427" i="6"/>
  <c r="I427" i="6" s="1"/>
  <c r="K427" i="6" s="1"/>
  <c r="H419" i="6"/>
  <c r="I419" i="6" s="1"/>
  <c r="H410" i="6"/>
  <c r="I410" i="6" s="1"/>
  <c r="H401" i="6"/>
  <c r="I401" i="6" s="1"/>
  <c r="H393" i="6"/>
  <c r="I393" i="6" s="1"/>
  <c r="H385" i="6"/>
  <c r="I385" i="6" s="1"/>
  <c r="H377" i="6"/>
  <c r="I377" i="6" s="1"/>
  <c r="H368" i="6"/>
  <c r="I368" i="6" s="1"/>
  <c r="H360" i="6"/>
  <c r="I360" i="6" s="1"/>
  <c r="K360" i="6" s="1"/>
  <c r="H352" i="6"/>
  <c r="I352" i="6" s="1"/>
  <c r="H344" i="6"/>
  <c r="I344" i="6" s="1"/>
  <c r="H336" i="6"/>
  <c r="I336" i="6" s="1"/>
  <c r="H320" i="6"/>
  <c r="I320" i="6" s="1"/>
  <c r="H312" i="6"/>
  <c r="I312" i="6" s="1"/>
  <c r="H304" i="6"/>
  <c r="I304" i="6" s="1"/>
  <c r="H296" i="6"/>
  <c r="I296" i="6" s="1"/>
  <c r="H288" i="6"/>
  <c r="I288" i="6" s="1"/>
  <c r="K288" i="6" s="1"/>
  <c r="H280" i="6"/>
  <c r="I280" i="6" s="1"/>
  <c r="H271" i="6"/>
  <c r="I271" i="6" s="1"/>
  <c r="H263" i="6"/>
  <c r="I263" i="6" s="1"/>
  <c r="H247" i="6"/>
  <c r="I247" i="6" s="1"/>
  <c r="H239" i="6"/>
  <c r="I239" i="6" s="1"/>
  <c r="H230" i="6"/>
  <c r="I230" i="6" s="1"/>
  <c r="H222" i="6"/>
  <c r="I222" i="6" s="1"/>
  <c r="H213" i="6"/>
  <c r="I213" i="6" s="1"/>
  <c r="K213" i="6" s="1"/>
  <c r="H205" i="6"/>
  <c r="I205" i="6" s="1"/>
  <c r="H162" i="6"/>
  <c r="I162" i="6" s="1"/>
  <c r="H153" i="6"/>
  <c r="I153" i="6" s="1"/>
  <c r="H136" i="6"/>
  <c r="I136" i="6" s="1"/>
  <c r="H127" i="6"/>
  <c r="I127" i="6" s="1"/>
  <c r="H119" i="6"/>
  <c r="I119" i="6" s="1"/>
  <c r="H110" i="6"/>
  <c r="I110" i="6" s="1"/>
  <c r="H102" i="6"/>
  <c r="I102" i="6" s="1"/>
  <c r="K102" i="6" s="1"/>
  <c r="H94" i="6"/>
  <c r="I94" i="6" s="1"/>
  <c r="H86" i="6"/>
  <c r="I86" i="6" s="1"/>
  <c r="H76" i="6"/>
  <c r="I76" i="6" s="1"/>
  <c r="H68" i="6"/>
  <c r="I68" i="6" s="1"/>
  <c r="H60" i="6"/>
  <c r="I60" i="6" s="1"/>
  <c r="H49" i="6"/>
  <c r="I49" i="6" s="1"/>
  <c r="H38" i="6"/>
  <c r="I38" i="6" s="1"/>
  <c r="H30" i="6"/>
  <c r="I30" i="6" s="1"/>
  <c r="K30" i="6" s="1"/>
  <c r="H21" i="6"/>
  <c r="I21" i="6" s="1"/>
  <c r="L26" i="6"/>
  <c r="L34" i="6"/>
  <c r="L44" i="6"/>
  <c r="L54" i="6"/>
  <c r="L65" i="6"/>
  <c r="L75" i="6"/>
  <c r="L85" i="6"/>
  <c r="L94" i="6"/>
  <c r="H698" i="6"/>
  <c r="I698" i="6" s="1"/>
  <c r="H689" i="6"/>
  <c r="I689" i="6" s="1"/>
  <c r="H680" i="6"/>
  <c r="I680" i="6" s="1"/>
  <c r="H672" i="6"/>
  <c r="I672" i="6" s="1"/>
  <c r="H664" i="6"/>
  <c r="I664" i="6" s="1"/>
  <c r="H656" i="6"/>
  <c r="I656" i="6" s="1"/>
  <c r="H648" i="6"/>
  <c r="I648" i="6" s="1"/>
  <c r="K648" i="6" s="1"/>
  <c r="H640" i="6"/>
  <c r="I640" i="6" s="1"/>
  <c r="H632" i="6"/>
  <c r="I632" i="6" s="1"/>
  <c r="H624" i="6"/>
  <c r="I624" i="6" s="1"/>
  <c r="H608" i="6"/>
  <c r="I608" i="6" s="1"/>
  <c r="H599" i="6"/>
  <c r="I599" i="6" s="1"/>
  <c r="H591" i="6"/>
  <c r="I591" i="6" s="1"/>
  <c r="H582" i="6"/>
  <c r="I582" i="6" s="1"/>
  <c r="H573" i="6"/>
  <c r="I573" i="6" s="1"/>
  <c r="K573" i="6" s="1"/>
  <c r="H557" i="6"/>
  <c r="I557" i="6" s="1"/>
  <c r="H548" i="6"/>
  <c r="I548" i="6" s="1"/>
  <c r="H539" i="6"/>
  <c r="I539" i="6" s="1"/>
  <c r="H531" i="6"/>
  <c r="I531" i="6" s="1"/>
  <c r="H523" i="6"/>
  <c r="I523" i="6" s="1"/>
  <c r="H507" i="6"/>
  <c r="I507" i="6" s="1"/>
  <c r="H499" i="6"/>
  <c r="I499" i="6" s="1"/>
  <c r="H491" i="6"/>
  <c r="I491" i="6" s="1"/>
  <c r="H483" i="6"/>
  <c r="I483" i="6" s="1"/>
  <c r="H475" i="6"/>
  <c r="I475" i="6" s="1"/>
  <c r="H467" i="6"/>
  <c r="I467" i="6" s="1"/>
  <c r="H459" i="6"/>
  <c r="I459" i="6" s="1"/>
  <c r="H450" i="6"/>
  <c r="I450" i="6" s="1"/>
  <c r="H434" i="6"/>
  <c r="I434" i="6" s="1"/>
  <c r="H426" i="6"/>
  <c r="I426" i="6" s="1"/>
  <c r="H409" i="6"/>
  <c r="I409" i="6" s="1"/>
  <c r="K409" i="6" s="1"/>
  <c r="H400" i="6"/>
  <c r="I400" i="6" s="1"/>
  <c r="H392" i="6"/>
  <c r="I392" i="6" s="1"/>
  <c r="H384" i="6"/>
  <c r="I384" i="6" s="1"/>
  <c r="H376" i="6"/>
  <c r="I376" i="6" s="1"/>
  <c r="H367" i="6"/>
  <c r="I367" i="6" s="1"/>
  <c r="H359" i="6"/>
  <c r="I359" i="6" s="1"/>
  <c r="H351" i="6"/>
  <c r="I351" i="6" s="1"/>
  <c r="H343" i="6"/>
  <c r="I343" i="6" s="1"/>
  <c r="K343" i="6" s="1"/>
  <c r="H335" i="6"/>
  <c r="I335" i="6" s="1"/>
  <c r="H327" i="6"/>
  <c r="I327" i="6" s="1"/>
  <c r="H319" i="6"/>
  <c r="I319" i="6" s="1"/>
  <c r="H311" i="6"/>
  <c r="I311" i="6" s="1"/>
  <c r="H303" i="6"/>
  <c r="I303" i="6" s="1"/>
  <c r="H295" i="6"/>
  <c r="I295" i="6" s="1"/>
  <c r="H262" i="6"/>
  <c r="I262" i="6" s="1"/>
  <c r="H254" i="6"/>
  <c r="I254" i="6" s="1"/>
  <c r="K254" i="6" s="1"/>
  <c r="H246" i="6"/>
  <c r="I246" i="6" s="1"/>
  <c r="H238" i="6"/>
  <c r="I238" i="6" s="1"/>
  <c r="H221" i="6"/>
  <c r="I221" i="6" s="1"/>
  <c r="H212" i="6"/>
  <c r="I212" i="6" s="1"/>
  <c r="H204" i="6"/>
  <c r="I204" i="6" s="1"/>
  <c r="H195" i="6"/>
  <c r="I195" i="6" s="1"/>
  <c r="H186" i="6"/>
  <c r="I186" i="6" s="1"/>
  <c r="H178" i="6"/>
  <c r="I178" i="6" s="1"/>
  <c r="K178" i="6" s="1"/>
  <c r="H170" i="6"/>
  <c r="I170" i="6" s="1"/>
  <c r="H161" i="6"/>
  <c r="I161" i="6" s="1"/>
  <c r="H152" i="6"/>
  <c r="I152" i="6" s="1"/>
  <c r="H143" i="6"/>
  <c r="I143" i="6" s="1"/>
  <c r="H126" i="6"/>
  <c r="I126" i="6" s="1"/>
  <c r="K126" i="6" s="1"/>
  <c r="H118" i="6"/>
  <c r="I118" i="6" s="1"/>
  <c r="H109" i="6"/>
  <c r="I109" i="6" s="1"/>
  <c r="H101" i="6"/>
  <c r="I101" i="6" s="1"/>
  <c r="K101" i="6" s="1"/>
  <c r="H93" i="6"/>
  <c r="I93" i="6" s="1"/>
  <c r="H85" i="6"/>
  <c r="I85" i="6" s="1"/>
  <c r="H75" i="6"/>
  <c r="I75" i="6" s="1"/>
  <c r="H67" i="6"/>
  <c r="I67" i="6" s="1"/>
  <c r="H59" i="6"/>
  <c r="I59" i="6" s="1"/>
  <c r="H48" i="6"/>
  <c r="I48" i="6" s="1"/>
  <c r="H37" i="6"/>
  <c r="I37" i="6" s="1"/>
  <c r="H29" i="6"/>
  <c r="I29" i="6" s="1"/>
  <c r="K29" i="6" s="1"/>
  <c r="H20" i="6"/>
  <c r="I20" i="6" s="1"/>
  <c r="L27" i="6"/>
  <c r="L35" i="6"/>
  <c r="L45" i="6"/>
  <c r="L57" i="6"/>
  <c r="L67" i="6"/>
  <c r="L76" i="6"/>
  <c r="L86" i="6"/>
  <c r="L95" i="6"/>
  <c r="H705" i="6"/>
  <c r="I705" i="6" s="1"/>
  <c r="H688" i="6"/>
  <c r="I688" i="6" s="1"/>
  <c r="H679" i="6"/>
  <c r="I679" i="6" s="1"/>
  <c r="H671" i="6"/>
  <c r="I671" i="6" s="1"/>
  <c r="H663" i="6"/>
  <c r="I663" i="6" s="1"/>
  <c r="H655" i="6"/>
  <c r="I655" i="6" s="1"/>
  <c r="H647" i="6"/>
  <c r="I647" i="6" s="1"/>
  <c r="K647" i="6" s="1"/>
  <c r="H639" i="6"/>
  <c r="I639" i="6" s="1"/>
  <c r="H631" i="6"/>
  <c r="I631" i="6" s="1"/>
  <c r="H623" i="6"/>
  <c r="I623" i="6" s="1"/>
  <c r="H615" i="6"/>
  <c r="I615" i="6" s="1"/>
  <c r="H607" i="6"/>
  <c r="I607" i="6" s="1"/>
  <c r="H598" i="6"/>
  <c r="I598" i="6" s="1"/>
  <c r="H590" i="6"/>
  <c r="I590" i="6" s="1"/>
  <c r="H581" i="6"/>
  <c r="I581" i="6" s="1"/>
  <c r="K581" i="6" s="1"/>
  <c r="H572" i="6"/>
  <c r="I572" i="6" s="1"/>
  <c r="H564" i="6"/>
  <c r="I564" i="6" s="1"/>
  <c r="H547" i="6"/>
  <c r="I547" i="6" s="1"/>
  <c r="H538" i="6"/>
  <c r="I538" i="6" s="1"/>
  <c r="H530" i="6"/>
  <c r="I530" i="6" s="1"/>
  <c r="H522" i="6"/>
  <c r="I522" i="6" s="1"/>
  <c r="H514" i="6"/>
  <c r="I514" i="6" s="1"/>
  <c r="H498" i="6"/>
  <c r="I498" i="6" s="1"/>
  <c r="K498" i="6" s="1"/>
  <c r="H490" i="6"/>
  <c r="I490" i="6" s="1"/>
  <c r="H482" i="6"/>
  <c r="I482" i="6" s="1"/>
  <c r="H474" i="6"/>
  <c r="I474" i="6" s="1"/>
  <c r="H466" i="6"/>
  <c r="I466" i="6" s="1"/>
  <c r="H449" i="6"/>
  <c r="I449" i="6" s="1"/>
  <c r="H441" i="6"/>
  <c r="I441" i="6" s="1"/>
  <c r="H433" i="6"/>
  <c r="I433" i="6" s="1"/>
  <c r="H416" i="6"/>
  <c r="I416" i="6" s="1"/>
  <c r="K416" i="6" s="1"/>
  <c r="H408" i="6"/>
  <c r="I408" i="6" s="1"/>
  <c r="H399" i="6"/>
  <c r="I399" i="6" s="1"/>
  <c r="H391" i="6"/>
  <c r="I391" i="6" s="1"/>
  <c r="H383" i="6"/>
  <c r="I383" i="6" s="1"/>
  <c r="H375" i="6"/>
  <c r="I375" i="6" s="1"/>
  <c r="H366" i="6"/>
  <c r="I366" i="6" s="1"/>
  <c r="H358" i="6"/>
  <c r="I358" i="6" s="1"/>
  <c r="H350" i="6"/>
  <c r="I350" i="6" s="1"/>
  <c r="K350" i="6" s="1"/>
  <c r="H342" i="6"/>
  <c r="I342" i="6" s="1"/>
  <c r="H334" i="6"/>
  <c r="I334" i="6" s="1"/>
  <c r="H326" i="6"/>
  <c r="I326" i="6" s="1"/>
  <c r="H318" i="6"/>
  <c r="I318" i="6" s="1"/>
  <c r="H310" i="6"/>
  <c r="I310" i="6" s="1"/>
  <c r="H294" i="6"/>
  <c r="I294" i="6" s="1"/>
  <c r="H286" i="6"/>
  <c r="I286" i="6" s="1"/>
  <c r="H278" i="6"/>
  <c r="I278" i="6" s="1"/>
  <c r="H269" i="6"/>
  <c r="I269" i="6" s="1"/>
  <c r="H261" i="6"/>
  <c r="I261" i="6" s="1"/>
  <c r="H253" i="6"/>
  <c r="I253" i="6" s="1"/>
  <c r="H237" i="6"/>
  <c r="I237" i="6" s="1"/>
  <c r="H228" i="6"/>
  <c r="I228" i="6" s="1"/>
  <c r="H220" i="6"/>
  <c r="I220" i="6" s="1"/>
  <c r="H211" i="6"/>
  <c r="I211" i="6" s="1"/>
  <c r="H203" i="6"/>
  <c r="I203" i="6" s="1"/>
  <c r="K203" i="6" s="1"/>
  <c r="H194" i="6"/>
  <c r="I194" i="6" s="1"/>
  <c r="H185" i="6"/>
  <c r="I185" i="6" s="1"/>
  <c r="H177" i="6"/>
  <c r="I177" i="6" s="1"/>
  <c r="H160" i="6"/>
  <c r="I160" i="6" s="1"/>
  <c r="H151" i="6"/>
  <c r="I151" i="6" s="1"/>
  <c r="H142" i="6"/>
  <c r="I142" i="6" s="1"/>
  <c r="H133" i="6"/>
  <c r="I133" i="6" s="1"/>
  <c r="H117" i="6"/>
  <c r="I117" i="6" s="1"/>
  <c r="K117" i="6" s="1"/>
  <c r="H84" i="6"/>
  <c r="I84" i="6" s="1"/>
  <c r="H58" i="6"/>
  <c r="I58" i="6" s="1"/>
  <c r="H46" i="6"/>
  <c r="I46" i="6" s="1"/>
  <c r="H36" i="6"/>
  <c r="I36" i="6" s="1"/>
  <c r="H28" i="6"/>
  <c r="I28" i="6" s="1"/>
  <c r="L712" i="6"/>
  <c r="L28" i="6"/>
  <c r="L36" i="6"/>
  <c r="L46" i="6"/>
  <c r="L58" i="6"/>
  <c r="L68" i="6"/>
  <c r="L77" i="6"/>
  <c r="H695" i="6"/>
  <c r="I695" i="6" s="1"/>
  <c r="H678" i="6"/>
  <c r="I678" i="6" s="1"/>
  <c r="H670" i="6"/>
  <c r="I670" i="6" s="1"/>
  <c r="H662" i="6"/>
  <c r="I662" i="6" s="1"/>
  <c r="K662" i="6" s="1"/>
  <c r="H654" i="6"/>
  <c r="I654" i="6" s="1"/>
  <c r="H638" i="6"/>
  <c r="I638" i="6" s="1"/>
  <c r="H622" i="6"/>
  <c r="I622" i="6" s="1"/>
  <c r="H614" i="6"/>
  <c r="I614" i="6" s="1"/>
  <c r="H606" i="6"/>
  <c r="I606" i="6" s="1"/>
  <c r="H597" i="6"/>
  <c r="I597" i="6" s="1"/>
  <c r="H589" i="6"/>
  <c r="I589" i="6" s="1"/>
  <c r="H579" i="6"/>
  <c r="I579" i="6" s="1"/>
  <c r="K579" i="6" s="1"/>
  <c r="H563" i="6"/>
  <c r="I563" i="6" s="1"/>
  <c r="H554" i="6"/>
  <c r="I554" i="6" s="1"/>
  <c r="H546" i="6"/>
  <c r="I546" i="6" s="1"/>
  <c r="H537" i="6"/>
  <c r="I537" i="6" s="1"/>
  <c r="H529" i="6"/>
  <c r="I529" i="6" s="1"/>
  <c r="H521" i="6"/>
  <c r="I521" i="6" s="1"/>
  <c r="H513" i="6"/>
  <c r="I513" i="6" s="1"/>
  <c r="H505" i="6"/>
  <c r="I505" i="6" s="1"/>
  <c r="K505" i="6" s="1"/>
  <c r="H497" i="6"/>
  <c r="I497" i="6" s="1"/>
  <c r="H489" i="6"/>
  <c r="I489" i="6" s="1"/>
  <c r="H473" i="6"/>
  <c r="I473" i="6" s="1"/>
  <c r="H465" i="6"/>
  <c r="I465" i="6" s="1"/>
  <c r="H456" i="6"/>
  <c r="I456" i="6" s="1"/>
  <c r="H448" i="6"/>
  <c r="I448" i="6" s="1"/>
  <c r="H440" i="6"/>
  <c r="I440" i="6" s="1"/>
  <c r="H432" i="6"/>
  <c r="I432" i="6" s="1"/>
  <c r="K432" i="6" s="1"/>
  <c r="H424" i="6"/>
  <c r="I424" i="6" s="1"/>
  <c r="H415" i="6"/>
  <c r="I415" i="6" s="1"/>
  <c r="H407" i="6"/>
  <c r="I407" i="6" s="1"/>
  <c r="H398" i="6"/>
  <c r="I398" i="6" s="1"/>
  <c r="H390" i="6"/>
  <c r="I390" i="6" s="1"/>
  <c r="H382" i="6"/>
  <c r="I382" i="6" s="1"/>
  <c r="H374" i="6"/>
  <c r="I374" i="6" s="1"/>
  <c r="H365" i="6"/>
  <c r="I365" i="6" s="1"/>
  <c r="H357" i="6"/>
  <c r="I357" i="6" s="1"/>
  <c r="H341" i="6"/>
  <c r="I341" i="6" s="1"/>
  <c r="H333" i="6"/>
  <c r="I333" i="6" s="1"/>
  <c r="H325" i="6"/>
  <c r="I325" i="6" s="1"/>
  <c r="H317" i="6"/>
  <c r="I317" i="6" s="1"/>
  <c r="H309" i="6"/>
  <c r="I309" i="6" s="1"/>
  <c r="H301" i="6"/>
  <c r="I301" i="6" s="1"/>
  <c r="H285" i="6"/>
  <c r="I285" i="6" s="1"/>
  <c r="K285" i="6" s="1"/>
  <c r="H268" i="6"/>
  <c r="I268" i="6" s="1"/>
  <c r="H260" i="6"/>
  <c r="I260" i="6" s="1"/>
  <c r="H252" i="6"/>
  <c r="I252" i="6" s="1"/>
  <c r="H244" i="6"/>
  <c r="I244" i="6" s="1"/>
  <c r="H236" i="6"/>
  <c r="I236" i="6" s="1"/>
  <c r="H227" i="6"/>
  <c r="I227" i="6" s="1"/>
  <c r="H219" i="6"/>
  <c r="I219" i="6" s="1"/>
  <c r="H202" i="6"/>
  <c r="I202" i="6" s="1"/>
  <c r="K202" i="6" s="1"/>
  <c r="H193" i="6"/>
  <c r="I193" i="6" s="1"/>
  <c r="H184" i="6"/>
  <c r="I184" i="6" s="1"/>
  <c r="H176" i="6"/>
  <c r="I176" i="6" s="1"/>
  <c r="H167" i="6"/>
  <c r="I167" i="6" s="1"/>
  <c r="H158" i="6"/>
  <c r="I158" i="6" s="1"/>
  <c r="H141" i="6"/>
  <c r="I141" i="6" s="1"/>
  <c r="H132" i="6"/>
  <c r="I132" i="6" s="1"/>
  <c r="H124" i="6"/>
  <c r="I124" i="6" s="1"/>
  <c r="K124" i="6" s="1"/>
  <c r="H107" i="6"/>
  <c r="I107" i="6" s="1"/>
  <c r="H99" i="6"/>
  <c r="I99" i="6" s="1"/>
  <c r="H91" i="6"/>
  <c r="I91" i="6" s="1"/>
  <c r="H83" i="6"/>
  <c r="I83" i="6" s="1"/>
  <c r="H73" i="6"/>
  <c r="I73" i="6" s="1"/>
  <c r="H65" i="6"/>
  <c r="I65" i="6" s="1"/>
  <c r="H57" i="6"/>
  <c r="I57" i="6" s="1"/>
  <c r="H45" i="6"/>
  <c r="I45" i="6" s="1"/>
  <c r="K45" i="6" s="1"/>
  <c r="H35" i="6"/>
  <c r="I35" i="6" s="1"/>
  <c r="H27" i="6"/>
  <c r="I27" i="6" s="1"/>
  <c r="L20" i="6"/>
  <c r="L29" i="6"/>
  <c r="L37" i="6"/>
  <c r="L48" i="6"/>
  <c r="L59" i="6"/>
  <c r="L69" i="6"/>
  <c r="L78" i="6"/>
  <c r="L88" i="6"/>
  <c r="L97" i="6"/>
  <c r="H712" i="6"/>
  <c r="I712" i="6" s="1"/>
  <c r="H703" i="6"/>
  <c r="I703" i="6" s="1"/>
  <c r="H694" i="6"/>
  <c r="I694" i="6" s="1"/>
  <c r="H685" i="6"/>
  <c r="I685" i="6" s="1"/>
  <c r="H677" i="6"/>
  <c r="I677" i="6" s="1"/>
  <c r="K677" i="6" s="1"/>
  <c r="H669" i="6"/>
  <c r="I669" i="6" s="1"/>
  <c r="H661" i="6"/>
  <c r="I661" i="6" s="1"/>
  <c r="H645" i="6"/>
  <c r="I645" i="6" s="1"/>
  <c r="H637" i="6"/>
  <c r="I637" i="6" s="1"/>
  <c r="H621" i="6"/>
  <c r="I621" i="6" s="1"/>
  <c r="H613" i="6"/>
  <c r="I613" i="6" s="1"/>
  <c r="H605" i="6"/>
  <c r="I605" i="6" s="1"/>
  <c r="H596" i="6"/>
  <c r="I596" i="6" s="1"/>
  <c r="K596" i="6" s="1"/>
  <c r="H588" i="6"/>
  <c r="I588" i="6" s="1"/>
  <c r="H578" i="6"/>
  <c r="I578" i="6" s="1"/>
  <c r="H570" i="6"/>
  <c r="I570" i="6" s="1"/>
  <c r="H562" i="6"/>
  <c r="I562" i="6" s="1"/>
  <c r="H553" i="6"/>
  <c r="I553" i="6" s="1"/>
  <c r="H545" i="6"/>
  <c r="I545" i="6" s="1"/>
  <c r="H536" i="6"/>
  <c r="I536" i="6" s="1"/>
  <c r="H528" i="6"/>
  <c r="I528" i="6" s="1"/>
  <c r="K528" i="6" s="1"/>
  <c r="H520" i="6"/>
  <c r="I520" i="6" s="1"/>
  <c r="H512" i="6"/>
  <c r="I512" i="6" s="1"/>
  <c r="H504" i="6"/>
  <c r="I504" i="6" s="1"/>
  <c r="H496" i="6"/>
  <c r="I496" i="6" s="1"/>
  <c r="H488" i="6"/>
  <c r="I488" i="6" s="1"/>
  <c r="H480" i="6"/>
  <c r="I480" i="6" s="1"/>
  <c r="H472" i="6"/>
  <c r="I472" i="6" s="1"/>
  <c r="H455" i="6"/>
  <c r="I455" i="6" s="1"/>
  <c r="K455" i="6" s="1"/>
  <c r="H447" i="6"/>
  <c r="I447" i="6" s="1"/>
  <c r="H431" i="6"/>
  <c r="I431" i="6" s="1"/>
  <c r="H423" i="6"/>
  <c r="I423" i="6" s="1"/>
  <c r="H414" i="6"/>
  <c r="I414" i="6" s="1"/>
  <c r="H405" i="6"/>
  <c r="I405" i="6" s="1"/>
  <c r="H397" i="6"/>
  <c r="I397" i="6" s="1"/>
  <c r="H389" i="6"/>
  <c r="I389" i="6" s="1"/>
  <c r="H381" i="6"/>
  <c r="I381" i="6" s="1"/>
  <c r="K381" i="6" s="1"/>
  <c r="H372" i="6"/>
  <c r="I372" i="6" s="1"/>
  <c r="H356" i="6"/>
  <c r="I356" i="6" s="1"/>
  <c r="H348" i="6"/>
  <c r="I348" i="6" s="1"/>
  <c r="H340" i="6"/>
  <c r="I340" i="6" s="1"/>
  <c r="H332" i="6"/>
  <c r="I332" i="6" s="1"/>
  <c r="H316" i="6"/>
  <c r="I316" i="6" s="1"/>
  <c r="H308" i="6"/>
  <c r="I308" i="6" s="1"/>
  <c r="H300" i="6"/>
  <c r="I300" i="6" s="1"/>
  <c r="K300" i="6" s="1"/>
  <c r="H284" i="6"/>
  <c r="I284" i="6" s="1"/>
  <c r="H275" i="6"/>
  <c r="I275" i="6" s="1"/>
  <c r="H267" i="6"/>
  <c r="I267" i="6" s="1"/>
  <c r="H259" i="6"/>
  <c r="I259" i="6" s="1"/>
  <c r="H251" i="6"/>
  <c r="I251" i="6" s="1"/>
  <c r="H243" i="6"/>
  <c r="I243" i="6" s="1"/>
  <c r="H235" i="6"/>
  <c r="I235" i="6" s="1"/>
  <c r="H218" i="6"/>
  <c r="I218" i="6" s="1"/>
  <c r="K218" i="6" s="1"/>
  <c r="H209" i="6"/>
  <c r="I209" i="6" s="1"/>
  <c r="H201" i="6"/>
  <c r="I201" i="6" s="1"/>
  <c r="H192" i="6"/>
  <c r="I192" i="6" s="1"/>
  <c r="H183" i="6"/>
  <c r="I183" i="6" s="1"/>
  <c r="H175" i="6"/>
  <c r="I175" i="6" s="1"/>
  <c r="H166" i="6"/>
  <c r="I166" i="6" s="1"/>
  <c r="H157" i="6"/>
  <c r="I157" i="6" s="1"/>
  <c r="H149" i="6"/>
  <c r="I149" i="6" s="1"/>
  <c r="K149" i="6" s="1"/>
  <c r="H131" i="6"/>
  <c r="I131" i="6" s="1"/>
  <c r="H123" i="6"/>
  <c r="I123" i="6" s="1"/>
  <c r="H114" i="6"/>
  <c r="I114" i="6" s="1"/>
  <c r="H106" i="6"/>
  <c r="I106" i="6" s="1"/>
  <c r="H98" i="6"/>
  <c r="I98" i="6" s="1"/>
  <c r="H90" i="6"/>
  <c r="I90" i="6" s="1"/>
  <c r="H80" i="6"/>
  <c r="I80" i="6" s="1"/>
  <c r="H72" i="6"/>
  <c r="I72" i="6" s="1"/>
  <c r="K72" i="6" s="1"/>
  <c r="H64" i="6"/>
  <c r="I64" i="6" s="1"/>
  <c r="H54" i="6"/>
  <c r="I54" i="6" s="1"/>
  <c r="H44" i="6"/>
  <c r="I44" i="6" s="1"/>
  <c r="H34" i="6"/>
  <c r="I34" i="6" s="1"/>
  <c r="H26" i="6"/>
  <c r="I26" i="6" s="1"/>
  <c r="L21" i="6"/>
  <c r="L30" i="6"/>
  <c r="L38" i="6"/>
  <c r="L49" i="6"/>
  <c r="L60" i="6"/>
  <c r="L70" i="6"/>
  <c r="L79" i="6"/>
  <c r="L89" i="6"/>
  <c r="L98" i="6"/>
  <c r="H675" i="6"/>
  <c r="I675" i="6" s="1"/>
  <c r="H643" i="6"/>
  <c r="I643" i="6" s="1"/>
  <c r="K643" i="6" s="1"/>
  <c r="H542" i="6"/>
  <c r="I542" i="6" s="1"/>
  <c r="H462" i="6"/>
  <c r="I462" i="6" s="1"/>
  <c r="H437" i="6"/>
  <c r="I437" i="6" s="1"/>
  <c r="H387" i="6"/>
  <c r="I387" i="6" s="1"/>
  <c r="H338" i="6"/>
  <c r="I338" i="6" s="1"/>
  <c r="H298" i="6"/>
  <c r="I298" i="6" s="1"/>
  <c r="H138" i="6"/>
  <c r="I138" i="6" s="1"/>
  <c r="H112" i="6"/>
  <c r="I112" i="6" s="1"/>
  <c r="K112" i="6" s="1"/>
  <c r="H23" i="6"/>
  <c r="I23" i="6" s="1"/>
  <c r="L87" i="6"/>
  <c r="L105" i="6"/>
  <c r="L114" i="6"/>
  <c r="L128" i="6"/>
  <c r="L139" i="6"/>
  <c r="L151" i="6"/>
  <c r="L160" i="6"/>
  <c r="L170" i="6"/>
  <c r="L181" i="6"/>
  <c r="L192" i="6"/>
  <c r="L203" i="6"/>
  <c r="L212" i="6"/>
  <c r="L222" i="6"/>
  <c r="L234" i="6"/>
  <c r="L242" i="6"/>
  <c r="L251" i="6"/>
  <c r="L260" i="6"/>
  <c r="L268" i="6"/>
  <c r="L280" i="6"/>
  <c r="L289" i="6"/>
  <c r="L300" i="6"/>
  <c r="L309" i="6"/>
  <c r="L317" i="6"/>
  <c r="L326" i="6"/>
  <c r="L335" i="6"/>
  <c r="L343" i="6"/>
  <c r="L352" i="6"/>
  <c r="L360" i="6"/>
  <c r="L369" i="6"/>
  <c r="L378" i="6"/>
  <c r="L386" i="6"/>
  <c r="L394" i="6"/>
  <c r="L402" i="6"/>
  <c r="L411" i="6"/>
  <c r="L421" i="6"/>
  <c r="L431" i="6"/>
  <c r="L440" i="6"/>
  <c r="L450" i="6"/>
  <c r="L461" i="6"/>
  <c r="L470" i="6"/>
  <c r="L478" i="6"/>
  <c r="L487" i="6"/>
  <c r="L495" i="6"/>
  <c r="L503" i="6"/>
  <c r="L512" i="6"/>
  <c r="L521" i="6"/>
  <c r="L530" i="6"/>
  <c r="L538" i="6"/>
  <c r="L548" i="6"/>
  <c r="L558" i="6"/>
  <c r="L567" i="6"/>
  <c r="L578" i="6"/>
  <c r="L588" i="6"/>
  <c r="L596" i="6"/>
  <c r="L606" i="6"/>
  <c r="L617" i="6"/>
  <c r="L625" i="6"/>
  <c r="L636" i="6"/>
  <c r="L645" i="6"/>
  <c r="L655" i="6"/>
  <c r="L664" i="6"/>
  <c r="L673" i="6"/>
  <c r="L682" i="6"/>
  <c r="L694" i="6"/>
  <c r="L707" i="6"/>
  <c r="H667" i="6"/>
  <c r="I667" i="6" s="1"/>
  <c r="H502" i="6"/>
  <c r="I502" i="6" s="1"/>
  <c r="H379" i="6"/>
  <c r="I379" i="6" s="1"/>
  <c r="H330" i="6"/>
  <c r="I330" i="6" s="1"/>
  <c r="H265" i="6"/>
  <c r="I265" i="6" s="1"/>
  <c r="H70" i="6"/>
  <c r="I70" i="6" s="1"/>
  <c r="K70" i="6" s="1"/>
  <c r="L23" i="6"/>
  <c r="L91" i="6"/>
  <c r="L106" i="6"/>
  <c r="L117" i="6"/>
  <c r="L130" i="6"/>
  <c r="L141" i="6"/>
  <c r="L152" i="6"/>
  <c r="L161" i="6"/>
  <c r="L172" i="6"/>
  <c r="L183" i="6"/>
  <c r="L193" i="6"/>
  <c r="L204" i="6"/>
  <c r="L213" i="6"/>
  <c r="L223" i="6"/>
  <c r="L235" i="6"/>
  <c r="L243" i="6"/>
  <c r="L252" i="6"/>
  <c r="L261" i="6"/>
  <c r="L269" i="6"/>
  <c r="L281" i="6"/>
  <c r="L292" i="6"/>
  <c r="L301" i="6"/>
  <c r="L310" i="6"/>
  <c r="L318" i="6"/>
  <c r="L327" i="6"/>
  <c r="L336" i="6"/>
  <c r="L344" i="6"/>
  <c r="L353" i="6"/>
  <c r="L361" i="6"/>
  <c r="L370" i="6"/>
  <c r="L379" i="6"/>
  <c r="L387" i="6"/>
  <c r="L395" i="6"/>
  <c r="L403" i="6"/>
  <c r="L412" i="6"/>
  <c r="L422" i="6"/>
  <c r="L432" i="6"/>
  <c r="L441" i="6"/>
  <c r="L452" i="6"/>
  <c r="L462" i="6"/>
  <c r="L471" i="6"/>
  <c r="L479" i="6"/>
  <c r="L488" i="6"/>
  <c r="L496" i="6"/>
  <c r="L504" i="6"/>
  <c r="L513" i="6"/>
  <c r="L522" i="6"/>
  <c r="L531" i="6"/>
  <c r="L539" i="6"/>
  <c r="L549" i="6"/>
  <c r="L559" i="6"/>
  <c r="L568" i="6"/>
  <c r="L579" i="6"/>
  <c r="L589" i="6"/>
  <c r="L597" i="6"/>
  <c r="L607" i="6"/>
  <c r="L618" i="6"/>
  <c r="L626" i="6"/>
  <c r="L637" i="6"/>
  <c r="L647" i="6"/>
  <c r="L656" i="6"/>
  <c r="L666" i="6"/>
  <c r="L674" i="6"/>
  <c r="L684" i="6"/>
  <c r="L695" i="6"/>
  <c r="L709" i="6"/>
  <c r="H518" i="6"/>
  <c r="I518" i="6" s="1"/>
  <c r="H635" i="6"/>
  <c r="I635" i="6" s="1"/>
  <c r="H534" i="6"/>
  <c r="I534" i="6" s="1"/>
  <c r="H494" i="6"/>
  <c r="I494" i="6" s="1"/>
  <c r="H453" i="6"/>
  <c r="I453" i="6" s="1"/>
  <c r="H370" i="6"/>
  <c r="I370" i="6" s="1"/>
  <c r="K370" i="6" s="1"/>
  <c r="H257" i="6"/>
  <c r="I257" i="6" s="1"/>
  <c r="H190" i="6"/>
  <c r="I190" i="6" s="1"/>
  <c r="H164" i="6"/>
  <c r="I164" i="6" s="1"/>
  <c r="H129" i="6"/>
  <c r="I129" i="6" s="1"/>
  <c r="K129" i="6" s="1"/>
  <c r="H104" i="6"/>
  <c r="I104" i="6" s="1"/>
  <c r="L32" i="6"/>
  <c r="L96" i="6"/>
  <c r="L107" i="6"/>
  <c r="L118" i="6"/>
  <c r="L131" i="6"/>
  <c r="L142" i="6"/>
  <c r="L153" i="6"/>
  <c r="L162" i="6"/>
  <c r="L174" i="6"/>
  <c r="L184" i="6"/>
  <c r="L194" i="6"/>
  <c r="L205" i="6"/>
  <c r="L214" i="6"/>
  <c r="L224" i="6"/>
  <c r="L236" i="6"/>
  <c r="L244" i="6"/>
  <c r="L253" i="6"/>
  <c r="L262" i="6"/>
  <c r="L271" i="6"/>
  <c r="L282" i="6"/>
  <c r="L294" i="6"/>
  <c r="L303" i="6"/>
  <c r="L311" i="6"/>
  <c r="L319" i="6"/>
  <c r="L329" i="6"/>
  <c r="L337" i="6"/>
  <c r="L345" i="6"/>
  <c r="L354" i="6"/>
  <c r="L362" i="6"/>
  <c r="L371" i="6"/>
  <c r="L380" i="6"/>
  <c r="L388" i="6"/>
  <c r="L396" i="6"/>
  <c r="L404" i="6"/>
  <c r="L413" i="6"/>
  <c r="L423" i="6"/>
  <c r="L433" i="6"/>
  <c r="L443" i="6"/>
  <c r="L453" i="6"/>
  <c r="L463" i="6"/>
  <c r="L472" i="6"/>
  <c r="L480" i="6"/>
  <c r="L489" i="6"/>
  <c r="L497" i="6"/>
  <c r="L505" i="6"/>
  <c r="L514" i="6"/>
  <c r="L523" i="6"/>
  <c r="L532" i="6"/>
  <c r="L540" i="6"/>
  <c r="L550" i="6"/>
  <c r="L560" i="6"/>
  <c r="L570" i="6"/>
  <c r="L581" i="6"/>
  <c r="L590" i="6"/>
  <c r="L598" i="6"/>
  <c r="L608" i="6"/>
  <c r="L619" i="6"/>
  <c r="L627" i="6"/>
  <c r="L638" i="6"/>
  <c r="L648" i="6"/>
  <c r="L658" i="6"/>
  <c r="L667" i="6"/>
  <c r="L675" i="6"/>
  <c r="L685" i="6"/>
  <c r="L698" i="6"/>
  <c r="L710" i="6"/>
  <c r="H594" i="6"/>
  <c r="I594" i="6" s="1"/>
  <c r="K594" i="6" s="1"/>
  <c r="H412" i="6"/>
  <c r="I412" i="6" s="1"/>
  <c r="H314" i="6"/>
  <c r="I314" i="6" s="1"/>
  <c r="H215" i="6"/>
  <c r="I215" i="6" s="1"/>
  <c r="H146" i="6"/>
  <c r="I146" i="6" s="1"/>
  <c r="H52" i="6"/>
  <c r="I52" i="6" s="1"/>
  <c r="L111" i="6"/>
  <c r="L146" i="6"/>
  <c r="H659" i="6"/>
  <c r="I659" i="6" s="1"/>
  <c r="K659" i="6" s="1"/>
  <c r="H603" i="6"/>
  <c r="I603" i="6" s="1"/>
  <c r="H568" i="6"/>
  <c r="I568" i="6" s="1"/>
  <c r="H526" i="6"/>
  <c r="I526" i="6" s="1"/>
  <c r="H486" i="6"/>
  <c r="I486" i="6" s="1"/>
  <c r="H421" i="6"/>
  <c r="I421" i="6" s="1"/>
  <c r="H224" i="6"/>
  <c r="I224" i="6" s="1"/>
  <c r="H155" i="6"/>
  <c r="I155" i="6" s="1"/>
  <c r="H62" i="6"/>
  <c r="I62" i="6" s="1"/>
  <c r="K62" i="6" s="1"/>
  <c r="L40" i="6"/>
  <c r="L99" i="6"/>
  <c r="L109" i="6"/>
  <c r="L119" i="6"/>
  <c r="L132" i="6"/>
  <c r="L143" i="6"/>
  <c r="L154" i="6"/>
  <c r="L163" i="6"/>
  <c r="L175" i="6"/>
  <c r="L185" i="6"/>
  <c r="L195" i="6"/>
  <c r="L206" i="6"/>
  <c r="L215" i="6"/>
  <c r="L225" i="6"/>
  <c r="L237" i="6"/>
  <c r="L246" i="6"/>
  <c r="L254" i="6"/>
  <c r="L263" i="6"/>
  <c r="L272" i="6"/>
  <c r="L283" i="6"/>
  <c r="L295" i="6"/>
  <c r="L304" i="6"/>
  <c r="L312" i="6"/>
  <c r="L320" i="6"/>
  <c r="L330" i="6"/>
  <c r="L338" i="6"/>
  <c r="L346" i="6"/>
  <c r="L355" i="6"/>
  <c r="L363" i="6"/>
  <c r="L372" i="6"/>
  <c r="L381" i="6"/>
  <c r="L389" i="6"/>
  <c r="L397" i="6"/>
  <c r="L405" i="6"/>
  <c r="L414" i="6"/>
  <c r="L424" i="6"/>
  <c r="L434" i="6"/>
  <c r="L445" i="6"/>
  <c r="L454" i="6"/>
  <c r="L465" i="6"/>
  <c r="L473" i="6"/>
  <c r="L482" i="6"/>
  <c r="L490" i="6"/>
  <c r="L498" i="6"/>
  <c r="L507" i="6"/>
  <c r="L516" i="6"/>
  <c r="L524" i="6"/>
  <c r="L533" i="6"/>
  <c r="L542" i="6"/>
  <c r="L551" i="6"/>
  <c r="L561" i="6"/>
  <c r="L572" i="6"/>
  <c r="L582" i="6"/>
  <c r="L591" i="6"/>
  <c r="L599" i="6"/>
  <c r="L609" i="6"/>
  <c r="L620" i="6"/>
  <c r="L628" i="6"/>
  <c r="L639" i="6"/>
  <c r="L649" i="6"/>
  <c r="L659" i="6"/>
  <c r="L668" i="6"/>
  <c r="L677" i="6"/>
  <c r="L688" i="6"/>
  <c r="L699" i="6"/>
  <c r="L711" i="6"/>
  <c r="H478" i="6"/>
  <c r="I478" i="6" s="1"/>
  <c r="H121" i="6"/>
  <c r="I121" i="6" s="1"/>
  <c r="L123" i="6"/>
  <c r="L165" i="6"/>
  <c r="H692" i="6"/>
  <c r="I692" i="6" s="1"/>
  <c r="H445" i="6"/>
  <c r="I445" i="6" s="1"/>
  <c r="K445" i="6" s="1"/>
  <c r="H362" i="6"/>
  <c r="I362" i="6" s="1"/>
  <c r="H322" i="6"/>
  <c r="I322" i="6" s="1"/>
  <c r="H282" i="6"/>
  <c r="I282" i="6" s="1"/>
  <c r="H249" i="6"/>
  <c r="I249" i="6" s="1"/>
  <c r="H96" i="6"/>
  <c r="I96" i="6" s="1"/>
  <c r="L52" i="6"/>
  <c r="L101" i="6"/>
  <c r="L110" i="6"/>
  <c r="L121" i="6"/>
  <c r="L133" i="6"/>
  <c r="L145" i="6"/>
  <c r="L155" i="6"/>
  <c r="L164" i="6"/>
  <c r="L176" i="6"/>
  <c r="L186" i="6"/>
  <c r="L197" i="6"/>
  <c r="L207" i="6"/>
  <c r="L218" i="6"/>
  <c r="L227" i="6"/>
  <c r="L238" i="6"/>
  <c r="L247" i="6"/>
  <c r="L256" i="6"/>
  <c r="L264" i="6"/>
  <c r="L273" i="6"/>
  <c r="L284" i="6"/>
  <c r="L296" i="6"/>
  <c r="L305" i="6"/>
  <c r="L313" i="6"/>
  <c r="L321" i="6"/>
  <c r="L331" i="6"/>
  <c r="L339" i="6"/>
  <c r="L347" i="6"/>
  <c r="L356" i="6"/>
  <c r="L365" i="6"/>
  <c r="L374" i="6"/>
  <c r="L382" i="6"/>
  <c r="L390" i="6"/>
  <c r="L398" i="6"/>
  <c r="L407" i="6"/>
  <c r="L415" i="6"/>
  <c r="L426" i="6"/>
  <c r="L435" i="6"/>
  <c r="L446" i="6"/>
  <c r="L455" i="6"/>
  <c r="L466" i="6"/>
  <c r="L474" i="6"/>
  <c r="L483" i="6"/>
  <c r="L491" i="6"/>
  <c r="L499" i="6"/>
  <c r="L508" i="6"/>
  <c r="L517" i="6"/>
  <c r="L526" i="6"/>
  <c r="L534" i="6"/>
  <c r="L543" i="6"/>
  <c r="L552" i="6"/>
  <c r="L562" i="6"/>
  <c r="L573" i="6"/>
  <c r="L583" i="6"/>
  <c r="L592" i="6"/>
  <c r="L600" i="6"/>
  <c r="L612" i="6"/>
  <c r="L621" i="6"/>
  <c r="L631" i="6"/>
  <c r="L640" i="6"/>
  <c r="L650" i="6"/>
  <c r="L660" i="6"/>
  <c r="L669" i="6"/>
  <c r="L678" i="6"/>
  <c r="L689" i="6"/>
  <c r="L700" i="6"/>
  <c r="L19" i="6"/>
  <c r="H560" i="6"/>
  <c r="I560" i="6" s="1"/>
  <c r="K560" i="6" s="1"/>
  <c r="H181" i="6"/>
  <c r="I181" i="6" s="1"/>
  <c r="L63" i="6"/>
  <c r="L136" i="6"/>
  <c r="H651" i="6"/>
  <c r="I651" i="6" s="1"/>
  <c r="H627" i="6"/>
  <c r="I627" i="6" s="1"/>
  <c r="H586" i="6"/>
  <c r="I586" i="6" s="1"/>
  <c r="H470" i="6"/>
  <c r="I470" i="6" s="1"/>
  <c r="H403" i="6"/>
  <c r="I403" i="6" s="1"/>
  <c r="K403" i="6" s="1"/>
  <c r="H306" i="6"/>
  <c r="I306" i="6" s="1"/>
  <c r="H241" i="6"/>
  <c r="I241" i="6" s="1"/>
  <c r="H88" i="6"/>
  <c r="I88" i="6" s="1"/>
  <c r="H40" i="6"/>
  <c r="I40" i="6" s="1"/>
  <c r="L72" i="6"/>
  <c r="L103" i="6"/>
  <c r="L112" i="6"/>
  <c r="L124" i="6"/>
  <c r="L137" i="6"/>
  <c r="L148" i="6"/>
  <c r="L157" i="6"/>
  <c r="L166" i="6"/>
  <c r="L178" i="6"/>
  <c r="L190" i="6"/>
  <c r="L201" i="6"/>
  <c r="L209" i="6"/>
  <c r="L220" i="6"/>
  <c r="L230" i="6"/>
  <c r="L240" i="6"/>
  <c r="L249" i="6"/>
  <c r="L258" i="6"/>
  <c r="L266" i="6"/>
  <c r="L275" i="6"/>
  <c r="L286" i="6"/>
  <c r="L298" i="6"/>
  <c r="L307" i="6"/>
  <c r="L315" i="6"/>
  <c r="L323" i="6"/>
  <c r="L333" i="6"/>
  <c r="L341" i="6"/>
  <c r="L350" i="6"/>
  <c r="L358" i="6"/>
  <c r="L367" i="6"/>
  <c r="L376" i="6"/>
  <c r="L384" i="6"/>
  <c r="L392" i="6"/>
  <c r="L400" i="6"/>
  <c r="L409" i="6"/>
  <c r="L419" i="6"/>
  <c r="L428" i="6"/>
  <c r="L437" i="6"/>
  <c r="L448" i="6"/>
  <c r="L459" i="6"/>
  <c r="L468" i="6"/>
  <c r="L476" i="6"/>
  <c r="L485" i="6"/>
  <c r="L493" i="6"/>
  <c r="L501" i="6"/>
  <c r="L510" i="6"/>
  <c r="L519" i="6"/>
  <c r="L528" i="6"/>
  <c r="L536" i="6"/>
  <c r="L546" i="6"/>
  <c r="L554" i="6"/>
  <c r="L564" i="6"/>
  <c r="L576" i="6"/>
  <c r="L586" i="6"/>
  <c r="L594" i="6"/>
  <c r="L604" i="6"/>
  <c r="L614" i="6"/>
  <c r="L623" i="6"/>
  <c r="L633" i="6"/>
  <c r="L643" i="6"/>
  <c r="L652" i="6"/>
  <c r="L662" i="6"/>
  <c r="L671" i="6"/>
  <c r="L680" i="6"/>
  <c r="L691" i="6"/>
  <c r="L703" i="6"/>
  <c r="H354" i="6"/>
  <c r="I354" i="6" s="1"/>
  <c r="L102" i="6"/>
  <c r="L156" i="6"/>
  <c r="H619" i="6"/>
  <c r="I619" i="6" s="1"/>
  <c r="H576" i="6"/>
  <c r="I576" i="6" s="1"/>
  <c r="H551" i="6"/>
  <c r="I551" i="6" s="1"/>
  <c r="H510" i="6"/>
  <c r="I510" i="6" s="1"/>
  <c r="H395" i="6"/>
  <c r="I395" i="6" s="1"/>
  <c r="H346" i="6"/>
  <c r="I346" i="6" s="1"/>
  <c r="H273" i="6"/>
  <c r="I273" i="6" s="1"/>
  <c r="H233" i="6"/>
  <c r="I233" i="6" s="1"/>
  <c r="K233" i="6" s="1"/>
  <c r="H207" i="6"/>
  <c r="I207" i="6" s="1"/>
  <c r="H78" i="6"/>
  <c r="I78" i="6" s="1"/>
  <c r="H32" i="6"/>
  <c r="I32" i="6" s="1"/>
  <c r="L83" i="6"/>
  <c r="L104" i="6"/>
  <c r="L113" i="6"/>
  <c r="L127" i="6"/>
  <c r="L138" i="6"/>
  <c r="L149" i="6"/>
  <c r="L158" i="6"/>
  <c r="L167" i="6"/>
  <c r="L180" i="6"/>
  <c r="L191" i="6"/>
  <c r="L202" i="6"/>
  <c r="L211" i="6"/>
  <c r="L221" i="6"/>
  <c r="L233" i="6"/>
  <c r="L241" i="6"/>
  <c r="L250" i="6"/>
  <c r="L259" i="6"/>
  <c r="L267" i="6"/>
  <c r="L278" i="6"/>
  <c r="L288" i="6"/>
  <c r="L299" i="6"/>
  <c r="L308" i="6"/>
  <c r="L316" i="6"/>
  <c r="L325" i="6"/>
  <c r="L334" i="6"/>
  <c r="L342" i="6"/>
  <c r="L351" i="6"/>
  <c r="L359" i="6"/>
  <c r="L368" i="6"/>
  <c r="L377" i="6"/>
  <c r="L385" i="6"/>
  <c r="L393" i="6"/>
  <c r="L401" i="6"/>
  <c r="L410" i="6"/>
  <c r="L420" i="6"/>
  <c r="L430" i="6"/>
  <c r="L438" i="6"/>
  <c r="L449" i="6"/>
  <c r="L460" i="6"/>
  <c r="L469" i="6"/>
  <c r="L477" i="6"/>
  <c r="L486" i="6"/>
  <c r="L494" i="6"/>
  <c r="L502" i="6"/>
  <c r="L511" i="6"/>
  <c r="L520" i="6"/>
  <c r="L529" i="6"/>
  <c r="L537" i="6"/>
  <c r="L547" i="6"/>
  <c r="L557" i="6"/>
  <c r="L566" i="6"/>
  <c r="L577" i="6"/>
  <c r="L587" i="6"/>
  <c r="L595" i="6"/>
  <c r="L605" i="6"/>
  <c r="L615" i="6"/>
  <c r="L624" i="6"/>
  <c r="L635" i="6"/>
  <c r="L644" i="6"/>
  <c r="L654" i="6"/>
  <c r="L663" i="6"/>
  <c r="L672" i="6"/>
  <c r="L681" i="6"/>
  <c r="L692" i="6"/>
  <c r="L705" i="6"/>
  <c r="L200" i="6"/>
  <c r="L274" i="6"/>
  <c r="L348" i="6"/>
  <c r="L416" i="6"/>
  <c r="L492" i="6"/>
  <c r="L563" i="6"/>
  <c r="L642" i="6"/>
  <c r="L332" i="6"/>
  <c r="L265" i="6"/>
  <c r="L632" i="6"/>
  <c r="L208" i="6"/>
  <c r="L285" i="6"/>
  <c r="L357" i="6"/>
  <c r="L427" i="6"/>
  <c r="L500" i="6"/>
  <c r="L574" i="6"/>
  <c r="L651" i="6"/>
  <c r="L257" i="6"/>
  <c r="L622" i="6"/>
  <c r="L702" i="6"/>
  <c r="L189" i="6"/>
  <c r="L553" i="6"/>
  <c r="L219" i="6"/>
  <c r="L297" i="6"/>
  <c r="L366" i="6"/>
  <c r="L436" i="6"/>
  <c r="L509" i="6"/>
  <c r="L585" i="6"/>
  <c r="L661" i="6"/>
  <c r="L408" i="6"/>
  <c r="L228" i="6"/>
  <c r="L306" i="6"/>
  <c r="L375" i="6"/>
  <c r="L447" i="6"/>
  <c r="L518" i="6"/>
  <c r="L593" i="6"/>
  <c r="L670" i="6"/>
  <c r="L177" i="6"/>
  <c r="L545" i="6"/>
  <c r="L239" i="6"/>
  <c r="L314" i="6"/>
  <c r="L383" i="6"/>
  <c r="L456" i="6"/>
  <c r="L527" i="6"/>
  <c r="L603" i="6"/>
  <c r="L679" i="6"/>
  <c r="L399" i="6"/>
  <c r="L340" i="6"/>
  <c r="L248" i="6"/>
  <c r="L322" i="6"/>
  <c r="L391" i="6"/>
  <c r="L467" i="6"/>
  <c r="L535" i="6"/>
  <c r="L613" i="6"/>
  <c r="L690" i="6"/>
  <c r="L475" i="6"/>
  <c r="L484" i="6"/>
  <c r="H25" i="14"/>
  <c r="G26" i="14"/>
  <c r="F11" i="14"/>
  <c r="F11" i="15"/>
  <c r="F11" i="13"/>
  <c r="F11" i="11"/>
  <c r="H19" i="6"/>
  <c r="I19" i="6" s="1"/>
  <c r="K19" i="6" s="1"/>
  <c r="K709" i="6"/>
  <c r="K699" i="6"/>
  <c r="K690" i="6"/>
  <c r="K681" i="6"/>
  <c r="K674" i="6"/>
  <c r="K668" i="6"/>
  <c r="K661" i="6"/>
  <c r="K654" i="6"/>
  <c r="K639" i="6"/>
  <c r="K632" i="6"/>
  <c r="K624" i="6"/>
  <c r="K618" i="6"/>
  <c r="K609" i="6"/>
  <c r="K603" i="6"/>
  <c r="K595" i="6"/>
  <c r="K589" i="6"/>
  <c r="K582" i="6"/>
  <c r="K574" i="6"/>
  <c r="K566" i="6"/>
  <c r="K559" i="6"/>
  <c r="K551" i="6"/>
  <c r="K545" i="6"/>
  <c r="K537" i="6"/>
  <c r="K531" i="6"/>
  <c r="K524" i="6"/>
  <c r="K518" i="6"/>
  <c r="K511" i="6"/>
  <c r="K504" i="6"/>
  <c r="K492" i="6"/>
  <c r="K486" i="6"/>
  <c r="K479" i="6"/>
  <c r="K473" i="6"/>
  <c r="K467" i="6"/>
  <c r="K460" i="6"/>
  <c r="K452" i="6"/>
  <c r="K436" i="6"/>
  <c r="K430" i="6"/>
  <c r="K422" i="6"/>
  <c r="K414" i="6"/>
  <c r="K408" i="6"/>
  <c r="K401" i="6"/>
  <c r="K395" i="6"/>
  <c r="K389" i="6"/>
  <c r="K383" i="6"/>
  <c r="K377" i="6"/>
  <c r="K363" i="6"/>
  <c r="K357" i="6"/>
  <c r="K351" i="6"/>
  <c r="K344" i="6"/>
  <c r="K338" i="6"/>
  <c r="K332" i="6"/>
  <c r="K325" i="6"/>
  <c r="K318" i="6"/>
  <c r="K312" i="6"/>
  <c r="K306" i="6"/>
  <c r="K299" i="6"/>
  <c r="K292" i="6"/>
  <c r="K283" i="6"/>
  <c r="K274" i="6"/>
  <c r="K267" i="6"/>
  <c r="K261" i="6"/>
  <c r="K248" i="6"/>
  <c r="K241" i="6"/>
  <c r="K235" i="6"/>
  <c r="K225" i="6"/>
  <c r="K219" i="6"/>
  <c r="K211" i="6"/>
  <c r="K204" i="6"/>
  <c r="K195" i="6"/>
  <c r="K180" i="6"/>
  <c r="K172" i="6"/>
  <c r="K163" i="6"/>
  <c r="K156" i="6"/>
  <c r="K141" i="6"/>
  <c r="K132" i="6"/>
  <c r="K123" i="6"/>
  <c r="K113" i="6"/>
  <c r="K106" i="6"/>
  <c r="K711" i="6"/>
  <c r="K702" i="6"/>
  <c r="K692" i="6"/>
  <c r="K684" i="6"/>
  <c r="K670" i="6"/>
  <c r="K663" i="6"/>
  <c r="K656" i="6"/>
  <c r="K649" i="6"/>
  <c r="K642" i="6"/>
  <c r="K635" i="6"/>
  <c r="K626" i="6"/>
  <c r="K620" i="6"/>
  <c r="K613" i="6"/>
  <c r="K605" i="6"/>
  <c r="K597" i="6"/>
  <c r="K591" i="6"/>
  <c r="K585" i="6"/>
  <c r="K577" i="6"/>
  <c r="K568" i="6"/>
  <c r="K561" i="6"/>
  <c r="K553" i="6"/>
  <c r="K547" i="6"/>
  <c r="K539" i="6"/>
  <c r="K533" i="6"/>
  <c r="K527" i="6"/>
  <c r="K520" i="6"/>
  <c r="K513" i="6"/>
  <c r="K507" i="6"/>
  <c r="K494" i="6"/>
  <c r="K488" i="6"/>
  <c r="K482" i="6"/>
  <c r="K475" i="6"/>
  <c r="K462" i="6"/>
  <c r="K454" i="6"/>
  <c r="K447" i="6"/>
  <c r="K438" i="6"/>
  <c r="K424" i="6"/>
  <c r="K410" i="6"/>
  <c r="K397" i="6"/>
  <c r="K391" i="6"/>
  <c r="K385" i="6"/>
  <c r="K379" i="6"/>
  <c r="K372" i="6"/>
  <c r="K366" i="6"/>
  <c r="K359" i="6"/>
  <c r="K353" i="6"/>
  <c r="K346" i="6"/>
  <c r="K340" i="6"/>
  <c r="K334" i="6"/>
  <c r="K327" i="6"/>
  <c r="K320" i="6"/>
  <c r="K314" i="6"/>
  <c r="K308" i="6"/>
  <c r="K301" i="6"/>
  <c r="K295" i="6"/>
  <c r="K278" i="6"/>
  <c r="K269" i="6"/>
  <c r="K263" i="6"/>
  <c r="K257" i="6"/>
  <c r="K243" i="6"/>
  <c r="K237" i="6"/>
  <c r="K228" i="6"/>
  <c r="K221" i="6"/>
  <c r="K206" i="6"/>
  <c r="K200" i="6"/>
  <c r="K191" i="6"/>
  <c r="K183" i="6"/>
  <c r="K175" i="6"/>
  <c r="K158" i="6"/>
  <c r="K152" i="6"/>
  <c r="K143" i="6"/>
  <c r="K136" i="6"/>
  <c r="K127" i="6"/>
  <c r="K109" i="6"/>
  <c r="K700" i="6"/>
  <c r="K691" i="6"/>
  <c r="K682" i="6"/>
  <c r="K675" i="6"/>
  <c r="K669" i="6"/>
  <c r="K655" i="6"/>
  <c r="K640" i="6"/>
  <c r="K625" i="6"/>
  <c r="K619" i="6"/>
  <c r="K612" i="6"/>
  <c r="K604" i="6"/>
  <c r="K590" i="6"/>
  <c r="K583" i="6"/>
  <c r="K576" i="6"/>
  <c r="K567" i="6"/>
  <c r="K552" i="6"/>
  <c r="K546" i="6"/>
  <c r="K538" i="6"/>
  <c r="K532" i="6"/>
  <c r="K526" i="6"/>
  <c r="K519" i="6"/>
  <c r="K512" i="6"/>
  <c r="K499" i="6"/>
  <c r="K493" i="6"/>
  <c r="K487" i="6"/>
  <c r="K480" i="6"/>
  <c r="K474" i="6"/>
  <c r="K468" i="6"/>
  <c r="K461" i="6"/>
  <c r="K453" i="6"/>
  <c r="K437" i="6"/>
  <c r="K431" i="6"/>
  <c r="K423" i="6"/>
  <c r="K415" i="6"/>
  <c r="K402" i="6"/>
  <c r="K396" i="6"/>
  <c r="K390" i="6"/>
  <c r="K384" i="6"/>
  <c r="K378" i="6"/>
  <c r="K371" i="6"/>
  <c r="K365" i="6"/>
  <c r="K358" i="6"/>
  <c r="K352" i="6"/>
  <c r="K345" i="6"/>
  <c r="K339" i="6"/>
  <c r="K333" i="6"/>
  <c r="K326" i="6"/>
  <c r="K319" i="6"/>
  <c r="K313" i="6"/>
  <c r="K307" i="6"/>
  <c r="K294" i="6"/>
  <c r="K284" i="6"/>
  <c r="K275" i="6"/>
  <c r="K268" i="6"/>
  <c r="K262" i="6"/>
  <c r="K256" i="6"/>
  <c r="K249" i="6"/>
  <c r="K242" i="6"/>
  <c r="K236" i="6"/>
  <c r="K227" i="6"/>
  <c r="K220" i="6"/>
  <c r="K212" i="6"/>
  <c r="K205" i="6"/>
  <c r="K197" i="6"/>
  <c r="K190" i="6"/>
  <c r="K181" i="6"/>
  <c r="K174" i="6"/>
  <c r="K164" i="6"/>
  <c r="K157" i="6"/>
  <c r="K151" i="6"/>
  <c r="K142" i="6"/>
  <c r="K133" i="6"/>
  <c r="K114" i="6"/>
  <c r="K107" i="6"/>
  <c r="K20" i="6"/>
  <c r="K698" i="6"/>
  <c r="K680" i="6"/>
  <c r="K667" i="6"/>
  <c r="K652" i="6"/>
  <c r="K638" i="6"/>
  <c r="K623" i="6"/>
  <c r="K608" i="6"/>
  <c r="K564" i="6"/>
  <c r="K536" i="6"/>
  <c r="K523" i="6"/>
  <c r="K510" i="6"/>
  <c r="K497" i="6"/>
  <c r="K485" i="6"/>
  <c r="K472" i="6"/>
  <c r="K459" i="6"/>
  <c r="K443" i="6"/>
  <c r="K428" i="6"/>
  <c r="K413" i="6"/>
  <c r="K400" i="6"/>
  <c r="K388" i="6"/>
  <c r="K376" i="6"/>
  <c r="K362" i="6"/>
  <c r="K337" i="6"/>
  <c r="K323" i="6"/>
  <c r="K311" i="6"/>
  <c r="K298" i="6"/>
  <c r="K282" i="6"/>
  <c r="K266" i="6"/>
  <c r="K253" i="6"/>
  <c r="K240" i="6"/>
  <c r="K224" i="6"/>
  <c r="K209" i="6"/>
  <c r="K194" i="6"/>
  <c r="K162" i="6"/>
  <c r="K148" i="6"/>
  <c r="K131" i="6"/>
  <c r="K95" i="6"/>
  <c r="K88" i="6"/>
  <c r="K80" i="6"/>
  <c r="K73" i="6"/>
  <c r="K67" i="6"/>
  <c r="K59" i="6"/>
  <c r="K50" i="6"/>
  <c r="K43" i="6"/>
  <c r="K35" i="6"/>
  <c r="K22" i="6"/>
  <c r="K673" i="6"/>
  <c r="K645" i="6"/>
  <c r="K600" i="6"/>
  <c r="K530" i="6"/>
  <c r="K491" i="6"/>
  <c r="K450" i="6"/>
  <c r="K407" i="6"/>
  <c r="K369" i="6"/>
  <c r="K331" i="6"/>
  <c r="K289" i="6"/>
  <c r="K234" i="6"/>
  <c r="K186" i="6"/>
  <c r="K139" i="6"/>
  <c r="K98" i="6"/>
  <c r="K77" i="6"/>
  <c r="K54" i="6"/>
  <c r="K32" i="6"/>
  <c r="K354" i="6"/>
  <c r="K258" i="6"/>
  <c r="K201" i="6"/>
  <c r="K137" i="6"/>
  <c r="K96" i="6"/>
  <c r="K60" i="6"/>
  <c r="K23" i="6"/>
  <c r="K695" i="6"/>
  <c r="K679" i="6"/>
  <c r="K666" i="6"/>
  <c r="K651" i="6"/>
  <c r="K637" i="6"/>
  <c r="K622" i="6"/>
  <c r="K607" i="6"/>
  <c r="K593" i="6"/>
  <c r="K563" i="6"/>
  <c r="K549" i="6"/>
  <c r="K535" i="6"/>
  <c r="K522" i="6"/>
  <c r="K509" i="6"/>
  <c r="K496" i="6"/>
  <c r="K484" i="6"/>
  <c r="K471" i="6"/>
  <c r="K456" i="6"/>
  <c r="K441" i="6"/>
  <c r="K412" i="6"/>
  <c r="K399" i="6"/>
  <c r="K387" i="6"/>
  <c r="K375" i="6"/>
  <c r="K361" i="6"/>
  <c r="K348" i="6"/>
  <c r="K336" i="6"/>
  <c r="K322" i="6"/>
  <c r="K310" i="6"/>
  <c r="K297" i="6"/>
  <c r="K281" i="6"/>
  <c r="K265" i="6"/>
  <c r="K252" i="6"/>
  <c r="K239" i="6"/>
  <c r="K223" i="6"/>
  <c r="K208" i="6"/>
  <c r="K193" i="6"/>
  <c r="K177" i="6"/>
  <c r="K161" i="6"/>
  <c r="K146" i="6"/>
  <c r="K130" i="6"/>
  <c r="K94" i="6"/>
  <c r="K87" i="6"/>
  <c r="K79" i="6"/>
  <c r="K65" i="6"/>
  <c r="K58" i="6"/>
  <c r="K49" i="6"/>
  <c r="K40" i="6"/>
  <c r="K34" i="6"/>
  <c r="K28" i="6"/>
  <c r="K21" i="6"/>
  <c r="K689" i="6"/>
  <c r="K660" i="6"/>
  <c r="K617" i="6"/>
  <c r="K558" i="6"/>
  <c r="K517" i="6"/>
  <c r="K478" i="6"/>
  <c r="K435" i="6"/>
  <c r="K356" i="6"/>
  <c r="K317" i="6"/>
  <c r="K273" i="6"/>
  <c r="K247" i="6"/>
  <c r="K155" i="6"/>
  <c r="K105" i="6"/>
  <c r="K85" i="6"/>
  <c r="K63" i="6"/>
  <c r="K38" i="6"/>
  <c r="K26" i="6"/>
  <c r="K341" i="6"/>
  <c r="K244" i="6"/>
  <c r="K184" i="6"/>
  <c r="K118" i="6"/>
  <c r="K83" i="6"/>
  <c r="K68" i="6"/>
  <c r="K44" i="6"/>
  <c r="K712" i="6"/>
  <c r="K694" i="6"/>
  <c r="K678" i="6"/>
  <c r="K664" i="6"/>
  <c r="K636" i="6"/>
  <c r="K621" i="6"/>
  <c r="K606" i="6"/>
  <c r="K592" i="6"/>
  <c r="K578" i="6"/>
  <c r="K562" i="6"/>
  <c r="K548" i="6"/>
  <c r="K534" i="6"/>
  <c r="K521" i="6"/>
  <c r="K508" i="6"/>
  <c r="K495" i="6"/>
  <c r="K483" i="6"/>
  <c r="K470" i="6"/>
  <c r="K440" i="6"/>
  <c r="K426" i="6"/>
  <c r="K411" i="6"/>
  <c r="K398" i="6"/>
  <c r="K386" i="6"/>
  <c r="K374" i="6"/>
  <c r="K347" i="6"/>
  <c r="K335" i="6"/>
  <c r="K321" i="6"/>
  <c r="K309" i="6"/>
  <c r="K296" i="6"/>
  <c r="K280" i="6"/>
  <c r="K251" i="6"/>
  <c r="K238" i="6"/>
  <c r="K222" i="6"/>
  <c r="K207" i="6"/>
  <c r="K192" i="6"/>
  <c r="K176" i="6"/>
  <c r="K160" i="6"/>
  <c r="K145" i="6"/>
  <c r="K128" i="6"/>
  <c r="K110" i="6"/>
  <c r="K99" i="6"/>
  <c r="K93" i="6"/>
  <c r="K86" i="6"/>
  <c r="K78" i="6"/>
  <c r="K71" i="6"/>
  <c r="K64" i="6"/>
  <c r="K57" i="6"/>
  <c r="K48" i="6"/>
  <c r="K39" i="6"/>
  <c r="K33" i="6"/>
  <c r="K27" i="6"/>
  <c r="K707" i="6"/>
  <c r="K631" i="6"/>
  <c r="K588" i="6"/>
  <c r="K543" i="6"/>
  <c r="K503" i="6"/>
  <c r="K466" i="6"/>
  <c r="K421" i="6"/>
  <c r="K382" i="6"/>
  <c r="K305" i="6"/>
  <c r="K260" i="6"/>
  <c r="K170" i="6"/>
  <c r="K121" i="6"/>
  <c r="K91" i="6"/>
  <c r="K46" i="6"/>
  <c r="K271" i="6"/>
  <c r="K214" i="6"/>
  <c r="K153" i="6"/>
  <c r="K103" i="6"/>
  <c r="K75" i="6"/>
  <c r="K36" i="6"/>
  <c r="K705" i="6"/>
  <c r="K688" i="6"/>
  <c r="K672" i="6"/>
  <c r="K644" i="6"/>
  <c r="K628" i="6"/>
  <c r="K615" i="6"/>
  <c r="K599" i="6"/>
  <c r="K572" i="6"/>
  <c r="K557" i="6"/>
  <c r="K542" i="6"/>
  <c r="K529" i="6"/>
  <c r="K516" i="6"/>
  <c r="K502" i="6"/>
  <c r="K490" i="6"/>
  <c r="K477" i="6"/>
  <c r="K465" i="6"/>
  <c r="K449" i="6"/>
  <c r="K434" i="6"/>
  <c r="K420" i="6"/>
  <c r="K405" i="6"/>
  <c r="K393" i="6"/>
  <c r="K368" i="6"/>
  <c r="K355" i="6"/>
  <c r="K342" i="6"/>
  <c r="K330" i="6"/>
  <c r="K316" i="6"/>
  <c r="K304" i="6"/>
  <c r="K272" i="6"/>
  <c r="K259" i="6"/>
  <c r="K246" i="6"/>
  <c r="K215" i="6"/>
  <c r="K185" i="6"/>
  <c r="K167" i="6"/>
  <c r="K154" i="6"/>
  <c r="K138" i="6"/>
  <c r="K119" i="6"/>
  <c r="K104" i="6"/>
  <c r="K97" i="6"/>
  <c r="K90" i="6"/>
  <c r="K84" i="6"/>
  <c r="K76" i="6"/>
  <c r="K69" i="6"/>
  <c r="K53" i="6"/>
  <c r="K37" i="6"/>
  <c r="K25" i="6"/>
  <c r="K703" i="6"/>
  <c r="K685" i="6"/>
  <c r="K671" i="6"/>
  <c r="K658" i="6"/>
  <c r="K627" i="6"/>
  <c r="K614" i="6"/>
  <c r="K598" i="6"/>
  <c r="K586" i="6"/>
  <c r="K570" i="6"/>
  <c r="K554" i="6"/>
  <c r="K540" i="6"/>
  <c r="K514" i="6"/>
  <c r="K501" i="6"/>
  <c r="K489" i="6"/>
  <c r="K476" i="6"/>
  <c r="K463" i="6"/>
  <c r="K448" i="6"/>
  <c r="K433" i="6"/>
  <c r="K419" i="6"/>
  <c r="K404" i="6"/>
  <c r="K392" i="6"/>
  <c r="K367" i="6"/>
  <c r="K303" i="6"/>
  <c r="K286" i="6"/>
  <c r="K230" i="6"/>
  <c r="K166" i="6"/>
  <c r="K52" i="6"/>
  <c r="G8" i="7"/>
  <c r="H26" i="14" l="1"/>
  <c r="G27" i="14"/>
  <c r="I159" i="6"/>
  <c r="I406" i="6"/>
  <c r="I417" i="6"/>
  <c r="I81" i="6"/>
  <c r="K81" i="6" s="1"/>
  <c r="I696" i="6"/>
  <c r="K696" i="6" s="1"/>
  <c r="I134" i="6"/>
  <c r="I544" i="6"/>
  <c r="K544" i="6" s="1"/>
  <c r="I686" i="6"/>
  <c r="K686" i="6" s="1"/>
  <c r="I55" i="6"/>
  <c r="I457" i="6"/>
  <c r="K457" i="6" s="1"/>
  <c r="I18" i="6"/>
  <c r="K18" i="6" s="1"/>
  <c r="I276" i="6"/>
  <c r="I168" i="6"/>
  <c r="K168" i="6" s="1"/>
  <c r="I373" i="6"/>
  <c r="K373" i="6" s="1"/>
  <c r="I198" i="6"/>
  <c r="I187" i="6"/>
  <c r="I601" i="6"/>
  <c r="I24" i="6"/>
  <c r="I216" i="6"/>
  <c r="K216" i="6" s="1"/>
  <c r="I231" i="6"/>
  <c r="K231" i="6" s="1"/>
  <c r="I555" i="6"/>
  <c r="K555" i="6" s="1"/>
  <c r="I41" i="6"/>
  <c r="I580" i="6"/>
  <c r="K580" i="6" s="1"/>
  <c r="I115" i="6"/>
  <c r="I584" i="6"/>
  <c r="K584" i="6" s="1"/>
  <c r="I290" i="6"/>
  <c r="K290" i="6" s="1"/>
  <c r="I708" i="6"/>
  <c r="K708" i="6" s="1"/>
  <c r="H27" i="14" l="1"/>
  <c r="G28" i="14"/>
  <c r="D25" i="10"/>
  <c r="K159" i="6"/>
  <c r="D31" i="10"/>
  <c r="K276" i="6"/>
  <c r="D20" i="10"/>
  <c r="K41" i="6"/>
  <c r="D21" i="10"/>
  <c r="K55" i="6"/>
  <c r="D41" i="10"/>
  <c r="K601" i="6"/>
  <c r="D27" i="10"/>
  <c r="K187" i="6"/>
  <c r="D28" i="10"/>
  <c r="K198" i="6"/>
  <c r="D35" i="10"/>
  <c r="K417" i="6"/>
  <c r="D23" i="10"/>
  <c r="K115" i="6"/>
  <c r="D19" i="10"/>
  <c r="K24" i="6"/>
  <c r="D24" i="10"/>
  <c r="K134" i="6"/>
  <c r="D34" i="10"/>
  <c r="K406" i="6"/>
  <c r="D43" i="10"/>
  <c r="D42" i="10"/>
  <c r="I713" i="6"/>
  <c r="D18" i="10"/>
  <c r="D40" i="10"/>
  <c r="D36" i="10"/>
  <c r="D22" i="10"/>
  <c r="D32" i="10"/>
  <c r="D39" i="10"/>
  <c r="D44" i="10"/>
  <c r="D38" i="10"/>
  <c r="D30" i="10"/>
  <c r="D33" i="10"/>
  <c r="D29" i="10"/>
  <c r="D26" i="10"/>
  <c r="D37" i="10"/>
  <c r="C108" i="7"/>
  <c r="H110" i="7" s="1"/>
  <c r="H28" i="14" l="1"/>
  <c r="G29" i="14"/>
  <c r="H14" i="6"/>
  <c r="K713" i="6"/>
  <c r="C105" i="7"/>
  <c r="C99" i="7"/>
  <c r="C72" i="7"/>
  <c r="N110" i="7"/>
  <c r="I110" i="7"/>
  <c r="K110" i="7"/>
  <c r="O110" i="7"/>
  <c r="M110" i="7"/>
  <c r="L110" i="7"/>
  <c r="J110" i="7"/>
  <c r="C78" i="7"/>
  <c r="N80" i="7" s="1"/>
  <c r="C111" i="7"/>
  <c r="C93" i="7"/>
  <c r="J95" i="7" s="1"/>
  <c r="C102" i="7"/>
  <c r="C129" i="7"/>
  <c r="H131" i="7" s="1"/>
  <c r="C90" i="7"/>
  <c r="M92" i="7" s="1"/>
  <c r="C126" i="7"/>
  <c r="C117" i="7"/>
  <c r="C96" i="7"/>
  <c r="O98" i="7" s="1"/>
  <c r="C120" i="7"/>
  <c r="C87" i="7"/>
  <c r="G89" i="7" s="1"/>
  <c r="C84" i="7"/>
  <c r="K86" i="7" s="1"/>
  <c r="C81" i="7"/>
  <c r="H83" i="7" s="1"/>
  <c r="C75" i="7"/>
  <c r="C114" i="7"/>
  <c r="H116" i="7" s="1"/>
  <c r="C123" i="7"/>
  <c r="H29" i="14" l="1"/>
  <c r="G30" i="14"/>
  <c r="F14" i="13"/>
  <c r="F14" i="11"/>
  <c r="F72" i="11" s="1"/>
  <c r="G107" i="7"/>
  <c r="F107" i="7"/>
  <c r="E107" i="7"/>
  <c r="I77" i="7"/>
  <c r="F77" i="7"/>
  <c r="F119" i="7"/>
  <c r="E119" i="7"/>
  <c r="N95" i="7"/>
  <c r="M107" i="7"/>
  <c r="H107" i="7"/>
  <c r="K107" i="7"/>
  <c r="O80" i="7"/>
  <c r="O107" i="7"/>
  <c r="I107" i="7"/>
  <c r="J107" i="7"/>
  <c r="N107" i="7"/>
  <c r="O92" i="7"/>
  <c r="L107" i="7"/>
  <c r="H80" i="7"/>
  <c r="O131" i="7"/>
  <c r="L86" i="7"/>
  <c r="N104" i="7"/>
  <c r="H98" i="7"/>
  <c r="O113" i="7"/>
  <c r="J101" i="7"/>
  <c r="M101" i="7"/>
  <c r="O101" i="7"/>
  <c r="I101" i="7"/>
  <c r="N101" i="7"/>
  <c r="L101" i="7"/>
  <c r="K101" i="7"/>
  <c r="H101" i="7"/>
  <c r="L83" i="7"/>
  <c r="J83" i="7"/>
  <c r="P110" i="7"/>
  <c r="R110" i="7" s="1"/>
  <c r="I83" i="7"/>
  <c r="K83" i="7"/>
  <c r="M83" i="7"/>
  <c r="O83" i="7"/>
  <c r="M74" i="7"/>
  <c r="N74" i="7"/>
  <c r="J74" i="7"/>
  <c r="O74" i="7"/>
  <c r="L74" i="7"/>
  <c r="H74" i="7"/>
  <c r="I74" i="7"/>
  <c r="K74" i="7"/>
  <c r="K95" i="7"/>
  <c r="N122" i="7"/>
  <c r="I89" i="7"/>
  <c r="M86" i="7"/>
  <c r="L89" i="7"/>
  <c r="N83" i="7"/>
  <c r="K113" i="7"/>
  <c r="K131" i="7"/>
  <c r="O86" i="7"/>
  <c r="N89" i="7"/>
  <c r="H89" i="7"/>
  <c r="K122" i="7"/>
  <c r="H122" i="7"/>
  <c r="L122" i="7"/>
  <c r="N92" i="7"/>
  <c r="H95" i="7"/>
  <c r="M113" i="7"/>
  <c r="J131" i="7"/>
  <c r="N131" i="7"/>
  <c r="J86" i="7"/>
  <c r="H113" i="7"/>
  <c r="I86" i="7"/>
  <c r="H86" i="7"/>
  <c r="O89" i="7"/>
  <c r="K89" i="7"/>
  <c r="I122" i="7"/>
  <c r="J122" i="7"/>
  <c r="I92" i="7"/>
  <c r="N113" i="7"/>
  <c r="J113" i="7"/>
  <c r="L131" i="7"/>
  <c r="N86" i="7"/>
  <c r="M89" i="7"/>
  <c r="J89" i="7"/>
  <c r="M122" i="7"/>
  <c r="O122" i="7"/>
  <c r="I113" i="7"/>
  <c r="L113" i="7"/>
  <c r="M131" i="7"/>
  <c r="I131" i="7"/>
  <c r="K116" i="7"/>
  <c r="L116" i="7"/>
  <c r="K80" i="7"/>
  <c r="K104" i="7"/>
  <c r="J80" i="7"/>
  <c r="L80" i="7"/>
  <c r="I80" i="7"/>
  <c r="L98" i="7"/>
  <c r="M116" i="7"/>
  <c r="O104" i="7"/>
  <c r="I104" i="7"/>
  <c r="J104" i="7"/>
  <c r="O77" i="7"/>
  <c r="M80" i="7"/>
  <c r="M104" i="7"/>
  <c r="H104" i="7"/>
  <c r="L104" i="7"/>
  <c r="C69" i="7"/>
  <c r="C63" i="7"/>
  <c r="C66" i="7"/>
  <c r="J92" i="7"/>
  <c r="L92" i="7"/>
  <c r="I95" i="7"/>
  <c r="M95" i="7"/>
  <c r="K98" i="7"/>
  <c r="I98" i="7"/>
  <c r="J116" i="7"/>
  <c r="N77" i="7"/>
  <c r="L77" i="7"/>
  <c r="C30" i="7"/>
  <c r="D32" i="7" s="1"/>
  <c r="C42" i="7"/>
  <c r="F44" i="7" s="1"/>
  <c r="C24" i="7"/>
  <c r="H92" i="7"/>
  <c r="K92" i="7"/>
  <c r="O95" i="7"/>
  <c r="L95" i="7"/>
  <c r="M98" i="7"/>
  <c r="N98" i="7"/>
  <c r="N116" i="7"/>
  <c r="O116" i="7"/>
  <c r="J77" i="7"/>
  <c r="H77" i="7"/>
  <c r="K77" i="7"/>
  <c r="H119" i="7"/>
  <c r="N119" i="7"/>
  <c r="O119" i="7"/>
  <c r="I119" i="7"/>
  <c r="L119" i="7"/>
  <c r="M119" i="7"/>
  <c r="J119" i="7"/>
  <c r="K119" i="7"/>
  <c r="K128" i="7"/>
  <c r="N128" i="7"/>
  <c r="I128" i="7"/>
  <c r="H128" i="7"/>
  <c r="M128" i="7"/>
  <c r="O128" i="7"/>
  <c r="J128" i="7"/>
  <c r="L128" i="7"/>
  <c r="J98" i="7"/>
  <c r="I116" i="7"/>
  <c r="M77" i="7"/>
  <c r="N125" i="7"/>
  <c r="O125" i="7"/>
  <c r="L125" i="7"/>
  <c r="K125" i="7"/>
  <c r="J125" i="7"/>
  <c r="I125" i="7"/>
  <c r="M125" i="7"/>
  <c r="H125" i="7"/>
  <c r="H30" i="14" l="1"/>
  <c r="G31" i="14"/>
  <c r="F300" i="11"/>
  <c r="F298" i="11"/>
  <c r="F422" i="11"/>
  <c r="F144" i="11"/>
  <c r="F450" i="11"/>
  <c r="F50" i="11"/>
  <c r="F302" i="11"/>
  <c r="F361" i="11"/>
  <c r="F109" i="11"/>
  <c r="F167" i="11"/>
  <c r="F262" i="11"/>
  <c r="F186" i="11"/>
  <c r="F79" i="11"/>
  <c r="F132" i="11"/>
  <c r="F38" i="11"/>
  <c r="F357" i="11"/>
  <c r="F73" i="11"/>
  <c r="F245" i="11"/>
  <c r="F448" i="11"/>
  <c r="F223" i="11"/>
  <c r="F125" i="11"/>
  <c r="F82" i="11"/>
  <c r="F196" i="11"/>
  <c r="F18" i="11"/>
  <c r="G18" i="11" s="1"/>
  <c r="H18" i="11" s="1"/>
  <c r="F188" i="11"/>
  <c r="F240" i="11"/>
  <c r="F89" i="11"/>
  <c r="F256" i="11"/>
  <c r="F471" i="11"/>
  <c r="F133" i="11"/>
  <c r="F304" i="11"/>
  <c r="F225" i="11"/>
  <c r="F149" i="11"/>
  <c r="F113" i="11"/>
  <c r="F189" i="11"/>
  <c r="F224" i="11"/>
  <c r="F177" i="11"/>
  <c r="F476" i="11"/>
  <c r="F66" i="11"/>
  <c r="F347" i="11"/>
  <c r="F147" i="11"/>
  <c r="F335" i="11"/>
  <c r="F437" i="11"/>
  <c r="F210" i="11"/>
  <c r="F129" i="11"/>
  <c r="F362" i="11"/>
  <c r="F275" i="11"/>
  <c r="F350" i="11"/>
  <c r="F76" i="11"/>
  <c r="F75" i="11"/>
  <c r="F153" i="11"/>
  <c r="F60" i="11"/>
  <c r="F263" i="11"/>
  <c r="F29" i="11"/>
  <c r="F49" i="11"/>
  <c r="F317" i="11"/>
  <c r="F52" i="11"/>
  <c r="F313" i="11"/>
  <c r="F334" i="11"/>
  <c r="F308" i="11"/>
  <c r="F293" i="11"/>
  <c r="F397" i="11"/>
  <c r="F122" i="11"/>
  <c r="F315" i="11"/>
  <c r="F201" i="11"/>
  <c r="F295" i="11"/>
  <c r="F90" i="11"/>
  <c r="F161" i="11"/>
  <c r="F36" i="11"/>
  <c r="F239" i="11"/>
  <c r="F110" i="11"/>
  <c r="F289" i="11"/>
  <c r="F327" i="11"/>
  <c r="F124" i="11"/>
  <c r="F292" i="11"/>
  <c r="F365" i="11"/>
  <c r="F323" i="11"/>
  <c r="F194" i="11"/>
  <c r="F426" i="11"/>
  <c r="F273" i="11"/>
  <c r="F411" i="11"/>
  <c r="F30" i="11"/>
  <c r="F233" i="11"/>
  <c r="F108" i="11"/>
  <c r="F311" i="11"/>
  <c r="F182" i="11"/>
  <c r="F408" i="11"/>
  <c r="F396" i="11"/>
  <c r="F150" i="11"/>
  <c r="F40" i="11"/>
  <c r="F248" i="11"/>
  <c r="F172" i="11"/>
  <c r="F69" i="11"/>
  <c r="F155" i="11"/>
  <c r="F266" i="11"/>
  <c r="F71" i="11"/>
  <c r="F102" i="11"/>
  <c r="F305" i="11"/>
  <c r="F180" i="11"/>
  <c r="F383" i="11"/>
  <c r="F254" i="11"/>
  <c r="F166" i="11"/>
  <c r="F42" i="11"/>
  <c r="F61" i="11"/>
  <c r="F477" i="11"/>
  <c r="F243" i="11"/>
  <c r="F467" i="11"/>
  <c r="F430" i="11"/>
  <c r="F84" i="11"/>
  <c r="F287" i="11"/>
  <c r="F318" i="11"/>
  <c r="F86" i="11"/>
  <c r="F217" i="11"/>
  <c r="F470" i="11"/>
  <c r="F418" i="11"/>
  <c r="F126" i="11"/>
  <c r="F259" i="11"/>
  <c r="F104" i="11"/>
  <c r="F83" i="11"/>
  <c r="F118" i="11"/>
  <c r="F179" i="11"/>
  <c r="F87" i="11"/>
  <c r="F45" i="11"/>
  <c r="F156" i="11"/>
  <c r="F359" i="11"/>
  <c r="F154" i="11"/>
  <c r="F80" i="11"/>
  <c r="F199" i="11"/>
  <c r="F158" i="11"/>
  <c r="F372" i="11"/>
  <c r="F33" i="11"/>
  <c r="F328" i="11"/>
  <c r="F258" i="11"/>
  <c r="F429" i="11"/>
  <c r="F236" i="11"/>
  <c r="F387" i="11"/>
  <c r="F337" i="11"/>
  <c r="F349" i="11"/>
  <c r="F401" i="11"/>
  <c r="F117" i="11"/>
  <c r="F228" i="11"/>
  <c r="F431" i="11"/>
  <c r="F340" i="11"/>
  <c r="F152" i="11"/>
  <c r="F363" i="11"/>
  <c r="F230" i="11"/>
  <c r="F480" i="11"/>
  <c r="F105" i="11"/>
  <c r="F68" i="11"/>
  <c r="F356" i="11"/>
  <c r="F115" i="11"/>
  <c r="F279" i="11"/>
  <c r="F460" i="11"/>
  <c r="F443" i="11"/>
  <c r="F131" i="11"/>
  <c r="F206" i="11"/>
  <c r="F444" i="11"/>
  <c r="F468" i="11"/>
  <c r="F440" i="11"/>
  <c r="F346" i="11"/>
  <c r="F119" i="11"/>
  <c r="F51" i="11"/>
  <c r="F376" i="11"/>
  <c r="F65" i="11"/>
  <c r="F229" i="11"/>
  <c r="F205" i="11"/>
  <c r="F195" i="11"/>
  <c r="F203" i="11"/>
  <c r="F278" i="11"/>
  <c r="F388" i="11"/>
  <c r="F81" i="11"/>
  <c r="F191" i="11"/>
  <c r="F283" i="11"/>
  <c r="F171" i="11"/>
  <c r="F185" i="11"/>
  <c r="F211" i="11"/>
  <c r="F78" i="11"/>
  <c r="F281" i="11"/>
  <c r="F216" i="11"/>
  <c r="F261" i="11"/>
  <c r="F22" i="11"/>
  <c r="F145" i="11"/>
  <c r="F106" i="11"/>
  <c r="F296" i="11"/>
  <c r="F377" i="11"/>
  <c r="F330" i="11"/>
  <c r="F374" i="11"/>
  <c r="F455" i="11"/>
  <c r="F204" i="11"/>
  <c r="F249" i="11"/>
  <c r="F297" i="11"/>
  <c r="F314" i="11"/>
  <c r="F472" i="11"/>
  <c r="F93" i="11"/>
  <c r="F339" i="11"/>
  <c r="F116" i="11"/>
  <c r="F393" i="11"/>
  <c r="F402" i="11"/>
  <c r="F457" i="11"/>
  <c r="F277" i="11"/>
  <c r="F238" i="11"/>
  <c r="F227" i="11"/>
  <c r="F97" i="11"/>
  <c r="F288" i="11"/>
  <c r="F59" i="11"/>
  <c r="F274" i="11"/>
  <c r="F57" i="11"/>
  <c r="F336" i="11"/>
  <c r="F351" i="11"/>
  <c r="F368" i="11"/>
  <c r="F449" i="11"/>
  <c r="F438" i="11"/>
  <c r="F446" i="11"/>
  <c r="F276" i="11"/>
  <c r="F47" i="11"/>
  <c r="F220" i="11"/>
  <c r="F412" i="11"/>
  <c r="F434" i="11"/>
  <c r="F424" i="11"/>
  <c r="F213" i="11"/>
  <c r="F474" i="11"/>
  <c r="F242" i="11"/>
  <c r="F67" i="11"/>
  <c r="F193" i="11"/>
  <c r="F260" i="11"/>
  <c r="F405" i="11"/>
  <c r="F441" i="11"/>
  <c r="F112" i="11"/>
  <c r="F381" i="11"/>
  <c r="F373" i="11"/>
  <c r="F290" i="11"/>
  <c r="F235" i="11"/>
  <c r="F392" i="11"/>
  <c r="F456" i="11"/>
  <c r="F202" i="11"/>
  <c r="F321" i="11"/>
  <c r="F338" i="11"/>
  <c r="F419" i="11"/>
  <c r="F62" i="11"/>
  <c r="F143" i="11"/>
  <c r="F174" i="11"/>
  <c r="F219" i="11"/>
  <c r="F252" i="11"/>
  <c r="F23" i="11"/>
  <c r="F148" i="11"/>
  <c r="F326" i="11"/>
  <c r="F407" i="11"/>
  <c r="F375" i="11"/>
  <c r="F268" i="11"/>
  <c r="F269" i="11"/>
  <c r="F168" i="11"/>
  <c r="F91" i="11"/>
  <c r="F421" i="11"/>
  <c r="F111" i="11"/>
  <c r="F96" i="11"/>
  <c r="F27" i="11"/>
  <c r="F282" i="11"/>
  <c r="F466" i="11"/>
  <c r="F25" i="11"/>
  <c r="F212" i="11"/>
  <c r="F264" i="11"/>
  <c r="F391" i="11"/>
  <c r="F257" i="11"/>
  <c r="F410" i="11"/>
  <c r="F134" i="11"/>
  <c r="F215" i="11"/>
  <c r="F427" i="11"/>
  <c r="F139" i="11"/>
  <c r="F246" i="11"/>
  <c r="F291" i="11"/>
  <c r="F130" i="11"/>
  <c r="F324" i="11"/>
  <c r="F95" i="11"/>
  <c r="F355" i="11"/>
  <c r="F398" i="11"/>
  <c r="F479" i="11"/>
  <c r="F352" i="11"/>
  <c r="F395" i="11"/>
  <c r="F190" i="11"/>
  <c r="F294" i="11"/>
  <c r="F390" i="11"/>
  <c r="F237" i="11"/>
  <c r="F141" i="11"/>
  <c r="F159" i="11"/>
  <c r="F218" i="11"/>
  <c r="F442" i="11"/>
  <c r="F103" i="11"/>
  <c r="F221" i="11"/>
  <c r="F285" i="11"/>
  <c r="F478" i="11"/>
  <c r="F178" i="11"/>
  <c r="F445" i="11"/>
  <c r="F333" i="11"/>
  <c r="F303" i="11"/>
  <c r="F77" i="11"/>
  <c r="F162" i="11"/>
  <c r="F120" i="11"/>
  <c r="F332" i="11"/>
  <c r="F435" i="11"/>
  <c r="F165" i="11"/>
  <c r="F55" i="11"/>
  <c r="F306" i="11"/>
  <c r="F380" i="11"/>
  <c r="F364" i="11"/>
  <c r="F343" i="11"/>
  <c r="F267" i="11"/>
  <c r="F416" i="11"/>
  <c r="F454" i="11"/>
  <c r="F169" i="11"/>
  <c r="F265" i="11"/>
  <c r="F56" i="11"/>
  <c r="F420" i="11"/>
  <c r="F425" i="11"/>
  <c r="F137" i="11"/>
  <c r="F123" i="11"/>
  <c r="F320" i="11"/>
  <c r="F344" i="11"/>
  <c r="F386" i="11"/>
  <c r="F183" i="11"/>
  <c r="F428" i="11"/>
  <c r="F394" i="11"/>
  <c r="F354" i="11"/>
  <c r="F447" i="11"/>
  <c r="F214" i="11"/>
  <c r="F146" i="11"/>
  <c r="F385" i="11"/>
  <c r="F384" i="11"/>
  <c r="F409" i="11"/>
  <c r="F481" i="11"/>
  <c r="F37" i="11"/>
  <c r="F127" i="11"/>
  <c r="F345" i="11"/>
  <c r="F64" i="11"/>
  <c r="F157" i="11"/>
  <c r="F458" i="11"/>
  <c r="F200" i="11"/>
  <c r="F473" i="11"/>
  <c r="F463" i="11"/>
  <c r="F99" i="11"/>
  <c r="F209" i="11"/>
  <c r="F423" i="11"/>
  <c r="F222" i="11"/>
  <c r="F253" i="11"/>
  <c r="F475" i="11"/>
  <c r="F251" i="11"/>
  <c r="F464" i="11"/>
  <c r="F175" i="11"/>
  <c r="F26" i="11"/>
  <c r="F226" i="11"/>
  <c r="F135" i="11"/>
  <c r="F367" i="11"/>
  <c r="F43" i="11"/>
  <c r="F151" i="11"/>
  <c r="F307" i="11"/>
  <c r="F270" i="11"/>
  <c r="F310" i="11"/>
  <c r="F35" i="11"/>
  <c r="F465" i="11"/>
  <c r="F231" i="11"/>
  <c r="F329" i="11"/>
  <c r="F46" i="11"/>
  <c r="F32" i="11"/>
  <c r="F462" i="11"/>
  <c r="F371" i="11"/>
  <c r="F136" i="11"/>
  <c r="F207" i="11"/>
  <c r="F250" i="11"/>
  <c r="F272" i="11"/>
  <c r="F101" i="11"/>
  <c r="F360" i="11"/>
  <c r="F403" i="11"/>
  <c r="F31" i="11"/>
  <c r="F74" i="11"/>
  <c r="F452" i="11"/>
  <c r="F198" i="11"/>
  <c r="F92" i="11"/>
  <c r="F406" i="11"/>
  <c r="F54" i="11"/>
  <c r="F461" i="11"/>
  <c r="F309" i="11"/>
  <c r="F164" i="11"/>
  <c r="F58" i="11"/>
  <c r="F114" i="11"/>
  <c r="F358" i="11"/>
  <c r="F173" i="11"/>
  <c r="F286" i="11"/>
  <c r="F241" i="11"/>
  <c r="F342" i="11"/>
  <c r="F299" i="11"/>
  <c r="F451" i="11"/>
  <c r="F432" i="11"/>
  <c r="F28" i="11"/>
  <c r="F100" i="11"/>
  <c r="F244" i="11"/>
  <c r="F53" i="11"/>
  <c r="F341" i="11"/>
  <c r="F353" i="11"/>
  <c r="F63" i="11"/>
  <c r="F184" i="11"/>
  <c r="F319" i="11"/>
  <c r="F192" i="11"/>
  <c r="F163" i="11"/>
  <c r="F439" i="11"/>
  <c r="F284" i="11"/>
  <c r="F400" i="11"/>
  <c r="F234" i="11"/>
  <c r="F271" i="11"/>
  <c r="F389" i="11"/>
  <c r="F255" i="11"/>
  <c r="F19" i="11"/>
  <c r="F370" i="11"/>
  <c r="F325" i="11"/>
  <c r="F70" i="11"/>
  <c r="F399" i="11"/>
  <c r="F382" i="11"/>
  <c r="F348" i="11"/>
  <c r="F379" i="11"/>
  <c r="F280" i="11"/>
  <c r="F433" i="11"/>
  <c r="F312" i="11"/>
  <c r="F417" i="11"/>
  <c r="F404" i="11"/>
  <c r="F436" i="11"/>
  <c r="F44" i="11"/>
  <c r="F181" i="11"/>
  <c r="F24" i="11"/>
  <c r="F369" i="11"/>
  <c r="F197" i="11"/>
  <c r="F453" i="11"/>
  <c r="F98" i="11"/>
  <c r="F140" i="11"/>
  <c r="F142" i="11"/>
  <c r="F366" i="11"/>
  <c r="F247" i="11"/>
  <c r="F85" i="11"/>
  <c r="F459" i="11"/>
  <c r="F41" i="11"/>
  <c r="F378" i="11"/>
  <c r="F48" i="11"/>
  <c r="F128" i="11"/>
  <c r="F322" i="11"/>
  <c r="F21" i="11"/>
  <c r="F187" i="11"/>
  <c r="F170" i="11"/>
  <c r="F94" i="11"/>
  <c r="F414" i="11"/>
  <c r="F20" i="11"/>
  <c r="F208" i="11"/>
  <c r="F413" i="11"/>
  <c r="F232" i="11"/>
  <c r="F316" i="11"/>
  <c r="F39" i="11"/>
  <c r="F176" i="11"/>
  <c r="F138" i="11"/>
  <c r="F34" i="11"/>
  <c r="F88" i="11"/>
  <c r="F415" i="11"/>
  <c r="F469" i="11"/>
  <c r="F331" i="11"/>
  <c r="F107" i="11"/>
  <c r="F160" i="11"/>
  <c r="F301" i="11"/>
  <c r="F121" i="11"/>
  <c r="D26" i="7"/>
  <c r="O26" i="7"/>
  <c r="G68" i="7"/>
  <c r="H68" i="7"/>
  <c r="J68" i="7"/>
  <c r="I68" i="7"/>
  <c r="G65" i="7"/>
  <c r="H65" i="7"/>
  <c r="I65" i="7"/>
  <c r="F71" i="7"/>
  <c r="L71" i="7"/>
  <c r="N71" i="7"/>
  <c r="M71" i="7"/>
  <c r="P107" i="7"/>
  <c r="R107" i="7" s="1"/>
  <c r="E65" i="7"/>
  <c r="D71" i="7"/>
  <c r="G71" i="7"/>
  <c r="D65" i="7"/>
  <c r="E71" i="7"/>
  <c r="P101" i="7"/>
  <c r="R101" i="7" s="1"/>
  <c r="P113" i="7"/>
  <c r="R113" i="7" s="1"/>
  <c r="P89" i="7"/>
  <c r="R89" i="7" s="1"/>
  <c r="E26" i="7"/>
  <c r="P83" i="7"/>
  <c r="R83" i="7" s="1"/>
  <c r="P131" i="7"/>
  <c r="R131" i="7" s="1"/>
  <c r="P74" i="7"/>
  <c r="R74" i="7" s="1"/>
  <c r="P86" i="7"/>
  <c r="R86" i="7" s="1"/>
  <c r="P122" i="7"/>
  <c r="R122" i="7" s="1"/>
  <c r="E44" i="7"/>
  <c r="F68" i="7"/>
  <c r="P104" i="7"/>
  <c r="R104" i="7" s="1"/>
  <c r="F32" i="7"/>
  <c r="P98" i="7"/>
  <c r="R98" i="7" s="1"/>
  <c r="P95" i="7"/>
  <c r="R95" i="7" s="1"/>
  <c r="P80" i="7"/>
  <c r="R80" i="7" s="1"/>
  <c r="E32" i="7"/>
  <c r="G44" i="7"/>
  <c r="E68" i="7"/>
  <c r="P77" i="7"/>
  <c r="R77" i="7" s="1"/>
  <c r="G32" i="7"/>
  <c r="D44" i="7"/>
  <c r="D68" i="7"/>
  <c r="P116" i="7"/>
  <c r="R116" i="7" s="1"/>
  <c r="P92" i="7"/>
  <c r="R92" i="7" s="1"/>
  <c r="F65" i="7"/>
  <c r="G26" i="7"/>
  <c r="P128" i="7"/>
  <c r="R128" i="7" s="1"/>
  <c r="F26" i="7"/>
  <c r="P125" i="7"/>
  <c r="R125" i="7" s="1"/>
  <c r="P119" i="7"/>
  <c r="R119" i="7" s="1"/>
  <c r="C18" i="7"/>
  <c r="H31" i="14" l="1"/>
  <c r="G32" i="14"/>
  <c r="G19" i="11"/>
  <c r="H19" i="11" s="1"/>
  <c r="F20" i="7"/>
  <c r="F148" i="7" s="1"/>
  <c r="M20" i="7"/>
  <c r="M148" i="7" s="1"/>
  <c r="I20" i="7"/>
  <c r="I148" i="7" s="1"/>
  <c r="L20" i="7"/>
  <c r="L148" i="7" s="1"/>
  <c r="H20" i="7"/>
  <c r="H148" i="7" s="1"/>
  <c r="O20" i="7"/>
  <c r="O148" i="7" s="1"/>
  <c r="K20" i="7"/>
  <c r="K148" i="7" s="1"/>
  <c r="G20" i="7"/>
  <c r="G148" i="7" s="1"/>
  <c r="D20" i="7"/>
  <c r="D148" i="7" s="1"/>
  <c r="D150" i="7" s="1"/>
  <c r="N20" i="7"/>
  <c r="N148" i="7" s="1"/>
  <c r="J20" i="7"/>
  <c r="J148" i="7" s="1"/>
  <c r="E20" i="7"/>
  <c r="E148" i="7" s="1"/>
  <c r="P71" i="7"/>
  <c r="R71" i="7" s="1"/>
  <c r="P65" i="7"/>
  <c r="R65" i="7" s="1"/>
  <c r="P32" i="7"/>
  <c r="R32" i="7" s="1"/>
  <c r="P26" i="7"/>
  <c r="R26" i="7" s="1"/>
  <c r="P44" i="7"/>
  <c r="R44" i="7" s="1"/>
  <c r="P68" i="7"/>
  <c r="R68" i="7" s="1"/>
  <c r="G33" i="14" l="1"/>
  <c r="H32" i="14"/>
  <c r="G20" i="11"/>
  <c r="G21" i="11" s="1"/>
  <c r="G22" i="11" s="1"/>
  <c r="P20" i="7"/>
  <c r="R20" i="7" s="1"/>
  <c r="K150" i="7"/>
  <c r="E150" i="7"/>
  <c r="F150" i="7"/>
  <c r="I150" i="7"/>
  <c r="J150" i="7"/>
  <c r="G150" i="7"/>
  <c r="M150" i="7"/>
  <c r="N150" i="7"/>
  <c r="L150" i="7"/>
  <c r="H150" i="7"/>
  <c r="O150" i="7"/>
  <c r="D45" i="10"/>
  <c r="H33" i="14" l="1"/>
  <c r="G34" i="14"/>
  <c r="H20" i="11"/>
  <c r="H21" i="11"/>
  <c r="G23" i="11"/>
  <c r="H22" i="11"/>
  <c r="D49" i="10"/>
  <c r="E37" i="10"/>
  <c r="E42" i="10"/>
  <c r="E38" i="10"/>
  <c r="E30" i="10"/>
  <c r="E35" i="10"/>
  <c r="E44" i="10"/>
  <c r="E40" i="10"/>
  <c r="E41" i="10"/>
  <c r="E43" i="10"/>
  <c r="E32" i="10"/>
  <c r="E34" i="10"/>
  <c r="E36" i="10"/>
  <c r="E33" i="10"/>
  <c r="E29" i="10"/>
  <c r="E31" i="10"/>
  <c r="E39" i="10"/>
  <c r="E45" i="10"/>
  <c r="D14" i="10"/>
  <c r="I11" i="7" s="1"/>
  <c r="F147" i="7" s="1"/>
  <c r="E25" i="10"/>
  <c r="E22" i="10"/>
  <c r="E27" i="10"/>
  <c r="E18" i="10"/>
  <c r="E21" i="10"/>
  <c r="E23" i="10"/>
  <c r="E19" i="10"/>
  <c r="E26" i="10"/>
  <c r="E20" i="10"/>
  <c r="E24" i="10"/>
  <c r="E28" i="10"/>
  <c r="H34" i="14" l="1"/>
  <c r="G35" i="14"/>
  <c r="E147" i="7"/>
  <c r="I147" i="7"/>
  <c r="J147" i="7"/>
  <c r="H147" i="7"/>
  <c r="K147" i="7"/>
  <c r="N147" i="7"/>
  <c r="L147" i="7"/>
  <c r="O147" i="7"/>
  <c r="D147" i="7"/>
  <c r="D149" i="7" s="1"/>
  <c r="G147" i="7"/>
  <c r="M147" i="7"/>
  <c r="G24" i="11"/>
  <c r="H23" i="11"/>
  <c r="D50" i="10"/>
  <c r="D51" i="10" s="1"/>
  <c r="H35" i="14" l="1"/>
  <c r="G36" i="14"/>
  <c r="G149" i="7"/>
  <c r="J149" i="7"/>
  <c r="H149" i="7"/>
  <c r="K149" i="7"/>
  <c r="N149" i="7"/>
  <c r="M149" i="7"/>
  <c r="L149" i="7"/>
  <c r="I149" i="7"/>
  <c r="F149" i="7"/>
  <c r="E149" i="7"/>
  <c r="O149" i="7"/>
  <c r="G25" i="11"/>
  <c r="H24" i="11"/>
  <c r="H36" i="14" l="1"/>
  <c r="G37" i="14"/>
  <c r="G26" i="11"/>
  <c r="H25" i="11"/>
  <c r="H37" i="14" l="1"/>
  <c r="G38" i="14"/>
  <c r="G27" i="11"/>
  <c r="H26" i="11"/>
  <c r="H38" i="14" l="1"/>
  <c r="G39" i="14"/>
  <c r="G40" i="14" s="1"/>
  <c r="G28" i="11"/>
  <c r="H27" i="11"/>
  <c r="H40" i="14" l="1"/>
  <c r="G41" i="14"/>
  <c r="H39" i="14"/>
  <c r="G29" i="11"/>
  <c r="H28" i="11"/>
  <c r="H41" i="14" l="1"/>
  <c r="G42" i="14"/>
  <c r="G30" i="11"/>
  <c r="H29" i="11"/>
  <c r="H42" i="14" l="1"/>
  <c r="G43" i="14"/>
  <c r="G31" i="11"/>
  <c r="H30" i="11"/>
  <c r="G44" i="14" l="1"/>
  <c r="H43" i="14"/>
  <c r="G32" i="11"/>
  <c r="H31" i="11"/>
  <c r="G45" i="14" l="1"/>
  <c r="H44" i="14"/>
  <c r="G33" i="11"/>
  <c r="H32" i="11"/>
  <c r="G46" i="14" l="1"/>
  <c r="H45" i="14"/>
  <c r="G34" i="11"/>
  <c r="H33" i="11"/>
  <c r="H46" i="14" l="1"/>
  <c r="G47" i="14"/>
  <c r="G35" i="11"/>
  <c r="H34" i="11"/>
  <c r="H47" i="14" l="1"/>
  <c r="G48" i="14"/>
  <c r="G36" i="11"/>
  <c r="H35" i="11"/>
  <c r="G49" i="14" l="1"/>
  <c r="H48" i="14"/>
  <c r="G37" i="11"/>
  <c r="H36" i="11"/>
  <c r="H49" i="14" l="1"/>
  <c r="G50" i="14"/>
  <c r="G38" i="11"/>
  <c r="H37" i="11"/>
  <c r="H50" i="14" l="1"/>
  <c r="G51" i="14"/>
  <c r="G39" i="11"/>
  <c r="H38" i="11"/>
  <c r="H51" i="14" l="1"/>
  <c r="G52" i="14"/>
  <c r="G40" i="11"/>
  <c r="H39" i="11"/>
  <c r="H52" i="14" l="1"/>
  <c r="G53" i="14"/>
  <c r="G41" i="11"/>
  <c r="H40" i="11"/>
  <c r="H53" i="14" l="1"/>
  <c r="G54" i="14"/>
  <c r="G42" i="11"/>
  <c r="H41" i="11"/>
  <c r="H54" i="14" l="1"/>
  <c r="G55" i="14"/>
  <c r="G43" i="11"/>
  <c r="H42" i="11"/>
  <c r="H55" i="14" l="1"/>
  <c r="G56" i="14"/>
  <c r="G44" i="11"/>
  <c r="H43" i="11"/>
  <c r="G57" i="14" l="1"/>
  <c r="H56" i="14"/>
  <c r="G45" i="11"/>
  <c r="H44" i="11"/>
  <c r="H57" i="14" l="1"/>
  <c r="G58" i="14"/>
  <c r="G46" i="11"/>
  <c r="H45" i="11"/>
  <c r="H58" i="14" l="1"/>
  <c r="G59" i="14"/>
  <c r="G47" i="11"/>
  <c r="H46" i="11"/>
  <c r="H59" i="14" l="1"/>
  <c r="G60" i="14"/>
  <c r="G48" i="11"/>
  <c r="H47" i="11"/>
  <c r="G61" i="14" l="1"/>
  <c r="H60" i="14"/>
  <c r="G49" i="11"/>
  <c r="H48" i="11"/>
  <c r="H61" i="14" l="1"/>
  <c r="G62" i="14"/>
  <c r="G50" i="11"/>
  <c r="H49" i="11"/>
  <c r="H62" i="14" l="1"/>
  <c r="G63" i="14"/>
  <c r="G51" i="11"/>
  <c r="H50" i="11"/>
  <c r="H63" i="14" l="1"/>
  <c r="G64" i="14"/>
  <c r="G52" i="11"/>
  <c r="H51" i="11"/>
  <c r="G65" i="14" l="1"/>
  <c r="H64" i="14"/>
  <c r="G53" i="11"/>
  <c r="H52" i="11"/>
  <c r="G66" i="14" l="1"/>
  <c r="H65" i="14"/>
  <c r="G54" i="11"/>
  <c r="H53" i="11"/>
  <c r="G67" i="14" l="1"/>
  <c r="H66" i="14"/>
  <c r="G55" i="11"/>
  <c r="H54" i="11"/>
  <c r="G68" i="14" l="1"/>
  <c r="H67" i="14"/>
  <c r="G56" i="11"/>
  <c r="H55" i="11"/>
  <c r="G69" i="14" l="1"/>
  <c r="H68" i="14"/>
  <c r="G57" i="11"/>
  <c r="H56" i="11"/>
  <c r="H69" i="14" l="1"/>
  <c r="G70" i="14"/>
  <c r="G58" i="11"/>
  <c r="H57" i="11"/>
  <c r="H70" i="14" l="1"/>
  <c r="G71" i="14"/>
  <c r="G59" i="11"/>
  <c r="H58" i="11"/>
  <c r="H71" i="14" l="1"/>
  <c r="G72" i="14"/>
  <c r="G60" i="11"/>
  <c r="H59" i="11"/>
  <c r="H72" i="14" l="1"/>
  <c r="G73" i="14"/>
  <c r="G61" i="11"/>
  <c r="H60" i="11"/>
  <c r="H73" i="14" l="1"/>
  <c r="G74" i="14"/>
  <c r="G62" i="11"/>
  <c r="H61" i="11"/>
  <c r="G75" i="14" l="1"/>
  <c r="H74" i="14"/>
  <c r="G63" i="11"/>
  <c r="H62" i="11"/>
  <c r="G76" i="14" l="1"/>
  <c r="H75" i="14"/>
  <c r="G64" i="11"/>
  <c r="H63" i="11"/>
  <c r="H76" i="14" l="1"/>
  <c r="G77" i="14"/>
  <c r="G65" i="11"/>
  <c r="H64" i="11"/>
  <c r="G78" i="14" l="1"/>
  <c r="H77" i="14"/>
  <c r="G66" i="11"/>
  <c r="H65" i="11"/>
  <c r="G79" i="14" l="1"/>
  <c r="H78" i="14"/>
  <c r="G67" i="11"/>
  <c r="H66" i="11"/>
  <c r="G80" i="14" l="1"/>
  <c r="H79" i="14"/>
  <c r="G68" i="11"/>
  <c r="H67" i="11"/>
  <c r="H80" i="14" l="1"/>
  <c r="G81" i="14"/>
  <c r="G69" i="11"/>
  <c r="H68" i="11"/>
  <c r="G82" i="14" l="1"/>
  <c r="H81" i="14"/>
  <c r="G70" i="11"/>
  <c r="H69" i="11"/>
  <c r="G83" i="14" l="1"/>
  <c r="H82" i="14"/>
  <c r="G71" i="11"/>
  <c r="H70" i="11"/>
  <c r="G84" i="14" l="1"/>
  <c r="H83" i="14"/>
  <c r="G72" i="11"/>
  <c r="H71" i="11"/>
  <c r="G85" i="14" l="1"/>
  <c r="H84" i="14"/>
  <c r="G73" i="11"/>
  <c r="H72" i="11"/>
  <c r="G86" i="14" l="1"/>
  <c r="H85" i="14"/>
  <c r="G74" i="11"/>
  <c r="H73" i="11"/>
  <c r="G87" i="14" l="1"/>
  <c r="H86" i="14"/>
  <c r="G75" i="11"/>
  <c r="H74" i="11"/>
  <c r="G88" i="14" l="1"/>
  <c r="H87" i="14"/>
  <c r="G76" i="11"/>
  <c r="H75" i="11"/>
  <c r="G89" i="14" l="1"/>
  <c r="H88" i="14"/>
  <c r="G77" i="11"/>
  <c r="H76" i="11"/>
  <c r="G90" i="14" l="1"/>
  <c r="H89" i="14"/>
  <c r="G78" i="11"/>
  <c r="H77" i="11"/>
  <c r="H90" i="14" l="1"/>
  <c r="G91" i="14"/>
  <c r="G79" i="11"/>
  <c r="H78" i="11"/>
  <c r="G92" i="14" l="1"/>
  <c r="H91" i="14"/>
  <c r="G80" i="11"/>
  <c r="H79" i="11"/>
  <c r="G93" i="14" l="1"/>
  <c r="H92" i="14"/>
  <c r="G81" i="11"/>
  <c r="H80" i="11"/>
  <c r="G94" i="14" l="1"/>
  <c r="H93" i="14"/>
  <c r="G82" i="11"/>
  <c r="H81" i="11"/>
  <c r="G95" i="14" l="1"/>
  <c r="H94" i="14"/>
  <c r="G83" i="11"/>
  <c r="H82" i="11"/>
  <c r="G96" i="14" l="1"/>
  <c r="H95" i="14"/>
  <c r="G84" i="11"/>
  <c r="H83" i="11"/>
  <c r="H96" i="14" l="1"/>
  <c r="G97" i="14"/>
  <c r="G85" i="11"/>
  <c r="H84" i="11"/>
  <c r="H97" i="14" l="1"/>
  <c r="G98" i="14"/>
  <c r="G86" i="11"/>
  <c r="H85" i="11"/>
  <c r="G99" i="14" l="1"/>
  <c r="H98" i="14"/>
  <c r="G87" i="11"/>
  <c r="H86" i="11"/>
  <c r="G100" i="14" l="1"/>
  <c r="H99" i="14"/>
  <c r="G88" i="11"/>
  <c r="H87" i="11"/>
  <c r="G101" i="14" l="1"/>
  <c r="H100" i="14"/>
  <c r="G89" i="11"/>
  <c r="H88" i="11"/>
  <c r="H101" i="14" l="1"/>
  <c r="G102" i="14"/>
  <c r="G90" i="11"/>
  <c r="H89" i="11"/>
  <c r="H102" i="14" l="1"/>
  <c r="G103" i="14"/>
  <c r="G91" i="11"/>
  <c r="H90" i="11"/>
  <c r="G104" i="14" l="1"/>
  <c r="H103" i="14"/>
  <c r="G92" i="11"/>
  <c r="H91" i="11"/>
  <c r="G105" i="14" l="1"/>
  <c r="H104" i="14"/>
  <c r="G93" i="11"/>
  <c r="H92" i="11"/>
  <c r="H105" i="14" l="1"/>
  <c r="G106" i="14"/>
  <c r="G94" i="11"/>
  <c r="H93" i="11"/>
  <c r="G107" i="14" l="1"/>
  <c r="H106" i="14"/>
  <c r="G95" i="11"/>
  <c r="H94" i="11"/>
  <c r="G108" i="14" l="1"/>
  <c r="H107" i="14"/>
  <c r="G96" i="11"/>
  <c r="H95" i="11"/>
  <c r="G109" i="14" l="1"/>
  <c r="H108" i="14"/>
  <c r="G97" i="11"/>
  <c r="H96" i="11"/>
  <c r="G110" i="14" l="1"/>
  <c r="H109" i="14"/>
  <c r="G98" i="11"/>
  <c r="H97" i="11"/>
  <c r="G111" i="14" l="1"/>
  <c r="H110" i="14"/>
  <c r="G99" i="11"/>
  <c r="H98" i="11"/>
  <c r="G112" i="14" l="1"/>
  <c r="H111" i="14"/>
  <c r="G100" i="11"/>
  <c r="H99" i="11"/>
  <c r="G113" i="14" l="1"/>
  <c r="H112" i="14"/>
  <c r="G101" i="11"/>
  <c r="H100" i="11"/>
  <c r="G114" i="14" l="1"/>
  <c r="H113" i="14"/>
  <c r="G102" i="11"/>
  <c r="H101" i="11"/>
  <c r="H114" i="14" l="1"/>
  <c r="G115" i="14"/>
  <c r="G103" i="11"/>
  <c r="H102" i="11"/>
  <c r="H115" i="14" l="1"/>
  <c r="G116" i="14"/>
  <c r="G104" i="11"/>
  <c r="H103" i="11"/>
  <c r="G117" i="14" l="1"/>
  <c r="H116" i="14"/>
  <c r="G105" i="11"/>
  <c r="H104" i="11"/>
  <c r="G118" i="14" l="1"/>
  <c r="H117" i="14"/>
  <c r="G106" i="11"/>
  <c r="H105" i="11"/>
  <c r="H118" i="14" l="1"/>
  <c r="G119" i="14"/>
  <c r="G107" i="11"/>
  <c r="H106" i="11"/>
  <c r="H119" i="14" l="1"/>
  <c r="G120" i="14"/>
  <c r="G108" i="11"/>
  <c r="H107" i="11"/>
  <c r="G121" i="14" l="1"/>
  <c r="H120" i="14"/>
  <c r="G109" i="11"/>
  <c r="H108" i="11"/>
  <c r="H121" i="14" l="1"/>
  <c r="G122" i="14"/>
  <c r="G110" i="11"/>
  <c r="H109" i="11"/>
  <c r="H122" i="14" l="1"/>
  <c r="G123" i="14"/>
  <c r="G111" i="11"/>
  <c r="H110" i="11"/>
  <c r="G124" i="14" l="1"/>
  <c r="H123" i="14"/>
  <c r="G112" i="11"/>
  <c r="H111" i="11"/>
  <c r="H124" i="14" l="1"/>
  <c r="G125" i="14"/>
  <c r="G113" i="11"/>
  <c r="H112" i="11"/>
  <c r="H125" i="14" l="1"/>
  <c r="G126" i="14"/>
  <c r="G114" i="11"/>
  <c r="H113" i="11"/>
  <c r="H126" i="14" l="1"/>
  <c r="G127" i="14"/>
  <c r="G115" i="11"/>
  <c r="H114" i="11"/>
  <c r="H127" i="14" l="1"/>
  <c r="G128" i="14"/>
  <c r="G116" i="11"/>
  <c r="H115" i="11"/>
  <c r="H128" i="14" l="1"/>
  <c r="G129" i="14"/>
  <c r="G117" i="11"/>
  <c r="H116" i="11"/>
  <c r="G130" i="14" l="1"/>
  <c r="H129" i="14"/>
  <c r="G118" i="11"/>
  <c r="H117" i="11"/>
  <c r="G131" i="14" l="1"/>
  <c r="H130" i="14"/>
  <c r="G119" i="11"/>
  <c r="H118" i="11"/>
  <c r="H131" i="14" l="1"/>
  <c r="G132" i="14"/>
  <c r="G120" i="11"/>
  <c r="H119" i="11"/>
  <c r="G133" i="14" l="1"/>
  <c r="H132" i="14"/>
  <c r="G121" i="11"/>
  <c r="H120" i="11"/>
  <c r="H133" i="14" l="1"/>
  <c r="G134" i="14"/>
  <c r="G122" i="11"/>
  <c r="H121" i="11"/>
  <c r="H134" i="14" l="1"/>
  <c r="G135" i="14"/>
  <c r="G123" i="11"/>
  <c r="H122" i="11"/>
  <c r="G136" i="14" l="1"/>
  <c r="H135" i="14"/>
  <c r="G124" i="11"/>
  <c r="H123" i="11"/>
  <c r="H136" i="14" l="1"/>
  <c r="G137" i="14"/>
  <c r="G125" i="11"/>
  <c r="H124" i="11"/>
  <c r="G138" i="14" l="1"/>
  <c r="H137" i="14"/>
  <c r="G126" i="11"/>
  <c r="H125" i="11"/>
  <c r="H138" i="14" l="1"/>
  <c r="G139" i="14"/>
  <c r="G127" i="11"/>
  <c r="H126" i="11"/>
  <c r="H139" i="14" l="1"/>
  <c r="G140" i="14"/>
  <c r="G128" i="11"/>
  <c r="H127" i="11"/>
  <c r="H140" i="14" l="1"/>
  <c r="G141" i="14"/>
  <c r="G129" i="11"/>
  <c r="H128" i="11"/>
  <c r="H141" i="14" l="1"/>
  <c r="G142" i="14"/>
  <c r="G130" i="11"/>
  <c r="H129" i="11"/>
  <c r="G143" i="14" l="1"/>
  <c r="H142" i="14"/>
  <c r="G131" i="11"/>
  <c r="H130" i="11"/>
  <c r="H143" i="14" l="1"/>
  <c r="G144" i="14"/>
  <c r="G132" i="11"/>
  <c r="H131" i="11"/>
  <c r="G145" i="14" l="1"/>
  <c r="H144" i="14"/>
  <c r="G133" i="11"/>
  <c r="H132" i="11"/>
  <c r="H145" i="14" l="1"/>
  <c r="G146" i="14"/>
  <c r="G134" i="11"/>
  <c r="H133" i="11"/>
  <c r="H146" i="14" l="1"/>
  <c r="G147" i="14"/>
  <c r="G135" i="11"/>
  <c r="H134" i="11"/>
  <c r="G148" i="14" l="1"/>
  <c r="H147" i="14"/>
  <c r="G136" i="11"/>
  <c r="H135" i="11"/>
  <c r="G149" i="14" l="1"/>
  <c r="H148" i="14"/>
  <c r="G137" i="11"/>
  <c r="H136" i="11"/>
  <c r="H149" i="14" l="1"/>
  <c r="G150" i="14"/>
  <c r="G138" i="11"/>
  <c r="H137" i="11"/>
  <c r="H150" i="14" l="1"/>
  <c r="G151" i="14"/>
  <c r="G139" i="11"/>
  <c r="H138" i="11"/>
  <c r="H151" i="14" l="1"/>
  <c r="G152" i="14"/>
  <c r="G140" i="11"/>
  <c r="H139" i="11"/>
  <c r="H152" i="14" l="1"/>
  <c r="G153" i="14"/>
  <c r="G141" i="11"/>
  <c r="H140" i="11"/>
  <c r="H153" i="14" l="1"/>
  <c r="G154" i="14"/>
  <c r="G142" i="11"/>
  <c r="H141" i="11"/>
  <c r="H154" i="14" l="1"/>
  <c r="G155" i="14"/>
  <c r="G143" i="11"/>
  <c r="H142" i="11"/>
  <c r="H155" i="14" l="1"/>
  <c r="G156" i="14"/>
  <c r="G144" i="11"/>
  <c r="H143" i="11"/>
  <c r="G157" i="14" l="1"/>
  <c r="H156" i="14"/>
  <c r="G145" i="11"/>
  <c r="H144" i="11"/>
  <c r="G158" i="14" l="1"/>
  <c r="H157" i="14"/>
  <c r="G146" i="11"/>
  <c r="H145" i="11"/>
  <c r="H158" i="14" l="1"/>
  <c r="G159" i="14"/>
  <c r="G147" i="11"/>
  <c r="H146" i="11"/>
  <c r="G160" i="14" l="1"/>
  <c r="H159" i="14"/>
  <c r="G148" i="11"/>
  <c r="H147" i="11"/>
  <c r="G161" i="14" l="1"/>
  <c r="H160" i="14"/>
  <c r="G149" i="11"/>
  <c r="H148" i="11"/>
  <c r="H161" i="14" l="1"/>
  <c r="G162" i="14"/>
  <c r="G150" i="11"/>
  <c r="H149" i="11"/>
  <c r="H162" i="14" l="1"/>
  <c r="G163" i="14"/>
  <c r="G151" i="11"/>
  <c r="H150" i="11"/>
  <c r="G164" i="14" l="1"/>
  <c r="H163" i="14"/>
  <c r="G152" i="11"/>
  <c r="H151" i="11"/>
  <c r="H164" i="14" l="1"/>
  <c r="G165" i="14"/>
  <c r="G153" i="11"/>
  <c r="H152" i="11"/>
  <c r="G166" i="14" l="1"/>
  <c r="H165" i="14"/>
  <c r="G154" i="11"/>
  <c r="H153" i="11"/>
  <c r="H166" i="14" l="1"/>
  <c r="G167" i="14"/>
  <c r="G155" i="11"/>
  <c r="H154" i="11"/>
  <c r="G168" i="14" l="1"/>
  <c r="H167" i="14"/>
  <c r="G156" i="11"/>
  <c r="H155" i="11"/>
  <c r="G169" i="14" l="1"/>
  <c r="H168" i="14"/>
  <c r="G157" i="11"/>
  <c r="H156" i="11"/>
  <c r="H169" i="14" l="1"/>
  <c r="G170" i="14"/>
  <c r="G158" i="11"/>
  <c r="H157" i="11"/>
  <c r="H170" i="14" l="1"/>
  <c r="G171" i="14"/>
  <c r="G159" i="11"/>
  <c r="H158" i="11"/>
  <c r="H171" i="14" l="1"/>
  <c r="G172" i="14"/>
  <c r="G160" i="11"/>
  <c r="H159" i="11"/>
  <c r="H172" i="14" l="1"/>
  <c r="G173" i="14"/>
  <c r="G161" i="11"/>
  <c r="H160" i="11"/>
  <c r="H173" i="14" l="1"/>
  <c r="G174" i="14"/>
  <c r="G162" i="11"/>
  <c r="H161" i="11"/>
  <c r="H174" i="14" l="1"/>
  <c r="G175" i="14"/>
  <c r="G163" i="11"/>
  <c r="H162" i="11"/>
  <c r="H175" i="14" l="1"/>
  <c r="G176" i="14"/>
  <c r="G164" i="11"/>
  <c r="H163" i="11"/>
  <c r="H176" i="14" l="1"/>
  <c r="G177" i="14"/>
  <c r="G165" i="11"/>
  <c r="H164" i="11"/>
  <c r="H177" i="14" l="1"/>
  <c r="G178" i="14"/>
  <c r="G166" i="11"/>
  <c r="H165" i="11"/>
  <c r="H178" i="14" l="1"/>
  <c r="G179" i="14"/>
  <c r="G167" i="11"/>
  <c r="H166" i="11"/>
  <c r="G180" i="14" l="1"/>
  <c r="H179" i="14"/>
  <c r="G168" i="11"/>
  <c r="H167" i="11"/>
  <c r="H180" i="14" l="1"/>
  <c r="G181" i="14"/>
  <c r="G169" i="11"/>
  <c r="H168" i="11"/>
  <c r="G182" i="14" l="1"/>
  <c r="H181" i="14"/>
  <c r="G170" i="11"/>
  <c r="H169" i="11"/>
  <c r="H182" i="14" l="1"/>
  <c r="G183" i="14"/>
  <c r="G171" i="11"/>
  <c r="H170" i="11"/>
  <c r="H183" i="14" l="1"/>
  <c r="G184" i="14"/>
  <c r="G172" i="11"/>
  <c r="H171" i="11"/>
  <c r="H184" i="14" l="1"/>
  <c r="G185" i="14"/>
  <c r="G173" i="11"/>
  <c r="H172" i="11"/>
  <c r="G186" i="14" l="1"/>
  <c r="H185" i="14"/>
  <c r="G174" i="11"/>
  <c r="H173" i="11"/>
  <c r="H186" i="14" l="1"/>
  <c r="G187" i="14"/>
  <c r="G175" i="11"/>
  <c r="H174" i="11"/>
  <c r="G188" i="14" l="1"/>
  <c r="H187" i="14"/>
  <c r="G176" i="11"/>
  <c r="H175" i="11"/>
  <c r="G189" i="14" l="1"/>
  <c r="H188" i="14"/>
  <c r="G177" i="11"/>
  <c r="H176" i="11"/>
  <c r="H189" i="14" l="1"/>
  <c r="G190" i="14"/>
  <c r="G178" i="11"/>
  <c r="H177" i="11"/>
  <c r="H190" i="14" l="1"/>
  <c r="G191" i="14"/>
  <c r="G179" i="11"/>
  <c r="H178" i="11"/>
  <c r="H191" i="14" l="1"/>
  <c r="G192" i="14"/>
  <c r="G180" i="11"/>
  <c r="H179" i="11"/>
  <c r="H192" i="14" l="1"/>
  <c r="G193" i="14"/>
  <c r="G181" i="11"/>
  <c r="H180" i="11"/>
  <c r="H193" i="14" l="1"/>
  <c r="G194" i="14"/>
  <c r="G182" i="11"/>
  <c r="H181" i="11"/>
  <c r="G195" i="14" l="1"/>
  <c r="H194" i="14"/>
  <c r="G183" i="11"/>
  <c r="H182" i="11"/>
  <c r="H195" i="14" l="1"/>
  <c r="G196" i="14"/>
  <c r="G184" i="11"/>
  <c r="H183" i="11"/>
  <c r="G197" i="14" l="1"/>
  <c r="H196" i="14"/>
  <c r="G185" i="11"/>
  <c r="H184" i="11"/>
  <c r="H197" i="14" l="1"/>
  <c r="G198" i="14"/>
  <c r="G186" i="11"/>
  <c r="H185" i="11"/>
  <c r="H198" i="14" l="1"/>
  <c r="G199" i="14"/>
  <c r="G187" i="11"/>
  <c r="H186" i="11"/>
  <c r="H199" i="14" l="1"/>
  <c r="G200" i="14"/>
  <c r="G188" i="11"/>
  <c r="H187" i="11"/>
  <c r="G201" i="14" l="1"/>
  <c r="H200" i="14"/>
  <c r="G189" i="11"/>
  <c r="H188" i="11"/>
  <c r="G202" i="14" l="1"/>
  <c r="H201" i="14"/>
  <c r="G190" i="11"/>
  <c r="H189" i="11"/>
  <c r="H202" i="14" l="1"/>
  <c r="G203" i="14"/>
  <c r="G191" i="11"/>
  <c r="H190" i="11"/>
  <c r="H203" i="14" l="1"/>
  <c r="G204" i="14"/>
  <c r="G192" i="11"/>
  <c r="H191" i="11"/>
  <c r="H204" i="14" l="1"/>
  <c r="G205" i="14"/>
  <c r="G193" i="11"/>
  <c r="H192" i="11"/>
  <c r="H205" i="14" l="1"/>
  <c r="G206" i="14"/>
  <c r="G194" i="11"/>
  <c r="H193" i="11"/>
  <c r="G207" i="14" l="1"/>
  <c r="H206" i="14"/>
  <c r="G195" i="11"/>
  <c r="H194" i="11"/>
  <c r="H207" i="14" l="1"/>
  <c r="G208" i="14"/>
  <c r="G196" i="11"/>
  <c r="H195" i="11"/>
  <c r="H208" i="14" l="1"/>
  <c r="G209" i="14"/>
  <c r="G197" i="11"/>
  <c r="H196" i="11"/>
  <c r="G210" i="14" l="1"/>
  <c r="H209" i="14"/>
  <c r="G198" i="11"/>
  <c r="H197" i="11"/>
  <c r="H210" i="14" l="1"/>
  <c r="G211" i="14"/>
  <c r="G199" i="11"/>
  <c r="H198" i="11"/>
  <c r="G212" i="14" l="1"/>
  <c r="H211" i="14"/>
  <c r="G200" i="11"/>
  <c r="H199" i="11"/>
  <c r="H212" i="14" l="1"/>
  <c r="G213" i="14"/>
  <c r="G201" i="11"/>
  <c r="H200" i="11"/>
  <c r="G214" i="14" l="1"/>
  <c r="H213" i="14"/>
  <c r="G202" i="11"/>
  <c r="H201" i="11"/>
  <c r="H214" i="14" l="1"/>
  <c r="G215" i="14"/>
  <c r="G203" i="11"/>
  <c r="H202" i="11"/>
  <c r="H215" i="14" l="1"/>
  <c r="G216" i="14"/>
  <c r="G204" i="11"/>
  <c r="H203" i="11"/>
  <c r="H216" i="14" l="1"/>
  <c r="G217" i="14"/>
  <c r="G205" i="11"/>
  <c r="H204" i="11"/>
  <c r="G218" i="14" l="1"/>
  <c r="H217" i="14"/>
  <c r="G206" i="11"/>
  <c r="H205" i="11"/>
  <c r="H218" i="14" l="1"/>
  <c r="G219" i="14"/>
  <c r="G207" i="11"/>
  <c r="H206" i="11"/>
  <c r="H219" i="14" l="1"/>
  <c r="G220" i="14"/>
  <c r="G208" i="11"/>
  <c r="H207" i="11"/>
  <c r="G221" i="14" l="1"/>
  <c r="H220" i="14"/>
  <c r="G209" i="11"/>
  <c r="H208" i="11"/>
  <c r="G222" i="14" l="1"/>
  <c r="H221" i="14"/>
  <c r="G210" i="11"/>
  <c r="H209" i="11"/>
  <c r="H222" i="14" l="1"/>
  <c r="G223" i="14"/>
  <c r="G211" i="11"/>
  <c r="H210" i="11"/>
  <c r="H223" i="14" l="1"/>
  <c r="G224" i="14"/>
  <c r="G212" i="11"/>
  <c r="H211" i="11"/>
  <c r="G225" i="14" l="1"/>
  <c r="H224" i="14"/>
  <c r="G213" i="11"/>
  <c r="H212" i="11"/>
  <c r="G226" i="14" l="1"/>
  <c r="H225" i="14"/>
  <c r="G214" i="11"/>
  <c r="H213" i="11"/>
  <c r="G227" i="14" l="1"/>
  <c r="H226" i="14"/>
  <c r="G215" i="11"/>
  <c r="H214" i="11"/>
  <c r="H227" i="14" l="1"/>
  <c r="G228" i="14"/>
  <c r="G216" i="11"/>
  <c r="H215" i="11"/>
  <c r="H228" i="14" l="1"/>
  <c r="G229" i="14"/>
  <c r="G217" i="11"/>
  <c r="H216" i="11"/>
  <c r="G230" i="14" l="1"/>
  <c r="H229" i="14"/>
  <c r="G218" i="11"/>
  <c r="H217" i="11"/>
  <c r="H230" i="14" l="1"/>
  <c r="G231" i="14"/>
  <c r="G219" i="11"/>
  <c r="H218" i="11"/>
  <c r="H231" i="14" l="1"/>
  <c r="G232" i="14"/>
  <c r="G220" i="11"/>
  <c r="H219" i="11"/>
  <c r="H232" i="14" l="1"/>
  <c r="G233" i="14"/>
  <c r="G221" i="11"/>
  <c r="H220" i="11"/>
  <c r="G234" i="14" l="1"/>
  <c r="H233" i="14"/>
  <c r="G222" i="11"/>
  <c r="H221" i="11"/>
  <c r="H234" i="14" l="1"/>
  <c r="G235" i="14"/>
  <c r="G223" i="11"/>
  <c r="H222" i="11"/>
  <c r="H235" i="14" l="1"/>
  <c r="G236" i="14"/>
  <c r="G224" i="11"/>
  <c r="H223" i="11"/>
  <c r="G237" i="14" l="1"/>
  <c r="H236" i="14"/>
  <c r="G225" i="11"/>
  <c r="H224" i="11"/>
  <c r="H237" i="14" l="1"/>
  <c r="G238" i="14"/>
  <c r="G226" i="11"/>
  <c r="H225" i="11"/>
  <c r="G239" i="14" l="1"/>
  <c r="H238" i="14"/>
  <c r="G227" i="11"/>
  <c r="H226" i="11"/>
  <c r="H239" i="14" l="1"/>
  <c r="G240" i="14"/>
  <c r="G228" i="11"/>
  <c r="H227" i="11"/>
  <c r="G241" i="14" l="1"/>
  <c r="H240" i="14"/>
  <c r="G229" i="11"/>
  <c r="H228" i="11"/>
  <c r="G242" i="14" l="1"/>
  <c r="H241" i="14"/>
  <c r="G230" i="11"/>
  <c r="H229" i="11"/>
  <c r="H242" i="14" l="1"/>
  <c r="G243" i="14"/>
  <c r="G231" i="11"/>
  <c r="H230" i="11"/>
  <c r="H243" i="14" l="1"/>
  <c r="G244" i="14"/>
  <c r="G232" i="11"/>
  <c r="H231" i="11"/>
  <c r="H244" i="14" l="1"/>
  <c r="G245" i="14"/>
  <c r="G233" i="11"/>
  <c r="H232" i="11"/>
  <c r="H245" i="14" l="1"/>
  <c r="G246" i="14"/>
  <c r="G234" i="11"/>
  <c r="H233" i="11"/>
  <c r="H246" i="14" l="1"/>
  <c r="G247" i="14"/>
  <c r="G235" i="11"/>
  <c r="H234" i="11"/>
  <c r="G248" i="14" l="1"/>
  <c r="H247" i="14"/>
  <c r="G236" i="11"/>
  <c r="H235" i="11"/>
  <c r="H248" i="14" l="1"/>
  <c r="G249" i="14"/>
  <c r="G237" i="11"/>
  <c r="H236" i="11"/>
  <c r="G250" i="14" l="1"/>
  <c r="H249" i="14"/>
  <c r="G238" i="11"/>
  <c r="H237" i="11"/>
  <c r="G251" i="14" l="1"/>
  <c r="H250" i="14"/>
  <c r="G239" i="11"/>
  <c r="H238" i="11"/>
  <c r="G252" i="14" l="1"/>
  <c r="H251" i="14"/>
  <c r="G240" i="11"/>
  <c r="H239" i="11"/>
  <c r="H252" i="14" l="1"/>
  <c r="G253" i="14"/>
  <c r="G241" i="11"/>
  <c r="H240" i="11"/>
  <c r="H253" i="14" l="1"/>
  <c r="G254" i="14"/>
  <c r="G242" i="11"/>
  <c r="H241" i="11"/>
  <c r="H254" i="14" l="1"/>
  <c r="G255" i="14"/>
  <c r="G243" i="11"/>
  <c r="H242" i="11"/>
  <c r="H255" i="14" l="1"/>
  <c r="G256" i="14"/>
  <c r="G244" i="11"/>
  <c r="H243" i="11"/>
  <c r="H256" i="14" l="1"/>
  <c r="G257" i="14"/>
  <c r="G245" i="11"/>
  <c r="H244" i="11"/>
  <c r="H257" i="14" l="1"/>
  <c r="G258" i="14"/>
  <c r="G246" i="11"/>
  <c r="H245" i="11"/>
  <c r="H258" i="14" l="1"/>
  <c r="G259" i="14"/>
  <c r="G247" i="11"/>
  <c r="H246" i="11"/>
  <c r="G260" i="14" l="1"/>
  <c r="H259" i="14"/>
  <c r="G248" i="11"/>
  <c r="H247" i="11"/>
  <c r="H260" i="14" l="1"/>
  <c r="G261" i="14"/>
  <c r="G249" i="11"/>
  <c r="H248" i="11"/>
  <c r="H261" i="14" l="1"/>
  <c r="G262" i="14"/>
  <c r="G250" i="11"/>
  <c r="H249" i="11"/>
  <c r="H262" i="14" l="1"/>
  <c r="G263" i="14"/>
  <c r="G251" i="11"/>
  <c r="H250" i="11"/>
  <c r="G264" i="14" l="1"/>
  <c r="H263" i="14"/>
  <c r="G252" i="11"/>
  <c r="H251" i="11"/>
  <c r="H264" i="14" l="1"/>
  <c r="G265" i="14"/>
  <c r="G253" i="11"/>
  <c r="H252" i="11"/>
  <c r="H265" i="14" l="1"/>
  <c r="G266" i="14"/>
  <c r="G254" i="11"/>
  <c r="H253" i="11"/>
  <c r="G267" i="14" l="1"/>
  <c r="H266" i="14"/>
  <c r="G255" i="11"/>
  <c r="H254" i="11"/>
  <c r="H267" i="14" l="1"/>
  <c r="G268" i="14"/>
  <c r="G256" i="11"/>
  <c r="H255" i="11"/>
  <c r="G269" i="14" l="1"/>
  <c r="H268" i="14"/>
  <c r="G257" i="11"/>
  <c r="H256" i="11"/>
  <c r="H269" i="14" l="1"/>
  <c r="G270" i="14"/>
  <c r="G258" i="11"/>
  <c r="H257" i="11"/>
  <c r="G271" i="14" l="1"/>
  <c r="H270" i="14"/>
  <c r="G259" i="11"/>
  <c r="H258" i="11"/>
  <c r="G272" i="14" l="1"/>
  <c r="H271" i="14"/>
  <c r="G260" i="11"/>
  <c r="H259" i="11"/>
  <c r="G273" i="14" l="1"/>
  <c r="H272" i="14"/>
  <c r="G261" i="11"/>
  <c r="H260" i="11"/>
  <c r="G274" i="14" l="1"/>
  <c r="H273" i="14"/>
  <c r="G262" i="11"/>
  <c r="H261" i="11"/>
  <c r="G275" i="14" l="1"/>
  <c r="H274" i="14"/>
  <c r="G263" i="11"/>
  <c r="H262" i="11"/>
  <c r="H275" i="14" l="1"/>
  <c r="G276" i="14"/>
  <c r="G264" i="11"/>
  <c r="H263" i="11"/>
  <c r="G277" i="14" l="1"/>
  <c r="H276" i="14"/>
  <c r="G265" i="11"/>
  <c r="H264" i="11"/>
  <c r="H277" i="14" l="1"/>
  <c r="G278" i="14"/>
  <c r="G266" i="11"/>
  <c r="H265" i="11"/>
  <c r="G279" i="14" l="1"/>
  <c r="H278" i="14"/>
  <c r="G267" i="11"/>
  <c r="H266" i="11"/>
  <c r="H279" i="14" l="1"/>
  <c r="G280" i="14"/>
  <c r="G268" i="11"/>
  <c r="H267" i="11"/>
  <c r="G281" i="14" l="1"/>
  <c r="H280" i="14"/>
  <c r="G269" i="11"/>
  <c r="H268" i="11"/>
  <c r="G282" i="14" l="1"/>
  <c r="H281" i="14"/>
  <c r="G270" i="11"/>
  <c r="H269" i="11"/>
  <c r="H282" i="14" l="1"/>
  <c r="G283" i="14"/>
  <c r="G271" i="11"/>
  <c r="H270" i="11"/>
  <c r="H283" i="14" l="1"/>
  <c r="G284" i="14"/>
  <c r="G272" i="11"/>
  <c r="H271" i="11"/>
  <c r="H284" i="14" l="1"/>
  <c r="G285" i="14"/>
  <c r="G273" i="11"/>
  <c r="H272" i="11"/>
  <c r="H285" i="14" l="1"/>
  <c r="G286" i="14"/>
  <c r="G274" i="11"/>
  <c r="H273" i="11"/>
  <c r="H286" i="14" l="1"/>
  <c r="G287" i="14"/>
  <c r="G275" i="11"/>
  <c r="H274" i="11"/>
  <c r="G288" i="14" l="1"/>
  <c r="H287" i="14"/>
  <c r="G276" i="11"/>
  <c r="H275" i="11"/>
  <c r="H288" i="14" l="1"/>
  <c r="G289" i="14"/>
  <c r="G277" i="11"/>
  <c r="H276" i="11"/>
  <c r="G290" i="14" l="1"/>
  <c r="H289" i="14"/>
  <c r="G278" i="11"/>
  <c r="H277" i="11"/>
  <c r="H290" i="14" l="1"/>
  <c r="G291" i="14"/>
  <c r="G279" i="11"/>
  <c r="H278" i="11"/>
  <c r="H291" i="14" l="1"/>
  <c r="G292" i="14"/>
  <c r="G280" i="11"/>
  <c r="H279" i="11"/>
  <c r="G293" i="14" l="1"/>
  <c r="H292" i="14"/>
  <c r="G281" i="11"/>
  <c r="H280" i="11"/>
  <c r="H293" i="14" l="1"/>
  <c r="G294" i="14"/>
  <c r="G282" i="11"/>
  <c r="H281" i="11"/>
  <c r="H294" i="14" l="1"/>
  <c r="G295" i="14"/>
  <c r="G283" i="11"/>
  <c r="H282" i="11"/>
  <c r="G296" i="14" l="1"/>
  <c r="H295" i="14"/>
  <c r="G284" i="11"/>
  <c r="H283" i="11"/>
  <c r="H296" i="14" l="1"/>
  <c r="G297" i="14"/>
  <c r="G285" i="11"/>
  <c r="H284" i="11"/>
  <c r="G298" i="14" l="1"/>
  <c r="H297" i="14"/>
  <c r="G286" i="11"/>
  <c r="H285" i="11"/>
  <c r="G299" i="14" l="1"/>
  <c r="H298" i="14"/>
  <c r="G287" i="11"/>
  <c r="H286" i="11"/>
  <c r="G300" i="14" l="1"/>
  <c r="H299" i="14"/>
  <c r="G288" i="11"/>
  <c r="H287" i="11"/>
  <c r="G301" i="14" l="1"/>
  <c r="H300" i="14"/>
  <c r="G289" i="11"/>
  <c r="H288" i="11"/>
  <c r="H301" i="14" l="1"/>
  <c r="G302" i="14"/>
  <c r="G290" i="11"/>
  <c r="H289" i="11"/>
  <c r="H302" i="14" l="1"/>
  <c r="G303" i="14"/>
  <c r="G291" i="11"/>
  <c r="H290" i="11"/>
  <c r="G304" i="14" l="1"/>
  <c r="H303" i="14"/>
  <c r="G292" i="11"/>
  <c r="H291" i="11"/>
  <c r="H304" i="14" l="1"/>
  <c r="G305" i="14"/>
  <c r="G293" i="11"/>
  <c r="H292" i="11"/>
  <c r="H305" i="14" l="1"/>
  <c r="G306" i="14"/>
  <c r="G294" i="11"/>
  <c r="H293" i="11"/>
  <c r="G307" i="14" l="1"/>
  <c r="H306" i="14"/>
  <c r="G295" i="11"/>
  <c r="H294" i="11"/>
  <c r="H307" i="14" l="1"/>
  <c r="G308" i="14"/>
  <c r="G296" i="11"/>
  <c r="H295" i="11"/>
  <c r="H308" i="14" l="1"/>
  <c r="G309" i="14"/>
  <c r="G297" i="11"/>
  <c r="H296" i="11"/>
  <c r="H309" i="14" l="1"/>
  <c r="G310" i="14"/>
  <c r="G298" i="11"/>
  <c r="H297" i="11"/>
  <c r="G311" i="14" l="1"/>
  <c r="H310" i="14"/>
  <c r="G299" i="11"/>
  <c r="H298" i="11"/>
  <c r="H311" i="14" l="1"/>
  <c r="G312" i="14"/>
  <c r="G300" i="11"/>
  <c r="H299" i="11"/>
  <c r="H312" i="14" l="1"/>
  <c r="G313" i="14"/>
  <c r="G301" i="11"/>
  <c r="H300" i="11"/>
  <c r="H313" i="14" l="1"/>
  <c r="G314" i="14"/>
  <c r="G302" i="11"/>
  <c r="H301" i="11"/>
  <c r="G315" i="14" l="1"/>
  <c r="H314" i="14"/>
  <c r="G303" i="11"/>
  <c r="H302" i="11"/>
  <c r="H315" i="14" l="1"/>
  <c r="G316" i="14"/>
  <c r="G304" i="11"/>
  <c r="H303" i="11"/>
  <c r="G317" i="14" l="1"/>
  <c r="H316" i="14"/>
  <c r="G305" i="11"/>
  <c r="H304" i="11"/>
  <c r="H317" i="14" l="1"/>
  <c r="G318" i="14"/>
  <c r="G306" i="11"/>
  <c r="H305" i="11"/>
  <c r="H318" i="14" l="1"/>
  <c r="G319" i="14"/>
  <c r="G307" i="11"/>
  <c r="H306" i="11"/>
  <c r="H319" i="14" l="1"/>
  <c r="G320" i="14"/>
  <c r="G308" i="11"/>
  <c r="H307" i="11"/>
  <c r="G321" i="14" l="1"/>
  <c r="H320" i="14"/>
  <c r="G309" i="11"/>
  <c r="H308" i="11"/>
  <c r="G322" i="14" l="1"/>
  <c r="H321" i="14"/>
  <c r="G310" i="11"/>
  <c r="H309" i="11"/>
  <c r="H322" i="14" l="1"/>
  <c r="G323" i="14"/>
  <c r="G311" i="11"/>
  <c r="H310" i="11"/>
  <c r="H323" i="14" l="1"/>
  <c r="G324" i="14"/>
  <c r="G312" i="11"/>
  <c r="H311" i="11"/>
  <c r="G325" i="14" l="1"/>
  <c r="H324" i="14"/>
  <c r="G313" i="11"/>
  <c r="H312" i="11"/>
  <c r="G326" i="14" l="1"/>
  <c r="H325" i="14"/>
  <c r="G314" i="11"/>
  <c r="H313" i="11"/>
  <c r="H326" i="14" l="1"/>
  <c r="G327" i="14"/>
  <c r="G315" i="11"/>
  <c r="H314" i="11"/>
  <c r="H327" i="14" l="1"/>
  <c r="G328" i="14"/>
  <c r="G316" i="11"/>
  <c r="H315" i="11"/>
  <c r="G329" i="14" l="1"/>
  <c r="H328" i="14"/>
  <c r="G317" i="11"/>
  <c r="H316" i="11"/>
  <c r="G330" i="14" l="1"/>
  <c r="H329" i="14"/>
  <c r="G318" i="11"/>
  <c r="H317" i="11"/>
  <c r="G331" i="14" l="1"/>
  <c r="H330" i="14"/>
  <c r="G319" i="11"/>
  <c r="H318" i="11"/>
  <c r="G332" i="14" l="1"/>
  <c r="H331" i="14"/>
  <c r="G320" i="11"/>
  <c r="H319" i="11"/>
  <c r="H332" i="14" l="1"/>
  <c r="G333" i="14"/>
  <c r="G321" i="11"/>
  <c r="H320" i="11"/>
  <c r="G334" i="14" l="1"/>
  <c r="H333" i="14"/>
  <c r="G322" i="11"/>
  <c r="H321" i="11"/>
  <c r="H334" i="14" l="1"/>
  <c r="G335" i="14"/>
  <c r="G323" i="11"/>
  <c r="H322" i="11"/>
  <c r="G336" i="14" l="1"/>
  <c r="H335" i="14"/>
  <c r="G324" i="11"/>
  <c r="H323" i="11"/>
  <c r="H336" i="14" l="1"/>
  <c r="G337" i="14"/>
  <c r="G325" i="11"/>
  <c r="H324" i="11"/>
  <c r="H337" i="14" l="1"/>
  <c r="G338" i="14"/>
  <c r="G326" i="11"/>
  <c r="H325" i="11"/>
  <c r="G339" i="14" l="1"/>
  <c r="H338" i="14"/>
  <c r="G327" i="11"/>
  <c r="H326" i="11"/>
  <c r="H339" i="14" l="1"/>
  <c r="G340" i="14"/>
  <c r="G328" i="11"/>
  <c r="H327" i="11"/>
  <c r="G341" i="14" l="1"/>
  <c r="H340" i="14"/>
  <c r="G329" i="11"/>
  <c r="H328" i="11"/>
  <c r="H341" i="14" l="1"/>
  <c r="G342" i="14"/>
  <c r="G330" i="11"/>
  <c r="H329" i="11"/>
  <c r="G343" i="14" l="1"/>
  <c r="H342" i="14"/>
  <c r="G331" i="11"/>
  <c r="H330" i="11"/>
  <c r="H343" i="14" l="1"/>
  <c r="G344" i="14"/>
  <c r="G332" i="11"/>
  <c r="H331" i="11"/>
  <c r="H344" i="14" l="1"/>
  <c r="G345" i="14"/>
  <c r="G333" i="11"/>
  <c r="H332" i="11"/>
  <c r="G346" i="14" l="1"/>
  <c r="H345" i="14"/>
  <c r="G334" i="11"/>
  <c r="H333" i="11"/>
  <c r="H346" i="14" l="1"/>
  <c r="G347" i="14"/>
  <c r="G335" i="11"/>
  <c r="H334" i="11"/>
  <c r="H347" i="14" l="1"/>
  <c r="G348" i="14"/>
  <c r="G336" i="11"/>
  <c r="H335" i="11"/>
  <c r="H348" i="14" l="1"/>
  <c r="G349" i="14"/>
  <c r="G337" i="11"/>
  <c r="H336" i="11"/>
  <c r="G350" i="14" l="1"/>
  <c r="H349" i="14"/>
  <c r="G338" i="11"/>
  <c r="H337" i="11"/>
  <c r="H350" i="14" l="1"/>
  <c r="G351" i="14"/>
  <c r="G339" i="11"/>
  <c r="H338" i="11"/>
  <c r="G352" i="14" l="1"/>
  <c r="H351" i="14"/>
  <c r="G340" i="11"/>
  <c r="H339" i="11"/>
  <c r="G353" i="14" l="1"/>
  <c r="H352" i="14"/>
  <c r="G341" i="11"/>
  <c r="H340" i="11"/>
  <c r="H353" i="14" l="1"/>
  <c r="G354" i="14"/>
  <c r="G342" i="11"/>
  <c r="H341" i="11"/>
  <c r="G355" i="14" l="1"/>
  <c r="H354" i="14"/>
  <c r="G343" i="11"/>
  <c r="H342" i="11"/>
  <c r="H355" i="14" l="1"/>
  <c r="G356" i="14"/>
  <c r="G344" i="11"/>
  <c r="H343" i="11"/>
  <c r="H356" i="14" l="1"/>
  <c r="G357" i="14"/>
  <c r="G345" i="11"/>
  <c r="H344" i="11"/>
  <c r="H357" i="14" l="1"/>
  <c r="G358" i="14"/>
  <c r="G346" i="11"/>
  <c r="H345" i="11"/>
  <c r="H358" i="14" l="1"/>
  <c r="G359" i="14"/>
  <c r="G347" i="11"/>
  <c r="H346" i="11"/>
  <c r="H359" i="14" l="1"/>
  <c r="G360" i="14"/>
  <c r="G348" i="11"/>
  <c r="H347" i="11"/>
  <c r="G361" i="14" l="1"/>
  <c r="H360" i="14"/>
  <c r="G349" i="11"/>
  <c r="H348" i="11"/>
  <c r="G362" i="14" l="1"/>
  <c r="H361" i="14"/>
  <c r="G350" i="11"/>
  <c r="H349" i="11"/>
  <c r="H362" i="14" l="1"/>
  <c r="G363" i="14"/>
  <c r="G351" i="11"/>
  <c r="H350" i="11"/>
  <c r="H363" i="14" l="1"/>
  <c r="G364" i="14"/>
  <c r="G352" i="11"/>
  <c r="H351" i="11"/>
  <c r="G365" i="14" l="1"/>
  <c r="H364" i="14"/>
  <c r="G353" i="11"/>
  <c r="H352" i="11"/>
  <c r="H365" i="14" l="1"/>
  <c r="G366" i="14"/>
  <c r="G354" i="11"/>
  <c r="H353" i="11"/>
  <c r="H366" i="14" l="1"/>
  <c r="G367" i="14"/>
  <c r="G355" i="11"/>
  <c r="H354" i="11"/>
  <c r="G368" i="14" l="1"/>
  <c r="H367" i="14"/>
  <c r="G356" i="11"/>
  <c r="H355" i="11"/>
  <c r="H368" i="14" l="1"/>
  <c r="G369" i="14"/>
  <c r="G357" i="11"/>
  <c r="H356" i="11"/>
  <c r="H369" i="14" l="1"/>
  <c r="G370" i="14"/>
  <c r="G358" i="11"/>
  <c r="H357" i="11"/>
  <c r="H370" i="14" l="1"/>
  <c r="G371" i="14"/>
  <c r="G359" i="11"/>
  <c r="H358" i="11"/>
  <c r="H371" i="14" l="1"/>
  <c r="G372" i="14"/>
  <c r="G360" i="11"/>
  <c r="H359" i="11"/>
  <c r="G373" i="14" l="1"/>
  <c r="H372" i="14"/>
  <c r="G361" i="11"/>
  <c r="H360" i="11"/>
  <c r="G374" i="14" l="1"/>
  <c r="H373" i="14"/>
  <c r="G362" i="11"/>
  <c r="H361" i="11"/>
  <c r="H374" i="14" l="1"/>
  <c r="G375" i="14"/>
  <c r="G363" i="11"/>
  <c r="H362" i="11"/>
  <c r="G376" i="14" l="1"/>
  <c r="H375" i="14"/>
  <c r="G364" i="11"/>
  <c r="H363" i="11"/>
  <c r="H376" i="14" l="1"/>
  <c r="G377" i="14"/>
  <c r="G365" i="11"/>
  <c r="H364" i="11"/>
  <c r="G378" i="14" l="1"/>
  <c r="H377" i="14"/>
  <c r="G366" i="11"/>
  <c r="H365" i="11"/>
  <c r="H378" i="14" l="1"/>
  <c r="G379" i="14"/>
  <c r="G367" i="11"/>
  <c r="H366" i="11"/>
  <c r="H379" i="14" l="1"/>
  <c r="G380" i="14"/>
  <c r="G368" i="11"/>
  <c r="H367" i="11"/>
  <c r="H380" i="14" l="1"/>
  <c r="G381" i="14"/>
  <c r="G369" i="11"/>
  <c r="H368" i="11"/>
  <c r="H381" i="14" l="1"/>
  <c r="G382" i="14"/>
  <c r="G370" i="11"/>
  <c r="H369" i="11"/>
  <c r="H382" i="14" l="1"/>
  <c r="G383" i="14"/>
  <c r="G371" i="11"/>
  <c r="H370" i="11"/>
  <c r="G384" i="14" l="1"/>
  <c r="H383" i="14"/>
  <c r="G372" i="11"/>
  <c r="H371" i="11"/>
  <c r="H384" i="14" l="1"/>
  <c r="G385" i="14"/>
  <c r="G373" i="11"/>
  <c r="H372" i="11"/>
  <c r="G386" i="14" l="1"/>
  <c r="H385" i="14"/>
  <c r="G374" i="11"/>
  <c r="H373" i="11"/>
  <c r="G387" i="14" l="1"/>
  <c r="H386" i="14"/>
  <c r="G375" i="11"/>
  <c r="H374" i="11"/>
  <c r="H387" i="14" l="1"/>
  <c r="G388" i="14"/>
  <c r="G376" i="11"/>
  <c r="H375" i="11"/>
  <c r="H388" i="14" l="1"/>
  <c r="G389" i="14"/>
  <c r="G377" i="11"/>
  <c r="H376" i="11"/>
  <c r="H389" i="14" l="1"/>
  <c r="G390" i="14"/>
  <c r="G378" i="11"/>
  <c r="H377" i="11"/>
  <c r="H390" i="14" l="1"/>
  <c r="G391" i="14"/>
  <c r="G379" i="11"/>
  <c r="H378" i="11"/>
  <c r="H391" i="14" l="1"/>
  <c r="G392" i="14"/>
  <c r="G380" i="11"/>
  <c r="H379" i="11"/>
  <c r="G393" i="14" l="1"/>
  <c r="H392" i="14"/>
  <c r="G381" i="11"/>
  <c r="H380" i="11"/>
  <c r="H393" i="14" l="1"/>
  <c r="G394" i="14"/>
  <c r="G382" i="11"/>
  <c r="H381" i="11"/>
  <c r="H394" i="14" l="1"/>
  <c r="G395" i="14"/>
  <c r="G383" i="11"/>
  <c r="H382" i="11"/>
  <c r="G396" i="14" l="1"/>
  <c r="H395" i="14"/>
  <c r="G384" i="11"/>
  <c r="H383" i="11"/>
  <c r="H396" i="14" l="1"/>
  <c r="G397" i="14"/>
  <c r="G385" i="11"/>
  <c r="H384" i="11"/>
  <c r="G398" i="14" l="1"/>
  <c r="H397" i="14"/>
  <c r="G386" i="11"/>
  <c r="H385" i="11"/>
  <c r="G399" i="14" l="1"/>
  <c r="H398" i="14"/>
  <c r="G387" i="11"/>
  <c r="H386" i="11"/>
  <c r="H399" i="14" l="1"/>
  <c r="G400" i="14"/>
  <c r="G388" i="11"/>
  <c r="H387" i="11"/>
  <c r="H400" i="14" l="1"/>
  <c r="G401" i="14"/>
  <c r="G389" i="11"/>
  <c r="H388" i="11"/>
  <c r="H401" i="14" l="1"/>
  <c r="G402" i="14"/>
  <c r="G390" i="11"/>
  <c r="H389" i="11"/>
  <c r="G403" i="14" l="1"/>
  <c r="H402" i="14"/>
  <c r="G391" i="11"/>
  <c r="H390" i="11"/>
  <c r="H403" i="14" l="1"/>
  <c r="G404" i="14"/>
  <c r="G392" i="11"/>
  <c r="H391" i="11"/>
  <c r="G405" i="14" l="1"/>
  <c r="H404" i="14"/>
  <c r="G393" i="11"/>
  <c r="H392" i="11"/>
  <c r="G406" i="14" l="1"/>
  <c r="H405" i="14"/>
  <c r="G394" i="11"/>
  <c r="H393" i="11"/>
  <c r="G407" i="14" l="1"/>
  <c r="H406" i="14"/>
  <c r="G395" i="11"/>
  <c r="H394" i="11"/>
  <c r="H407" i="14" l="1"/>
  <c r="G408" i="14"/>
  <c r="G396" i="11"/>
  <c r="H395" i="11"/>
  <c r="H408" i="14" l="1"/>
  <c r="G409" i="14"/>
  <c r="G397" i="11"/>
  <c r="H396" i="11"/>
  <c r="G410" i="14" l="1"/>
  <c r="H409" i="14"/>
  <c r="G398" i="11"/>
  <c r="H397" i="11"/>
  <c r="H410" i="14" l="1"/>
  <c r="G411" i="14"/>
  <c r="G399" i="11"/>
  <c r="H398" i="11"/>
  <c r="H411" i="14" l="1"/>
  <c r="G412" i="14"/>
  <c r="G400" i="11"/>
  <c r="H399" i="11"/>
  <c r="H412" i="14" l="1"/>
  <c r="G413" i="14"/>
  <c r="G401" i="11"/>
  <c r="H400" i="11"/>
  <c r="H413" i="14" l="1"/>
  <c r="G414" i="14"/>
  <c r="G402" i="11"/>
  <c r="H401" i="11"/>
  <c r="H414" i="14" l="1"/>
  <c r="G415" i="14"/>
  <c r="G403" i="11"/>
  <c r="H402" i="11"/>
  <c r="H415" i="14" l="1"/>
  <c r="G416" i="14"/>
  <c r="G404" i="11"/>
  <c r="H403" i="11"/>
  <c r="G417" i="14" l="1"/>
  <c r="H416" i="14"/>
  <c r="G405" i="11"/>
  <c r="H404" i="11"/>
  <c r="G418" i="14" l="1"/>
  <c r="H417" i="14"/>
  <c r="G406" i="11"/>
  <c r="H405" i="11"/>
  <c r="H418" i="14" l="1"/>
  <c r="G419" i="14"/>
  <c r="G407" i="11"/>
  <c r="H406" i="11"/>
  <c r="G420" i="14" l="1"/>
  <c r="H419" i="14"/>
  <c r="G408" i="11"/>
  <c r="H407" i="11"/>
  <c r="H420" i="14" l="1"/>
  <c r="G421" i="14"/>
  <c r="G409" i="11"/>
  <c r="H408" i="11"/>
  <c r="H421" i="14" l="1"/>
  <c r="G422" i="14"/>
  <c r="G410" i="11"/>
  <c r="H409" i="11"/>
  <c r="G423" i="14" l="1"/>
  <c r="H422" i="14"/>
  <c r="G411" i="11"/>
  <c r="H410" i="11"/>
  <c r="H423" i="14" l="1"/>
  <c r="G424" i="14"/>
  <c r="G412" i="11"/>
  <c r="H411" i="11"/>
  <c r="H424" i="14" l="1"/>
  <c r="G425" i="14"/>
  <c r="G413" i="11"/>
  <c r="H412" i="11"/>
  <c r="H425" i="14" l="1"/>
  <c r="G426" i="14"/>
  <c r="G414" i="11"/>
  <c r="H413" i="11"/>
  <c r="H426" i="14" l="1"/>
  <c r="G427" i="14"/>
  <c r="G415" i="11"/>
  <c r="H414" i="11"/>
  <c r="H427" i="14" l="1"/>
  <c r="G428" i="14"/>
  <c r="G416" i="11"/>
  <c r="H415" i="11"/>
  <c r="H428" i="14" l="1"/>
  <c r="G429" i="14"/>
  <c r="G417" i="11"/>
  <c r="H416" i="11"/>
  <c r="H429" i="14" l="1"/>
  <c r="G430" i="14"/>
  <c r="G418" i="11"/>
  <c r="H417" i="11"/>
  <c r="G431" i="14" l="1"/>
  <c r="H430" i="14"/>
  <c r="G419" i="11"/>
  <c r="H418" i="11"/>
  <c r="H431" i="14" l="1"/>
  <c r="G432" i="14"/>
  <c r="G420" i="11"/>
  <c r="H419" i="11"/>
  <c r="H432" i="14" l="1"/>
  <c r="G433" i="14"/>
  <c r="G421" i="11"/>
  <c r="H420" i="11"/>
  <c r="H433" i="14" l="1"/>
  <c r="G434" i="14"/>
  <c r="G422" i="11"/>
  <c r="H421" i="11"/>
  <c r="H434" i="14" l="1"/>
  <c r="G435" i="14"/>
  <c r="G423" i="11"/>
  <c r="H422" i="11"/>
  <c r="H435" i="14" l="1"/>
  <c r="G436" i="14"/>
  <c r="G424" i="11"/>
  <c r="H423" i="11"/>
  <c r="G437" i="14" l="1"/>
  <c r="H436" i="14"/>
  <c r="G425" i="11"/>
  <c r="H424" i="11"/>
  <c r="H437" i="14" l="1"/>
  <c r="G438" i="14"/>
  <c r="G426" i="11"/>
  <c r="H425" i="11"/>
  <c r="H438" i="14" l="1"/>
  <c r="G439" i="14"/>
  <c r="G427" i="11"/>
  <c r="H426" i="11"/>
  <c r="H439" i="14" l="1"/>
  <c r="G440" i="14"/>
  <c r="G428" i="11"/>
  <c r="H427" i="11"/>
  <c r="H440" i="14" l="1"/>
  <c r="G441" i="14"/>
  <c r="G429" i="11"/>
  <c r="H428" i="11"/>
  <c r="H441" i="14" l="1"/>
  <c r="G442" i="14"/>
  <c r="G430" i="11"/>
  <c r="H429" i="11"/>
  <c r="G443" i="14" l="1"/>
  <c r="H442" i="14"/>
  <c r="G431" i="11"/>
  <c r="H430" i="11"/>
  <c r="H443" i="14" l="1"/>
  <c r="G444" i="14"/>
  <c r="G432" i="11"/>
  <c r="H431" i="11"/>
  <c r="H444" i="14" l="1"/>
  <c r="G445" i="14"/>
  <c r="G433" i="11"/>
  <c r="H432" i="11"/>
  <c r="H445" i="14" l="1"/>
  <c r="G446" i="14"/>
  <c r="G434" i="11"/>
  <c r="H433" i="11"/>
  <c r="H446" i="14" l="1"/>
  <c r="G447" i="14"/>
  <c r="G435" i="11"/>
  <c r="H434" i="11"/>
  <c r="G448" i="14" l="1"/>
  <c r="H447" i="14"/>
  <c r="G436" i="11"/>
  <c r="H435" i="11"/>
  <c r="G449" i="14" l="1"/>
  <c r="H448" i="14"/>
  <c r="G437" i="11"/>
  <c r="H436" i="11"/>
  <c r="H449" i="14" l="1"/>
  <c r="G450" i="14"/>
  <c r="G438" i="11"/>
  <c r="H437" i="11"/>
  <c r="H450" i="14" l="1"/>
  <c r="G451" i="14"/>
  <c r="G439" i="11"/>
  <c r="H438" i="11"/>
  <c r="H451" i="14" l="1"/>
  <c r="G452" i="14"/>
  <c r="G440" i="11"/>
  <c r="H439" i="11"/>
  <c r="H452" i="14" l="1"/>
  <c r="G453" i="14"/>
  <c r="G441" i="11"/>
  <c r="H440" i="11"/>
  <c r="H453" i="14" l="1"/>
  <c r="G454" i="14"/>
  <c r="G442" i="11"/>
  <c r="H441" i="11"/>
  <c r="G455" i="14" l="1"/>
  <c r="H454" i="14"/>
  <c r="G443" i="11"/>
  <c r="H442" i="11"/>
  <c r="G456" i="14" l="1"/>
  <c r="H455" i="14"/>
  <c r="G444" i="11"/>
  <c r="H443" i="11"/>
  <c r="G457" i="14" l="1"/>
  <c r="H456" i="14"/>
  <c r="G445" i="11"/>
  <c r="H444" i="11"/>
  <c r="H457" i="14" l="1"/>
  <c r="G458" i="14"/>
  <c r="G446" i="11"/>
  <c r="H445" i="11"/>
  <c r="H458" i="14" l="1"/>
  <c r="G459" i="14"/>
  <c r="G447" i="11"/>
  <c r="H446" i="11"/>
  <c r="G460" i="14" l="1"/>
  <c r="H459" i="14"/>
  <c r="G448" i="11"/>
  <c r="H447" i="11"/>
  <c r="H460" i="14" l="1"/>
  <c r="G461" i="14"/>
  <c r="G449" i="11"/>
  <c r="H448" i="11"/>
  <c r="G462" i="14" l="1"/>
  <c r="H461" i="14"/>
  <c r="G450" i="11"/>
  <c r="H449" i="11"/>
  <c r="G463" i="14" l="1"/>
  <c r="H462" i="14"/>
  <c r="G451" i="11"/>
  <c r="H450" i="11"/>
  <c r="H463" i="14" l="1"/>
  <c r="G464" i="14"/>
  <c r="G452" i="11"/>
  <c r="H451" i="11"/>
  <c r="H464" i="14" l="1"/>
  <c r="G465" i="14"/>
  <c r="G453" i="11"/>
  <c r="H452" i="11"/>
  <c r="H465" i="14" l="1"/>
  <c r="G466" i="14"/>
  <c r="G454" i="11"/>
  <c r="H453" i="11"/>
  <c r="G467" i="14" l="1"/>
  <c r="H466" i="14"/>
  <c r="G455" i="11"/>
  <c r="H454" i="11"/>
  <c r="G468" i="14" l="1"/>
  <c r="H467" i="14"/>
  <c r="G456" i="11"/>
  <c r="H455" i="11"/>
  <c r="H468" i="14" l="1"/>
  <c r="G469" i="14"/>
  <c r="G457" i="11"/>
  <c r="H456" i="11"/>
  <c r="H469" i="14" l="1"/>
  <c r="G470" i="14"/>
  <c r="G458" i="11"/>
  <c r="H457" i="11"/>
  <c r="H470" i="14" l="1"/>
  <c r="G471" i="14"/>
  <c r="G459" i="11"/>
  <c r="H458" i="11"/>
  <c r="G472" i="14" l="1"/>
  <c r="H471" i="14"/>
  <c r="G460" i="11"/>
  <c r="H459" i="11"/>
  <c r="H472" i="14" l="1"/>
  <c r="G473" i="14"/>
  <c r="G461" i="11"/>
  <c r="H460" i="11"/>
  <c r="H473" i="14" l="1"/>
  <c r="G474" i="14"/>
  <c r="G462" i="11"/>
  <c r="H461" i="11"/>
  <c r="G475" i="14" l="1"/>
  <c r="H474" i="14"/>
  <c r="G463" i="11"/>
  <c r="H462" i="11"/>
  <c r="H475" i="14" l="1"/>
  <c r="G476" i="14"/>
  <c r="G464" i="11"/>
  <c r="H463" i="11"/>
  <c r="H476" i="14" l="1"/>
  <c r="G477" i="14"/>
  <c r="G465" i="11"/>
  <c r="H464" i="11"/>
  <c r="H477" i="14" l="1"/>
  <c r="G478" i="14"/>
  <c r="G466" i="11"/>
  <c r="H465" i="11"/>
  <c r="H478" i="14" l="1"/>
  <c r="G479" i="14"/>
  <c r="G467" i="11"/>
  <c r="H466" i="11"/>
  <c r="G480" i="14" l="1"/>
  <c r="H479" i="14"/>
  <c r="G468" i="11"/>
  <c r="H467" i="11"/>
  <c r="G481" i="14" l="1"/>
  <c r="H480" i="14"/>
  <c r="G469" i="11"/>
  <c r="H468" i="11"/>
  <c r="G482" i="14" l="1"/>
  <c r="H481" i="14"/>
  <c r="G470" i="11"/>
  <c r="H469" i="11"/>
  <c r="H482" i="14" l="1"/>
  <c r="G483" i="14"/>
  <c r="G471" i="11"/>
  <c r="H470" i="11"/>
  <c r="H483" i="14" l="1"/>
  <c r="G484" i="14"/>
  <c r="G472" i="11"/>
  <c r="H471" i="11"/>
  <c r="G485" i="14" l="1"/>
  <c r="H484" i="14"/>
  <c r="G473" i="11"/>
  <c r="H472" i="11"/>
  <c r="H485" i="14" l="1"/>
  <c r="G486" i="14"/>
  <c r="G474" i="11"/>
  <c r="H473" i="11"/>
  <c r="G487" i="14" l="1"/>
  <c r="H486" i="14"/>
  <c r="G475" i="11"/>
  <c r="H474" i="11"/>
  <c r="H487" i="14" l="1"/>
  <c r="G488" i="14"/>
  <c r="G476" i="11"/>
  <c r="H475" i="11"/>
  <c r="G489" i="14" l="1"/>
  <c r="H488" i="14"/>
  <c r="G477" i="11"/>
  <c r="H476" i="11"/>
  <c r="G490" i="14" l="1"/>
  <c r="H489" i="14"/>
  <c r="G478" i="11"/>
  <c r="H477" i="11"/>
  <c r="H490" i="14" l="1"/>
  <c r="G491" i="14"/>
  <c r="G479" i="11"/>
  <c r="H478" i="11"/>
  <c r="H491" i="14" l="1"/>
  <c r="G492" i="14"/>
  <c r="G480" i="11"/>
  <c r="G481" i="11" s="1"/>
  <c r="H479" i="11"/>
  <c r="H492" i="14" l="1"/>
  <c r="G493" i="14"/>
  <c r="H480" i="11"/>
  <c r="H493" i="14" l="1"/>
  <c r="G494" i="14"/>
  <c r="H481" i="11"/>
  <c r="H494" i="14" l="1"/>
  <c r="G495" i="14"/>
  <c r="H495" i="14" l="1"/>
  <c r="G496" i="14"/>
  <c r="G497" i="14" l="1"/>
  <c r="H496" i="14"/>
  <c r="G498" i="14" l="1"/>
  <c r="H497" i="14"/>
  <c r="H498" i="14" l="1"/>
  <c r="G499" i="14"/>
  <c r="G500" i="14" l="1"/>
  <c r="H499" i="14"/>
  <c r="G501" i="14" l="1"/>
  <c r="H500" i="14"/>
  <c r="H501" i="14" l="1"/>
  <c r="G502" i="14"/>
  <c r="H502" i="14" l="1"/>
  <c r="G503" i="14"/>
  <c r="G504" i="14" l="1"/>
  <c r="H503" i="14"/>
  <c r="G505" i="14" l="1"/>
  <c r="H504" i="14"/>
  <c r="G506" i="14" l="1"/>
  <c r="H505" i="14"/>
  <c r="G507" i="14" l="1"/>
  <c r="H506" i="14"/>
  <c r="G508" i="14" l="1"/>
  <c r="H507" i="14"/>
  <c r="G509" i="14" l="1"/>
  <c r="H508" i="14"/>
  <c r="H509" i="14" l="1"/>
  <c r="G510" i="14"/>
  <c r="G511" i="14" l="1"/>
  <c r="H510" i="14"/>
  <c r="G512" i="14" l="1"/>
  <c r="H511" i="14"/>
  <c r="G513" i="14" l="1"/>
  <c r="H512" i="14"/>
  <c r="H513" i="14" l="1"/>
  <c r="G514" i="14"/>
  <c r="G515" i="14" l="1"/>
  <c r="H514" i="14"/>
  <c r="G516" i="14" l="1"/>
  <c r="H515" i="14"/>
  <c r="H516" i="14" l="1"/>
  <c r="G517" i="14"/>
  <c r="H517" i="14" l="1"/>
  <c r="G518" i="14"/>
  <c r="G519" i="14" l="1"/>
  <c r="H518" i="14"/>
  <c r="H519" i="14" l="1"/>
  <c r="G520" i="14"/>
  <c r="H520" i="14" l="1"/>
  <c r="G521" i="14"/>
  <c r="H521" i="14" l="1"/>
  <c r="G522" i="14"/>
  <c r="H522" i="14" l="1"/>
  <c r="G523" i="14"/>
  <c r="H523" i="14" l="1"/>
  <c r="G524" i="14"/>
  <c r="G525" i="14" l="1"/>
  <c r="H524" i="14"/>
  <c r="G526" i="14" l="1"/>
  <c r="H525" i="14"/>
  <c r="G527" i="14" l="1"/>
  <c r="H526" i="14"/>
  <c r="H527" i="14" l="1"/>
  <c r="G528" i="14"/>
  <c r="G529" i="14" l="1"/>
  <c r="H528" i="14"/>
  <c r="G530" i="14" l="1"/>
  <c r="H529" i="14"/>
  <c r="G531" i="14" l="1"/>
  <c r="H530" i="14"/>
  <c r="G532" i="14" l="1"/>
  <c r="H531" i="14"/>
  <c r="G533" i="14" l="1"/>
  <c r="H532" i="14"/>
  <c r="G534" i="14" l="1"/>
  <c r="H533" i="14"/>
  <c r="G535" i="14" l="1"/>
  <c r="H534" i="14"/>
  <c r="G536" i="14" l="1"/>
  <c r="H535" i="14"/>
  <c r="H536" i="14" l="1"/>
  <c r="G537" i="14"/>
  <c r="G538" i="14" l="1"/>
  <c r="H537" i="14"/>
  <c r="G539" i="14" l="1"/>
  <c r="H538" i="14"/>
  <c r="G540" i="14" l="1"/>
  <c r="H539" i="14"/>
  <c r="G541" i="14" l="1"/>
  <c r="H540" i="14"/>
  <c r="H541" i="14" l="1"/>
  <c r="G542" i="14"/>
  <c r="G543" i="14" l="1"/>
  <c r="H542" i="14"/>
  <c r="G544" i="14" l="1"/>
  <c r="H543" i="14"/>
  <c r="G545" i="14" l="1"/>
  <c r="H544" i="14"/>
  <c r="G546" i="14" l="1"/>
  <c r="H545" i="14"/>
  <c r="H546" i="14" l="1"/>
  <c r="G547" i="14"/>
  <c r="G548" i="14" l="1"/>
  <c r="H547" i="14"/>
  <c r="H548" i="14" l="1"/>
  <c r="G549" i="14"/>
  <c r="H549" i="14" l="1"/>
  <c r="G550" i="14"/>
  <c r="G551" i="14" l="1"/>
  <c r="H550" i="14"/>
  <c r="G552" i="14" l="1"/>
  <c r="H551" i="14"/>
  <c r="G553" i="14" l="1"/>
  <c r="H552" i="14"/>
  <c r="G554" i="14" l="1"/>
  <c r="H553" i="14"/>
  <c r="G555" i="14" l="1"/>
  <c r="H554" i="14"/>
  <c r="G556" i="14" l="1"/>
  <c r="H555" i="14"/>
  <c r="G557" i="14" l="1"/>
  <c r="H556" i="14"/>
  <c r="H557" i="14" l="1"/>
  <c r="G558" i="14"/>
  <c r="G559" i="14" l="1"/>
  <c r="H558" i="14"/>
  <c r="G560" i="14" l="1"/>
  <c r="H559" i="14"/>
  <c r="G561" i="14" l="1"/>
  <c r="H560" i="14"/>
  <c r="H561" i="14" l="1"/>
  <c r="G562" i="14"/>
  <c r="G563" i="14" l="1"/>
  <c r="H562" i="14"/>
  <c r="G564" i="14" l="1"/>
  <c r="H563" i="14"/>
  <c r="G565" i="14" l="1"/>
  <c r="H564" i="14"/>
  <c r="G566" i="14" l="1"/>
  <c r="H565" i="14"/>
  <c r="G567" i="14" l="1"/>
  <c r="H566" i="14"/>
  <c r="G568" i="14" l="1"/>
  <c r="H567" i="14"/>
  <c r="G569" i="14" l="1"/>
  <c r="H568" i="14"/>
  <c r="G570" i="14" l="1"/>
  <c r="H569" i="14"/>
  <c r="H570" i="14" l="1"/>
  <c r="G571" i="14"/>
  <c r="G572" i="14" l="1"/>
  <c r="H571" i="14"/>
  <c r="G573" i="14" l="1"/>
  <c r="H572" i="14"/>
  <c r="G574" i="14" l="1"/>
  <c r="H573" i="14"/>
  <c r="G575" i="14" l="1"/>
  <c r="H574" i="14"/>
  <c r="H575" i="14" l="1"/>
  <c r="G576" i="14"/>
  <c r="G577" i="14" l="1"/>
  <c r="H576" i="14"/>
  <c r="H577" i="14" l="1"/>
  <c r="G578" i="14"/>
  <c r="G579" i="14" l="1"/>
  <c r="H578" i="14"/>
  <c r="G580" i="14" l="1"/>
  <c r="H579" i="14"/>
  <c r="H580" i="14" l="1"/>
  <c r="G581" i="14"/>
  <c r="G582" i="14" l="1"/>
  <c r="H581" i="14"/>
  <c r="H582" i="14" l="1"/>
  <c r="G583" i="14"/>
  <c r="G584" i="14" l="1"/>
  <c r="H583" i="14"/>
  <c r="G585" i="14" l="1"/>
  <c r="H584" i="14"/>
  <c r="H585" i="14" l="1"/>
  <c r="G586" i="14"/>
  <c r="H586" i="14" l="1"/>
  <c r="G587" i="14"/>
  <c r="G588" i="14" l="1"/>
  <c r="H587" i="14"/>
  <c r="G589" i="14" l="1"/>
  <c r="H588" i="14"/>
  <c r="G590" i="14" l="1"/>
  <c r="H589" i="14"/>
  <c r="G591" i="14" l="1"/>
  <c r="H590" i="14"/>
  <c r="G592" i="14" l="1"/>
  <c r="H591" i="14"/>
  <c r="G593" i="14" l="1"/>
  <c r="H592" i="14"/>
  <c r="H593" i="14" l="1"/>
  <c r="G594" i="14"/>
  <c r="H594" i="14" l="1"/>
  <c r="G595" i="14"/>
  <c r="G596" i="14" l="1"/>
  <c r="H595" i="14"/>
  <c r="H596" i="14" l="1"/>
  <c r="G597" i="14"/>
  <c r="G598" i="14" l="1"/>
  <c r="H597" i="14"/>
  <c r="G599" i="14" l="1"/>
  <c r="H598" i="14"/>
  <c r="G600" i="14" l="1"/>
  <c r="H599" i="14"/>
  <c r="G601" i="14" l="1"/>
  <c r="H600" i="14"/>
  <c r="G602" i="14" l="1"/>
  <c r="H601" i="14"/>
  <c r="G603" i="14" l="1"/>
  <c r="H602" i="14"/>
  <c r="G604" i="14" l="1"/>
  <c r="H603" i="14"/>
  <c r="G605" i="14" l="1"/>
  <c r="H604" i="14"/>
  <c r="G606" i="14" l="1"/>
  <c r="H605" i="14"/>
  <c r="G607" i="14" l="1"/>
  <c r="H606" i="14"/>
  <c r="H607" i="14" l="1"/>
  <c r="G608" i="14"/>
  <c r="H608" i="14" l="1"/>
  <c r="G609" i="14"/>
  <c r="G610" i="14" l="1"/>
  <c r="H609" i="14"/>
  <c r="G611" i="14" l="1"/>
  <c r="H610" i="14"/>
  <c r="H611" i="14" l="1"/>
  <c r="G612" i="14"/>
  <c r="H612" i="14" l="1"/>
  <c r="G613" i="14"/>
  <c r="H613" i="14" l="1"/>
  <c r="G614" i="14"/>
  <c r="H614" i="14" l="1"/>
  <c r="G615" i="14"/>
  <c r="H615" i="14" l="1"/>
  <c r="G616" i="14"/>
  <c r="H616" i="14" l="1"/>
  <c r="G617" i="14"/>
  <c r="G618" i="14" l="1"/>
  <c r="H617" i="14"/>
  <c r="G619" i="14" l="1"/>
  <c r="H618" i="14"/>
  <c r="G620" i="14" l="1"/>
  <c r="H619" i="14"/>
  <c r="H620" i="14" l="1"/>
  <c r="G621" i="14"/>
  <c r="H621" i="14" l="1"/>
  <c r="G622" i="14"/>
  <c r="H622" i="14" l="1"/>
  <c r="G623" i="14"/>
  <c r="H623" i="14" l="1"/>
  <c r="G624" i="14"/>
  <c r="H624" i="14" l="1"/>
  <c r="G625" i="14"/>
  <c r="G626" i="14" l="1"/>
  <c r="H625" i="14"/>
  <c r="H626" i="14" l="1"/>
  <c r="G627" i="14"/>
  <c r="G628" i="14" l="1"/>
  <c r="H627" i="14"/>
  <c r="H628" i="14" l="1"/>
  <c r="G629" i="14"/>
  <c r="G630" i="14" l="1"/>
  <c r="H629" i="14"/>
  <c r="G631" i="14" l="1"/>
  <c r="H630" i="14"/>
  <c r="G632" i="14" l="1"/>
  <c r="H631" i="14"/>
  <c r="H632" i="14" l="1"/>
  <c r="G633" i="14"/>
  <c r="G634" i="14" l="1"/>
  <c r="H633" i="14"/>
  <c r="H634" i="14" l="1"/>
  <c r="G635" i="14"/>
  <c r="H635" i="14" l="1"/>
  <c r="G636" i="14"/>
  <c r="G637" i="14" l="1"/>
  <c r="H636" i="14"/>
  <c r="G638" i="14" l="1"/>
  <c r="H637" i="14"/>
  <c r="G639" i="14" l="1"/>
  <c r="H638" i="14"/>
  <c r="H639" i="14" l="1"/>
  <c r="G640" i="14"/>
  <c r="G641" i="14" l="1"/>
  <c r="H640" i="14"/>
  <c r="H641" i="14" l="1"/>
  <c r="G642" i="14"/>
  <c r="H642" i="14" l="1"/>
  <c r="G643" i="14"/>
  <c r="H643" i="14" l="1"/>
  <c r="G644" i="14"/>
  <c r="G645" i="14" l="1"/>
  <c r="H644" i="14"/>
  <c r="G646" i="14" l="1"/>
  <c r="H645" i="14"/>
  <c r="H646" i="14" l="1"/>
  <c r="G647" i="14"/>
  <c r="G648" i="14" l="1"/>
  <c r="H647" i="14"/>
  <c r="G649" i="14" l="1"/>
  <c r="H648" i="14"/>
  <c r="G650" i="14" l="1"/>
  <c r="H649" i="14"/>
  <c r="G651" i="14" l="1"/>
  <c r="H650" i="14"/>
  <c r="H651" i="14" l="1"/>
  <c r="G652" i="14"/>
  <c r="H652" i="14" l="1"/>
  <c r="G653" i="14"/>
  <c r="G654" i="14" l="1"/>
  <c r="H653" i="14"/>
  <c r="G655" i="14" l="1"/>
  <c r="H654" i="14"/>
  <c r="G656" i="14" l="1"/>
  <c r="H655" i="14"/>
  <c r="H656" i="14" l="1"/>
  <c r="G657" i="14"/>
  <c r="G658" i="14" l="1"/>
  <c r="H657" i="14"/>
  <c r="G659" i="14" l="1"/>
  <c r="H658" i="14"/>
  <c r="G660" i="14" l="1"/>
  <c r="H659" i="14"/>
  <c r="G661" i="14" l="1"/>
  <c r="H660" i="14"/>
  <c r="G662" i="14" l="1"/>
  <c r="H661" i="14"/>
  <c r="G663" i="14" l="1"/>
  <c r="H662" i="14"/>
  <c r="H663" i="14" l="1"/>
  <c r="G664" i="14"/>
  <c r="H664" i="14" l="1"/>
  <c r="G665" i="14"/>
  <c r="H665" i="14" l="1"/>
  <c r="G666" i="14"/>
  <c r="G667" i="14" l="1"/>
  <c r="H666" i="14"/>
  <c r="H667" i="14" l="1"/>
  <c r="G668" i="14"/>
  <c r="H668" i="14" l="1"/>
  <c r="G669" i="14"/>
  <c r="G670" i="14" l="1"/>
  <c r="H669" i="14"/>
  <c r="H670" i="14" l="1"/>
  <c r="G671" i="14"/>
  <c r="H671" i="14" l="1"/>
  <c r="G672" i="14"/>
  <c r="H672" i="14" l="1"/>
  <c r="G673" i="14"/>
  <c r="G674" i="14" l="1"/>
  <c r="H673" i="14"/>
  <c r="G675" i="14" l="1"/>
  <c r="H674" i="14"/>
  <c r="H675" i="14" l="1"/>
  <c r="G676" i="14"/>
  <c r="G677" i="14" l="1"/>
  <c r="H676" i="14"/>
  <c r="G678" i="14" l="1"/>
  <c r="H677" i="14"/>
  <c r="G679" i="14" l="1"/>
  <c r="H678" i="14"/>
  <c r="G680" i="14" l="1"/>
  <c r="H679" i="14"/>
  <c r="H680" i="14" l="1"/>
  <c r="G681" i="14"/>
  <c r="G682" i="14" l="1"/>
  <c r="H681" i="14"/>
  <c r="H682" i="14" l="1"/>
  <c r="G683" i="14"/>
  <c r="G684" i="14" l="1"/>
  <c r="H683" i="14"/>
  <c r="G685" i="14" l="1"/>
  <c r="H684" i="14"/>
  <c r="G686" i="14" l="1"/>
  <c r="H685" i="14"/>
  <c r="H686" i="14" l="1"/>
  <c r="G687" i="14"/>
  <c r="H687" i="14" l="1"/>
  <c r="G688" i="14"/>
  <c r="G689" i="14" l="1"/>
  <c r="H688" i="14"/>
  <c r="G690" i="14" l="1"/>
  <c r="H689" i="14"/>
  <c r="G691" i="14" l="1"/>
  <c r="H690" i="14"/>
  <c r="H691" i="14" l="1"/>
  <c r="G692" i="14"/>
  <c r="G693" i="14" l="1"/>
  <c r="H692" i="14"/>
  <c r="G694" i="14" l="1"/>
  <c r="H693" i="14"/>
  <c r="H694" i="14" l="1"/>
  <c r="G695" i="14"/>
  <c r="H695" i="14" l="1"/>
  <c r="G696" i="14"/>
  <c r="G697" i="14" l="1"/>
  <c r="H696" i="14"/>
  <c r="G698" i="14" l="1"/>
  <c r="H697" i="14"/>
  <c r="G699" i="14" l="1"/>
  <c r="H698" i="14"/>
  <c r="H699" i="14" l="1"/>
  <c r="G700" i="14"/>
  <c r="H700" i="14" l="1"/>
  <c r="G701" i="14"/>
  <c r="G702" i="14" l="1"/>
  <c r="H701" i="14"/>
  <c r="G703" i="14" l="1"/>
  <c r="H702" i="14"/>
  <c r="G704" i="14" l="1"/>
  <c r="H703" i="14"/>
  <c r="H704" i="14" l="1"/>
  <c r="G705" i="14"/>
  <c r="G706" i="14" l="1"/>
  <c r="H705" i="14"/>
  <c r="H706" i="14" l="1"/>
  <c r="G707" i="14"/>
  <c r="H707" i="14" l="1"/>
  <c r="G708" i="14"/>
  <c r="G709" i="14" l="1"/>
  <c r="H708" i="14"/>
  <c r="G710" i="14" l="1"/>
  <c r="H709" i="14"/>
  <c r="G711" i="14" l="1"/>
  <c r="H710" i="14"/>
  <c r="H711" i="14" l="1"/>
  <c r="G712" i="14"/>
  <c r="H712" i="14" l="1"/>
  <c r="G713" i="14"/>
  <c r="G714" i="14" l="1"/>
  <c r="H713" i="14"/>
  <c r="G715" i="14" l="1"/>
  <c r="H714" i="14"/>
  <c r="G716" i="14" l="1"/>
  <c r="H715" i="14"/>
  <c r="G717" i="14" l="1"/>
  <c r="H716" i="14"/>
  <c r="H717" i="14" l="1"/>
  <c r="G718" i="14"/>
  <c r="G719" i="14" l="1"/>
  <c r="H718" i="14"/>
  <c r="H719" i="14" l="1"/>
  <c r="G720" i="14"/>
  <c r="H720" i="14" l="1"/>
  <c r="G721" i="14"/>
  <c r="G722" i="14" l="1"/>
  <c r="H721" i="14"/>
  <c r="G723" i="14" l="1"/>
  <c r="H722" i="14"/>
  <c r="G724" i="14" l="1"/>
  <c r="H723" i="14"/>
  <c r="H724" i="14" l="1"/>
  <c r="G725" i="14"/>
  <c r="H725" i="14" l="1"/>
  <c r="G726" i="14"/>
  <c r="G727" i="14" l="1"/>
  <c r="H726" i="14"/>
  <c r="H727" i="14" l="1"/>
  <c r="G728" i="14"/>
  <c r="H728" i="14" l="1"/>
  <c r="G729" i="14"/>
  <c r="G730" i="14" l="1"/>
  <c r="H729" i="14"/>
  <c r="H730" i="14" l="1"/>
  <c r="G731" i="14"/>
  <c r="G732" i="14" l="1"/>
  <c r="H731" i="14"/>
  <c r="H732" i="14" l="1"/>
  <c r="G733" i="14"/>
  <c r="G734" i="14" l="1"/>
  <c r="H733" i="14"/>
  <c r="G735" i="14" l="1"/>
  <c r="H734" i="14"/>
  <c r="G736" i="14" l="1"/>
  <c r="H735" i="14"/>
  <c r="H736" i="14" l="1"/>
  <c r="G737" i="14"/>
  <c r="G738" i="14" l="1"/>
  <c r="H737" i="14"/>
  <c r="G739" i="14" l="1"/>
  <c r="H738" i="14"/>
  <c r="G740" i="14" l="1"/>
  <c r="H739" i="14"/>
  <c r="H740" i="14" l="1"/>
  <c r="G741" i="14"/>
  <c r="H741" i="14" l="1"/>
  <c r="G742" i="14"/>
  <c r="H742" i="14" l="1"/>
  <c r="G743" i="14"/>
  <c r="H743" i="14" l="1"/>
  <c r="G744" i="14"/>
  <c r="H744" i="14" l="1"/>
  <c r="G745" i="14"/>
  <c r="H745" i="14" l="1"/>
  <c r="G746" i="14"/>
  <c r="G747" i="14" l="1"/>
  <c r="H746" i="14"/>
  <c r="H747" i="14" l="1"/>
  <c r="G748" i="14"/>
  <c r="G749" i="14" l="1"/>
  <c r="H748" i="14"/>
  <c r="G750" i="14" l="1"/>
  <c r="H749" i="14"/>
  <c r="H750" i="14" l="1"/>
  <c r="G751" i="14"/>
  <c r="G752" i="14" l="1"/>
  <c r="H751" i="14"/>
  <c r="G753" i="14" l="1"/>
  <c r="H752" i="14"/>
  <c r="G754" i="14" l="1"/>
  <c r="H753" i="14"/>
  <c r="H754" i="14" l="1"/>
  <c r="G755" i="14"/>
  <c r="H755" i="14" l="1"/>
  <c r="G756" i="14"/>
  <c r="H756" i="14" l="1"/>
  <c r="G757" i="14"/>
  <c r="G758" i="14" l="1"/>
  <c r="H757" i="14"/>
  <c r="H758" i="14" l="1"/>
  <c r="G759" i="14"/>
  <c r="H759" i="14" l="1"/>
  <c r="G760" i="14"/>
  <c r="H760" i="14" l="1"/>
  <c r="G761" i="14"/>
  <c r="G762" i="14" l="1"/>
  <c r="H761" i="14"/>
  <c r="G763" i="14" l="1"/>
  <c r="H762" i="14"/>
  <c r="H763" i="14" l="1"/>
  <c r="G764" i="14"/>
  <c r="G765" i="14" l="1"/>
  <c r="H764" i="14"/>
  <c r="G766" i="14" l="1"/>
  <c r="H765" i="14"/>
  <c r="G767" i="14" l="1"/>
  <c r="H766" i="14"/>
  <c r="G768" i="14" l="1"/>
  <c r="H767" i="14"/>
  <c r="H768" i="14" l="1"/>
  <c r="G769" i="14"/>
  <c r="G770" i="14" l="1"/>
  <c r="H769" i="14"/>
  <c r="H770" i="14" l="1"/>
  <c r="G771" i="14"/>
  <c r="G772" i="14" l="1"/>
  <c r="H771" i="14"/>
  <c r="G773" i="14" l="1"/>
  <c r="H772" i="14"/>
  <c r="H773" i="14" l="1"/>
  <c r="G774" i="14"/>
  <c r="G775" i="14" l="1"/>
  <c r="H774" i="14"/>
  <c r="G776" i="14" l="1"/>
  <c r="H775" i="14"/>
  <c r="G777" i="14" l="1"/>
  <c r="H776" i="14"/>
  <c r="G778" i="14" l="1"/>
  <c r="H777" i="14"/>
  <c r="G779" i="14" l="1"/>
  <c r="H778" i="14"/>
  <c r="G780" i="14" l="1"/>
  <c r="H779" i="14"/>
  <c r="G781" i="14" l="1"/>
  <c r="H780" i="14"/>
  <c r="G782" i="14" l="1"/>
  <c r="H781" i="14"/>
  <c r="H782" i="14" l="1"/>
  <c r="G783" i="14"/>
  <c r="G784" i="14" l="1"/>
  <c r="H783" i="14"/>
  <c r="G785" i="14" l="1"/>
  <c r="H784" i="14"/>
  <c r="G786" i="14" l="1"/>
  <c r="H785" i="14"/>
  <c r="H786" i="14" l="1"/>
  <c r="G787" i="14"/>
  <c r="G788" i="14" l="1"/>
  <c r="H787" i="14"/>
  <c r="H788" i="14" l="1"/>
  <c r="G789" i="14"/>
  <c r="G790" i="14" l="1"/>
  <c r="H789" i="14"/>
  <c r="G791" i="14" l="1"/>
  <c r="H790" i="14"/>
  <c r="H791" i="14" l="1"/>
  <c r="G792" i="14"/>
  <c r="G793" i="14" l="1"/>
  <c r="H792" i="14"/>
  <c r="H793" i="14" l="1"/>
  <c r="G794" i="14"/>
  <c r="G795" i="14" l="1"/>
  <c r="H794" i="14"/>
  <c r="H795" i="14" l="1"/>
  <c r="G796" i="14"/>
  <c r="H796" i="14" l="1"/>
  <c r="G797" i="14"/>
  <c r="H797" i="14" l="1"/>
  <c r="G798" i="14"/>
  <c r="H798" i="14" l="1"/>
  <c r="G799" i="14"/>
  <c r="H799" i="14" l="1"/>
  <c r="G800" i="14"/>
  <c r="G801" i="14" l="1"/>
  <c r="H800" i="14"/>
  <c r="H801" i="14" l="1"/>
  <c r="G802" i="14"/>
  <c r="H802" i="14" l="1"/>
  <c r="G803" i="14"/>
  <c r="G804" i="14" l="1"/>
  <c r="H803" i="14"/>
  <c r="H804" i="14" l="1"/>
  <c r="G805" i="14"/>
  <c r="G806" i="14" l="1"/>
  <c r="H805" i="14"/>
  <c r="H806" i="14" l="1"/>
  <c r="G807" i="14"/>
  <c r="G808" i="14" l="1"/>
  <c r="H807" i="14"/>
  <c r="G809" i="14" l="1"/>
  <c r="H809" i="14" s="1"/>
  <c r="H808" i="14"/>
</calcChain>
</file>

<file path=xl/sharedStrings.xml><?xml version="1.0" encoding="utf-8"?>
<sst xmlns="http://schemas.openxmlformats.org/spreadsheetml/2006/main" count="38918" uniqueCount="3896">
  <si>
    <t>H</t>
  </si>
  <si>
    <t>UN</t>
  </si>
  <si>
    <t>ENGENHEIRO ELETRICISTA COM ENCARGOS COMPLEMENTARES</t>
  </si>
  <si>
    <t>MES</t>
  </si>
  <si>
    <t>MESTRE DE OBRAS COM ENCARGOS COMPLEMENTARES</t>
  </si>
  <si>
    <t>ALMOXARIFE COM ENCARGOS COMPLEMENTARES</t>
  </si>
  <si>
    <t>SERVIÇOS PRELIMINARES</t>
  </si>
  <si>
    <t>EXECUÇÃO DE REFEITÓRIO EM CANTEIRO DE OBRA EM CHAPA DE MADEIRA COMPENSADA, NÃO INCLUSO MOBILIÁRIO E EQUIPAMENTOS. AF_02/2016</t>
  </si>
  <si>
    <t>UND</t>
  </si>
  <si>
    <t>TAPUME COM TELHA METÁLICA. AF_05/2018</t>
  </si>
  <si>
    <t>M</t>
  </si>
  <si>
    <t>COBERTURA</t>
  </si>
  <si>
    <t>IMPERMEABILIZAÇÃO DE SUPERFÍCIE COM EMULSÃO ASFÁLTICA, 2 DEMÃOS AF_06/2018</t>
  </si>
  <si>
    <t>ESQUADRIAS</t>
  </si>
  <si>
    <t>PUXADOR PARA PCD, FIXADO NA PORTA - FORNECIMENTO E INSTALAÇÃO. AF_01/2020</t>
  </si>
  <si>
    <t>FORRO</t>
  </si>
  <si>
    <t>CJ</t>
  </si>
  <si>
    <t>INSTALAÇÕES DE CLIMATIZAÇÃO</t>
  </si>
  <si>
    <t>IMPERMEABILIZAÇÃO DE SUPERFÍCIE COM MANTA ASFÁLTICA, UMA CAMADA, INCLUSIVE APLICAÇÃO DE PRIMER ASFÁLTICO, E=3MM. AF_06/2018</t>
  </si>
  <si>
    <t>KG</t>
  </si>
  <si>
    <t>PAREDE COM PLACAS DE GESSO ACARTONADO (DRYWALL), PARA USO INTERNO, COM DUAS FACES SIMPLES E ESTRUTURA METÁLICA COM GUIAS SIMPLES, COM VÃOS AF_06/2017_PS</t>
  </si>
  <si>
    <t>VASO SANITÁRIO SIFONADO COM CAIXA ACOPLADA LOUÇA BRANCA - PADRÃO MÉDIO, INCLUSO ENGATE FLEXÍVEL EM METAL CROMADO, 1/2  X 40CM - FORNECIMENTO E INSTALAÇÃO. AF_01/2020</t>
  </si>
  <si>
    <t>CALHA EM CHAPA DE AÇO GALVANIZADO NÚMERO 24, DESENVOLVIMENTO DE 100 CM, INCLUSO TRANSPORTE VERTICAL. AF_07/2019</t>
  </si>
  <si>
    <t>DISJUNTOR BIPOLAR TIPO DIN, CORRENTE NOMINAL DE 16A - FORNECIMENTO E INSTALAÇÃO. AF_10/2020</t>
  </si>
  <si>
    <t>DISJUNTOR MONOPOLAR TIPO DIN, CORRENTE NOMINAL DE 10A - FORNECIMENTO E INSTALAÇÃO. AF_10/2020</t>
  </si>
  <si>
    <t>SERVIÇOS FINAIS</t>
  </si>
  <si>
    <t>ORÇAMENTO TOTAL</t>
  </si>
  <si>
    <t>BDI</t>
  </si>
  <si>
    <t>EXECUÇÃO DA OBRA</t>
  </si>
  <si>
    <t>CÓDIGO</t>
  </si>
  <si>
    <t>DESCRIÇÃO</t>
  </si>
  <si>
    <t>A1</t>
  </si>
  <si>
    <t>INSS</t>
  </si>
  <si>
    <t>A2</t>
  </si>
  <si>
    <t>SESI</t>
  </si>
  <si>
    <t>A3</t>
  </si>
  <si>
    <t>SENAI</t>
  </si>
  <si>
    <t>A4</t>
  </si>
  <si>
    <t>INCRA</t>
  </si>
  <si>
    <t>SEBRAE</t>
  </si>
  <si>
    <t>A6</t>
  </si>
  <si>
    <t>Salário Educação</t>
  </si>
  <si>
    <t>A7</t>
  </si>
  <si>
    <t>A8</t>
  </si>
  <si>
    <t>FGTS</t>
  </si>
  <si>
    <t>A9</t>
  </si>
  <si>
    <t>SECONCI</t>
  </si>
  <si>
    <t>B1</t>
  </si>
  <si>
    <t>B2</t>
  </si>
  <si>
    <t>Feriados</t>
  </si>
  <si>
    <t>B3</t>
  </si>
  <si>
    <t>B4</t>
  </si>
  <si>
    <t>B5</t>
  </si>
  <si>
    <t>Licença Paternidade</t>
  </si>
  <si>
    <t>B6</t>
  </si>
  <si>
    <t>B7</t>
  </si>
  <si>
    <t>B8</t>
  </si>
  <si>
    <t>B9</t>
  </si>
  <si>
    <t>Férias Gozadas</t>
  </si>
  <si>
    <t>B10</t>
  </si>
  <si>
    <t>Salário Maternidade</t>
  </si>
  <si>
    <t>C1</t>
  </si>
  <si>
    <t>Aviso Prévio Indenizado</t>
  </si>
  <si>
    <t>C2</t>
  </si>
  <si>
    <t>Aviso Prévio Trabalhado</t>
  </si>
  <si>
    <t>C3</t>
  </si>
  <si>
    <t>C4</t>
  </si>
  <si>
    <t>Depósito Rescisão Sem Justa Causa</t>
  </si>
  <si>
    <t>C5</t>
  </si>
  <si>
    <t>Indenização Adicional</t>
  </si>
  <si>
    <t>D1</t>
  </si>
  <si>
    <t>D2</t>
  </si>
  <si>
    <t>HORISTA</t>
  </si>
  <si>
    <t>MENSALISTA</t>
  </si>
  <si>
    <t>ITEM</t>
  </si>
  <si>
    <t>FONTE</t>
  </si>
  <si>
    <t>PREÇO TOTAL</t>
  </si>
  <si>
    <t>AOKI &amp; SOUZA ENGENHARIA LTDA</t>
  </si>
  <si>
    <t>Processo Administrativo n°</t>
  </si>
  <si>
    <t>Concorrência n°</t>
  </si>
  <si>
    <t>Proponente:</t>
  </si>
  <si>
    <t>CNPJ:</t>
  </si>
  <si>
    <t>Encargos sociais (Não Desonerado)</t>
  </si>
  <si>
    <t>Horista:</t>
  </si>
  <si>
    <t xml:space="preserve"> Mensalista:</t>
  </si>
  <si>
    <t>21.250.517/0001-09</t>
  </si>
  <si>
    <t>Comitente:</t>
  </si>
  <si>
    <t>Padrão:</t>
  </si>
  <si>
    <t>Equipamentos:</t>
  </si>
  <si>
    <t>Objeto:</t>
  </si>
  <si>
    <t>Valor Global:</t>
  </si>
  <si>
    <t>ORÇAMENTO ANALÍTICO</t>
  </si>
  <si>
    <t>Preço Total Global:</t>
  </si>
  <si>
    <t>Encargos sociais</t>
  </si>
  <si>
    <t>Mensalista:</t>
  </si>
  <si>
    <t>Equipamento:</t>
  </si>
  <si>
    <t>CRONOGRAMA FÍSICO E FINANCEIRO</t>
  </si>
  <si>
    <t>Item</t>
  </si>
  <si>
    <t>Descrição</t>
  </si>
  <si>
    <t>Total Por Etapa</t>
  </si>
  <si>
    <t>TOTAL</t>
  </si>
  <si>
    <t>1.1.1</t>
  </si>
  <si>
    <t>1.6.1</t>
  </si>
  <si>
    <t>1.6.2</t>
  </si>
  <si>
    <t>1.6.3</t>
  </si>
  <si>
    <t>1.6.4</t>
  </si>
  <si>
    <t>1.6.5</t>
  </si>
  <si>
    <t>______________________________________________</t>
  </si>
  <si>
    <t>CNPJ N° 21.250.517/0001-09</t>
  </si>
  <si>
    <t>COMPOSIÇÃO ANALÍTICA DAS TAXAS DE BONIFICAÇÃO E DESPESAS INDIRETAS (BDI)</t>
  </si>
  <si>
    <t>BDI - PADRÃO</t>
  </si>
  <si>
    <t>%</t>
  </si>
  <si>
    <t>DESPESAS INDIRETAS E LUCRO</t>
  </si>
  <si>
    <t>1.1</t>
  </si>
  <si>
    <t>AC - Administração Central</t>
  </si>
  <si>
    <t>1.2</t>
  </si>
  <si>
    <t>R - Risco</t>
  </si>
  <si>
    <t>1.3</t>
  </si>
  <si>
    <t>S+G - Seguro + Garantia</t>
  </si>
  <si>
    <t>1.4</t>
  </si>
  <si>
    <t>DF - Despesas Financeiras</t>
  </si>
  <si>
    <t>1.5</t>
  </si>
  <si>
    <t>L - Lucro</t>
  </si>
  <si>
    <t>TRIBUTOS</t>
  </si>
  <si>
    <t>2.1</t>
  </si>
  <si>
    <t>ISS</t>
  </si>
  <si>
    <t>2.2</t>
  </si>
  <si>
    <t>PIS</t>
  </si>
  <si>
    <t>2.3</t>
  </si>
  <si>
    <t>COFINS</t>
  </si>
  <si>
    <t>2.4</t>
  </si>
  <si>
    <t>CPRB - INSS</t>
  </si>
  <si>
    <t>TOTAL DE TRIBUTOS</t>
  </si>
  <si>
    <t>BDI TOTAL  = (((1+AC+R+S+G)*(1+DF)*(1+L))/(1-T))-1</t>
  </si>
  <si>
    <t>* Fórmula utilizada para o cálculo do BDI de acordo com os parâmetros pré estabelecidos pelo acordão 2.622/2013 - TCU - Plenário</t>
  </si>
  <si>
    <t>** A empresa não é optante pela desoneração da folha de pagamento e fará os recolhimentos referentes as contribuições previdenciárias, na alíquota de 20% (vinte por cento), sobre o total da remuneração paga aos segurados empregados.</t>
  </si>
  <si>
    <t>ENCARGOS SOCIAIS SOBRE A MÃO DE OBRA (SEM DESONERAÇÃO)</t>
  </si>
  <si>
    <t>GRUPO A - ENCARGOS SOCIAIS BÁSICOS</t>
  </si>
  <si>
    <t>AS</t>
  </si>
  <si>
    <t>Seguro Contra Acidentes  de Tra bat ho</t>
  </si>
  <si>
    <t>Total Grupo A</t>
  </si>
  <si>
    <t>GRUPO B - ENCARGOS SOCIAIS QUE RECEBEM AS INCIDÊNCIAS DE A</t>
  </si>
  <si>
    <t>Repouso Semanal  Remunerado</t>
  </si>
  <si>
    <t>Auxíl io - Enfermidade</t>
  </si>
  <si>
    <t>13º Salário</t>
  </si>
  <si>
    <t>Faltas Justifica das</t>
  </si>
  <si>
    <t>Dias de Chuvas</t>
  </si>
  <si>
    <t>Auxílio Acidente de Tra bat ho</t>
  </si>
  <si>
    <t>Total Grupo B</t>
  </si>
  <si>
    <t>GRUPO C - ENCARGOS SOCIAIS QUE NÃO RECEBEM AS INCIDÊNCIAS GLOBAIS DE A</t>
  </si>
  <si>
    <t>Férias Indeniza das</t>
  </si>
  <si>
    <t>Total Grupo C</t>
  </si>
  <si>
    <t xml:space="preserve">GRUPO D - TAXA DE REINCIDÊNCIA </t>
  </si>
  <si>
    <t>Reincidência  de Grupo A sobre Grupo B</t>
  </si>
  <si>
    <t>Total Grupo D</t>
  </si>
  <si>
    <t>TOTAL(A+B+C+D)</t>
  </si>
  <si>
    <t>-</t>
  </si>
  <si>
    <t>Reincidência  de Grupo A sobre Aviso Prévio Trabalhado e Reincidência  do FGTS sobre Aviso
Prévio Indenizado</t>
  </si>
  <si>
    <r>
      <rPr>
        <b/>
        <sz val="10"/>
        <rFont val="Courier New"/>
        <family val="3"/>
      </rPr>
      <t>Porcentagem</t>
    </r>
  </si>
  <si>
    <r>
      <rPr>
        <b/>
        <sz val="10"/>
        <rFont val="Courier New"/>
        <family val="3"/>
      </rPr>
      <t>Custo</t>
    </r>
  </si>
  <si>
    <r>
      <rPr>
        <b/>
        <sz val="10"/>
        <rFont val="Courier New"/>
        <family val="3"/>
      </rPr>
      <t>Porcentagem Acumulado</t>
    </r>
  </si>
  <si>
    <r>
      <rPr>
        <b/>
        <sz val="10"/>
        <rFont val="Courier New"/>
        <family val="3"/>
      </rPr>
      <t>Custo Acumulado</t>
    </r>
  </si>
  <si>
    <t>______________________________________</t>
  </si>
  <si>
    <t>CUSTO UNIT.</t>
  </si>
  <si>
    <t>UNID.</t>
  </si>
  <si>
    <t>QUANT.</t>
  </si>
  <si>
    <t>PREÇO UNIT.</t>
  </si>
  <si>
    <t>Data Referência</t>
  </si>
  <si>
    <t>Processo Adm. n°</t>
  </si>
  <si>
    <t>Orçamento total</t>
  </si>
  <si>
    <t>ADMINISTRAÇÃO DA OBRA</t>
  </si>
  <si>
    <t>ENGENHEIRO CIVIL DE OBRA JUNIOR COM ENCARGOS COMPLEMENTARES</t>
  </si>
  <si>
    <t>1.6</t>
  </si>
  <si>
    <t>VIGIA NOTURNO COM ENCARGOS COMPLEMENTARES</t>
  </si>
  <si>
    <t>Próprio</t>
  </si>
  <si>
    <t>MOBILIZAÇÃO E DESMOBILIZAÇÃO DE PESSOAL E EQUIPAMENTOS - CRECHE PADRÃO FNDE TIPO 1 - 1%</t>
  </si>
  <si>
    <t>LICENÇAS E TAXAS DA OBRA (acima de 500m2)</t>
  </si>
  <si>
    <t>Placa de obra em lona com plotagem de gráfica</t>
  </si>
  <si>
    <t>m²</t>
  </si>
  <si>
    <t>2.5</t>
  </si>
  <si>
    <t>INSTALAÇÕES PROVISÓRIAS DE LUZ , FORÇA,TELEFONE E LÓGICA</t>
  </si>
  <si>
    <t>2.6</t>
  </si>
  <si>
    <t>LIGAÇÃO PROVISÓRIA DE ÁGUA E SANITÁRIO</t>
  </si>
  <si>
    <t>2.7</t>
  </si>
  <si>
    <t>EXECUÇÃO DE SANITÁRIO E VESTIÁRIO EM CANTEIRO DE OBRA EM CHAPA DE MADEIRA COMPENSADA</t>
  </si>
  <si>
    <t>2.8</t>
  </si>
  <si>
    <t>EXECUÇÃO DE ESCRITÓRIO EM CANTEIRO DE OBRA EM CHAPA DE MADEIRA COMPENSADA</t>
  </si>
  <si>
    <t>2.9</t>
  </si>
  <si>
    <t>EXECUÇÃO DE DEPÓSITO EM CANTEIRO DE OBRA EM CHAPA DE MADEIRA COMPENSADA</t>
  </si>
  <si>
    <t>2.10</t>
  </si>
  <si>
    <t>2.11</t>
  </si>
  <si>
    <t>LOCAÇÃO DA OBRA - EXECUÇÃO DE GABARITO</t>
  </si>
  <si>
    <t>2.12</t>
  </si>
  <si>
    <t>LIMPEZA MECANIZADA DE CAMADA VEGETAL</t>
  </si>
  <si>
    <t>2.13</t>
  </si>
  <si>
    <t>SERVICOS DE LEVANTAMENTO TOPOGRAFICOS</t>
  </si>
  <si>
    <t>2.15</t>
  </si>
  <si>
    <t>Aluguel e montagem de andaime metálico</t>
  </si>
  <si>
    <t>M²</t>
  </si>
  <si>
    <t>2.16</t>
  </si>
  <si>
    <t>Furo de sondagem - mais de 15m</t>
  </si>
  <si>
    <t>2.17</t>
  </si>
  <si>
    <t>PROJETO DE FUNDACOES</t>
  </si>
  <si>
    <t>MOVIMENTO DE TERRA PARA FUNDAÇÕES</t>
  </si>
  <si>
    <t>3.1</t>
  </si>
  <si>
    <t>EDIFICAÇÃO/MURETA E ABRIGO DE GAS</t>
  </si>
  <si>
    <t>3.1.1</t>
  </si>
  <si>
    <t>ATERRO APILOADO EM CAMADAS 0,20 M COM MATERIAL ARGILOSO - ARENOSO (ENTRE BALDRAMES)</t>
  </si>
  <si>
    <t>m³</t>
  </si>
  <si>
    <t>3.1.2</t>
  </si>
  <si>
    <t>ESCAVAÇÃO MANUAL DE VALAS EM QUALQUER TERRENO EXCETO ROCHA ATÉ H=2,0 M</t>
  </si>
  <si>
    <t>3.1.3</t>
  </si>
  <si>
    <t>REGULARIZAÇÃO E COMPACTAÇÃO DE FUNDO DE VALAS</t>
  </si>
  <si>
    <t>3.1.4</t>
  </si>
  <si>
    <t>REATERRO MANUAL DE VALAS COM COMPACTAÇÃO MECANIZADA.</t>
  </si>
  <si>
    <t>3.2</t>
  </si>
  <si>
    <t>MURO</t>
  </si>
  <si>
    <t>3.2.1</t>
  </si>
  <si>
    <t>ESCAVAÇÃO MANUAL DE VALA COM PROF. MENOR OU IGUAL A 1,30 M.</t>
  </si>
  <si>
    <t>3.2.2</t>
  </si>
  <si>
    <t>PREPARO DE FUNDO DE VALA COM LARGURA MAIOR OU IGUAL A 1,5 M E MENOR QUE 2,5 M (ACERTO DO SOLO NATURAL). AF_08/2020</t>
  </si>
  <si>
    <t>3.2.3</t>
  </si>
  <si>
    <t>REATERRO MANUAL DE VALAS COM COMPACTAÇÃO MECANIZADA</t>
  </si>
  <si>
    <t>3.3</t>
  </si>
  <si>
    <t>CAIXA DÁGUA</t>
  </si>
  <si>
    <t>3.3.1</t>
  </si>
  <si>
    <t>3.3.2</t>
  </si>
  <si>
    <t>3.3.3</t>
  </si>
  <si>
    <t>FUNDAÇÕES</t>
  </si>
  <si>
    <t>4.1</t>
  </si>
  <si>
    <t>CONCRETO ARMADO PARA FUNDAÇÕES - SETOR B</t>
  </si>
  <si>
    <t>4.1.3</t>
  </si>
  <si>
    <t>LASTRO DE CONCRETO MAGRO, ESPESSURA DE 5 CM.</t>
  </si>
  <si>
    <t>4.1.4</t>
  </si>
  <si>
    <t>FABRICAÇÃO, MONTAGEM E DESMONTAGEM DE FÔRMA E=25 MM</t>
  </si>
  <si>
    <t>ARMAÇÃO DE AÇO CA-50 DE 10,0 MM</t>
  </si>
  <si>
    <t>CONCRETO C/ SEIXO Fck= 25MPA (INCL. LANÇAMENTO E ADENSAMENTO)</t>
  </si>
  <si>
    <t>4.2</t>
  </si>
  <si>
    <t>CONCRETO ARMADO PARA FUNDAÇÕES - SETOR A E ABRIGO DE GÁS</t>
  </si>
  <si>
    <t>4.2.3</t>
  </si>
  <si>
    <t>4.2.4</t>
  </si>
  <si>
    <t>ARMAÇÃO DE  AÇO CA-50 DE 10,0 MM</t>
  </si>
  <si>
    <t>4.3</t>
  </si>
  <si>
    <t>FUNDAÇÃO CAIXA DÁGUA</t>
  </si>
  <si>
    <t>4.3.1</t>
  </si>
  <si>
    <t>Estaca raiz - 31cm</t>
  </si>
  <si>
    <t>4.3.2</t>
  </si>
  <si>
    <t>ARRASAMENTO MECANICO DE ESTACA DE CONCRETO ARMADO Ø ATÉ 40 CM</t>
  </si>
  <si>
    <t>4.3.3</t>
  </si>
  <si>
    <t>LASTRO DE CONCRETO MAGRO, APLICADO EM PISOS, LAJES SOBRE SOLO OU RADIERS, ESPESSURA DE 5 CM. AF_07/2016</t>
  </si>
  <si>
    <t>4.3.4</t>
  </si>
  <si>
    <t>FABRICAÇÃO, MONTAGEM E DESMONTAGEM DE FÔRMA PARA BLOCO DE COROAMENTO, EM MADEIRA SERRADA, E=25 MM, 4 UTILIZAÇÕES. AF_06/2017</t>
  </si>
  <si>
    <t>4.3.5</t>
  </si>
  <si>
    <t>4.3.6</t>
  </si>
  <si>
    <t>ARMAÇÃO DE AÇO CA-60 DE 5,0 MM</t>
  </si>
  <si>
    <t>4.3.7</t>
  </si>
  <si>
    <t>4.4</t>
  </si>
  <si>
    <t>FUNDAÇÃO MURO</t>
  </si>
  <si>
    <t>4.4.1</t>
  </si>
  <si>
    <t>4.4.2</t>
  </si>
  <si>
    <t>4.4.3</t>
  </si>
  <si>
    <t>ARMAÇÃO DE PILAR OU VIGA DE ESTRUTURA CONVENCIONAL DE CONCRETO ARMADO UTILIZANDO AÇO CA-60 DE 5,0 MM - MONTAGEM. AF_06/2022</t>
  </si>
  <si>
    <t>4.4.4</t>
  </si>
  <si>
    <t>ARMAÇÃO DE PILAR OU VIGA DE ESTRUTURA CONVENCIONAL DE CONCRETO ARMADO UTILIZANDO AÇO CA-50 DE 10,0 MM - MONTAGEM. AF_06/2022</t>
  </si>
  <si>
    <t>4.4.5</t>
  </si>
  <si>
    <t>ARMAÇÃO DE BLOCO, VIGA BALDRAME OU SAPATA UTILIZANDO AÇO CA-50 DE 6,3 MM - MONTAGEM. AF_06/2017</t>
  </si>
  <si>
    <t>SUPERESTRUTURA</t>
  </si>
  <si>
    <t>5.1</t>
  </si>
  <si>
    <t>CONCRETO ARMADO - PILARES E VIGAS - SETOR B</t>
  </si>
  <si>
    <t>5.1.1</t>
  </si>
  <si>
    <t>MONTAGEM E DESMONTAGEM DE FÔRMA DE PILARES RETANGULARES E ESTRUTURAS SIMILARES, PÉ-DIREITO SIMPLES, EM CHAPA DE MADEIRA COMPENSADA PLASTIFICADA, 18 UTILIZAÇÕES. AF_09/2020</t>
  </si>
  <si>
    <t>5.1.2</t>
  </si>
  <si>
    <t>ARMAÇÃO DE PILAR OU VIGA DE UMA ESTRUTURA CONVENCIONAL DE CONCRETO ARMADO EM UMA EDIFICAÇÃO TÉRREA OU SOBRADO UTILIZANDO AÇO CA-60 DE 5,0 MM - MONTAGEM. AF_12/2015</t>
  </si>
  <si>
    <t>5.1.3</t>
  </si>
  <si>
    <t>ARMAÇÃO DE PILAR OU VIGA DE UMA ESTRUTURA CONVENCIONAL DE CONCRETO ARMADO EM UMA EDIFICAÇÃO TÉRREA OU SOBRADO UTILIZANDO AÇO CA-50 DE 6,3 MM - MONTAGEM. AF_12/2015</t>
  </si>
  <si>
    <t>5.1.4</t>
  </si>
  <si>
    <t>ARMAÇÃO DE ESTRUTURAS DIVERSAS DE CONCRETO ARMADO, EXCETO VIGAS, PILARES, LAJES E FUNDAÇÕES, UTILIZANDO AÇO CA-50 DE 8,0 MM - MONTAGEM. AF_06/2022</t>
  </si>
  <si>
    <t>5.1.5</t>
  </si>
  <si>
    <t>ARMAÇÃO DE PILAR OU VIGA DE UMA ESTRUTURA CONVENCIONAL DE CONCRETO ARMADO EM UMA EDIFICAÇÃO TÉRREA OU SOBRADO UTILIZANDO AÇO CA-50 DE 10,0 MM - MONTAGEM. AF_12/2015</t>
  </si>
  <si>
    <t>5.1.6</t>
  </si>
  <si>
    <t>ARMAÇÃO DE PILAR OU VIGA DE UMA ESTRUTURA CONVENCIONAL DE CONCRETO ARMADO EM UMA EDIFICAÇÃO TÉRREA OU SOBRADO UTILIZANDO AÇO CA-50 DE 12,5 MM - MONTAGEM. AF_12/2015</t>
  </si>
  <si>
    <t>5.1.7</t>
  </si>
  <si>
    <t>ARMAÇÃO DE PILAR OU VIGA DE ESTRUTURA CONVENCIONAL DE CONCRETO ARMADO UTILIZANDO AÇO CA-50 DE 16,0 MM - MONTAGEM. AF_06/2022</t>
  </si>
  <si>
    <t>5.1.8</t>
  </si>
  <si>
    <t>ARMAÇÃO DE PILAR OU VIGA DE ESTRUTURA CONVENCIONAL DE CONCRETO ARMADO UTILIZANDO AÇO CA-50 DE 25,0 MM - MONTAGEM. AF_06/2022</t>
  </si>
  <si>
    <t>5.1.9</t>
  </si>
  <si>
    <t>5.2</t>
  </si>
  <si>
    <t>CONCRETO ARMADO - PILARES E VIGAS - SETOR A</t>
  </si>
  <si>
    <t>5.2.1</t>
  </si>
  <si>
    <t>5.2.2</t>
  </si>
  <si>
    <t>5.2.3</t>
  </si>
  <si>
    <t>ARMAÇÃO DE AÇO CA-50 DE 6,3 MM</t>
  </si>
  <si>
    <t>5.2.4</t>
  </si>
  <si>
    <t>ARMAÇÃO DE AÇO CA-50 DE 8,0 MM</t>
  </si>
  <si>
    <t>5.2.5</t>
  </si>
  <si>
    <t>5.2.6</t>
  </si>
  <si>
    <t>ARMAÇÃO DE AÇO CA-50 DE 12,5 MM</t>
  </si>
  <si>
    <t>5.2.9</t>
  </si>
  <si>
    <t>5.4</t>
  </si>
  <si>
    <t>CONCRETO ARMADO CAIXA DAGUA - VIGAS, PILARES E LAJES</t>
  </si>
  <si>
    <t>5.4.1</t>
  </si>
  <si>
    <t>MONTAGEM E DESMONTAGEM DE FÔRMA PARA PILARESEM CHAPA DE MADEIRA COMPENSADA PLASTIFICADA COM REAPROVEITAMENTO</t>
  </si>
  <si>
    <t>5.4.2</t>
  </si>
  <si>
    <t>5.4.3</t>
  </si>
  <si>
    <t>5.4.4</t>
  </si>
  <si>
    <t>5.4.5</t>
  </si>
  <si>
    <t>5.4.7</t>
  </si>
  <si>
    <t>ARMAÇÃO DE AÇO CA-50 DE 16,0 MM</t>
  </si>
  <si>
    <t>5.5</t>
  </si>
  <si>
    <t>MURO - VIGAS E PILARES</t>
  </si>
  <si>
    <t>5.5.1</t>
  </si>
  <si>
    <t>5.5.2</t>
  </si>
  <si>
    <t>5.5.3</t>
  </si>
  <si>
    <t>ARMAÇÃO DE PILAR OU VIGA DE ESTRUTURA CONVENCIONAL DE CONCRETO ARMADO UTILIZANDO AÇO CA-50 DE 6,3 MM - MONTAGEM. AF_06/2022</t>
  </si>
  <si>
    <t>5.5.4</t>
  </si>
  <si>
    <t>ARMAÇÃO DE PILAR OU VIGA DE ESTRUTURA CONVENCIONAL DE CONCRETO ARMADO UTILIZANDO AÇO CA-50 DE 8,0 MM - MONTAGEM. AF_06/2022</t>
  </si>
  <si>
    <t>5.5.5</t>
  </si>
  <si>
    <t>5.5.6</t>
  </si>
  <si>
    <t>SISTEMA DE VEDAÇÃO VERTICAL</t>
  </si>
  <si>
    <t>6.1</t>
  </si>
  <si>
    <t>ALVENARIA DE VEDAÇÃO</t>
  </si>
  <si>
    <t>6.1.1</t>
  </si>
  <si>
    <t>ALVENARIA DE VEDAÇÃO DE BLOCOS CERÂMICOS FURADOS NA HORIZONTAL DE 9X14X19 CM (ESPESSURA 9 CM) E ARGAMASSA DE ASSENTAMENTO COM PREPARO EM BETONEIRA. AF_12/2021</t>
  </si>
  <si>
    <t>6.1.2</t>
  </si>
  <si>
    <t>FIXAÇÃO (ENCUNHAMENTO) DE ALVENARIA DE VEDAÇÃO COM ARGAMASSA APLICADA COM COLHER. AF_03/2016</t>
  </si>
  <si>
    <t>6.1.3</t>
  </si>
  <si>
    <t>PINGADEIRA CONCRETO PARA TOPO DE MUROS 0,20m. ADAP SBC 090685</t>
  </si>
  <si>
    <t>6.2</t>
  </si>
  <si>
    <t>ELEMENTO VAZADO</t>
  </si>
  <si>
    <t>6.2.1</t>
  </si>
  <si>
    <t>ALVENARIA DE VEDAÇÃO COM ELEMENTO VAZADO DE CERÂMICA (COBOGÓ) DE 7X20X20CM E ARGAMASSA DE ASSENTAMENTO COM PREPARO EM BETONEIRA. AF_05/2020</t>
  </si>
  <si>
    <t>6.3</t>
  </si>
  <si>
    <t>DIVISÓRIAS</t>
  </si>
  <si>
    <t>6.3.1</t>
  </si>
  <si>
    <t>DIVISORIA SANITÁRIA, TIPO CABINE, EM GRANITO CINZA POLIDO, ESP = 3CM, ASSENTADO COM ARGAMASSA COLANTE AC III-E, EXCLUSIVE FERRAGENS. AF_01/2021</t>
  </si>
  <si>
    <t>6.3.2</t>
  </si>
  <si>
    <t>6.4</t>
  </si>
  <si>
    <t>VERGAS E CONTRAVERGAS</t>
  </si>
  <si>
    <t>6.4.1</t>
  </si>
  <si>
    <t>PORTAS: VERGAS</t>
  </si>
  <si>
    <t>6.4.1.1</t>
  </si>
  <si>
    <t>VERGA MOLDADA IN LOCO EM CONCRETO PARA PORTAS COM ATÉ 1,5 M DE VÃO. AF_03/2016</t>
  </si>
  <si>
    <t>6.4.1.2</t>
  </si>
  <si>
    <t>VERGA MOLDADA IN LOCO EM CONCRETO PARA PORTAS COM MAIS DE 1,5 M DE VÃO. AF_03/2016</t>
  </si>
  <si>
    <t>6.4.2</t>
  </si>
  <si>
    <t>JANELAS: VERGAS E CONTRAVERGAS</t>
  </si>
  <si>
    <t>6.4.2.1</t>
  </si>
  <si>
    <t>VERGA MOLDADA IN LOCO EM CONCRETO PARA JANELAS COM ATÉ 1,5 M DE VÃO. AF_03/2016</t>
  </si>
  <si>
    <t>6.4.2.2</t>
  </si>
  <si>
    <t>VERGA MOLDADA IN LOCO EM CONCRETO PARA JANELAS COM MAIS DE 1,5 M DE VÃO. AF_03/2016</t>
  </si>
  <si>
    <t>6.4.2.3</t>
  </si>
  <si>
    <t>CONTRAVERGA MOLDADA IN LOCO EM CONCRETO PARA VÃOS DE ATÉ 1,5 M DE COMPRIMENTO. AF_03/2016</t>
  </si>
  <si>
    <t>6.4.2.4</t>
  </si>
  <si>
    <t>CONTRAVERGA MOLDADA IN LOCO EM CONCRETO PARA VÃOS DE MAIS DE 1,5 M DE COMPRIMENTO. AF_03/2016</t>
  </si>
  <si>
    <t>7.1</t>
  </si>
  <si>
    <t>PORTAS DE MADEIRA</t>
  </si>
  <si>
    <t>7.1.1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</si>
  <si>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</si>
  <si>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>7.1.2</t>
  </si>
  <si>
    <t>KIT DE PORTA DE MADEIRA TIPO VENEZIANA, 80X210CM (ESPESSURA DE 3CM), PADRÃO MÉDIO, ITENS INCLUSOS: DOBRADIÇAS, MONTAGEM E INSTALAÇÃO DE BATENTE, FECHADURA COM EXECUÇÃO DO FURO - FORNECIMENTO E INSTALAÇÃO. AF_12/2019</t>
  </si>
  <si>
    <t>7.1.3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</si>
  <si>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</si>
  <si>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7.1.4</t>
  </si>
  <si>
    <t>PORTA ARTICULADA REVESTIDA COM LAMINADO C/ FERRAGENS 60X100CM</t>
  </si>
  <si>
    <t>7.2</t>
  </si>
  <si>
    <t>FERRAGENS E ACESSÓRIOS PORTAS DE MADEIRA (PM-3, PM-5 E PM-7)</t>
  </si>
  <si>
    <t>7.2.1</t>
  </si>
  <si>
    <t>Chapa metálica de (alumínio) 0,80 x 0,40 m e=1mm para as portas</t>
  </si>
  <si>
    <t>7.2.2</t>
  </si>
  <si>
    <t>7.2.3</t>
  </si>
  <si>
    <t>VISOR COM VIDRO TEMPERADO E=6mm E MOLDURA DE MADEIRA. ADAP SEINFRA (C2680)</t>
  </si>
  <si>
    <t>7.3</t>
  </si>
  <si>
    <t>PORTAS DE ALUMÍNIO</t>
  </si>
  <si>
    <t>7.3.1</t>
  </si>
  <si>
    <t>PORTA DE ABRIR - PA7 - 160+90X210 - VENEZIANA- CONFORME PROJETO DE ESQUADRIAS, INCLUSIVE FERRAGENS</t>
  </si>
  <si>
    <t>7.3.2</t>
  </si>
  <si>
    <t>Porta de abrir - PA1 - 100x210 em chapa aluminio com veneziana e vidro mini boreal
- conforme projeto das esquadrias, inclusive ferragens e vidro</t>
  </si>
  <si>
    <t>und</t>
  </si>
  <si>
    <t>7.4</t>
  </si>
  <si>
    <t>GRADES E PORTÃO METÁLICO</t>
  </si>
  <si>
    <t>7.4.1</t>
  </si>
  <si>
    <t>Portão de abrir com gradil metálico e tela de aço galvanizado, inclusive pintura</t>
  </si>
  <si>
    <t>7.4.2</t>
  </si>
  <si>
    <t>Grade de ferro 5/8" (incl. pint. anti-corrosiva)</t>
  </si>
  <si>
    <t>7.5</t>
  </si>
  <si>
    <t>JANELAS DE ALUMÍNIO</t>
  </si>
  <si>
    <t>7.5.1</t>
  </si>
  <si>
    <t>JANELA ALUMINIO GUILHOTINA. ADAP SBC (112210)</t>
  </si>
  <si>
    <t>7.5.2</t>
  </si>
  <si>
    <t>INSTALAÇÃO DE VIDRO TEMPERADO, E = 6 MM, ENCAIXADO EM PERFIL U. AF_01/2021_PS</t>
  </si>
  <si>
    <t>7.5.3</t>
  </si>
  <si>
    <t>JANELA FIXA DE ALUMÍNIO PARA VIDRO, COM VIDRO, BATENTE E FERRAGENS. EXCLUSIVE ACABAMENTO, ALIZAR E CONTRAMARCO. FORNECIMENTO E INSTALAÇÃO. AF_12/2019</t>
  </si>
  <si>
    <t>7.5.4</t>
  </si>
  <si>
    <t>JANELA DE ALUMÍNIO TIPO MAXIM-AR, COM VIDROS, BATENTE E FERRAGENS. EXCLUSIVE ALIZAR, ACABAMENTO E CONTRAMARCO. FORNECIMENTO E INSTALAÇÃO. AF_12/2019</t>
  </si>
  <si>
    <t>7.5.5</t>
  </si>
  <si>
    <t>ESQUADRIA DE CORRER EM VIDRO TEMPERADO DE 6MM</t>
  </si>
  <si>
    <t>7.5.6</t>
  </si>
  <si>
    <t>CONTRAMARCO DE ALUMÍNIO, FIXAÇÃO COM ARGAMASSA - FORNECIMENTO E INSTALAÇÃO. AF_12/2019</t>
  </si>
  <si>
    <t>7.5.7</t>
  </si>
  <si>
    <t>TELA DE NYLON</t>
  </si>
  <si>
    <t>7.5.8</t>
  </si>
  <si>
    <t>ESPELHO CRISTAL, ESPESSURA 4MM, COM PARAFUSOS DE FIXACAO, SEM MOLDURA</t>
  </si>
  <si>
    <t>SISTEMAS DE COBERTURA</t>
  </si>
  <si>
    <t>8.1</t>
  </si>
  <si>
    <t>Estrutura metálica p/ cobertura - 2 águas-vão 20m</t>
  </si>
  <si>
    <t>8.2</t>
  </si>
  <si>
    <t>TELHAMENTO COM TELHA METÁLICA TERMOACÚSTICA E = 30 MM, COM ATÉ 2 ÁGUAS, INCLUSO IÇAMENTO. AF_07/2019</t>
  </si>
  <si>
    <t>8.3</t>
  </si>
  <si>
    <t>8.4</t>
  </si>
  <si>
    <t>RUFO EXTERNO/INTERNO EM CHAPA DE AÇO GALVANIZADO NÚMERO 26, CORTE DE 33 CM, INCLUSO IÇAMENTO. AF_07/2019</t>
  </si>
  <si>
    <t>8.5</t>
  </si>
  <si>
    <t>CUMEEIRA TERMOACUSTICA</t>
  </si>
  <si>
    <t>m</t>
  </si>
  <si>
    <t>8.6</t>
  </si>
  <si>
    <t>8.7</t>
  </si>
  <si>
    <t>CINTA DE AMARRAÇÃO DE ALVENARIA MOLDADA IN LOCO EM CONCRETO. AF_03/2016</t>
  </si>
  <si>
    <t>8.8</t>
  </si>
  <si>
    <t>MASSA ÚNICA, PARA RECEBIMENTO DE PINTURA, EM ARGAMASSA TRAÇO 1:2:8, PREPARO MANUAL, APLICADA MANUALMENTE EM TETO, ESPESSURA DE 20MM, COM EXECUÇÃO DE TALISCAS. (VEDAÇÃO DA TELHA COM A PAREDE)AF_03/2015</t>
  </si>
  <si>
    <t>IMPERMEABILIZAÇÃO</t>
  </si>
  <si>
    <t>9.1</t>
  </si>
  <si>
    <t>FUNDAÇÃO: CINTAMENTO E BALDRAMES</t>
  </si>
  <si>
    <t>9.1.1</t>
  </si>
  <si>
    <t>9.2</t>
  </si>
  <si>
    <t>CONTRAPISO</t>
  </si>
  <si>
    <t>9.2.1</t>
  </si>
  <si>
    <t>IMPERMEABILIZAÇÃO DE PISO COM ARGAMASSA DE CIMENTO E AREIA, COM ADITIVO IMPERMEABILIZANTE, E = 2CM. AF_06/2018</t>
  </si>
  <si>
    <t>9.3</t>
  </si>
  <si>
    <t>ÁREAS MOLHADAS</t>
  </si>
  <si>
    <t>9.3.1</t>
  </si>
  <si>
    <t>PROTEÇÃO MECÂNICA DE SUPERFICIE HORIZONTAL COM ARGAMASSA DE CIMENTO E AREIA, TRAÇO 1:3, E=4CM. AF_06/2018</t>
  </si>
  <si>
    <t>9.3.2</t>
  </si>
  <si>
    <t>PROTEÇÃO MECÂNICA DE SUPERFÍCIE VERTICAL COM ARGAMASSA DE CIMENTO E AREIA, TRAÇO 1:3, E=4CM. AF_06/2018</t>
  </si>
  <si>
    <t>9.3.3</t>
  </si>
  <si>
    <t>CHAPISCO APLICADO EM ALVENARIA (SEM PRESENÇA DE VÃOS) E ESTRUTURAS DE CONCRETO DE FACHADA, COM COLHER DE PEDREIRO. ARGAMASSA TRAÇO 1:3 COM PREPARO EM BETONEIRA 400L. AF_10/2022</t>
  </si>
  <si>
    <t>9.3.4</t>
  </si>
  <si>
    <t>IMPERMEABILIZAÇÃO DE SUPERFÍCIE COM ARGAMASSA POLIMÉRICA / MEMBRANA ACRÍLICA, 3 DEMÃOS. AF_06/2018</t>
  </si>
  <si>
    <t>9.3.5</t>
  </si>
  <si>
    <t>TRATAMENTO DE RALO OU PONTO EMERGENTE COM ARGAMASSA POLIMÉRICA / MEMBRANA ACRÍLICA REFORÇADO COM VÉU DE POLIÉSTER (MAV). AF_06/2018</t>
  </si>
  <si>
    <t>9.4</t>
  </si>
  <si>
    <t>9.4.1</t>
  </si>
  <si>
    <t>IMPERMEABILIZAÇÃO COM MANTA AUTO-ADESIVA E=2MM, ALUMINIZADA EM UMA FACE. ADAP EMBASA (15.06.14)</t>
  </si>
  <si>
    <t>9.4.2</t>
  </si>
  <si>
    <t>PINTURA ANTICORROSIVA DE DUTO METÁLICO. AF_04/2018</t>
  </si>
  <si>
    <t>9.5</t>
  </si>
  <si>
    <t>RESERVATÓRIO E CALHAS DE CONCRETO</t>
  </si>
  <si>
    <t>9.5.1</t>
  </si>
  <si>
    <t>9.5.2</t>
  </si>
  <si>
    <t>9.5.3</t>
  </si>
  <si>
    <t>9.5.4</t>
  </si>
  <si>
    <t>REVESTIMENTOS INTERNO E EXTERNO</t>
  </si>
  <si>
    <t>10.1</t>
  </si>
  <si>
    <t>EDIFICAÇÃO/MURO/FACHADA/MURETA/CAIXA DÁGUA</t>
  </si>
  <si>
    <t>CHAPISCO APLICADO EM ALVENARIAS E ESTRUTURAS DE CONCRETO INTERNAS, COM COLHER DE PEDREIRO.  ARGAMASSA TRAÇO 1:3 COM</t>
  </si>
  <si>
    <t>MASSA ÚNICA, PARA RECEBIMENTO DE PINTURA E CERÂMICA, EM ARGAMASSA TRAÇO 1:2:8, PREPARO MANUAL, APLICADA MANUALMENTE EM TETO, ESPESSURA DE 20MM, COM EXECUÇÃO DE TALISCAS. AF_03/2015</t>
  </si>
  <si>
    <t>EMBOÇO OU MASSA ÚNICA EM ARGAMASSA TRAÇO 1:2:8, PREPARO MECÂNICO COM BETONEIRA 400 L, APLICADA MANUALMENTE EM PANOS DE FACHADA COM PRESENÇA DE VÃOS, ESPESSURA DE 25 MM. AF_08/2022</t>
  </si>
  <si>
    <t>EMBOÇO OU MASSA ÚNICA EM ARGAMASSA TRAÇO 1:2:8, PREPARO MANUAL, APLICADA MANUALMENTE EM PANOS CEGOS DE FACHADA (SEM PRESENÇA DE VÃOS), ESPESSURA DE 25 MM. AF_09/2022</t>
  </si>
  <si>
    <t>REVESTIMENTO CERÂMICO PARA PAREDES INTERNAS COM PLACAS TIPO ESMALTADA EXTRA  DE DIMENSÕES 33X45 CM APLICADAS NA ALTURA INTEIRA DAS PAREDES. AF_02/2023_PE</t>
  </si>
  <si>
    <t>REVESTIMENTO CERÂMICO PARA PAREDES INTERNAS COM PLACAS TIPO ESMALTADA EXTRA DE DIMENSÕES 10X10 CM APLICADAS NA ALTURA INTEIRA DAS PAREDES.  AF_02/2023_PE</t>
  </si>
  <si>
    <t>REVESTIMENTO CERÂMICO PARA PAREDES INTERNAS COM PLACAS TIPO ESMALTADA EXTRA DE DIMENSÕES 10X10 CM APLICADAS A MEIA ALTURA DAS PAREDES. AF_02/2023_PE</t>
  </si>
  <si>
    <t>10.2</t>
  </si>
  <si>
    <t>FORRO EM RÉGUAS DE PVC, FRISADO, PARA AMBIENTES COMERCIAIS, INCLUSIVE ESTRUTURA DE FIXAÇÃO. AF_05/2017_PS</t>
  </si>
  <si>
    <t>SISTEMAS DE PISOS</t>
  </si>
  <si>
    <t>11.1</t>
  </si>
  <si>
    <t>PAVIMENTAÇÃO INTERNA</t>
  </si>
  <si>
    <t>CONTRAPISO DE CONCRETO NÃO ESTRUTURAL, ESP. 3CM E PREPARO MECÂNICO</t>
  </si>
  <si>
    <t>CAMADA REGULARIZADORA INTERNAS 1:2:9 - PREPARO MANUAL - ESP. 2.0 CM</t>
  </si>
  <si>
    <t>PISO CIMENTADO, TRAÇO 1:3 (CIMENTO E AREIA), ACABAMENTO LISO, ESPESSURA 2,0 CM, PREPARO MECÂNICO DA ARGAMASSA. AF_09/2020</t>
  </si>
  <si>
    <t>REVESTIMENTO CERÂMICO PARA PISO COM PLACAS TIPO ESMALTADA EXTRA DE DIMENSÕES 45X45 CM APLICADA EM AMBIENTES DE ÁREA MAIOR QUE 10 M2. AF_02/2023_PE</t>
  </si>
  <si>
    <t>REVESTIMENTO CERÂMICO PARA PISO COM PLACAS TIPO ESMALTADA EXTRA DE DIMENSÕES 60X60 CM APLICADA EM AMBIENTES DE ÁREA MAIOR QUE 10 M2. AF_02/2023_PE</t>
  </si>
  <si>
    <t>PISO VINÍLICO - ASSENTE NA COLA</t>
  </si>
  <si>
    <t>RODAPÉ CERÂMICO DE 7CM DE ALTURA COM PLACAS TIPO ESMALTADA EXTRA DE DIMENSÕES 60X60CM.</t>
  </si>
  <si>
    <t>RODAPÉ VINILICO DE 7CM ALTURA - E=2MM</t>
  </si>
  <si>
    <t>SOLEIRA DE GRANITO L= 15CM</t>
  </si>
  <si>
    <t>SOLEIRA GRANITO LARGURA 30CM ESPESSURA 2 CM</t>
  </si>
  <si>
    <t>11.2</t>
  </si>
  <si>
    <t>PAVIMENTAÇÃO EXTERNA</t>
  </si>
  <si>
    <t>EXECUÇÃO DE PASSEIO (CALÇADA) OU PISO DE CONCRETO COM CONCRETO</t>
  </si>
  <si>
    <t>RAMPA DE ACESSO EM CONCRETO NÃO ESTRUTURAL</t>
  </si>
  <si>
    <t>EXECUÇÃO DE PASSEIO EM PISO INTERTRAVADO, COM BLOCO RETANGULAR COR NATURAL DE 20 X 10 CM, ESPESSURA 6 CM. AF_10/2022</t>
  </si>
  <si>
    <t>PLANTIO DE GRAMA BATATAIS EM PLACAS. AF_05/2018</t>
  </si>
  <si>
    <t>FORNECIMENTO E ESPALHAMENTO DE AREIA</t>
  </si>
  <si>
    <t>PINTURAS E ACABAMENTOS</t>
  </si>
  <si>
    <t>12.1</t>
  </si>
  <si>
    <t>EDIFICAÇÃO</t>
  </si>
  <si>
    <t>APLICAÇÃO MANUAL DE MASSA ACRÍLICA EM PANOS DE FACHADA SEM PRESENÇA DE VÃOS, DE EDIFÍCIOS DE MÚLTIPLOS PAVIMENTOS, DUAS DEMÃOS. AF_05/2017</t>
  </si>
  <si>
    <t>PINTURA LÁTEX ACRÍLICA PREMIUM, APLICAÇÃO MANUAL EM PAREDES, DUAS DEMÃOS. AF_04/2023</t>
  </si>
  <si>
    <t>EMASSAMENTO COM MASSA LÁTEX, APLICAÇÃO EM TETO, UMA DEMÃO, LIXAMENTO MANUAL. AF_04/2023</t>
  </si>
  <si>
    <t>APLICAÇÃO MANUAL DE PINTURA COM TINTA LÁTEX PVA EM TETO, DUAS DEMÃOS. AF_06/2014</t>
  </si>
  <si>
    <t>PINTURA TINTA DE ACABAMENTO (PIGMENTADA) ESMALTE SINTÉTICO ACETINADO EM MADEIRA, 2 DEMÃOS. AF_01/2021</t>
  </si>
  <si>
    <t>PINTURA COM TINTA ALQUÍDICA DE ACABAMENTO (ESMALTE SINTÉTICO ACETINADO) APLICADA A ROLO OU PINCEL SOBRE SUPERFÍCIES METÁLICAS</t>
  </si>
  <si>
    <t>PINTURA COM TINTA ALQUÍDICA DE ACABAMENTO (ESMALTE SINTÉTICO ACETINADO) APLICADA A ROLO OU PINCEL SOBRE SUPERFÍCIES METÁLICAS (EXCETO PERFIL) EXECUTADO EM OBRA (POR DEMÃO). AF_01/2020</t>
  </si>
  <si>
    <t>12.2</t>
  </si>
  <si>
    <t>MURETA</t>
  </si>
  <si>
    <t>12.3</t>
  </si>
  <si>
    <t>ACABAMENTO DE PAREDES EM PLOTAGEM GRAFICA</t>
  </si>
  <si>
    <t>PLOTAGEM GRAFICA EM PAREDE</t>
  </si>
  <si>
    <t>INSTALAÇÃO HIDRÁULICA</t>
  </si>
  <si>
    <t>13.1</t>
  </si>
  <si>
    <t>TUBULAÇÕES E CONEXÕES DE PVC RÍGIDO</t>
  </si>
  <si>
    <t>BUCHA DE REDUÇÃO, CPVC, SOLDÁVEL, DN 42MM X 22MM, INSTALADO EM RAMAL DE DISTRIBUIÇÃO DE ÁGUA - FORNECIMENTO E INSTALAÇÃO. AF_06/2022</t>
  </si>
  <si>
    <t>BUCHA DE REDUÇÃO LONGA, PVC, SERIE R, ÁGUA PLUVIAL, DN 50 X 40 MM, JUNTA ELÁSTICA, FORNECIDO E INSTALADO EM RAMAL DE ENCAMINHAMENTO. AF_06/2022</t>
  </si>
  <si>
    <t>JOELHO 90 GRAUS, PVC, SOLDÁVEL, DN 25MM</t>
  </si>
  <si>
    <t>JOELHO 90 GRAUS, PVC, SOLDÁVEL, DN 50MM, INSTALADO EM PRUMADA DE ÁGUA - FORNECIMENTO E INSTALAÇÃO. AF_06/2022</t>
  </si>
  <si>
    <t>JOELHO 90 GRAUS, PVC, SOLDÁVEL, DN 75MM, INSTALADO EM PRUMADA DE ÁGUA - FORNECIMENTO E INSTALAÇÃO. AF_06/2022</t>
  </si>
  <si>
    <t>JOELHO DE REDUÇÃO, 90 GRAUS, PVC, SOLDÁVEL, DN 25 MM X 20 MM, INSTALADO EM RAMAL OU SUB-RAMAL DE ÁGUA - FORNECIMENTO E INSTALAÇÃO. AF_06/2022</t>
  </si>
  <si>
    <t>LUVA, PVC, SOLDÁVEL, DN 50MM, INSTALADO EM PRUMADA DE ÁGUA - FORNECIMENTO E INSTALAÇÃO. AF_06/2022</t>
  </si>
  <si>
    <t>TE, PVC, SOLDÁVEL, DN 25MM</t>
  </si>
  <si>
    <t>TE, PVC, SOLDÁVEL, DN 50MM, INSTALADO EM RAMAL DE DISTRIBUIÇÃO DE ÁGUA - FORNECIMENTO E INSTALAÇÃO. AF_06/2022</t>
  </si>
  <si>
    <t>TÊ DE REDUÇÃO, PVC, SOLDÁVEL, DN 25MM X 20MM</t>
  </si>
  <si>
    <t>TÊ DE REDUÇÃO, PVC, SOLDÁVEL, DN 50MM X 25MM, INSTALADO EM PRUMADA DE ÁGUA - FORNECIMENTO E INSTALAÇÃO. AF_06/2022</t>
  </si>
  <si>
    <t>TE DE REDUÇÃO, PVC, SOLDÁVEL, DN 75MM X 50MM, INSTALADO EM PRUMADA DE ÁGUA - FORNECIMENTO E INSTALAÇÃO. AF_06/2022</t>
  </si>
  <si>
    <t>13.2</t>
  </si>
  <si>
    <t>TUBULAÇÕES E CONEXÕES - METAIS</t>
  </si>
  <si>
    <t>HIDROMETRO COM DIAMETRO DE 1".</t>
  </si>
  <si>
    <t>REGISTRO DE GAVETA BRUTO, LATÃO, ROSCÁVEL, 1 1/2"</t>
  </si>
  <si>
    <t>REGISTRO DE GAVETA BRUTO, LATÃO, ROSCÁVEL, 3/4" - FORNECIMENTO E INSTALAÇÃO. AF_08/2021</t>
  </si>
  <si>
    <t>REGISTRO DE PRESSÃO BRUTO, LATÃO, ROSCÁVEL, 1/2", COM ACABAMENTO E CANOPLA CROMADOS - FORNECIMENTO E INSTALAÇÃO. AF_08/2021</t>
  </si>
  <si>
    <t>LUVA SOLDÁVEL E COM ROSCA, PVC, SOLDÁVEL, DN 25MM X 3/4 , INSTALADO EM RAMAL OU SUB-RAMAL DE ÁGUA - FORNECIMENTO E INSTALAÇÃO. AF_06/2022</t>
  </si>
  <si>
    <t>ADAPTADOR CURTO COM BOLSA E ROSCA PARA REGISTRO, PVC, SOLDÁVEL, DN 20MM X 1/2"</t>
  </si>
  <si>
    <t>ADAPTADOR CURTO COM BOLSA E ROSCA PARA REGISTRO, PVC, SOLDÁVEL, DN 25MM X 3/4</t>
  </si>
  <si>
    <t>ADAPTADOR CURTO COM BOLSA E ROSCA PARA REGISTRO, PVC, SOLDÁVEL, DN 50MM X 1.1/2 , INSTALADO EM PRUMADA DE ÁGUA - FORNECIMENTO E INSTALAÇÃO. AF_06/2022</t>
  </si>
  <si>
    <t>TUBETE DE HIDROMETRO</t>
  </si>
  <si>
    <t>13.3</t>
  </si>
  <si>
    <t>PVC SOLDÁVEL AZUL C/ BUCHA LATÃO</t>
  </si>
  <si>
    <t>JOELHO 90 GRAUS COM BUCHA DE LATÃO, PVC, SOLDÁVEL, DN 25MM, X 3/4 INSTALADO EM RAMAL OU SUB-RAMAL DE ÁGUA - FORNECIMENTO E INSTALAÇÃO. AF_06/2022</t>
  </si>
  <si>
    <t>KIT CHASSI PEX, PRÉ-FABRICADO, PARA CHUVEIRO, INCLUSO QUADRO METÁLICO, TUBOS, REGISTROS DE PRESSÃO E CONEXÕES POR CRIMPAGEM
- FORNECIMENTO E INSTALAÇÃO. AF_02/2023</t>
  </si>
  <si>
    <t>JOELHO 90 GRAUS, PVC, SOLDÁVEL, DN 25MM, X 3/4  INSTALADO EM RAMAL DE DISTRIBUIÇÃO DE ÁGUA - FORNECIMENTO E INSTALAÇÃO. AF_06/2022</t>
  </si>
  <si>
    <t>TORNEIRA CROMADA 1/2 OU 3/4 PARA TANQUE, PADRÃO MÉDIO - FORNECIMENTO E INSTALAÇÃO. AF_01/2020</t>
  </si>
  <si>
    <t>TORNEIRA CROMADA DE MESA, 1/2 OU 3/4, PARA LAVATÓRIO, PADRÃO MÉDIO - FORNECIMENTO E INSTALAÇÃO. AF_01/2020</t>
  </si>
  <si>
    <t>TORNEIRA CROMADA TUBO MÓVEL, DE MESA, 1/2" OU 3/4", PARA PIA DE COZINHA</t>
  </si>
  <si>
    <t>ENGATE FLEXÍVEL EM INOX, 1/2  X 30CM - FORNECIMENTO E INSTALAÇÃO. AF_01/2020</t>
  </si>
  <si>
    <t>ENGATE FLEXÍVEL EM PLÁSTICO BRANCO, 1/2 X 30CM - FORNECIMENTO E INSTALAÇÃO. AF_01/2020</t>
  </si>
  <si>
    <t>JOELHO 90 GRAUS COM BUCHA DE LATÃO, PVC, SOLDÁVEL, DN 25MM, X 1/2 INSTALADO EM RAMAL OU SUB-RAMAL DE ÁGUA - FORNECIMENTO E INSTALAÇÃO. AF_06/2022</t>
  </si>
  <si>
    <t>TÊ DE REDUÇÃO, PVC, SOLDÁVEL, DN 25MM X 20MM, INSTALADO EM RAMAL DE DISTRIBUIÇÃO DE ÁGUA - FORNECIMENTO E INSTALAÇÃO. AF_06/2022</t>
  </si>
  <si>
    <t>13.4</t>
  </si>
  <si>
    <t>SEGMENTO DE FLUXO</t>
  </si>
  <si>
    <t>TUBO, PVC, SOLDÁVEL, DN 20MM, INSTALADO EM RAMAL OU SUB-RAMAL DE ÁGUA - FORNECIMENTO E INSTALAÇÃO. AF_06/2022</t>
  </si>
  <si>
    <t>TUBO, PVC, SOLDÁVEL, DN 25MM, INSTALADO EM RAMAL OU SUB-RAMAL DE ÁGUA - FORNECIMENTO E INSTALAÇÃO. AF_06/2022</t>
  </si>
  <si>
    <t>TUBO, PVC, SOLDÁVEL, DN 50MM, INSTALADO EM RAMAL DE DISTRIBUIÇÃO DE ÁGUA - FORNECIMENTO E INSTALAÇÃO. AF_06/2022</t>
  </si>
  <si>
    <t>TUBO, PVC, SOLDÁVEL, DN 60MM, INSTALADO EM PRUMADA DE ÁGUA - FORNECIMENTO E INSTALAÇÃO. AF_06/2022</t>
  </si>
  <si>
    <t>TUBO, PVC, SOLDÁVEL, DN 75MM, INSTALADO EM PRUMADA DE ÁGUA - FORNECIMENTO E INSTALAÇÃO. AF_06/2022</t>
  </si>
  <si>
    <t>DRENAGEM DE ÁGUAS PLUVIAIS</t>
  </si>
  <si>
    <t>14.1</t>
  </si>
  <si>
    <t>CAIXA - AGUAS PLUVIAIS</t>
  </si>
  <si>
    <t>CAIXA DE AREIA PLUVIAL COM GRELHA (80x80cm) - PROFUNDIDADE VARIÁVEL</t>
  </si>
  <si>
    <t>14.2</t>
  </si>
  <si>
    <t>CONDUTORES - ÁGUAS PLUVIAIS</t>
  </si>
  <si>
    <t>CANALETA PARA DRENAGEM, EM CONCRETO COM FCK 15MPA, SEÇÃO 60X60CM.</t>
  </si>
  <si>
    <t>TUBO EM PVC, Ø 88 MM, INCLUINDO A ABRAÇADEIRA</t>
  </si>
  <si>
    <t>TUBO PVC, SÉRIE R, ÁGUA PLUVIAL, DN 75 MM</t>
  </si>
  <si>
    <t>TUBO PVC, SÉRIE R, ÁGUA PLUVIAL, DN 100 MM</t>
  </si>
  <si>
    <t>TUBO EM PVC - 200MM (LS)</t>
  </si>
  <si>
    <t>Tubo em PVC Ø 125 mm, Tigre ou similar</t>
  </si>
  <si>
    <t>TUBO EM PVC - 250 MM (LS)</t>
  </si>
  <si>
    <t>14.3</t>
  </si>
  <si>
    <t>ACESSÓRIOS - ÁGUAS PLUVIAIS</t>
  </si>
  <si>
    <t>RALO HEMISFÉRICO (ABACAXI) FERRO FUNDIDO 100MM</t>
  </si>
  <si>
    <t>RALO LINEAR 50CM</t>
  </si>
  <si>
    <t>un</t>
  </si>
  <si>
    <t>INSTALAÇÃO SANITÁRIA</t>
  </si>
  <si>
    <t>15.1</t>
  </si>
  <si>
    <t>CAIXA DE PASSAGEM</t>
  </si>
  <si>
    <t>CAIXA DE ALVENARIA DE 60X60X60 CM C/ TPO CONCRETO</t>
  </si>
  <si>
    <t>15.2</t>
  </si>
  <si>
    <t>PVC ACESSÓRIOS</t>
  </si>
  <si>
    <t>CAIXA SIFONADA, COM GRELHA QUADRADA, PVC, DN 150 X 150 X 50 MM</t>
  </si>
  <si>
    <t>CAIXA SIFONADA, PVC, DN 150 X 185 X 75 MM</t>
  </si>
  <si>
    <t>Ralo linear 50cm</t>
  </si>
  <si>
    <t>RALO SIFONADO, PVC, DN 100 X 40 MM</t>
  </si>
  <si>
    <t>SIFÃO COM COPO, TIPO REFORÇADO, PVC RÍGIDO - 1"X1.1/2"</t>
  </si>
  <si>
    <t>SIFÃO FLEXIVEL, PVC RÍGIDO - 1 1/2"X1.1/2"</t>
  </si>
  <si>
    <t>VÁLVULA EM METAL CROMADO 1" X 1"</t>
  </si>
  <si>
    <t>VÁLVULA EM METAL CROMADO 1.1/2" X 1.1/2"</t>
  </si>
  <si>
    <t>15.3</t>
  </si>
  <si>
    <t>PVC ESGOTO - TUBULAÇÃO</t>
  </si>
  <si>
    <t>CURVA CURTA 90 GRAUS, PVC, SERIE NORMAL, ESGOTO PREDIAL, DN 100 MM</t>
  </si>
  <si>
    <t>CURVA CURTA 90 GRAUS, PVC, SERIE NORMAL, ESGOTO PREDIAL, DN 40 MM</t>
  </si>
  <si>
    <t>JOELHO 45 GRAUS, PVC, SERIE NORMAL, ESGOTO PREDIAL, DN 100 MM</t>
  </si>
  <si>
    <t>JOELHO 45 GRAUS, PVC, SERIE NORMAL, ESGOTO PREDIAL, DN 40 MM</t>
  </si>
  <si>
    <t>JOELHO 45 GRAUS, PVC, SERIE NORMAL, ESGOTO PREDIAL, DN 50 MM</t>
  </si>
  <si>
    <t>JOELHO 45 GRAUS, PVC, SERIE NORMAL, ESGOTO PREDIAL, DN 75 MM</t>
  </si>
  <si>
    <t>JOELHO 90 GRAUS, PVC, SERIE NORMAL, ESGOTO PREDIAL, DN 100 MM</t>
  </si>
  <si>
    <t>JOELHO DE 90° COM ANEL PARA ESGOTO SECUNDÁRIO 40MM - 1 1/2"</t>
  </si>
  <si>
    <t>JUNÇÃO SIMPLES PVC JS - 100 x  50mm - LS</t>
  </si>
  <si>
    <t>JUNÇÃO SIMPLES PVC JS - 100x75mm - LS</t>
  </si>
  <si>
    <t>JUNÇÃO SIMPLES PVC JS - 100 x 100mm - LS</t>
  </si>
  <si>
    <t>JUNÇÃO SIMPLES PVC JS -  75 x 50mm - LS</t>
  </si>
  <si>
    <t>JUNÇÃO DE REDUÇÃO INVERTIDA, PVC, SÉRIE NORMAL, ESGOTO PREDIAL, DN 100 X 50 MM</t>
  </si>
  <si>
    <t>JUNÇÃO DE REDUCAO INVERTIDA, PVC, SÉRIE NORMAL, ESGOTO PREDIAL, DN 100 X 75 MM</t>
  </si>
  <si>
    <t>JUNÇÃO DE REDUÇÃO INVERTIDA, PVC, SÉRIE NORMAL, ESGOTO PREDIAL, DN 75 X 50 MM</t>
  </si>
  <si>
    <t>TUBO PVC, SERIE NORMAL, ESGOTO PREDIAL, DN 100 MM</t>
  </si>
  <si>
    <t>TUBO PVC, SERIE NORMAL, ESGOTO PREDIAL, DN 150 MM</t>
  </si>
  <si>
    <t>TUBO PVC, SERIE NORMAL, ESGOTO PREDIAL, DN 40 MM</t>
  </si>
  <si>
    <t>TUBO PVC, SERIE NORMAL, ESGOTO PREDIAL, DN 50 MM</t>
  </si>
  <si>
    <t>TUBO PVC, SERIE NORMAL, ESGOTO PREDIAL, DN 75 MM</t>
  </si>
  <si>
    <t>ANEL DE VEDAÇÃO</t>
  </si>
  <si>
    <t>15.4</t>
  </si>
  <si>
    <t>TRATAMENTO ESGOTO</t>
  </si>
  <si>
    <t>TANQUE SÉPTIC EM CONCRETO ARMADO, CAP. 11,21 M³</t>
  </si>
  <si>
    <t>SUMIDOURO EM CONCRETO ARMADO,  DIMENSÃO 3,00 X 1,50 X 2,20 M</t>
  </si>
  <si>
    <t>FILTRO ANAEROBICO CONCRETO ARMADO D=1.4M P=1.8M</t>
  </si>
  <si>
    <t>15.5</t>
  </si>
  <si>
    <t>ESGOTO GORDURA</t>
  </si>
  <si>
    <t>CAIXA SIFONADA, COM GRELHA QUADRADA, PVC, DN 150 X 150 X 50 MM, JUNTA SOLDÁVEL</t>
  </si>
  <si>
    <t>CAIXA SIFONADA, PVC, DN 150 X 185 X 75 MM, JUNTA ELÁSTICA</t>
  </si>
  <si>
    <t>SIFÃO EM METAL CROMADO PIA OU LAVATORIO 1" X 2 "</t>
  </si>
  <si>
    <t>VÁLVULA EM PLÁSTICO 1 PARA PIA, TANQUE OU LAVATÓRIO, COM OU SEM LADRÃO</t>
  </si>
  <si>
    <t>VÁLVULA EM PLÁSTICO 1 PARA PIA, TANQUE OU LAVATÓRIO</t>
  </si>
  <si>
    <t>CURVA LONGA 90 GRAUS, PVC, SERIE NORMAL, ESGOTO PREDIAL, DN 40 MM</t>
  </si>
  <si>
    <t>JOELHO 90 GRAUS, PVC, SERIE NORMAL, ESGOTO PREDIAL, DN 50 MM</t>
  </si>
  <si>
    <t>JOELHO 90º COM ANEL PARA ESGOTO SECUNDÁRIO 40 MM - 1.1/2"</t>
  </si>
  <si>
    <t>JUNÇÃO SIMPLES PVC JS - 50 X 50 MM - LS</t>
  </si>
  <si>
    <t>JUNÇÃO SIMPLES PVC JS -  75 x 50 MM - LS</t>
  </si>
  <si>
    <t>JUNÇÃO SIMPLES PVC JS -  75 x 75 MM - LS</t>
  </si>
  <si>
    <t>CAIXA DE GORDURA EM ALVENARIA COM TIJOLOS</t>
  </si>
  <si>
    <t>15.6</t>
  </si>
  <si>
    <t>PVC ESGOTO SABÃO</t>
  </si>
  <si>
    <t>JUNÇÃO SIMPLES PVC JS -  75 x 50MM - LS</t>
  </si>
  <si>
    <t>CAIXA DE GORDURA/SABÃO EM ALVENARIA</t>
  </si>
  <si>
    <t>VÁLVULA EM METAL CROMADO 1.1/2" pra tanque</t>
  </si>
  <si>
    <t>15.7</t>
  </si>
  <si>
    <t>ESGOTO VENTILAÇÃO</t>
  </si>
  <si>
    <t>JUNÇÃO SIMPLES PVC JS -  50 x 50MM - LS</t>
  </si>
  <si>
    <t>TERMINAL DE VENTILAÇÃO, PVC, SÉRIE NORMAL, ESGOTO PREDIAL, DN 50 MM</t>
  </si>
  <si>
    <t>TE, PVC, SÉRIE NORMAL, ESGOTO PREDIAL, DN 100 X 50 MM</t>
  </si>
  <si>
    <t>TE, PVC, SERIE NORMAL, ESGOTO PREDIAL, DN 50 X 50 MM</t>
  </si>
  <si>
    <t>TE DE REDUÇÃO, PVC, ESGOTO PREDIAL, DN 75MM X 50MM</t>
  </si>
  <si>
    <t>LOUÇAS, ACESSÓRIOS E METAIS</t>
  </si>
  <si>
    <t>16.1</t>
  </si>
  <si>
    <t>VASO SANITARIO SIFONADO CONVENCIONAL COM LOUÇA BRANCA (ADULTO)</t>
  </si>
  <si>
    <t>16.2</t>
  </si>
  <si>
    <t>VASO SANITÁRIO INFANTIL LOUÇA BRANCA (CRIANÇAS)</t>
  </si>
  <si>
    <t>16.3</t>
  </si>
  <si>
    <t>VASO SANITARIO SIFONADO CONVENCIONAL PARA PCD SEM FURO FRONTAL COM  LOUÇA BRANCA(ADULTOS E CRIANÇAS)</t>
  </si>
  <si>
    <t>16.4</t>
  </si>
  <si>
    <t>CUBA DE EMBUTIR OVAL EM LOUÇA BRANCA, 35 X 50CM OU EQUIVALENTE</t>
  </si>
  <si>
    <t>16.5</t>
  </si>
  <si>
    <t>CUBA DE EMBUTIR RETANGULAR DE AÇO INOXIDÁVEL, 56 X 33 X 12 CM</t>
  </si>
  <si>
    <t>16.6</t>
  </si>
  <si>
    <t>CUBA DE EMBUTIR RETANGULAR DE AÇO INOXIDÁVEL, 46 X 30 X 12 CM</t>
  </si>
  <si>
    <t>16.7</t>
  </si>
  <si>
    <t>BANHEIRA EMBUTIR EM PLÁSTICO TIPO PVC, BURIGOTTO OU EQUIVALENTE</t>
  </si>
  <si>
    <t>16.8</t>
  </si>
  <si>
    <t>LAVATÓRIO LOUÇA BRANCA SUSPENSO, 29,5 X 39CM OU EQUIVALENTE</t>
  </si>
  <si>
    <t>16.9</t>
  </si>
  <si>
    <t>16.10</t>
  </si>
  <si>
    <t>LAVATORIO SUSPENSO MASTER DE CANTO COM MESA L76.17 DECA (PCD)</t>
  </si>
  <si>
    <t>16.11</t>
  </si>
  <si>
    <t>TANQUE DE LOUÇA BRANCA COM COLUNA, 30L OU EQUIVALENTE</t>
  </si>
  <si>
    <t>16.12</t>
  </si>
  <si>
    <t>CHUVEIRO ELÉTRICO COMUM CORPO PLÁSTICO, TIPO DUCHA</t>
  </si>
  <si>
    <t>16.13</t>
  </si>
  <si>
    <t>CORRIMÃO SIMPLES, DIÂMETRO EXTERNO = 1 1/2", EM ALUMÍNIO.</t>
  </si>
  <si>
    <t>16.14</t>
  </si>
  <si>
    <t>DUCHA HIGIÊNICA COM REGISTRO E DERIVAÇÃO</t>
  </si>
  <si>
    <t>16.15</t>
  </si>
  <si>
    <t>16.16</t>
  </si>
  <si>
    <t>TORNEIRA PLÁSTICA 3/4" PARA TANQUE</t>
  </si>
  <si>
    <t>16.17</t>
  </si>
  <si>
    <t>TORNEIRA CROMADA DE MESA, 1/2" OU 3/4"</t>
  </si>
  <si>
    <t>16.18</t>
  </si>
  <si>
    <t>TORNEIRA CROMADA DE MESA, 1/2" OU 3/4", PARA LAVATÓRIO</t>
  </si>
  <si>
    <t>16.19</t>
  </si>
  <si>
    <t>PAPELEIRA DE PAREDE EM METAL CROMADO SEM TAMPA, INCLUSO FIXAÇÃO.</t>
  </si>
  <si>
    <t>16.20</t>
  </si>
  <si>
    <t>SABONETEIRA PLASTICA TIPO DISPENSER PARA SABONETE LIQUIDO COM RESERVATORIO 800 A 1500 ML, INCLUSO FIXAÇÃO.</t>
  </si>
  <si>
    <t>16.21</t>
  </si>
  <si>
    <t>DISPENSER SABONETEIRA</t>
  </si>
  <si>
    <t>16.22</t>
  </si>
  <si>
    <t>PORTA TOALHA DE PAPEL - POLIPROPILENO</t>
  </si>
  <si>
    <t>16.23</t>
  </si>
  <si>
    <t>BARRA DE APOIO RETA, EM ACO INOX POLIDO, COMPRIMENTO 80 CM</t>
  </si>
  <si>
    <t>16.24</t>
  </si>
  <si>
    <t>BARRA DE APOIO RETA, EM ACO INOX POLIDO, COMPRIMENTO 70 CM</t>
  </si>
  <si>
    <t>16.25</t>
  </si>
  <si>
    <t>BARRA DE APOIO RETA, EM ACO INOX POLIDO, COMPRIMENTO 60CM</t>
  </si>
  <si>
    <t>16.27</t>
  </si>
  <si>
    <t>BANCO ARTICULADO, EM ACO INOX, PARA PCD, FIXADO NA PAREDE</t>
  </si>
  <si>
    <t>16.28</t>
  </si>
  <si>
    <t>BEBEDOURO AÇO INOX C/4 TORNEIRAS E FILTRO</t>
  </si>
  <si>
    <t>16.29</t>
  </si>
  <si>
    <t>BEBEDOURO INFANTIL INOX</t>
  </si>
  <si>
    <t>16.30</t>
  </si>
  <si>
    <t>MAQUINA DE LAVAR-ROUPAS</t>
  </si>
  <si>
    <t>16.31</t>
  </si>
  <si>
    <t>CABIDE METÁLICO DECA OU EQUIVALENTE</t>
  </si>
  <si>
    <t>16.32</t>
  </si>
  <si>
    <t>Ducha Higiênica com 3 Temperaturas 220V.</t>
  </si>
  <si>
    <t>UNID</t>
  </si>
  <si>
    <t>16.33</t>
  </si>
  <si>
    <t>Barra em aço inox</t>
  </si>
  <si>
    <t>INSTALAÇÃO DE GÁS COMBUSTÍVEL</t>
  </si>
  <si>
    <t>17.1</t>
  </si>
  <si>
    <t>CONCRETO FCK = 20MPA, TRAÇO 1:2,7:3 PREPARO MECÂNICO COM BETONEIRA 600 L</t>
  </si>
  <si>
    <t>17.2</t>
  </si>
  <si>
    <t>REQUADRO PARA VENTILAÇÃO EM CHAPA DE ALUMINIO COM VENEZIANA</t>
  </si>
  <si>
    <t>17.3</t>
  </si>
  <si>
    <t>TUBO DE AÇO GALVANIZADO COM COSTURA, CLASSE MÉDIA, CONEXÃO ROSQUEADA, DN 20 (3/4")</t>
  </si>
  <si>
    <t>17.4</t>
  </si>
  <si>
    <t>ENVELOPE DE CONCRETO P/PROTEÇÃO DE TUBO PVC ENTERRADO</t>
  </si>
  <si>
    <t>17.5</t>
  </si>
  <si>
    <t>Fita anticorrosiva 5cm x 30m (2 camadas)</t>
  </si>
  <si>
    <t>17.6</t>
  </si>
  <si>
    <t>REGULADOR TIPO FISHER DE ALTA PRESSÃO D=28 MM, CLASSE 300 - 1º ESTÁGIO</t>
  </si>
  <si>
    <t>17.7</t>
  </si>
  <si>
    <t>REGULADOR FISHER COBRE  BAIXA PRESSÃO, CLASSE 300,  D=15 MM - 2º ESTÁGIO</t>
  </si>
  <si>
    <t>17.8</t>
  </si>
  <si>
    <t>INSTALAÇÕES BÁSCIAS PARA ABRIGO DE GÁS (Capacidade 04 cilindros GLP de 45 KG)</t>
  </si>
  <si>
    <t>17.9</t>
  </si>
  <si>
    <t>Placa de sinalização fotoluminoscente "PROIBIDO FUMAR"</t>
  </si>
  <si>
    <t>17.10</t>
  </si>
  <si>
    <t>Placa de sinalização fotoluminoscente "PERIGO INFLAMAVEL"</t>
  </si>
  <si>
    <t>SISTEMA DE PROTEÇÃO CONTRA INCÊNDIO</t>
  </si>
  <si>
    <t>18.1</t>
  </si>
  <si>
    <t>Sucção - Incêndio</t>
  </si>
  <si>
    <t>ADAPTADOR COM FLANGE EM FERRO GALVANIZADO LONGO DN 2 1/2"</t>
  </si>
  <si>
    <t>TUBO DE AÇO GALVANIZADO COM COSTURA, CLASSE MÉDIA, DN 65 (2 1/2")</t>
  </si>
  <si>
    <t>ADAPTADOR EM FERRO GALVANIZADO DN 2 1/2"</t>
  </si>
  <si>
    <t>REGISTRO DE GAVETA BRUTO, LATÃO, ROSCÁVEL, 2 1/2"</t>
  </si>
  <si>
    <t>JOELHO 90 GRAUS, EM FERRO GALVANIZADO, CONEXÃO ROSQUEADA, DN 65 (2 1/2")</t>
  </si>
  <si>
    <t>TÊ, EM FERRO GALVANIZADO, CONEXÃO ROSQUEADA, DN 65 (2 1/2")</t>
  </si>
  <si>
    <t>18.2</t>
  </si>
  <si>
    <t>By Pass - Incêndio</t>
  </si>
  <si>
    <t>VÁLVULA DE RETENÇÃO HORIZONTAL, DE BRONZE, ROSCÁVEL, 2 1/2"</t>
  </si>
  <si>
    <t>TUBO DE AÇO GALVANIZADO COM COSTURA, CLASSE MÉDIA, CONEXÃO ROSQUEADA, DN 65 (2 1/2")</t>
  </si>
  <si>
    <t>18.3</t>
  </si>
  <si>
    <t>Distribuição (Recalque) - Incêndio</t>
  </si>
  <si>
    <t>UNIÃO, EM FERRO GALVANIZADO, CONEXÃO ROSQUEADA, DN 65 (2 1/2")</t>
  </si>
  <si>
    <t>VÁLVULA DE RETENÇÃO VERTICAL, DE BRONZE, ROSCÁVEL, 2 1/2"</t>
  </si>
  <si>
    <t>MANOMETRO 0 A 200 PSI (0 A 14 KGF/CM2), D = 50MM</t>
  </si>
  <si>
    <t>FORNECIMENTO E INSTALAÇÃO DE CHAVE DE FLUXO</t>
  </si>
  <si>
    <t>18.4</t>
  </si>
  <si>
    <t>Equipamentos - Incêndio</t>
  </si>
  <si>
    <t>HIDRANTE DE PAREDE</t>
  </si>
  <si>
    <t>HIDRANTE DE PASSEIO</t>
  </si>
  <si>
    <t>18.5</t>
  </si>
  <si>
    <t>Bomba - Incêndio</t>
  </si>
  <si>
    <t>BOMBA CENTRIFUGA. 4 CV</t>
  </si>
  <si>
    <t>18.6</t>
  </si>
  <si>
    <t>Instalações de Incêndio</t>
  </si>
  <si>
    <t>EXTINTOR DE INCÊNDIO ABC -  6Kg</t>
  </si>
  <si>
    <t>LUMINÁRIA DE EMERGÊNCIA, COM 30 LÂMPADAS LED DE 2 W, SEM REATOR</t>
  </si>
  <si>
    <t>BLOCO AUTÔNOMO DE ILUMINAÇÃO COM AUTONOMIA MINIMA DE 2 HORAS, COM 2 FAROÍS DE LÂMPADAS 21/55 W</t>
  </si>
  <si>
    <t>ACIONADOR MANUAL DA BOMBA DE INCÊNDIO (BOTOEIRA TIPO LIGA E DESLIGA)</t>
  </si>
  <si>
    <t>AVISADOR SONORO TIPO SIRENE</t>
  </si>
  <si>
    <t>ACIONADOR MANUAL DE ALARME DE INCÊNDIO (BOTOEIRA) TIPO QUEBRA VIDRO COM AVISADOR SONORO E VISUAL</t>
  </si>
  <si>
    <t>18.7</t>
  </si>
  <si>
    <t>Sinalização - Incêndio</t>
  </si>
  <si>
    <t>PLACA DE SINALIZAÇÃO FOTOLUMINESCENTE</t>
  </si>
  <si>
    <t>Placa de sinalização de solo 1,00 x 1,00 m (Extintor e Hidrante Bombeiro)</t>
  </si>
  <si>
    <t>Placa de sinalização risco de choque - L30</t>
  </si>
  <si>
    <t>PLACA DE SINALIZAÇÃO - D-50cm (Proibido Fumar)</t>
  </si>
  <si>
    <t>PLACA DE SAIDA DE EMERGENCIA</t>
  </si>
  <si>
    <t>INSTALAÇÃO ELÉTRICA - 127V</t>
  </si>
  <si>
    <t>19.1</t>
  </si>
  <si>
    <t>ALIMENTAÇÃO E CENTRO DE DISTRIBUIÇÃO</t>
  </si>
  <si>
    <t>SUBESTAÇÃO AÉREA C/ TRANSFORMADOR  112,5 KVA (incl.poste, acessorios e cabinede mediçao)</t>
  </si>
  <si>
    <t>QUADRO DE DISTRIBUIÇÃO DE ENERGIA EM CHAPA DE AÇO GALVANIZADO, DE EMBUTIR, COM BARRAMENTO TRIFÁSICO, PARA 12 DISJUNTORES DIN 100A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</si>
  <si>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</si>
  <si>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</si>
  <si>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QUADRO DE DISTRIBUIÇÃO DE ENERGIA DE EMBUTIR, EM CHAPA METÁLICA PARA 10 DISJUNTORES TRIFÁSICO E NEUTRO COM BARRAMENTO - 400A - 600A_2023</t>
  </si>
  <si>
    <t>19.2</t>
  </si>
  <si>
    <t>DISJUNTORES</t>
  </si>
  <si>
    <t>DISJUNTOR TRIPOLAR TIPO DIN, CORRENTE NOMINAL DE 10A - FORNECIMENTO E INSTALAÇÃO. AF_10/2020</t>
  </si>
  <si>
    <t>DISJUNTOR TRIPOLAR TIPO DIN, CORRENTE NOMINAL DE 32A</t>
  </si>
  <si>
    <t>Disjuntor 3P - 63 a 100A - PADRÃO DIN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</si>
  <si>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</si>
  <si>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</si>
  <si>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25A - FORNECIMENTO E INSTALAÇÃO. AF_10/2020</t>
  </si>
  <si>
    <t>DISJUNTOR MONOPOLAR TIPO DIN, CORRENTE NOMINAL DE 32A - FORNECIMENTO E INSTALAÇÃO. AF_10/2020</t>
  </si>
  <si>
    <t>DISJUNTOR BIPOLAR TIPO DIN, CORRENTE NOMINAL DE 10A - FORNECIMENTO E INSTALAÇÃO. AF_10/2020</t>
  </si>
  <si>
    <t>DISJUNTOR BIPOLAR TIPO DIN, CORRENTE NOMINAL DE 25A - FORNECIMENTO E INSTALAÇÃO. AF_10/2020</t>
  </si>
  <si>
    <t>DISJUNTOR BIPOLAR TIPO DIN, CORRENTE NOMINAL DE 32A - FORNECIMENTO E INSTALAÇÃO. AF_10/2020</t>
  </si>
  <si>
    <t>DISJUNTOR BIPOLAR TIPO DIN, CORRENTE NOMINAL DE 20A - FORNECIMENTO E INSTALAÇÃO. AF_10/2020</t>
  </si>
  <si>
    <t>DISJUNTOR BIPOLAR TIPO DIN, CORRENTE NOMINAL DE 40A - FORNECIMENTO E INSTALAÇÃO. AF_10/2020</t>
  </si>
  <si>
    <t>DISJUNTOR TERMOMAGNÉTICO TRIPOLAR , CORRENTE NOMINAL DE 125A - FORNECIMENTO E INSTALAÇÃO. AF_10/2020</t>
  </si>
  <si>
    <t>Disjuntor 3P - 125A a 225A - PADRÃO DIN</t>
  </si>
  <si>
    <t>19.3</t>
  </si>
  <si>
    <t>ELETRODUTOS E ACESSÓRIOS</t>
  </si>
  <si>
    <t>ELETRODUTO FLEXÍVEL CORRUGADO, PVC, DN 32 MM (1")</t>
  </si>
  <si>
    <t>ELETRODUTO FLEXÍVEL CORRUGADO, PVC, DN 25 MM (3/4")</t>
  </si>
  <si>
    <t>ELETRODUTO FLEXÍVEL CORRUGADO, PEAD, DN 63 (2"), PARA REDE ENTERRADA DE DISTRIBUIÇÃO DE ENERGIA ELÉTRICA - FORNECIMENTO E INSTALAÇÃO. AF_12/2021</t>
  </si>
  <si>
    <t>ELETRODUTO FLEXÍVEL CORRUGADO, PEAD, DN 90 (3"), PARA REDE ENTERRADA DE DISTRIBUIÇÃO DE ENERGIA ELÉTRICA - FORNECIMENTO E INSTALAÇÃO. AF_12/2021</t>
  </si>
  <si>
    <t>Eletroduto PVC Rígido de 1"</t>
  </si>
  <si>
    <t>Eletroduto PVC Rígido de 3/4"</t>
  </si>
  <si>
    <t>CAIXA DE ALVENARIA DE 30x30x30CM C/ TPO CONCRETO</t>
  </si>
  <si>
    <t>CAIXA DE ALVENARIA DE 40x40x40CM C/ TPO CONCRETO</t>
  </si>
  <si>
    <t>Caixa de passagem ch. aço 100x100x80mm</t>
  </si>
  <si>
    <t>CAIXA RETANGULAR 4" X 2"</t>
  </si>
  <si>
    <t>Curva  90° p/ elet. F°G° 3" (IE)</t>
  </si>
  <si>
    <t>Curva  90º p/ elet. FºGº 3/4" (IE)</t>
  </si>
  <si>
    <t>Luva p/ elet. FºGº de 1" (IE)</t>
  </si>
  <si>
    <t>Luva p/ elet. FºGº de 3/4" (IE)</t>
  </si>
  <si>
    <t>Conjunto de acessórios e fixação para eletrocalhas</t>
  </si>
  <si>
    <t>cj</t>
  </si>
  <si>
    <t>Conjunto de bucha com arruela em liga especial zamak p/eletroduto 85mm, d=3"</t>
  </si>
  <si>
    <t>Conjunto de bucha com arruela em liga especial zamak p/eletroduto 25mm, d=1"</t>
  </si>
  <si>
    <t>Conjunto de bucha com arruela em liga especial zamak p/eletroduto 20mm, d=3/4"</t>
  </si>
  <si>
    <t>CAIXA DE PASSAGEM PVC 4X2" - FORNECIMENTO E INSTALACAO</t>
  </si>
  <si>
    <t>CAIXA PVC OCTOGONAL 4X4" FUNDO MOVEL</t>
  </si>
  <si>
    <t>Supressor contra surto CLAMPER 45KA</t>
  </si>
  <si>
    <t>Proteção contra surto Classe II,1P,20KA,175V</t>
  </si>
  <si>
    <t>INTERRUPTOR DIFERENCIAL E RESIDUAL DR 25Am 2P.</t>
  </si>
  <si>
    <t>INTERRUPTOR DIFERENCIAL E RESIDUAL DR 40Am 2P.</t>
  </si>
  <si>
    <t>19.4</t>
  </si>
  <si>
    <t>CABOS E FIOS (CONDUTORES)</t>
  </si>
  <si>
    <t>CABO DE COBRE FLEXÍVEL ISOLADO, 2,5 MM², ANTI-CHAMA 450/750 V</t>
  </si>
  <si>
    <t>CABO DE COBRE FLEXÍVEL ISOLADO, 4 MM², ANTI-CHAMA 450/750 V</t>
  </si>
  <si>
    <t>CABO DE COBRE FLEXÍVEL ISOLADO, 6 MM², ANTI-CHAMA 450/750 V</t>
  </si>
  <si>
    <t>CABO DE COBRE FLEXÍVEL ISOLADO, 16 MM², ANTI-CHAMA 450/750 V</t>
  </si>
  <si>
    <t>CABO DE COBRE FLEXÍVEL ISOLADO, 25 MM², ANTI-CHAMA 450/750 V</t>
  </si>
  <si>
    <t>Cabo de cobre  35mm2 - 750 V</t>
  </si>
  <si>
    <t>Cabo de cobre  70mm2 - 1 KV</t>
  </si>
  <si>
    <t>Cabo de cobre 150 mm² - 1 KV</t>
  </si>
  <si>
    <t>19.5</t>
  </si>
  <si>
    <t>ELETROCALHAS</t>
  </si>
  <si>
    <t>CURVA VERTICAL 90º EXTERNA PARA ELETROCALHA 150X75mm</t>
  </si>
  <si>
    <t>Saída horizontal para eletroduto</t>
  </si>
  <si>
    <t>Curva horizontal 150 x 75mm para eletrocalha metálica, com ângulo 90º</t>
  </si>
  <si>
    <t>ELETROCALHA LISA, TIPO U 150 X 75 MM COM TAMPA, INCLUSIVE CONEXÕES</t>
  </si>
  <si>
    <t>Eletrocalha T horizontal 90°, 150x75mm</t>
  </si>
  <si>
    <t>Eletrocalha Tala plana perfurada, 75mm</t>
  </si>
  <si>
    <t>Tampa com Terminal p/ T horizontal 90° para Eletrocalha</t>
  </si>
  <si>
    <t>Tampa p/ curva horizontal 90°, 150x75mm para Eletrocalha</t>
  </si>
  <si>
    <t>Tampa p/ curva vestical 90°, 150x75mm para Eletrocalha</t>
  </si>
  <si>
    <t>19.6</t>
  </si>
  <si>
    <t>ILUMINAÇÃO E TOMADAS</t>
  </si>
  <si>
    <t>TOMADA ALTA DE EMBUTIR (1 MÓDULO), 2P+T 20 A, INCLUINDO SUPORTE E PLACA - FORNECIMENTO E INSTALAÇÃO. AF_03/2023</t>
  </si>
  <si>
    <t>INTERRUPTOR PARALELO (1 MÓDULO), 10A/250V, INCLUINDO SUPORTE E PLACA - FORNECIMENTO E INSTALAÇÃO. AF_03/2023</t>
  </si>
  <si>
    <t>INTERRUPTOR SIMPLES (1 MÓDULO) COM 1 TOMADA DE EMBUTIR 2P+T 10 A</t>
  </si>
  <si>
    <t>INTERRUPTOR SIMPLES (2 MÓDULOS) COM INTERRUPTOR PARALELO (1 MÓDULO), 10A/250V, INCLUINDO SUPORTE E PLACA - FORNECIMENTO E INSTALAÇÃO. AF_03/2023</t>
  </si>
  <si>
    <t>TOMADA MÉDIA DE EMBUTIR (2 MÓDULOS), 2P+T 10 A, INCLUINDO SUPORTE E PLACA - FORNECIMENTO E INSTALAÇÃO. AF_03/2023</t>
  </si>
  <si>
    <t>TOMADA MÉDIA DE EMBUTIR (1 MÓDULO), 2P+T 10 A</t>
  </si>
  <si>
    <t>TOMADA MÉDIA DE EMBUTIR (1 MÓDULO), 2P+T 20 A</t>
  </si>
  <si>
    <t>CAMPAINHA/CIGARRA</t>
  </si>
  <si>
    <t>PONTO P/ CAMPANHIA CIGARRA (com tubul. Cx. e fiação)</t>
  </si>
  <si>
    <t>PT</t>
  </si>
  <si>
    <t>REFLETOR EM ALUMÍNIO, DE SUPORTE E ALÇA, COM LÂMPADA VAPOR DE MERCÚRIO DE 250 W, COM REATOR ALTO FATOR DE POTÊNCIA - FORNECIMENTO E INSTALAÇÃO. AF_02/2020</t>
  </si>
  <si>
    <t>Luminária de sobrepor com aletas e 2 lâmpadas de Led de 18W</t>
  </si>
  <si>
    <t>Luminária de sobrepor com aletas e 2 lâmpadas de Led de 10W</t>
  </si>
  <si>
    <t>Luminária  tipo arandela- casco de tartaruga</t>
  </si>
  <si>
    <t>Rele fotoeletrico</t>
  </si>
  <si>
    <t>Base para relé fotoelétrico</t>
  </si>
  <si>
    <t>19.7</t>
  </si>
  <si>
    <t>EQUIPAMENTOS</t>
  </si>
  <si>
    <t>VENTILADOR DE PAREDE</t>
  </si>
  <si>
    <t>Ponto de antena p/ radio e TV (c/ fiaçao)</t>
  </si>
  <si>
    <t>20.1</t>
  </si>
  <si>
    <t>Ponto p/ar condicionado(tubul.,cj.airstop e fiaçao)</t>
  </si>
  <si>
    <t>20.2</t>
  </si>
  <si>
    <t>Ponto de gás p/ split até 30.000 BTU</t>
  </si>
  <si>
    <t>20.3</t>
  </si>
  <si>
    <t>Ponto de dreno p/ split (10m)</t>
  </si>
  <si>
    <t>20.4</t>
  </si>
  <si>
    <t>Cabo de cobre   4mm2 - 1 KV</t>
  </si>
  <si>
    <t>20.5</t>
  </si>
  <si>
    <t>Cabo de cobre   6mm2 - 1  KV</t>
  </si>
  <si>
    <t>20.6</t>
  </si>
  <si>
    <t>Aparelho Air-Split -  9.000 BTU</t>
  </si>
  <si>
    <t>20.7</t>
  </si>
  <si>
    <t>Aparelho Air-Split - 18.000 BTU's - Inverter</t>
  </si>
  <si>
    <t>20.8</t>
  </si>
  <si>
    <t>Aparelho Air-Split - 24.000 BTU's - Inverter</t>
  </si>
  <si>
    <t>20.9</t>
  </si>
  <si>
    <t>Aparelho Air-Split - 30.000 BTU's - Inverter</t>
  </si>
  <si>
    <t>20.10</t>
  </si>
  <si>
    <t>Suporte de Piso para Condensadora de Ar Condicionado tipo SPLIT até 36.000 btus</t>
  </si>
  <si>
    <t>INSTALAÇÕES DE REDE ESTRUTURADA</t>
  </si>
  <si>
    <t>21.1</t>
  </si>
  <si>
    <t>EQUIPAMENTOS PASSIVOS</t>
  </si>
  <si>
    <t>PATCH PANEL 24 PORTAS, CATEGORIA 6 - FORNECIMENTO E INSTALAÇÃO. AF_11/2019</t>
  </si>
  <si>
    <t>SWITCH 48 PORTAS</t>
  </si>
  <si>
    <t>Organizador horizontal de cabos fechado p/ CB 19" 1 U/A</t>
  </si>
  <si>
    <t>BANDEJA DESLIZANTE PARA RACK 19""</t>
  </si>
  <si>
    <t>ACESSES POINT WIRELESS</t>
  </si>
  <si>
    <t>21.2</t>
  </si>
  <si>
    <t>CABOS EM PAR TRANÇADOS</t>
  </si>
  <si>
    <t>CABO LÓGICO 4 PARES, CATEGORIA 6 - UTP</t>
  </si>
  <si>
    <t>Patch cable M8V cat 6e 2,5m</t>
  </si>
  <si>
    <t>Switch 24 portas</t>
  </si>
  <si>
    <t>21.3</t>
  </si>
  <si>
    <t>TOMADAS</t>
  </si>
  <si>
    <t>TOMADA DE REDE RJ45</t>
  </si>
  <si>
    <t>21.4</t>
  </si>
  <si>
    <t>CAIXAS E ACESSÓRIOS</t>
  </si>
  <si>
    <t>CAIXA DE PASSAGEM EM ALVENARIA 30x30CM COM TAMPA FERRO FUNDIDO</t>
  </si>
  <si>
    <t>CAIXA DE PASSAGEM PARA TELEFONE 15X15X10CM (SOBREPOR)</t>
  </si>
  <si>
    <t>CAIXA RETANGULAR 4" X 2" MÉDIA</t>
  </si>
  <si>
    <t>21.5</t>
  </si>
  <si>
    <t>ELETROCALHA LISA 100X50 COM TAMPA INCLUSIVE CONEXÕES</t>
  </si>
  <si>
    <t>Eletroduto PVC Rígido de 2"</t>
  </si>
  <si>
    <t>SISTEMA DE EXAUSTÃO MECÂNICA</t>
  </si>
  <si>
    <t>22.1</t>
  </si>
  <si>
    <t>COIFA EM AÇO INOX ESCOVADO DE 1500x1000x6000 MM</t>
  </si>
  <si>
    <t>22.2</t>
  </si>
  <si>
    <t>Exaustor d=40cm</t>
  </si>
  <si>
    <t>22.3</t>
  </si>
  <si>
    <t>EXAUSTOR MECÂNICO PARA BANHEIRO</t>
  </si>
  <si>
    <t>SISTEMA DE PROTEÇÃO CONTRA DESCARGAS ATMOSFÉRICAS (SPDA)</t>
  </si>
  <si>
    <t>23.1</t>
  </si>
  <si>
    <t>CAPTOR TIPO FRANKLIN PARA SPDA - FORNECIMENTO E INSTALAÇÃO. AF_12/2017</t>
  </si>
  <si>
    <t>23.2</t>
  </si>
  <si>
    <t>VERGALHÃO CA-25 # 10 MM</t>
  </si>
  <si>
    <t>23.3</t>
  </si>
  <si>
    <t>SUPORTE ISOLADOR PARA CORDOALHA DE COBRE</t>
  </si>
  <si>
    <t>23.4</t>
  </si>
  <si>
    <t>ABRAÇADEIRA GUIA REFORÇADA 2"</t>
  </si>
  <si>
    <t>U</t>
  </si>
  <si>
    <t>23.5</t>
  </si>
  <si>
    <t>SUPORTE ISOLADOR PARA CORDOALHA DE COBRE - FORNECIMENTO E INSTALAÇÃO.</t>
  </si>
  <si>
    <t>23.6</t>
  </si>
  <si>
    <t>CAIXA DE EQUIPOTENCIALIZAÇÃO P/ ATERRAMENTO 200x200x100MM C/ BARRAMENTO, ESP. 6MM</t>
  </si>
  <si>
    <t>23.7</t>
  </si>
  <si>
    <t>23.8</t>
  </si>
  <si>
    <t>23.9</t>
  </si>
  <si>
    <t>HASTE DE ATERRAMENTO 5/8  PARA SPDA</t>
  </si>
  <si>
    <t>23.10</t>
  </si>
  <si>
    <t>CORDOALHA DE COBRE NU 16 MM²</t>
  </si>
  <si>
    <t>23.11</t>
  </si>
  <si>
    <t>CORDOALHA DE COBRE NU 35 MM²</t>
  </si>
  <si>
    <t>23.12</t>
  </si>
  <si>
    <t>CORDOALHA DE COBRE NU 50 MM²</t>
  </si>
  <si>
    <t>23.13</t>
  </si>
  <si>
    <t>CAIXA DE INSPEÇÃO PARA ATERRAMENTO, CIRCULAR, EM POLIETILENO, Ø = 0,3 M.</t>
  </si>
  <si>
    <t>23.14</t>
  </si>
  <si>
    <t>TERMINAL DE PRESSÃO P/ CABOS ATÉ 35MM2</t>
  </si>
  <si>
    <t>23.15</t>
  </si>
  <si>
    <t>Ponto de solda exotérmica</t>
  </si>
  <si>
    <t>23.16</t>
  </si>
  <si>
    <t>MINI CAPTOR PARA SPDA - FORNECIMENTO E INSTALAÇÃO. AF_08/2023</t>
  </si>
  <si>
    <t>SERVIÇOS COMPLEMENTARES</t>
  </si>
  <si>
    <t>24.1</t>
  </si>
  <si>
    <t>GERAIS</t>
  </si>
  <si>
    <t>MASTRO EM FOGO SOBRE BASE DE CONCRETO - 3 UND</t>
  </si>
  <si>
    <t>BANCADA EM GRANITO CINZA ANDORINHA - E = 2CM</t>
  </si>
  <si>
    <t>PRATILEIRA, ACABAMENTOS EM GRANITO CINZA ANDORINHA - E = 2CM</t>
  </si>
  <si>
    <t>PRATELEIRA EM MADEIRA DE LEI PLAINADA</t>
  </si>
  <si>
    <t>BANCO EM ALVENARIA, TAMPO EM CONCRETO, C/ENCOSTO H=80cm (PINTADO)</t>
  </si>
  <si>
    <t>ENCANINHOS DE MADEIRA DE LEI PLAINADA</t>
  </si>
  <si>
    <t>GUARDA CORPO C/ CORRIMÃO EM TUBO DE AÇO GALVANIZADO 3/4"(RAMPA DE ENTRADA)</t>
  </si>
  <si>
    <t>24.2</t>
  </si>
  <si>
    <t>SERVIÇOS GERAIS</t>
  </si>
  <si>
    <t>24.2.1.1</t>
  </si>
  <si>
    <t>CISTERNA CAP. 10.000 L</t>
  </si>
  <si>
    <t>24.2.1.2</t>
  </si>
  <si>
    <t>ESCADA MARINHEIRO PERFIL DE ACO COM GUARDA CORPO INCLUSIVE PINTURA</t>
  </si>
  <si>
    <t>24.2.1.3</t>
  </si>
  <si>
    <t>GUARDA CORPO C/ CORRIMÃO EM TUBO DE AÇO GALVANIZADO 3/4"</t>
  </si>
  <si>
    <t>24.2.1.4</t>
  </si>
  <si>
    <t>INSTALAÇÃO HIDRÁULICA (POÇO)</t>
  </si>
  <si>
    <t>24.2.2.1</t>
  </si>
  <si>
    <t>Poço Tubular d= 6" -  prof.= 30m</t>
  </si>
  <si>
    <t>24.2.2.2</t>
  </si>
  <si>
    <t>ABRACADEIRA GUIA SIMPLES 2"</t>
  </si>
  <si>
    <t>24.2.2.3</t>
  </si>
  <si>
    <t>Bomba Submersa  3/4 CV (sem tubulação)</t>
  </si>
  <si>
    <t>24.2.2.4</t>
  </si>
  <si>
    <t>LUVA, EM AÇO, CONEXÃO SOLDADA, DN 50 (2"), INSTALADO EM PRUMADAS - FORNECIMENTO E INSTALAÇÃO. AF_10/2020</t>
  </si>
  <si>
    <t>24.2.2.5</t>
  </si>
  <si>
    <t>24.2.2.6</t>
  </si>
  <si>
    <t>CURVA 90 GRAUS, EM AÇO, CONEXÃO SOLDADA, DN 50 (2"), INSTALADO EM PRUMADAS - FORNECIMENTO E INSTALAÇÃO. AF_10/2020</t>
  </si>
  <si>
    <t>24.2.2.7</t>
  </si>
  <si>
    <t>UNIÃO, EM FERRO GALVANIZADO, DN 50 (2"), CONEXÃO ROSQUEADA, INSTALADO EM PRUMADAS - FORNECIMENTO E INSTALAÇÃO. AF_10/2020</t>
  </si>
  <si>
    <t>24.2.2.8</t>
  </si>
  <si>
    <t>REGISTRO DE GAVETA BRUTO, LATÃO, ROSCÁVEL, 2" - FORNECIMENTO E INSTALAÇÃO. AF_08/2021</t>
  </si>
  <si>
    <t>24.2.2.9</t>
  </si>
  <si>
    <t>VÁLVULA DE RETENÇÃO VERTICAL, DE BRONZE, ROSCÁVEL, 2" - FORNECIMENTO E INSTALAÇÃO. AF_08/2021</t>
  </si>
  <si>
    <t>24.2.2.10</t>
  </si>
  <si>
    <t>TÊ, EM FERRO GALVANIZADO, DN 50 (2"), CONEXÃO ROSQUEADA, INSTALADO EM PRUMADAS - FORNECIMENTO E INSTALAÇÃO. AF_10/2020</t>
  </si>
  <si>
    <t>24.2.2.11</t>
  </si>
  <si>
    <t>24.2.2.12</t>
  </si>
  <si>
    <t>NIPLE, EM FERRO GALVANIZADO, CONEXÃO ROSQUEADA, DN 50 (2), INSTALADO EM RESERVAÇÃO DE ÁGUA DE EDIFICAÇÃO QUE POSSUA RESERVATÓRIO DE FIBRA/FIBROCIMENTO  FORNECIMENTO E INSTALAÇÃO. AF_06/2016</t>
  </si>
  <si>
    <t>INSTALAÇÃO HIDRÁULICA (RESERVATÓRIO)</t>
  </si>
  <si>
    <t>24.2.3.1</t>
  </si>
  <si>
    <t>VENTILAÇÃO</t>
  </si>
  <si>
    <t>24.2.3.1.1</t>
  </si>
  <si>
    <t>CURVA 90 GRAUS, PVC, SOLDÁVEL, DN 50MM, INSTALADO EM PRUMADA DE ÁGUA - FORNECIMENTO E INSTALAÇÃO. AF_06/2022</t>
  </si>
  <si>
    <t>24.2.3.1.2</t>
  </si>
  <si>
    <t>ADAPTADOR COM FLANGE E ANEL DE VEDAÇÃO, PVC, SOLDÁVEL, DN 50 MM X 1 1/2 , INSTALADO EM RESERVAÇÃO DE ÁGUA DE EDIFICAÇÃO QUE POSSUA RESERVATÓRIO DE FIBRA/FIBROCIMENTO   FORNECIMENTO E INSTALAÇÃO. AF_06/2016</t>
  </si>
  <si>
    <t>24.2.3.1.3</t>
  </si>
  <si>
    <t>UNIÃO, PVC, SOLDÁVEL, DN 50MM, INSTALADO EM PRUMADA DE ÁGUA - FORNECIMENTO E INSTALAÇÃO. AF_06/2022</t>
  </si>
  <si>
    <t>24.2.3.2</t>
  </si>
  <si>
    <t>EXTRAVASOR E LIMPEZA (CISTERNA)</t>
  </si>
  <si>
    <t>24.2.3.2.1</t>
  </si>
  <si>
    <t>CURVA 90 GRAUS, PVC, SOLDÁVEL, DN 75MM, INSTALADO EM PRUMADA DE ÁGUA - FORNECIMENTO E INSTALAÇÃO. AF_06/2022</t>
  </si>
  <si>
    <t>24.2.3.2.2</t>
  </si>
  <si>
    <t>ADAPTADOR COM FLANGES LIVRES, PVC, SOLDÁVEL LONGO, DN 75 MM X 2 1/2 , INSTALADO EM RESERVAÇÃO DE ÁGUA DE EDIFICAÇÃO QUE POSSUA RESERVATÓRIO DE FIBRA/FIBROCIMENTO   FORNECIMENTO E INSTALAÇÃO. AF_06/2016</t>
  </si>
  <si>
    <t>24.2.3.2.3</t>
  </si>
  <si>
    <t>24.2.3.2.4</t>
  </si>
  <si>
    <t>REGISTRO DE GAVETA BRUTO, LATÃO, ROSCÁVEL, 2 1/4"</t>
  </si>
  <si>
    <t>24.2.3.2.5</t>
  </si>
  <si>
    <t>24.2.3.2.6</t>
  </si>
  <si>
    <t>TE, PVC, SOLDÁVEL, DN 75MM, INSTALADO EM PRUMADA DE ÁGUA - FORNECIMENTO E INSTALAÇÃO. AF_06/2022</t>
  </si>
  <si>
    <t>24.2.3.3</t>
  </si>
  <si>
    <t>ALIMENTAÇÃO (CISTERNA)</t>
  </si>
  <si>
    <t>24.2.3.3.1</t>
  </si>
  <si>
    <t>CURVA 90 GRAUS, PVC, SOLDÁVEL, DN 60MM, INSTALADO EM PRUMADA DE ÁGUA - FORNECIMENTO E INSTALAÇÃO. AF_06/2022</t>
  </si>
  <si>
    <t>24.2.3.3.2</t>
  </si>
  <si>
    <t>24.2.3.3.3</t>
  </si>
  <si>
    <t>ADAPTADOR COM FLANGE E ANEL DE VEDAÇÃO, PVC, SOLDÁVEL, DN 60 MM X 2 , INSTALADO EM RESERVAÇÃO DE ÁGUA DE EDIFICAÇÃO QUE POSSUA RESERVATÓRIO DE FIBRA/FIBROCIMENTO   FORNECIMENTO E INSTALAÇÃO. AF_06/2016</t>
  </si>
  <si>
    <t>24.2.3.3.4</t>
  </si>
  <si>
    <t>TORNEIRA DE BOIA PARA CAIXA D'ÁGUA, ROSCÁVEL, 1" - FORNECIMENTO E INSTALAÇÃO. AF_08/2021</t>
  </si>
  <si>
    <t>24.2.3.4</t>
  </si>
  <si>
    <t>LIMPEZA (REL)</t>
  </si>
  <si>
    <t>24.2.3.4.1</t>
  </si>
  <si>
    <t>ADAPTADOR COM FLANGE E ANEL DE VEDAÇÃO, PVC, SOLDÁVEL, DN 32 MM X 1 , INSTALADO EM RESERVAÇÃO DE ÁGUA DE EDIFICAÇÃO QUE POSSUA RESERVATÓRIO DE FIBRA/FIBROCIMENTO   FORNECIMENTO E INSTALAÇÃO. AF_06/2016</t>
  </si>
  <si>
    <t>24.2.3.4.2</t>
  </si>
  <si>
    <t>TUBO, PVC, SOLDÁVEL, DN 32MM, INSTALADO EM RAMAL OU SUB-RAMAL DE ÁGUA - FORNECIMENTO E INSTALAÇÃO. AF_06/2022</t>
  </si>
  <si>
    <t>24.2.3.4.3</t>
  </si>
  <si>
    <t>CURVA 90 GRAUS, PVC, SOLDÁVEL, DN 32MM, INSTALADO EM RAMAL OU SUB-RAMAL DE ÁGUA - FORNECIMENTO E INSTALAÇÃO. AF_06/2022</t>
  </si>
  <si>
    <t>24.2.3.4.4</t>
  </si>
  <si>
    <t>REGISTRO DE GAVETA BRUTO, LATÃO, ROSCÁVEL, 1", COM ACABAMENTO E CANOPLA CROMADOS - FORNECIMENTO E INSTALAÇÃO. AF_08/2021</t>
  </si>
  <si>
    <t>24.2.3.4.5</t>
  </si>
  <si>
    <t>24.2.3.4.6</t>
  </si>
  <si>
    <t>TE, PVC, SOLDÁVEL, DN 32MM, INSTALADO EM PRUMADA DE ÁGUA - FORNECIMENTO E INSTALAÇÃO. AF_06/2022</t>
  </si>
  <si>
    <t>24.2.3.5</t>
  </si>
  <si>
    <t>EXTRAVASOR (REL)</t>
  </si>
  <si>
    <t>24.2.3.5.1</t>
  </si>
  <si>
    <t>CURVA 90 GRAUS, PVC, SOLDÁVEL, DN 60 MM, INSTALADO EM RESERVAÇÃO DE ÁGUA DE EDIFICAÇÃO QUE POSSUA RESERVATÓRIO DE FIBRA/FIBROCIMENTO   FORNECIMENTO E INSTALAÇÃO. AF_06/2016</t>
  </si>
  <si>
    <t>24.2.3.5.2</t>
  </si>
  <si>
    <t>24.2.3.5.3</t>
  </si>
  <si>
    <t>Adaptador Soldável longo c/ flanges livres (cx.d'água)</t>
  </si>
  <si>
    <t>24.2.3.6</t>
  </si>
  <si>
    <t>DISTRIBUIÇÃO (REL)</t>
  </si>
  <si>
    <t>24.2.3.6.1</t>
  </si>
  <si>
    <t>24.2.3.6.2</t>
  </si>
  <si>
    <t>ADAPTADOR COM FLANGES LIVRES, PVC, SOLDÁVEL, DN 75 MM X 2 1/2 , INSTALADO EM RESERVAÇÃO DE ÁGUA DE EDIFICAÇÃO QUE POSSUA RESERVATÓRIO DE FIBRA/FIBROCIMENTO   FORNECIMENTO E INSTALAÇÃO. AF_06/2016</t>
  </si>
  <si>
    <t>24.2.3.6.3</t>
  </si>
  <si>
    <t>24.2.3.6.4</t>
  </si>
  <si>
    <t>24.2.3.6.5</t>
  </si>
  <si>
    <t>24.2.3.6.6</t>
  </si>
  <si>
    <t>24.2.3.6.7</t>
  </si>
  <si>
    <t>LUVA DE REDUÇÃO LONGA, DN 75 X 60 MM</t>
  </si>
  <si>
    <t>24.2.3.7</t>
  </si>
  <si>
    <t>RECALQUE</t>
  </si>
  <si>
    <t>24.2.3.7.1</t>
  </si>
  <si>
    <t>Bomba Centrífuga 1 CV (suc.,rec.,barrilete.,col.distribuiçao)</t>
  </si>
  <si>
    <t>24.2.3.7.2</t>
  </si>
  <si>
    <t>NIPLE DUPLO 1/2"</t>
  </si>
  <si>
    <t>24.2.3.7.3</t>
  </si>
  <si>
    <t>UNIÃO, PVC, SOLDÁVEL, DN 50MM, INSTALADO EM RAMAL DE DISTRIBUIÇÃO DE ÁGUA - FORNECIMENTO E INSTALAÇÃO. AF_06/2022</t>
  </si>
  <si>
    <t>24.2.3.7.4</t>
  </si>
  <si>
    <t>REGISTRO DE GAVETA BRUTO, LATÃO, ROSCÁVEL, 1 1/2" - FORNECIMENTO E INSTALAÇÃO. AF_08/2021</t>
  </si>
  <si>
    <t>24.2.3.7.5</t>
  </si>
  <si>
    <t>VÁLVULA DE RETENÇÃO HORIZONTAL, DE BRONZE, ROSCÁVEL, 2"  - FORNECIMENTO E INSTALAÇÃO. AF_08/2021</t>
  </si>
  <si>
    <t>24.2.3.7.6</t>
  </si>
  <si>
    <t>CURVA 90 GRAUS, PVC, SOLDÁVEL, DN 50 MM, INSTALADO EM RESERVAÇÃO DE ÁGUA DE EDIFICAÇÃO QUE POSSUA RESERVATÓRIO DE FIBRA/FIBROCIMENTO   FORNECIMENTO E INSTALAÇÃO. AF_06/2016</t>
  </si>
  <si>
    <t>24.2.3.7.7</t>
  </si>
  <si>
    <t>TUBO, PVC, SOLDÁVEL, DN 50MM, INSTALADO EM PRUMADA DE ÁGUA - FORNECIMENTO E INSTALAÇÃO. AF_06/2022</t>
  </si>
  <si>
    <t>24.2.3.7.8</t>
  </si>
  <si>
    <t>Adaptador Soldável longo c/ flanges livres (cx.d</t>
  </si>
  <si>
    <t>24.2.3.7.9</t>
  </si>
  <si>
    <t>TE, PVC, SOLDÁVEL, DN 50MM, INSTALADO EM PRUMADA DE ÁGUA - FORNECIMENTO E INSTALAÇÃO. AF_06/2022</t>
  </si>
  <si>
    <t>24.2.3.7.10</t>
  </si>
  <si>
    <t>TORNEIRA DE BOIA PARA CAIXA D</t>
  </si>
  <si>
    <t>24.2.3.8</t>
  </si>
  <si>
    <t>SUCÇÃO</t>
  </si>
  <si>
    <t>24.2.3.8.1</t>
  </si>
  <si>
    <t>24.2.3.8.2</t>
  </si>
  <si>
    <t>24.2.3.8.3</t>
  </si>
  <si>
    <t>UNIÃO, PVC, SOLDÁVEL, DN 60MM, INSTALADO EM PRUMADA DE ÁGUA - FORNECIMENTO E INSTALAÇÃO. AF_06/2022</t>
  </si>
  <si>
    <t>24.2.3.8.4</t>
  </si>
  <si>
    <t>24.2.3.8.5</t>
  </si>
  <si>
    <t>24.2.3.8.6</t>
  </si>
  <si>
    <t>CAIXA DE CONCRETO</t>
  </si>
  <si>
    <t>Caixa em alvenaria de 100x100x100cm c/ tpo. concreto</t>
  </si>
  <si>
    <t>CAIXA ENTERRADA HIDRÁULICA RETANGULAR, EM ALVENARIA COM BLOCOS DE CONCRETO, DIMENSÕES INTERNAS: 1X1X0,6 M PARA REDE DE DRENAGEM. AF_12/2020</t>
  </si>
  <si>
    <t>PEQUENAS OBRAS</t>
  </si>
  <si>
    <t>25.1</t>
  </si>
  <si>
    <t>PARQUE INFANTIL</t>
  </si>
  <si>
    <t>Brinquedo - Gangorra em madeira eucalipto d=20cm, com pintura esmalte sintético, conforme projeto p/Orla Atalaia Nova</t>
  </si>
  <si>
    <t>Brinquedo - Balanço Duplo, modelo M117, da Lúdico Brinquedos Inteligentes ou similar</t>
  </si>
  <si>
    <t>Brinquedo - Casa de madeira - com escorregador</t>
  </si>
  <si>
    <t>Brinquedo -  Labirinto (trepa-trepa). Dim:0,87x0,87x2,14m, ref: Sergipark ou similar</t>
  </si>
  <si>
    <t>Un</t>
  </si>
  <si>
    <t>Brinquedo - Carrossel de Roda</t>
  </si>
  <si>
    <t>25.2</t>
  </si>
  <si>
    <t>REDÁRIO</t>
  </si>
  <si>
    <t>INSTALAÇÃO DE PERGOLADO DE MADEIRA, EM MAÇARANDUBA, ANGELIM OU EQUIVALENTE DA REGIÃO, FIXADO COM CONCRETO SOBRE SOLO. AF_11/2021</t>
  </si>
  <si>
    <t>GANCHO ARMADOR DE REDE</t>
  </si>
  <si>
    <t>ACESSIBILIDADE</t>
  </si>
  <si>
    <t>26.1</t>
  </si>
  <si>
    <t>SINALIZAÇÃO VISUAL E TATIL</t>
  </si>
  <si>
    <t>PLACA 20X20CM, EM ACRÍLICO AZUL, 4MM COM LETRAS E PICTOGRAMAS BRANCOS</t>
  </si>
  <si>
    <t>PLACA 30X9CM, EM ACRÍLICO AZUL 4MM COM LETRAS BRANCAS</t>
  </si>
  <si>
    <t>PLACA TÁTIL ACRÍLICO 20X8CM 4MM, COM LETRAS BRANCAS EM ALTO RELEVO E BRAILLE - INSTALADAS NA PAREDE ADJACENTE A PORTA</t>
  </si>
  <si>
    <t>26.2</t>
  </si>
  <si>
    <t>VISUAL E TATIL PISO</t>
  </si>
  <si>
    <t>PISO PODOTÁTIL DE ALERTA OU DIRECIONAL, DE CONCRETO, ASSENTADO SOBRE ARGAMASSA. AF_05/2023</t>
  </si>
  <si>
    <t>SINALIZAÇÃO DE ÁREA DE ESPERA / VAGA COM SIMBOLO INTERNACIONAL, DIMENSÃO 1,70X1,70CM</t>
  </si>
  <si>
    <t>26.3</t>
  </si>
  <si>
    <t>VISUAL E TATIL DE EMERGÊNCIA</t>
  </si>
  <si>
    <t>PLACA DE SINALIZAÇÃO VISUAL E TATIL (PCD) EM ACRÍLICO ESP. 4MM, COM RELEVO/BRAILLE TAM. 20x08CM</t>
  </si>
  <si>
    <t>26.4</t>
  </si>
  <si>
    <t>MAPA TATIL</t>
  </si>
  <si>
    <t>MAPA TATIL PARA SINALIZACAO E LOCALIZACAO DOS AMBIENTES, EM ACRILICO NA COR BRANCO COM LETRAS EM ALTO RELEVO E BRAILLE NA COR PRETO, (50X80)CM</t>
  </si>
  <si>
    <t>27.1</t>
  </si>
  <si>
    <t>LIMPEZA DE PISO CERÂMICO OU PORCELANATO COM PANO ÚMIDO</t>
  </si>
  <si>
    <t>27.3</t>
  </si>
  <si>
    <t>LIMPEZA DE CONTRAPISO COM VASSOURA A SECO. AF_04/2019</t>
  </si>
  <si>
    <t>27.5</t>
  </si>
  <si>
    <t>PLACA DE INAUGURAÇÃO METÁLICA</t>
  </si>
  <si>
    <t>27.6</t>
  </si>
  <si>
    <t>PROJETO ""AS BUILT"" ARQUITETURA</t>
  </si>
  <si>
    <t>VALOR</t>
  </si>
  <si>
    <t>PLANILHA ORÇAMENTÁRIA RESUMO</t>
  </si>
  <si>
    <t>Promotor:</t>
  </si>
  <si>
    <t>4.1.1</t>
  </si>
  <si>
    <t>4.1.2</t>
  </si>
  <si>
    <t>4.2.1</t>
  </si>
  <si>
    <t>4.2.2</t>
  </si>
  <si>
    <t>4.4.6</t>
  </si>
  <si>
    <t>5.4.6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</si>
  <si>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</si>
  <si>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</si>
  <si>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</si>
  <si>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</si>
  <si>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</si>
  <si>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</si>
  <si>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</si>
  <si>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</si>
  <si>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</si>
  <si>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</si>
  <si>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</si>
  <si>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</si>
  <si>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</si>
  <si>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</si>
  <si>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</si>
  <si>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</si>
  <si>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</si>
  <si>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</si>
  <si>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</si>
  <si>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</si>
  <si>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11.2.3</t>
  </si>
  <si>
    <t>11.2.4</t>
  </si>
  <si>
    <t>11.2.5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</si>
  <si>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</si>
  <si>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</si>
  <si>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</si>
  <si>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</si>
  <si>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</si>
  <si>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</si>
  <si>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</si>
  <si>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</si>
  <si>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12.2.1</t>
  </si>
  <si>
    <t>12.2.2</t>
  </si>
  <si>
    <t>12.3.1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</si>
  <si>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</si>
  <si>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</si>
  <si>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</si>
  <si>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</si>
  <si>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</si>
  <si>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</si>
  <si>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</si>
  <si>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</si>
  <si>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</si>
  <si>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</si>
  <si>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</si>
  <si>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</si>
  <si>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</si>
  <si>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</si>
  <si>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</si>
  <si>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</si>
  <si>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</si>
  <si>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</si>
  <si>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</si>
  <si>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</si>
  <si>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</si>
  <si>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</si>
  <si>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</si>
  <si>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</si>
  <si>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</si>
  <si>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</si>
  <si>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</si>
  <si>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</si>
  <si>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</si>
  <si>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</si>
  <si>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</si>
  <si>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</si>
  <si>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</si>
  <si>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</si>
  <si>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</si>
  <si>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13.4.1</t>
  </si>
  <si>
    <t>13.4.2</t>
  </si>
  <si>
    <t>13.4.3</t>
  </si>
  <si>
    <t>13.4.4</t>
  </si>
  <si>
    <t>13.4.5</t>
  </si>
  <si>
    <t>14.1.1</t>
  </si>
  <si>
    <t>14.2.1</t>
  </si>
  <si>
    <t>14.2.2</t>
  </si>
  <si>
    <t>14.2.3</t>
  </si>
  <si>
    <t>14.2.4</t>
  </si>
  <si>
    <t>14.2.5</t>
  </si>
  <si>
    <t>14.2.6</t>
  </si>
  <si>
    <t>14.2.7</t>
  </si>
  <si>
    <t>14.3.1</t>
  </si>
  <si>
    <t>14.3.2</t>
  </si>
  <si>
    <t>18.1.1</t>
  </si>
  <si>
    <t>18.1.2</t>
  </si>
  <si>
    <t>18.1.3</t>
  </si>
  <si>
    <t>18.1.4</t>
  </si>
  <si>
    <t>18.1.5</t>
  </si>
  <si>
    <t>18.1.6</t>
  </si>
  <si>
    <t>18.2.1</t>
  </si>
  <si>
    <t>18.2.2</t>
  </si>
  <si>
    <t>18.2.3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</si>
  <si>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</si>
  <si>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</si>
  <si>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</si>
  <si>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</si>
  <si>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</si>
  <si>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</si>
  <si>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</si>
  <si>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</si>
  <si>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</si>
  <si>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18.4.1</t>
  </si>
  <si>
    <t>18.4.2</t>
  </si>
  <si>
    <t>18.5.1</t>
  </si>
  <si>
    <t>18.6.1</t>
  </si>
  <si>
    <t>18.6.2</t>
  </si>
  <si>
    <t>18.6.3</t>
  </si>
  <si>
    <t>18.6.4</t>
  </si>
  <si>
    <t>18.6.5</t>
  </si>
  <si>
    <t>18.6.6</t>
  </si>
  <si>
    <t>18.7.1</t>
  </si>
  <si>
    <t>18.7.2</t>
  </si>
  <si>
    <t>18.7.3</t>
  </si>
  <si>
    <t>18.7.4</t>
  </si>
  <si>
    <t>18.7.5</t>
  </si>
  <si>
    <t>19.1.2</t>
  </si>
  <si>
    <t>19.1.3</t>
  </si>
  <si>
    <t>19.1.4</t>
  </si>
  <si>
    <t>19.1.5</t>
  </si>
  <si>
    <t>19.1.6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</si>
  <si>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</si>
  <si>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</si>
  <si>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</si>
  <si>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</si>
  <si>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</si>
  <si>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</si>
  <si>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</si>
  <si>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</si>
  <si>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</si>
  <si>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</si>
  <si>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</si>
  <si>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</si>
  <si>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</si>
  <si>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</si>
  <si>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</si>
  <si>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</si>
  <si>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</si>
  <si>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</si>
  <si>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</si>
  <si>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</si>
  <si>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</si>
  <si>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</si>
  <si>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</si>
  <si>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</si>
  <si>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</si>
  <si>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</si>
  <si>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</si>
  <si>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19.3.12</t>
  </si>
  <si>
    <t>19.3.13</t>
  </si>
  <si>
    <t>19.3.14</t>
  </si>
  <si>
    <t>19.3.15</t>
  </si>
  <si>
    <t>19.3.16</t>
  </si>
  <si>
    <t>19.3.17</t>
  </si>
  <si>
    <t>19.3.18</t>
  </si>
  <si>
    <t>19.3.19</t>
  </si>
  <si>
    <t>19.3.20</t>
  </si>
  <si>
    <t>19.3.21</t>
  </si>
  <si>
    <t>19.3.22</t>
  </si>
  <si>
    <t>19.3.23</t>
  </si>
  <si>
    <t>19.3.24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</si>
  <si>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</si>
  <si>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</si>
  <si>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</si>
  <si>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</si>
  <si>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</si>
  <si>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</si>
  <si>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</si>
  <si>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</si>
  <si>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19.5.1</t>
  </si>
  <si>
    <t>19.5.2</t>
  </si>
  <si>
    <t>19.5.3</t>
  </si>
  <si>
    <t>19.5.4</t>
  </si>
  <si>
    <t>19.5.5</t>
  </si>
  <si>
    <t>19.5.6</t>
  </si>
  <si>
    <t>19.5.7</t>
  </si>
  <si>
    <t>19.5.8</t>
  </si>
  <si>
    <t>19.5.9</t>
  </si>
  <si>
    <t>19.6.1</t>
  </si>
  <si>
    <t>19.6.2</t>
  </si>
  <si>
    <t>19.6.3</t>
  </si>
  <si>
    <t>19.6.4</t>
  </si>
  <si>
    <t>19.6.5</t>
  </si>
  <si>
    <t>19.6.6</t>
  </si>
  <si>
    <t>19.6.7</t>
  </si>
  <si>
    <t>19.6.8</t>
  </si>
  <si>
    <t>19.6.9</t>
  </si>
  <si>
    <t>19.6.10</t>
  </si>
  <si>
    <t>19.6.11</t>
  </si>
  <si>
    <t>19.6.12</t>
  </si>
  <si>
    <t>19.6.13</t>
  </si>
  <si>
    <t>19.6.14</t>
  </si>
  <si>
    <t>19.6.15</t>
  </si>
  <si>
    <t>19.7.1</t>
  </si>
  <si>
    <t>19.7.2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</si>
  <si>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</si>
  <si>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</si>
  <si>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</si>
  <si>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</si>
  <si>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</si>
  <si>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</si>
  <si>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</si>
  <si>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</si>
  <si>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21.2.1</t>
  </si>
  <si>
    <t>21.2.2</t>
  </si>
  <si>
    <t>21.2.3</t>
  </si>
  <si>
    <t>21.3.1</t>
  </si>
  <si>
    <t>21.4.1</t>
  </si>
  <si>
    <t>21.4.2</t>
  </si>
  <si>
    <t>21.4.3</t>
  </si>
  <si>
    <t>21.5.1</t>
  </si>
  <si>
    <t>21.5.2</t>
  </si>
  <si>
    <t>21.5.3</t>
  </si>
  <si>
    <t>21.5.4</t>
  </si>
  <si>
    <t>24.1.1</t>
  </si>
  <si>
    <t>24.1.2</t>
  </si>
  <si>
    <t>24.1.3</t>
  </si>
  <si>
    <t>24.1.4</t>
  </si>
  <si>
    <t>24.1.5</t>
  </si>
  <si>
    <t>24.1.6</t>
  </si>
  <si>
    <t>24.1.7</t>
  </si>
  <si>
    <t>24.2.1</t>
  </si>
  <si>
    <t>24.2.2</t>
  </si>
  <si>
    <t>24.2.3</t>
  </si>
  <si>
    <t>24.2.3.9</t>
  </si>
  <si>
    <t>24.2.3.9.1</t>
  </si>
  <si>
    <t>24.2.3.9.2</t>
  </si>
  <si>
    <t>25.1.1</t>
  </si>
  <si>
    <t>25.1.2</t>
  </si>
  <si>
    <t>25.1.3</t>
  </si>
  <si>
    <t>25.1.4</t>
  </si>
  <si>
    <t>25.1.5</t>
  </si>
  <si>
    <t>25.2.1</t>
  </si>
  <si>
    <t>25.2.2</t>
  </si>
  <si>
    <t>26.1.1</t>
  </si>
  <si>
    <t>26.1.2</t>
  </si>
  <si>
    <t>26.1.3</t>
  </si>
  <si>
    <t>26.2.1</t>
  </si>
  <si>
    <t>26.2.2</t>
  </si>
  <si>
    <t>26.3.1</t>
  </si>
  <si>
    <t>26.4.1</t>
  </si>
  <si>
    <t>Data do Orçamento:</t>
  </si>
  <si>
    <t>Total Sem BDI:</t>
  </si>
  <si>
    <t>Total do BDI:</t>
  </si>
  <si>
    <t>Total Geral: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</si>
  <si>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</si>
  <si>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</si>
  <si>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</si>
  <si>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</si>
  <si>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</si>
  <si>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</si>
  <si>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</si>
  <si>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</si>
  <si>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</si>
  <si>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</si>
  <si>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</si>
  <si>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</si>
  <si>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15.1.1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</si>
  <si>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</si>
  <si>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</si>
  <si>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</si>
  <si>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</si>
  <si>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</si>
  <si>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</si>
  <si>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</si>
  <si>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</si>
  <si>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</si>
  <si>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</si>
  <si>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</si>
  <si>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</si>
  <si>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</si>
  <si>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</si>
  <si>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</si>
  <si>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</si>
  <si>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</si>
  <si>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</si>
  <si>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</si>
  <si>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</si>
  <si>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</si>
  <si>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</si>
  <si>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</si>
  <si>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</si>
  <si>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</si>
  <si>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</si>
  <si>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15.3.19</t>
  </si>
  <si>
    <t>15.3.20</t>
  </si>
  <si>
    <t>15.3.21</t>
  </si>
  <si>
    <t>15.4.1</t>
  </si>
  <si>
    <t>15.4.2</t>
  </si>
  <si>
    <t>15.4.3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</si>
  <si>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</si>
  <si>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</si>
  <si>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</si>
  <si>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</si>
  <si>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</si>
  <si>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</si>
  <si>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</si>
  <si>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</si>
  <si>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</si>
  <si>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</si>
  <si>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</si>
  <si>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15.5.12</t>
  </si>
  <si>
    <t>15.5.13</t>
  </si>
  <si>
    <t>15.5.14</t>
  </si>
  <si>
    <t>15.5.15</t>
  </si>
  <si>
    <t>15.5.16</t>
  </si>
  <si>
    <t>15.5.17</t>
  </si>
  <si>
    <t>15.5.18</t>
  </si>
  <si>
    <t>15.5.19</t>
  </si>
  <si>
    <t>15.5.20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</si>
  <si>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</si>
  <si>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</si>
  <si>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</si>
  <si>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</si>
  <si>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</si>
  <si>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</si>
  <si>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</si>
  <si>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</si>
  <si>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</si>
  <si>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</si>
  <si>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</si>
  <si>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</si>
  <si>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</si>
  <si>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</si>
  <si>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15.7.1</t>
  </si>
  <si>
    <t>15.7.2</t>
  </si>
  <si>
    <t>15.7.3</t>
  </si>
  <si>
    <t>15.7.4</t>
  </si>
  <si>
    <t>15.7.5</t>
  </si>
  <si>
    <t>15.7.6</t>
  </si>
  <si>
    <t>15.7.7</t>
  </si>
  <si>
    <t>15.7.8</t>
  </si>
  <si>
    <t>Flaviana Massami Aoki</t>
  </si>
  <si>
    <t>CREA/PA 16.135D</t>
  </si>
  <si>
    <t>LEGENDA:</t>
  </si>
  <si>
    <t>CAMINHO CRÍTICO</t>
  </si>
  <si>
    <t>Preço Global:</t>
  </si>
  <si>
    <t>CURVA ABC DE SERVIÇOS</t>
  </si>
  <si>
    <t>% SIMP.</t>
  </si>
  <si>
    <t>% ACUM.</t>
  </si>
  <si>
    <t>ABC</t>
  </si>
  <si>
    <t>LEGENDA</t>
  </si>
  <si>
    <t>SERVIÇO DO GRUPO A</t>
  </si>
  <si>
    <t>SERVIÇO DO GRUPO B</t>
  </si>
  <si>
    <t>SERVIÇO DO GRUPO C</t>
  </si>
  <si>
    <t>CLASSE</t>
  </si>
  <si>
    <t>VALOR DE CORTE</t>
  </si>
  <si>
    <t>A</t>
  </si>
  <si>
    <t>B</t>
  </si>
  <si>
    <t>C</t>
  </si>
  <si>
    <t>GRÁFICO DA CURVA ABC DE SERVIÇOS</t>
  </si>
  <si>
    <t>CURVA ABC DE INUMOS</t>
  </si>
  <si>
    <t>CONSUMO</t>
  </si>
  <si>
    <t>Preço Total de Insumos:</t>
  </si>
  <si>
    <t>2024.1502.001 – PMO</t>
  </si>
  <si>
    <t>PREFEITURA MUNICIPAL DE OURÉM</t>
  </si>
  <si>
    <t>05.149.133/0001-48</t>
  </si>
  <si>
    <t>CONSTRUÇÃO DE UMA CRECHE DO PROGRAMA CRECHES POR TODO O PARÁ, NO MUNICÍPIO DE OURÉM/PA</t>
  </si>
  <si>
    <r>
      <t xml:space="preserve">O orçamento  foi estimado em </t>
    </r>
    <r>
      <rPr>
        <b/>
        <sz val="10"/>
        <rFont val="Courier New"/>
        <family val="3"/>
      </rPr>
      <t>CINCO MILHÕES, QUINHENTOS E SESSENTA E UM MIL, NOVECENTOS E UM REAIS E DEZENOVE CENTAVOS.</t>
    </r>
  </si>
  <si>
    <t>74077/002</t>
  </si>
  <si>
    <t>ESTRUTURA METALICA P/ COBERTURA - 2 AGUAS-VAO 20M</t>
  </si>
  <si>
    <t>CONCRETO C/ SEIXO FCK= 25MPA (INCL. PREPARO E LANCAMENTO)</t>
  </si>
  <si>
    <t>PINGADEIRA CONCRETO PARA TOPO DE MUROS 0,20M</t>
  </si>
  <si>
    <t>ESTACA RAIZ, DIAMETRO DE 31CM, SEM PRESENCA DE ROCHA (EXCLUSIVE MOBILIZACAO E DESMOBILIZACAO). AF_03/2020_P</t>
  </si>
  <si>
    <t>MOBILIZACAO E DESMOBILIZACAO DE PESSOAL E EQUIPAMENTOS - CRECHE PADRAO FNDE TIPO 1 - 1%</t>
  </si>
  <si>
    <t>PORTAO DE ABRIR COM GRADIL METALICO E TELA DE ACO GALVANIZADO, INCLUSIVE PINTURA</t>
  </si>
  <si>
    <t>ELETROCALHA LISA, TIPO U 150 X 75 MM COM TAMPA, INCLUSIVE CONEXOES</t>
  </si>
  <si>
    <t>CHAPISCO APLICADO EM ALVENARIAS E ESTRUTURAS DE CONCRETO INTERNAS, COM COLHER DE PEDREIRO.  ARGAMASSA TRAÇO 1:3 COM PREPARO MANUAL. AF_10/2022</t>
  </si>
  <si>
    <t>SUMIDOURO EM CONCRETO ARMADO, DIMENSAO 3,00 X 1,50 X 2,20 M</t>
  </si>
  <si>
    <t>ALUGUEL DE ANDAIME METALICO</t>
  </si>
  <si>
    <t>CAIXA DE AREIA PLUVIAL COM GRELHA (80X80CM) - PROFUNDIDADEVARIAVEL</t>
  </si>
  <si>
    <t>FURO DE SONDAGEM - MAIS DE 15M</t>
  </si>
  <si>
    <t>TANQUE SEPTIC EM CONCRETO ARMADO, CAP. 11,21 M³</t>
  </si>
  <si>
    <t>LICENCAS E TAXAS DA OBRA (ACIMA DE 500M2)</t>
  </si>
  <si>
    <t>GRADE DE FERRO 5/8" (INCL. PINT. ANTI-CORROSIVA)</t>
  </si>
  <si>
    <t>LOCACAO CONVENCIONAL DE OBRA, ATRAVES DE GABARITO DE TABUAS CORRIDAS PONTALETADAS, COM REAPROVEITAMENTO DE 10 VEZES.</t>
  </si>
  <si>
    <t>SOLEIRA EM GRANITO, LARGURA 15 CM, ESPESSURA 2,0 CM. AF_06/2018</t>
  </si>
  <si>
    <t>CANALETA PARA DRENAGEM, EM CONCRETO COM FCK 15MPA, SECAO 60X60CM.</t>
  </si>
  <si>
    <t>SUPORTE DE PISO PARA CONDENSADORA DE AR CONDICIONADO TIPO SPLIT ATE 36.000 BTUS</t>
  </si>
  <si>
    <t>ELETROCALHA LISA TIPO U 100X50MM COM TAMPA, INCLUSIVE CONEXOES</t>
  </si>
  <si>
    <t>COIFA EM ACO INOX ESCOVADO DE 1500X1000X6000 MM</t>
  </si>
  <si>
    <t>KIT CHASSI PEX, PRÉ-FABRICADO, PARA CHUVEIRO, INCLUSO QUADRO METÁLICO, TUBOS, REGISTROS DE PRESSÃO E CONEXÕES POR CRIMPAGEM - FORNECIMENTO E INSTALAÇÃO. AF_02/2023</t>
  </si>
  <si>
    <t>BRINQUEDO - BALANCO DUPLO, MODELO M117, DA LUDICO BRINQUEDOS INTELIGENTES OU SIMILAR</t>
  </si>
  <si>
    <t>BRINQUEDO - LABIRINTO (TREPA-TREPA). DIM:0,87X0,87X2,14M, REF: SERGIPARK OU SIMILAR</t>
  </si>
  <si>
    <t>BRINQUEDO - CASA DE MADEIRA - COM ESCORREGADOR</t>
  </si>
  <si>
    <t>TERMINAL DE PRESSAO P/ CABOS ATE 35MM2</t>
  </si>
  <si>
    <t>VERGALHAO CA-25 # 10 MM</t>
  </si>
  <si>
    <t>JANELA ALUMINIO GUILHOTINA.</t>
  </si>
  <si>
    <t>TORNEIRA CROMADA DE MESA, 1/2? OU 3/4?, PARA LAVATÓRIO, PADRÃO MÉDIO - FORNECIMENTO E INSTALAÇÃO. AF_01/2020</t>
  </si>
  <si>
    <t>CONJUNTO DE ACESSORIOS E FIXACAO PARA ELETROCALHAS</t>
  </si>
  <si>
    <t>QUADRO DE DISTRIBUICAO DE ENERGIA DE EMBUTIR, EM CHAPA METALICA PARA 10 DISJUNTORES TRIFASICO E NEUTRO COM BARRAMENTO - 400A - 600A_2023</t>
  </si>
  <si>
    <t>GUARDA CORPO C/ CORRIMAO EM TUBO DE ACO GALVANIZADO 3/4"</t>
  </si>
  <si>
    <t>BANCO EM ALVENARIA, TAMPO EM CONCRETO, C/ENCOSTO H=80CM (PINTADO)</t>
  </si>
  <si>
    <t>PLACA TATIL ACRILICO 20X8CM 4MM, COM LETRAS BRANCAS EM ALTO RELEVO E BRAILLE - INSTALADAS NA PAREDE ADJACENTE A PORTA</t>
  </si>
  <si>
    <t>PLACA 30X9CM, EM ACRILICO AZUL 4MM COM LETRAS BRANCAS</t>
  </si>
  <si>
    <t>BRINQUEDO - GANGORRA EM MADEIRA EUCALIPTO D=20CM, COM PINTURA ESMALTE SINTETICO, CONFORME PROJETO</t>
  </si>
  <si>
    <t>LIGACAO PROVISORIA DE AGUA E SANITARIO</t>
  </si>
  <si>
    <t>CAIXA DE PASSAGEM EM ALVENARIA 30X30CM COM TAMPA FERROFUNDIDO</t>
  </si>
  <si>
    <t>INSTALACOES PROVISORIAS DE LUZ , FORCA,TELEFONE E LOGICA</t>
  </si>
  <si>
    <t>SIFAO EM METAL CROMADO PIA OU LAVATORIO 1" X 2 "</t>
  </si>
  <si>
    <t>TUBO EM PVC, Ø 88 MM, INCLUINDO A ABRACADEIRA</t>
  </si>
  <si>
    <t>VALVULA EM METAL CROMADO 1" X 1"</t>
  </si>
  <si>
    <t>INTERRUPTOR DIFERENCIAL E RESIDUAL DR 40AM 2P.</t>
  </si>
  <si>
    <t>SAIDA HORIZONTAL PARA ELETRODUTO</t>
  </si>
  <si>
    <t>BRINQUEDO - CARROSSEL DE RODA</t>
  </si>
  <si>
    <t>CHAPISCO APLICADO EM ALVENARIA (SEM PRESENÇA DE VÃOS) E ESTRUTURAS DE CONCRETO DE FACHADA, COM COLHER DE PEDREIRO.  ARGAMASSA TRAÇO 1:3 COM PREPARO EM BETONEIRA 400L. AF_10/2022</t>
  </si>
  <si>
    <t>VISOR COM VIDRO TEMPERADO E=6MM E MOLDURA DE MADEIRA. ADAP SEINFRA (C2680)</t>
  </si>
  <si>
    <t>DUCHA HIGIENICA COM 3 TEMPERATURAS 220V.</t>
  </si>
  <si>
    <t>BANHEIRA EMBUTIR EM PLASTICO TIPO PVC, BURIGOTTO OU EQUIVALENTE</t>
  </si>
  <si>
    <t>REGULADOR FISHER COBRE BAIXA PRESSAO, CLASSE 300, D=15 MM - 2ºESTAGIO</t>
  </si>
  <si>
    <t>CONJUNTO DE BUCHA COM ARRUELA EM LIGA ESPECIAL ZAMAK P/ELETRODUTO 20MM, D=3/4"</t>
  </si>
  <si>
    <t>PLACA 20X20CM, EM ACRILICO AZUL, 4MM COM LETRAS E PICTOGRAMAS BRANCOS</t>
  </si>
  <si>
    <t>SIFAO COM COPO, TIPO REFORCADO, PVC RIGIDO - 1"X1.1/2"</t>
  </si>
  <si>
    <t>SIFAO FLEXIVEL, PVC RIGIDO - 1 1/2"X1.1/2"</t>
  </si>
  <si>
    <t>TUBO EM PVC Ø 125 MM, TIGRE OU SIMILAR</t>
  </si>
  <si>
    <t>EXAUSTOR MECANICO PARA BANHEIRO</t>
  </si>
  <si>
    <t>PLACA DE OBRA EM LONA COM PLOTAGEM DE GRAFICA</t>
  </si>
  <si>
    <t>BLOCO AUTONOMO DE ILUMINACAO COM AUTONOMIA MINIMA DE 2 HORAS, COM 2 FAROIS DE LAMPADAS 21/55 W</t>
  </si>
  <si>
    <t>ELETROCALHA TALA PLANA PERFURADA, 75MM</t>
  </si>
  <si>
    <t>JOELHO 90 GRAUS COM BUCHA DE LATÃO, PVC, SOLDÁVEL, DN 25MM, X 1/2  INSTALADO EM RAMAL OU SUB-RAMAL DE ÁGUA - FORNECIMENTO E INSTALAÇÃO. AF_06/2022</t>
  </si>
  <si>
    <t>ELETROCALHA T HORIZONTAL 90°, 150X75MM</t>
  </si>
  <si>
    <t>INTERRUPTOR DIFERENCIAL E RESIDUAL DR 25AM 2P.</t>
  </si>
  <si>
    <t>JOELHO DE 90° EM PVC RIGIDO C/ ANEIS, PARA ESGOTO SECUNDARIO, DIAM = 40MM</t>
  </si>
  <si>
    <t>REGULADOR TIPO FISHER DE ALTA PRESSAO D=28 MM, CLASSE 300 - 1º ESTAGIO</t>
  </si>
  <si>
    <t>TORNEIRA CROMADA 1/2? OU 3/4? PARA TANQUE, PADRÃO MÉDIO - FORNECIMENTO E INSTALAÇÃO. AF_01/2020</t>
  </si>
  <si>
    <t>PLACA DE SINALIZACAO DE SOLO 1,00 X 1,00 M (EXTINTOR E HIDRANTE BOMBEIRO)</t>
  </si>
  <si>
    <t>PORTA DE ABRIR - PA1 - 100X210 EM CHAPA ALUMINIO COM VENEZIANA E VIDRO MINI BOREAL - CONFORME PROJETO DAS ESQUADRIAS, INCLUSIVE FERRAGENS E VIDRO</t>
  </si>
  <si>
    <t>RALO HEMISFERICO (ABACAXI) FERRO FUNDIDO 100MM</t>
  </si>
  <si>
    <t>CAIXA DE EQUIPOTENCIALIZACAO P/ ATERRAMENTO 200X200X100MM C/ BARRAMENTO, ESP. 6MM</t>
  </si>
  <si>
    <t>PLACA DE SINALIZACAO - D-50CM (PROIBIDO FUMAR)</t>
  </si>
  <si>
    <t>ANEL DE VEDACAO</t>
  </si>
  <si>
    <t>ACIONADOR MANUAL DA BOMBA DE INCENDIO (BOTOEIRA TIPO LIGA EDESLIGA)</t>
  </si>
  <si>
    <t>ENGATE FLEXÍVEL EM PLÁSTICO BRANCO, 1/2? X 30CM - FORNECIMENTO E INSTALAÇÃO. AF_01/2020</t>
  </si>
  <si>
    <t>JOELHO 90 GRAUS COM BUCHA DE LATÃO, PVC, SOLDÁVEL, DN 25MM, X 3/4  INSTALADO EM RAMAL OU SUB-RAMAL DE ÁGUA - FORNECIMENTO E INSTALAÇÃO. AF_06/2022</t>
  </si>
  <si>
    <t>INSTALACOES BASCIAS PARA ABRIGO DE GAS (CAPACIDADE 04 CILINDROS GLP DE 45 KG)</t>
  </si>
  <si>
    <t>CAIXA DE GORDURA/SABAO EM ALVENARIA</t>
  </si>
  <si>
    <t>CURVA VERTICAL 90º EXTERNA PARA ELETROCALHA 150X75MM</t>
  </si>
  <si>
    <t>REQUADRO PARA VENTILACAO EM CHAPA DE ALUMINIO COM VENEZIANA</t>
  </si>
  <si>
    <t>HIDROMETRO COM DIAMETRO DE 1"</t>
  </si>
  <si>
    <t>TAMPA COM TERMINAL P/ T HORIZONTAL 90° PARA ELETROCALHA</t>
  </si>
  <si>
    <t>BANDEJA DESLIZANTE PARA RACK 19"</t>
  </si>
  <si>
    <t>TAMPA P/ CURVA VESTICAL 90°, 150X75MM PARA ELETROCALHA</t>
  </si>
  <si>
    <t>ACIONADOR MANUAL DE ALARME DE INCENDIO (BOTOEIRA) TIPO QUEBRA VIDRO COM AVISADOR SONORO E VISUAL</t>
  </si>
  <si>
    <t>IMPERMEABILIZACAO COM MANTA AUTO-ADESIVA E=2MM, ALUMINIZADA EM UMA FACE.</t>
  </si>
  <si>
    <t>NIPLE, EM FERRO GALVANIZADO, CONEXÃO ROSQUEADA, DN 50 (2?), INSTALADO EM RESERVAÇÃO DE ÁGUA DE EDIFICAÇÃO QUE POSSUA RESERVATÓRIO DE FIBRA/FIBROCIMENTO ? FORNECIMENTO E INSTALAÇÃO. AF_06/2016</t>
  </si>
  <si>
    <t>TE DE REDUCAO, PVC, ESGOTO PREDIAL, DN 75MM X 50MM</t>
  </si>
  <si>
    <t>ENVELOPE DE CONCRETO P/PROTECAO DE TUBO PVC ENTERRADO</t>
  </si>
  <si>
    <t>FORNECIMENTO E INSTALACAO DE CHAVE DE FLUXO</t>
  </si>
  <si>
    <t>REGISTRO DE GAVETA BRUTO, LATAO, ROSCAVEL, 2 1/4"</t>
  </si>
  <si>
    <t>CONJUNTO DE BUCHA COM ARRUELA EM LIGA ESPECIAL ZAMAK P/ELETRODUTO 25MM, D=1"</t>
  </si>
  <si>
    <t>CHAPA METALICA DE (ALUMINIO) 0,80 X 0,40 M E=1MM PARA AS PORTAS</t>
  </si>
  <si>
    <t>CONJUNTO DE BUCHA COM ARRUELA EM LIGA ESPECIAL ZAMAK P/ELETRODUTO 85MM, D=3"</t>
  </si>
  <si>
    <t>PLACA DE SINALIZACAO VISUAL E TATIL (PCD) EM ACRILICO ESP. 4MM, COM RELEVO/BRAILLE TAM. 20X08CM</t>
  </si>
  <si>
    <t>JOELHO 90º C/ ANEL P/ ESGOTO SECUNDARIO, DN 40MM X 1.1/2"</t>
  </si>
  <si>
    <t>VÁLVULA EM PLÁSTICO 1? PARA PIA, TANQUE OU LAVATÓRIO, COM OU SEM LADRÃO</t>
  </si>
  <si>
    <t>TAMPA P/ CURVA HORIZONTAL 90°, 150X75MM PARA ELETROCALHA</t>
  </si>
  <si>
    <t>SINALIZACAO DE AREA DE ESPERA / VAGA COM SIMBOLO INTERNACIONAL, DIMENSAO 1,70X1,70CM</t>
  </si>
  <si>
    <t>PLACA DE SINALIZACAO RISCO DE CHOQUE - L30</t>
  </si>
  <si>
    <t>FITA ANTICORROSIVA 5CM X 30M (2 CAMADAS)</t>
  </si>
  <si>
    <t>LUVA DE REDUCAO LONGA, DN 75 X 60 MM</t>
  </si>
  <si>
    <t>ABRACADEIRA GUIA REFORCADA 2"</t>
  </si>
  <si>
    <t>M2</t>
  </si>
  <si>
    <t>M3</t>
  </si>
  <si>
    <t>M³</t>
  </si>
  <si>
    <t>M²/ME</t>
  </si>
  <si>
    <t>TELHA GALVALUME COM ISOLAMENTO TERMOACUSTICO EM ESPUMA RIGIDA DE POLIURETANO (PU) INJETADO, ESPESSURA DE 30 MM, DENSIDADE DE 35 KG/M3, COM DUAS FACES TRAPEZOIDAIS, ACABAMENTO NATURAL (NAO INCLUI ACESS</t>
  </si>
  <si>
    <t>CIMENTO PORTLAND COMPOSTO CP II-32</t>
  </si>
  <si>
    <t>D00414</t>
  </si>
  <si>
    <t>PERFIL ACO ESTRUTURAL EM "U"</t>
  </si>
  <si>
    <t>J00003</t>
  </si>
  <si>
    <t>CIMENTO</t>
  </si>
  <si>
    <t>SC</t>
  </si>
  <si>
    <t>CAL HIDRATADA CH-I PARA ARGAMASSAS</t>
  </si>
  <si>
    <t>E00031</t>
  </si>
  <si>
    <t>APARELHO AIR-SPLIT 30.000 BTU'S</t>
  </si>
  <si>
    <t>BLOCO CERAMICO (ALVENARIA VEDACAO), 6 FUROS, DE 9 X 14 X 19 CM</t>
  </si>
  <si>
    <t>ACO CA-50, 10,0 MM, VERGALHAO</t>
  </si>
  <si>
    <t>J00007</t>
  </si>
  <si>
    <t>SEIXO LAVADO</t>
  </si>
  <si>
    <t>REVESTIMENTO EM CERAMICA ESMALTADA EXTRA, PEI MENOR OU IGUAL A 3, FORMATO MENOR OU IGUAL A 2025 CM2</t>
  </si>
  <si>
    <t>ACO CA-50, 8,0 MM, VERGALHAO</t>
  </si>
  <si>
    <t>MOBILIZACAO E DESMOBILIZACAO DE MAQUINAS E EQUIPAMENTOS</t>
  </si>
  <si>
    <t>A00006</t>
  </si>
  <si>
    <t>PAVIFLEX E=2MM</t>
  </si>
  <si>
    <t>AREIA MEDIA - POSTO JAZIDA/FORNECEDOR (RETIRADO NA JAZIDA, SEM TRANSPORTE)</t>
  </si>
  <si>
    <t>E00777</t>
  </si>
  <si>
    <t>LUMINARIA COMPLETA DE SOBREPOR COM ALETAS E 2</t>
  </si>
  <si>
    <t>E00378</t>
  </si>
  <si>
    <t>CABO DE COBRE 70,00 MM2 - 1 KV</t>
  </si>
  <si>
    <t>A00059</t>
  </si>
  <si>
    <t>GRANITO CINZA E=2CM</t>
  </si>
  <si>
    <t>VIDRO TEMPERADO INCOLOR E = 6 MM, SEM COLOCACAO</t>
  </si>
  <si>
    <t>TINTA ACRILICA PREMIUM, COR BRANCO FOSCO</t>
  </si>
  <si>
    <t>L</t>
  </si>
  <si>
    <t>FORRO DE PVC, FRISADO, BRANCO, REGUA DE 20 CM, ESPESSURA DE 8 MM A 10 MM E COMPRIMENTO 6 M (SEM COLOCACAO)</t>
  </si>
  <si>
    <t>E00415</t>
  </si>
  <si>
    <t>CABO DE COBRE C/ ISOLAMENTO P/ 1KV #150 MM²</t>
  </si>
  <si>
    <t>TABUA MADEIRA 2A QUALIDADE 2,5 X 30,0CM (1 X 12") NAO APARELHADA</t>
  </si>
  <si>
    <t>PERFIL CANALETA, FORMATO C, EM ACO ZINCADO, PARA ESTRUTURA FORRO DRYWALL, E = 0,5 MM, *46 X 18* (L X H), COMPRIMENTO 3 M</t>
  </si>
  <si>
    <t>PISO EM CERAMICA ESMALTADA EXTRA, PEI MAIOR OU IGUAL A 4, FORMATO MAIOR QUE 2025 CM2</t>
  </si>
  <si>
    <t>ARGILA, ARGILA VERMELHA OU ARGILA ARENOSA (RETIRADA NA JAZIDA, SEM TRANSPORTE)</t>
  </si>
  <si>
    <t>PAINEL NYLOFOR 1,53M X 2,5M (A X L) - MALHA 5 X 20 CM - FIO 4,30MM, REVESTIDO EM POLIESTER POR PROCESSO DE PINTURA ELETROSTATICA, NAS CORES VERDE OU BRANCA</t>
  </si>
  <si>
    <t>TABUA DE MADEIRA APARELHADA *2,5 X 30* CM, MACARANDUBA, ANGELIM OU EQUIVALENTE DA REGIAO</t>
  </si>
  <si>
    <t>ACO CA-60, 4,2 MM, OU 5,0 MM, OU 6,0 MM, OU 7,0 MM, VERGALHAO</t>
  </si>
  <si>
    <t>MANTA LIQUIDA DE BASE ASFALTICA MODIFICADA COM A ADICAO DE ELASTOMEROS DILUIDOS EM SOLVENTE ORGANICO, APLICACAO A FRIO (MEMBRANA IMPERMEABILIZANTE ASFASTICA)</t>
  </si>
  <si>
    <t>E00545</t>
  </si>
  <si>
    <t>ELETROCALHA DE METAL CURVE "U"PERF. 100X75  - 3M</t>
  </si>
  <si>
    <t>MANTA ASFALTICA ELASTOMERICA EM POLIESTER 4 MM, TIPO III, CLASSE B, ACABAMENTO PP (NBR 9952)</t>
  </si>
  <si>
    <t>D00482</t>
  </si>
  <si>
    <t>SOLDA TOPO DESCENDENTE CHANFRADA CHAPA/PERFIL/TUBO ACO CONVERSOR</t>
  </si>
  <si>
    <t>E00076</t>
  </si>
  <si>
    <t>TRANSFORMADOR DE 112,5KVA-AT13,2KV-BT220/127V</t>
  </si>
  <si>
    <t>PECA DE MADEIRA NAO APARELHADA *7,5 X 7,5* CM (3 X 3 ") MACARANDUBA, ANGELIM OU EQUIVALENTE DA REGIAO</t>
  </si>
  <si>
    <t>AREIA GROSSA - POSTO JAZIDA/FORNECEDOR (RETIRADO NA JAZIDA, SEM TRANSPORTE)</t>
  </si>
  <si>
    <t>MASSA ACRILICA PARA SUPERFICIES INTERNAS E EXTERNAS</t>
  </si>
  <si>
    <t>ACO CA-50, 20,0 MM OU 25,0 MM, VERGALHAO</t>
  </si>
  <si>
    <t>CHAPA DE MADEIRA COMPENSADA PLASTIFICADA PARA FORMA DE CONCRETO, DE 2,20 X 1,10 M, E = 18 MM</t>
  </si>
  <si>
    <t>H00255</t>
  </si>
  <si>
    <t>BEBEDOURO EM ACO INOX C/ 4 PTOS C=2,00M</t>
  </si>
  <si>
    <t>CABO DE COBRE, FLEXIVEL, CLASSE 4 OU 5, ISOLACAO EM PVC/A, ANTICHAMA BWF-B, 1 CONDUTOR, 450/750 V, SECAO NOMINAL 2,5 MM2</t>
  </si>
  <si>
    <t>D00348</t>
  </si>
  <si>
    <t>TELHA DE FIBROCIMENTO ONDULADA E = 6 MM, DE 2,44 X 1,10 M (SEM AMIANTO)</t>
  </si>
  <si>
    <t>D00473</t>
  </si>
  <si>
    <t>FERRAGENS PARA ESQUADRIA DE CORRER</t>
  </si>
  <si>
    <t>VENTILADOR DE PAREDE C/ GRADE CROMADA, DIAM. MIN. DE 65 CM, BIVOLT, POT. 150 W, VELOC. REGULAVEL E MOVIMENTO OSCILANTE</t>
  </si>
  <si>
    <t>LOCACAO DE VIGA SANDUICHE METALICA VAZADA PARA TRAVAMENTO DE PILARES, ALTURA DE *8* CM, LARGURA DE *6* CM E EXTENSAO DE 2 M</t>
  </si>
  <si>
    <t>ACO CA-50, 6,3 MM, VERGALHAO</t>
  </si>
  <si>
    <t>CABO DE COBRE NU 50 MM2 MEIO-DURO</t>
  </si>
  <si>
    <t>PLOTAGEM GRAFICA ADESIVADA PARA PAREDE</t>
  </si>
  <si>
    <t>TELHA DE ACO ZINCADO TRAPEZOIDAL, A = *40* MM, E = 0,5 MM, SEM PINTURA</t>
  </si>
  <si>
    <t>D00361</t>
  </si>
  <si>
    <t>D00425</t>
  </si>
  <si>
    <t>ACO CA 50/60 -  PRECO MEDIO</t>
  </si>
  <si>
    <t>PORTA DE ABRIR EM ALUMINIO TIPO VENEZIANA, ACABAMENTO ANODIZADO NATURAL, SEM GUARNICAO/ALIZAR/VISTA, 87 X 210 CM</t>
  </si>
  <si>
    <t>ARAME RECOZIDO 16 BWG, D = 1,60 MM (0,016 KG/M) OU 18 BWG, D = 1,25 MM (0,01 KG/M)</t>
  </si>
  <si>
    <t>CABO DE COBRE NU 35 MM2 MEIO-DURO</t>
  </si>
  <si>
    <t>TUBO ACO GALVANIZADO COM COSTURA, CLASSE MEDIA, DN 2.1/2", E = *3,65* MM, PESO *6,51* KG/M (NBR 5580)</t>
  </si>
  <si>
    <t>FORRO DE PVC LISO, BRANCO, REGUA DE 10 CM, ESPESSURA DE 8 MM A 10 MM (COM COLOCACAO / SEM ESTRUTURA METALICA)</t>
  </si>
  <si>
    <t>LOCACAO DE BARRA DE ANCORAGEM DE 0,80 A 1,20 M DE EXTENSAO, COM ROSCA DE 5/8", INCLUINDO PORCA E FLANGE</t>
  </si>
  <si>
    <t>ARGAMASSA COLANTE AC I PARA CERAMICAS</t>
  </si>
  <si>
    <t>DIVISORIA EM GRANITO, COM DUAS FACES POLIDAS, TIPO ANDORINHA/ QUARTZ/ CASTELO/ CORUMBA OU OUTROS EQUIVALENTES DA REGIAO, E=  *3,0*  CM</t>
  </si>
  <si>
    <t>E00872</t>
  </si>
  <si>
    <t>TAMPA DE ENCAIXE 150 X 3000MM, ZINCADA PARA ELETROCALHA METALICA</t>
  </si>
  <si>
    <t>PECA DE MADEIRA NATIVA/REGIONAL 2,5 X 7,0 CM (SARRAFO-P/FORMA)</t>
  </si>
  <si>
    <t>CHAPA/PAINEL DE MADEIRA COMPENSADA RESINADA (MADEIRITE RESINADO ROSA) PARA FORMA DE CONCRETO, DE 2200 X 1100 MM, E = 8 A 12 MM</t>
  </si>
  <si>
    <t>TELA DE ACO SOLDADA NERVURADA, CA-60, Q-196, (3,11 KG/M2), DIAMETRO DO FIO = 5,0 MM, LARGURA =  2,45 M, ESPACAMENTO DA MALHA = 10 X 10 CM</t>
  </si>
  <si>
    <t>H00370</t>
  </si>
  <si>
    <t>CABIDE CROMADO</t>
  </si>
  <si>
    <t>D00342</t>
  </si>
  <si>
    <t>TAXAS DA PMB (I)</t>
  </si>
  <si>
    <t>BACIA SANITARIA (VASO) COM CAIXA ACOPLADA, DE LOUCA BRANCA</t>
  </si>
  <si>
    <t>PISO EM CERAMICA ESMALTADA EXTRA, PEI MAIOR OU IGUAL A 4, FORMATO MENOR OU IGUAL A 2025 CM2</t>
  </si>
  <si>
    <t>HASTE RETA PARA GANCHO DE FERRO GALVANIZADO, COM ROSCA 1/4 " X 30 CM PARA FIXACAO DE TELHA METALICA, INCLUI PORCA E ARRUELAS DE VEDACAO</t>
  </si>
  <si>
    <t>PEDRA BRITADA N. 1 (9,5 A 19 MM) POSTO PEDREIRA/FORNECEDOR, SEM FRETE</t>
  </si>
  <si>
    <t>D00453</t>
  </si>
  <si>
    <t>CAIXA COLETORA</t>
  </si>
  <si>
    <t>CABO DE COBRE, FLEXIVEL, CLASSE 4 OU 5, ISOLACAO EM PVC/A, ANTICHAMA BWF-B, 1 CONDUTOR, 450/750 V, SECAO NOMINAL 16 MM2</t>
  </si>
  <si>
    <t>PECA DE MADEIRA NATIVA / REGIONAL 7,5 X 7,5CM (3X3) NAO APARELHADA (P/FORMA)</t>
  </si>
  <si>
    <t>LOCACAO DE APRUMADOR METALICO DE PILAR, COM ALTURA E ANGULO REGULAVEIS, EXTENSAO DE *1,50* A *2,80* M</t>
  </si>
  <si>
    <t>CABO DE COBRE, FLEXIVEL, CLASSE 4 OU 5, ISOLACAO EM PVC/A, ANTICHAMA BWF-B, 1 CONDUTOR, 450/750 V, SECAO NOMINAL 4 MM2</t>
  </si>
  <si>
    <t>PT0002</t>
  </si>
  <si>
    <t>PERFURACAO EM QUALQUER MATERIAL D= 250MM</t>
  </si>
  <si>
    <t>D00012</t>
  </si>
  <si>
    <t>RIPAO EM MADEIRA DE LEI 2"X1" SERR.</t>
  </si>
  <si>
    <t>DZ</t>
  </si>
  <si>
    <t>H00294</t>
  </si>
  <si>
    <t>TUBO EM PVC - 250 (LS)</t>
  </si>
  <si>
    <t>LAVADORA DE ROUPAS15KG</t>
  </si>
  <si>
    <t>PORTA DE MADEIRA, FOLHA MEDIA (NBR 15930) DE 80 X 210 CM, E = 35 MM, NUCLEO SARRAFEADO, CAPA LISA EM HDF, ACABAMENTO EM PRIMER PARA PINTURA</t>
  </si>
  <si>
    <t>JANELA ALUMINIO MAXIM AR 80 X 60 CM (AXL) (INCLUSO GUARNICAO E VIDRO)</t>
  </si>
  <si>
    <t>ESPELHO CRISTAL E = 4 MM</t>
  </si>
  <si>
    <t>TUBO ACO GALVANIZADO COM COSTURA, CLASSE MEDIA, DN 2", E = *3,65* MM, PESO *5,10* KG/M (NBR 5580)</t>
  </si>
  <si>
    <t>CABO DE COBRE, FLEXIVEL, CLASSE 4 OU 5, ISOLACAO EM PVC/A, ANTICHAMA BWF-B, 1 CONDUTOR, 450/750 V, SECAO NOMINAL 6 MM2</t>
  </si>
  <si>
    <t>GUARNICAO/MOLDURA DE ACABAMENTO PARA ESQUADRIA DE ALUMINIO ANODIZADO NATURAL, PARA 1 FACE</t>
  </si>
  <si>
    <t>E00013</t>
  </si>
  <si>
    <t>ELETRODUTO EM PVC DE 3/4"</t>
  </si>
  <si>
    <t>ELEMENTO VAZADO CERAMICO 9 X 20 X 20 CM</t>
  </si>
  <si>
    <t>ACO CA-50, 12,5 MM OU 16,0 MM, VERGALHAO</t>
  </si>
  <si>
    <t>E00776</t>
  </si>
  <si>
    <t>TELA DE ACO SOLDADA GALVANIZADA/ZINCADA PARA ALVENARIA, FIO  D = *1,24 MM, MALHA 25 X 25 MM</t>
  </si>
  <si>
    <t>VASO SANITARIO SIFONADO INFANTIL LOUCA BRANCA</t>
  </si>
  <si>
    <t>H00267</t>
  </si>
  <si>
    <t>RUFO EXTERNO/INTERNO DE CHAPA DE ACO GALVANIZADA NUM 26, CORTE 33 CM</t>
  </si>
  <si>
    <t>D00016</t>
  </si>
  <si>
    <t>TABUA DE MADEIRA BRANCA 20 PLS</t>
  </si>
  <si>
    <t>E00728</t>
  </si>
  <si>
    <t>TUBO DE COBRE DE 5/8"</t>
  </si>
  <si>
    <t>SOLEIRA EM GRANITO, POLIDO, TIPO ANDORINHA/ QUARTZ/ CASTELO/ CORUMBA OU OUTROS EQUIVALENTES DA REGIAO, L= *15* CM, E=  *2,0* CM</t>
  </si>
  <si>
    <t>PORTA CAMARAO ARTICULADA FRISADA VIDRINHO COMPLETA 0,72X2,10M</t>
  </si>
  <si>
    <t>L00003</t>
  </si>
  <si>
    <t>CABO UTP PAR TRANCADO 04P 24 AWG CAT 6E</t>
  </si>
  <si>
    <t>PERFURATRIZ ROTATIVA SOBRE ESTEIRA, TORQUE MAXIMO 2500 KGM, POTENCIA 110 HP, MOTOR DIESEL  (COLETADO CAIXA)</t>
  </si>
  <si>
    <t>HP</t>
  </si>
  <si>
    <t>SOLDA EM BARRA DE ESTANHO-CHUMBO 50/50</t>
  </si>
  <si>
    <t>E00412</t>
  </si>
  <si>
    <t>CABO DE COBRE C/ ISOLAMENTO P/ 1KV #095 MM²</t>
  </si>
  <si>
    <t>LAVATORIO SUSPENSO MASTER DE CANTO COM MESA L76.17 DECA</t>
  </si>
  <si>
    <t>L00011</t>
  </si>
  <si>
    <t>SWITCH 24 PORTAS</t>
  </si>
  <si>
    <t>H00320</t>
  </si>
  <si>
    <t>RESERVATORIO EM FIBRA DE VIDRO CAP=10.000 L</t>
  </si>
  <si>
    <t>D00098</t>
  </si>
  <si>
    <t>GRADE DE FERRO 5/8"  (INCL. PINT. ANTI-CORROSIVA)</t>
  </si>
  <si>
    <t>E00380</t>
  </si>
  <si>
    <t>APARELHO AIR-SPLIT 24.000 BTU'S</t>
  </si>
  <si>
    <t>CABO DE COBRE, FLEXIVEL, CLASSE 4 OU 5, ISOLACAO EM PVC/A, ANTICHAMA BWF-B, 1 CONDUTOR, 450/750 V, SECAO NOMINAL 25 MM2</t>
  </si>
  <si>
    <t>PRIMER PARA MANTA ASFALTICA A BASE DE ASFALTO MODIFICADO DILUIDO EM SOLVENTE, APLICACAO A FRIO</t>
  </si>
  <si>
    <t>PARAFUSO NIQUELADO 3 1/2" COM ACABAMENTO CROMADO PARA FIXAR PECA SANITARIA, INCLUI PORCA CEGA, ARRUELA E BUCHA DE NYLON TAMANHO S-8</t>
  </si>
  <si>
    <t>D00212</t>
  </si>
  <si>
    <t>ESCADA TIPO MARINHEIRO C/ PROTECAO</t>
  </si>
  <si>
    <t>E00078</t>
  </si>
  <si>
    <t>CABO DE COBRE 35MM2 - 750V</t>
  </si>
  <si>
    <t>D00036</t>
  </si>
  <si>
    <t>TIJOLO DE BARRO 9X14X19</t>
  </si>
  <si>
    <t>TUBO PVC, SOLDAVEL, DN 50 MM, PARA AGUA FRIA (NBR-5648)</t>
  </si>
  <si>
    <t>DOBRADICA EM ACO/FERRO, 3 1/2" X  3", E= 1,9  A 2 MM, COM ANEL,  CROMADO OU ZINCADO, TAMPA BOLA, COM PARAFUSOS</t>
  </si>
  <si>
    <t>BATENTE/ PORTAL/ ADUELA/ MARCO MACICO, E= *3 CM, L= *13 CM, *60 CM A 120* CM X *210 CM,  EM CEDRINHO/ ANGELIM COMERCIAL/ EUCALIPTO/ CURUPIXA/ PEROBA/ CUMARU OU EQUIVALENTE DA REGIAO (NAO INCLUI ALIZAR</t>
  </si>
  <si>
    <t>JG</t>
  </si>
  <si>
    <t>ADITIVO ADESIVO LIQUIDO PARA ARGAMASSAS DE REVESTIMENTOS CIMENTICIOS</t>
  </si>
  <si>
    <t>E00297</t>
  </si>
  <si>
    <t>APARELHO AIR-SPLIT 9.000 BTU'S</t>
  </si>
  <si>
    <t>COIFA EM ACO INOX ESCOVADO G-220 AISI 304 LIGA 18.8, TIPO PAREDE, COM FILTROS INERCIAS, CALHA COLETORA DE GORDURA E LUMINARIA, DIMENSOES:LARG.=1700 X PROF.=1300 X ALT.=450MM</t>
  </si>
  <si>
    <t>VIGA DE MADEIRA NAO APARELHADA 6 X 12 CM, MACARANDUBA, ANGELIM OU EQUIVALENTE DA REGIAO</t>
  </si>
  <si>
    <t>PORTA MADEIRA REGIONAL 1A VENEZIANA 80 X 210 X 3CM</t>
  </si>
  <si>
    <t>SUPORTE ISOLADOR REFORCADO DIAMETRO NOMINAL 5/16", COM ROSCA SOBERBA E BUCHA</t>
  </si>
  <si>
    <t>ARGAMASSA POLIMERICA IMPERMEABILIZANTE SEMIFLEXIVEL, BICOMPONENTE (MEMBRANA IMPERMEABILIZANTE ACRILICA)</t>
  </si>
  <si>
    <t>TUBO PVC  SERIE NORMAL, DN 100 MM, PARA ESGOTO  PREDIAL (NBR 5688)</t>
  </si>
  <si>
    <t>PENDURAL OU PRESILHA REGULADORA, EM ACO GALVANIZADO, COM CORPO, MOLA E REBITE, PARA PERFIL TIPO CANALETA DE ESTRUTURA EM FORROS DRYWALL</t>
  </si>
  <si>
    <t>PLAYGROUND-BRINQUEDOS DE MADEIRA-CASA TARZAN COM
ESCORREGADOR E ESCADA MARINHEIRO - COLOCADO</t>
  </si>
  <si>
    <t>KIT CHUVEIRO PARA INSTALACAO PEX, QUADRO METALICO COM 2 TRAVESSAS, SUPERIOR COM ESPERA PARA CHUVEIRO E INFERIOR COM 2 REGISTROS DE PRESSAO DE 1/2 ", LARGURA DE *390* MM X ALTURA DE *900* MM, PARA CONE</t>
  </si>
  <si>
    <t>SELANTE ELASTICO MONOCOMPONENTE A BASE DE POLIURETANO PARA JUNTAS DIVERSAS</t>
  </si>
  <si>
    <t>310ML</t>
  </si>
  <si>
    <t>E00727</t>
  </si>
  <si>
    <t>TUBO DE COBRE DE 3/8"</t>
  </si>
  <si>
    <t>TELA DE ARAME GALV, HEXAGONAL,  FIO 0,56 MM (24  BWG), MALHA  1/2", H = 1 M</t>
  </si>
  <si>
    <t>PISO PODOTATIL DE CONCRETO - DIRECIONAL E ALERTA, *40 X 40 X 2,5* CM</t>
  </si>
  <si>
    <t>FECHADURA DE EMBUTIR PARA PORTA EXTERNA / ENTRADA, MAQUINA 55 MM, COM CILINDRO, MACANETA ALAVANCA E ESPELHO EM METAL CROMADO - NIVEL SEGURANCA MEDIO - COMPLETA</t>
  </si>
  <si>
    <t>D00515</t>
  </si>
  <si>
    <t>COLA DE CONTATO</t>
  </si>
  <si>
    <t>VIGA DE MADEIRA APARELHADA *6 X 16* CM, MACARANDUBA, ANGELIM OU EQUIVALENTE DA REGIAO</t>
  </si>
  <si>
    <t>ESPACADOR / DISTANCIADOR CIRCULAR COM ENTRADA LATERAL, EM PLASTICO, PARA VERGALHAO *4,2 A 12,5* MM, COBRIMENTO 20 MM</t>
  </si>
  <si>
    <t>E00366</t>
  </si>
  <si>
    <t>APARELHO AIR-SPLIT 18.000 BTU'S</t>
  </si>
  <si>
    <t>LABIRINTO (TREPA-TREPA) EM FERRO GALV. (1,54X1,54X2,04M) C/TUBO Fº GALV. 1 1/2" HORIZONTAL E 1 1/2" VERTICAL SERGIPARK OU SIMILAR</t>
  </si>
  <si>
    <t>D00254</t>
  </si>
  <si>
    <t>CANTONEIRA EM FERRO 1 1/2" X 1 1/2" X 3/16"</t>
  </si>
  <si>
    <t>TELA DE ACO SOLDADA GALVANIZADA/ZINCADA PARA ALVENARIA, FIO D = *1,20 A 1,70* MM, MALHA 15 X 15 MM, (C X L) *50 X 7,5* CM</t>
  </si>
  <si>
    <t>BLOCO CONCRETO ESTRUTURAL 14 X 19 X 29 CM, FBK 6 MPA (NBR 6136)</t>
  </si>
  <si>
    <t>ADITIVO IMPERMEABILIZANTE DE PEGA NORMAL PARA ARGAMASSAS E CONCRETOS SEM ARMACAO</t>
  </si>
  <si>
    <t>PT0018</t>
  </si>
  <si>
    <t>TUBO DE BOCA - ACO CALANDRADO (3/16" X 40CM)</t>
  </si>
  <si>
    <t>BRINQUEDO - BALANCO DUPLO</t>
  </si>
  <si>
    <t>TORNEIRA CROMADA DE MESA PARA LAVATORIO, BICA ALTA (REF 1195)</t>
  </si>
  <si>
    <t>REATOR INTERNO/INTEGRADO PARA LAMPADA VAPOR METALICO 400 W, ALTO FATOR DE POTENCIA</t>
  </si>
  <si>
    <t>TANQUE LOUCA BRANCA COM COLUNA *30* L</t>
  </si>
  <si>
    <t>QUADRO DE DISTRIBUICAO COM BARRAMENTO TRIFASICO, DE EMBUTIR, EM CHAPA DE ACO GALVANIZADO, PARA 30 DISJUNTORES DIN, 150 A</t>
  </si>
  <si>
    <t>LUMINARIA DE SOBREPOR EM CHAPA DE ACO PARA 2 LAMPADAS FLUORESCENTES DE *36* W, ALETADA, COMPLETA (LAMPADAS E REATOR INCLUSOS)</t>
  </si>
  <si>
    <t>MANGUEIRA DE INCENDIO, TIPO 2, DE 1 1/2", COMPRIMENTO = 15 M, TECIDO EM FIO DE POLIESTER E TUBO INTERNO EM BORRACHA SINTETICA, COM UNIOES ENGATE RAPIDO</t>
  </si>
  <si>
    <t>H00407</t>
  </si>
  <si>
    <t>BOMBA CENTRIFUGA DE 1CV</t>
  </si>
  <si>
    <t>CALHA QUADRADA DE CHAPA DE ACO GALVANIZADA NUM 24, CORTE 100 CM</t>
  </si>
  <si>
    <t>PILAR DE MADEIRA NAO APARELHADA *15 X 15* CM, MACARANDUBA, ANGELIM OU EQUIVALENTE DA REGIAO</t>
  </si>
  <si>
    <t>TUBO PVC SERIE NORMAL, DN 50 MM, PARA ESGOTO PREDIAL (NBR 5688)</t>
  </si>
  <si>
    <t>BLOQUETE/PISO INTERTRAVADO DE CONCRETO - MODELO RETANGULAR/TIJOLINHO/PAVER/HOLANDES/PARALELEPIPEDO, 20 CM X 10 CM, E = 6 CM, RESISTENCIA DE 35 MPA (NBR 9781), COR NATURAL</t>
  </si>
  <si>
    <t>BARRA DE APOIO RETA, EM ACO INOX POLIDO, COMPRIMENTO 60CM, DIAMETRO MINIMO 3 CM</t>
  </si>
  <si>
    <t>TINTA ESMALTE SINTETICO PREMIUM ACETINADO</t>
  </si>
  <si>
    <t>D00281</t>
  </si>
  <si>
    <t>PERNAMANCA 3" X 2" 20 PLS - MADEIRA BRANCA</t>
  </si>
  <si>
    <t>E00726</t>
  </si>
  <si>
    <t>CABO "PP" 4X2,5MM</t>
  </si>
  <si>
    <t>D00500</t>
  </si>
  <si>
    <t>CARGA DE GAS HFC-R410A</t>
  </si>
  <si>
    <t>REJUNTE COLORIDO, CIMENTICIO</t>
  </si>
  <si>
    <t>PATCH PANEL, 24 PORTAS, CATEGORIA 6, COM RACKS DE 19" E 1 U DE ALTURA</t>
  </si>
  <si>
    <t>PARAFUSO NIQUELADO COM ACABAMENTO CROMADO PARA FIXAR PECA SANITARIA, INCLUI PORCA CEGA, ARRUELA E BUCHA DE NYLON TAMANHO S-10</t>
  </si>
  <si>
    <t>CANTONEIRA ALUMINIO ABAS DESIGUAIS 1" X 3/4 ", E = 1/8 "</t>
  </si>
  <si>
    <t>OLEO DIESEL COMBUSTIVEL COMUM</t>
  </si>
  <si>
    <t>PLACA TATIL BRAILLE/RELEVO ACO INOX 20X8CM</t>
  </si>
  <si>
    <t>JANELA BASCULANTE, ACO, COM BATENTE/REQUADRO, 60 X 60 CM (SEM VIDROS)</t>
  </si>
  <si>
    <t>PLACA TATIL EM ACRILICO COM LETRAS EM ALTO RELEVO E BRAILLE (30X9)CM PARA SINALIZACAO DE PORTAS FIXADAS POR
ADESIVOS DUPLA FACE.</t>
  </si>
  <si>
    <t>D00089</t>
  </si>
  <si>
    <t>GRADE DE FERRO 1/2"  (INCL. PINT. ANTI-CORROSIVA)</t>
  </si>
  <si>
    <t>H00408</t>
  </si>
  <si>
    <t>BOMBA SUBMERSA 3/4 CV (SEM TUBULACAO)</t>
  </si>
  <si>
    <t>M00007</t>
  </si>
  <si>
    <t>CAMINHAO C/ MUNCK</t>
  </si>
  <si>
    <t>QUADRO DE DISTRIBUICAO COM BARRAMENTO TRIFASICO, DE EMBUTIR, EM CHAPA DE ACO GALVANIZADO, PARA 40 DISJUNTORES DIN, 100 A</t>
  </si>
  <si>
    <t>PT0004</t>
  </si>
  <si>
    <t>FILTRO GEOMECANICO D= 150MM C/ PB</t>
  </si>
  <si>
    <t>MAPA TATIL PARA SINALIZACAO E LOCALIZACAO DOS AMBIENTES EM ACRILICO NA COR CINZA COM LETRAS EM ALTO RELEVO E BRAILLE,</t>
  </si>
  <si>
    <t>JANELA EM MADEIRA CEDRINHO/ ANGELIM COMERCIAL/ CURUPIXA/ CUMARU OU EQUIVALENTE DA REGIAO, CAIXA DO BATENTE/MARCO *10* CM, 2 FOLHAS DE ABRIR TIPO VENEZIANA E 2 FOLHAS GUILHOTINA PARA VIDRO, COM GUARNIC</t>
  </si>
  <si>
    <t>PARAFUSO, AUTO ATARRACHANTE, CABECA CHATA, FENDA SIMPLES, 1/4 (6,35 MM) X 25 MM</t>
  </si>
  <si>
    <t>CENTO</t>
  </si>
  <si>
    <t>E00600</t>
  </si>
  <si>
    <t>LUMINARIA  TIPO ARANDELA- CASCO DE TARTARUGA</t>
  </si>
  <si>
    <t>SEIXO ROLADO PARA APLICACAO EM CONCRETO (POSTO PEDREIRA/FORNECEDOR, SEM FRETE)</t>
  </si>
  <si>
    <t>AREIA FINA - POSTO JAZIDA/FORNECEDOR (RETIRADO NA JAZIDA, SEM TRANSPORTE)</t>
  </si>
  <si>
    <t>BACIA SANITARIA (VASO) CONVENCIONAL PARA PCD SEM FURO FRONTAL, DE LOUCA BRANCA, SEM ASSENTO</t>
  </si>
  <si>
    <t>GANCHO ARMADOR DE REDE REFORCADO 98 - DATTI</t>
  </si>
  <si>
    <t>REFLETOR REDONDO EM ALUMINIO ANODIZADO PARA LAMPADA VAPOR DE MERCURIO/SODIO, CORPO EM ALUMINIO COM PINTURA EPOXI, PARA LAMPADA E-27 DE 300 W, COM SUPORTE REDONDO E ALCA REGULAVEL PARA FIXACAO.</t>
  </si>
  <si>
    <t>D00346</t>
  </si>
  <si>
    <t>TABUA MACHEADA 6 1/2"X7/8"- CUMARU OU SIMILAR</t>
  </si>
  <si>
    <t>GRAMA BATATAIS EM PLACAS, SEM PLANTIO</t>
  </si>
  <si>
    <t>PRANCHAO DE MADEIRA APARELHADA *7,5 X 23* CM (3 X 9 ") MACARANDUBA, ANGELIM OU EQUIVALENTE DA REGIAO</t>
  </si>
  <si>
    <t>H00308</t>
  </si>
  <si>
    <t>TORNEIRA CROMADA DE MESA PARA LAVATORIO, PADRAO POPULAR, 1/2 " OU 3/4 " (REF 1193)</t>
  </si>
  <si>
    <t>ELETRODUTO 3" TIPO KANALEX OU EQUIV</t>
  </si>
  <si>
    <t>E00372</t>
  </si>
  <si>
    <t>CABO DE COBRE 6,00 MM2 - 1 KV</t>
  </si>
  <si>
    <t>COTOVELO 90 GRAUS DE FERRO GALVANIZADO, COM ROSCA BSP, DE 2 1/2"</t>
  </si>
  <si>
    <t>H00016</t>
  </si>
  <si>
    <t>SIFAO METALICO DE 2''</t>
  </si>
  <si>
    <t>VALVULA EM METAL CROMADO PARA TANQUE, 1.1/2 " SEM LADRAO</t>
  </si>
  <si>
    <t>DISJUNTOR TIPO DIN/IEC, BIPOLAR DE 6 ATE 32A</t>
  </si>
  <si>
    <t>GUARNICAO/ ALIZAR/ VISTA MACICA, E= *1* CM, L= *4,5* CM, EM CEDRINHO/ ANGELIM COMERCIAL/  EUCALIPTO/ CURUPIXA/ PEROBA/ CUMARU OU EQUIVALENTE DA REGIAO</t>
  </si>
  <si>
    <t>CUMEEIRA TERMO ACUSTICA</t>
  </si>
  <si>
    <t>E00112</t>
  </si>
  <si>
    <t>POSTE EM CONCRETO 600 DN, H=11M (CIRCULAR)</t>
  </si>
  <si>
    <t>CUBA ACO INOX (AISI 304) DE EMBUTIR COM VALVULA 3 1/2 ", DE *46 X 30 X 12* CM</t>
  </si>
  <si>
    <t>LAVATORIO/CUBA DE EMBUTIR OVAL LOUCA BRANCA SEM LADRAO *50 X 35* CM</t>
  </si>
  <si>
    <t>SABONETEIRA PLASTICA TIPO DISPENSER PARA SABONETE LIQUIDO COM RESERVATORIO 800 A 1500 ML</t>
  </si>
  <si>
    <t>DISPOSITIVO DR, 2 POLOS, SENSIBILIDADE DE 30 MA, CORRENTE DE 40 A, TIPO AC</t>
  </si>
  <si>
    <t>CONTRAMARCO DE ALUMINIO (PERFIL 25) PARA ESQUADRIAS, TIPO CONVENCIONAL / CADEIRINHA, 60 MM (CM-060), INCLUSO CONEXOES, GRAPAS E TRAVAMENTOS</t>
  </si>
  <si>
    <t>E00134</t>
  </si>
  <si>
    <t>DISJUNTOR 3P-60A A 100A - PADRAO DIN</t>
  </si>
  <si>
    <t>ACCESS POINT WIRELESS TP-LINK AC1750 DUAL BAND EAP245</t>
  </si>
  <si>
    <t>PREGO DE ACO POLIDO COM CABECA DUPLA 17 X 27 (2 1/2 X 11)</t>
  </si>
  <si>
    <t>PEDESTAL EM ACO COM PINT. ELETROST. PARA MAPA TATIL 40X60CM</t>
  </si>
  <si>
    <t>D00082</t>
  </si>
  <si>
    <t>PREGO 2"X11</t>
  </si>
  <si>
    <t>TORNEIRA CROMADA DE MESA PARA COZINHA BICA MOVEL COM AREJADOR 1/2 " OU 3/4 " (REF 1167)</t>
  </si>
  <si>
    <t>MAO FRANCESA SIMPLES 200MM P/ ELETROCALHA</t>
  </si>
  <si>
    <t>CUBA ACO INOX (AISI 304) DE EMBUTIR COM VALVULA DE 3 1/2 ", DE *56 X 33 X 12* CM</t>
  </si>
  <si>
    <t>TUBO PVC, SOLDAVEL, DN 75 MM, AGUA FRIA (NBR-5648)</t>
  </si>
  <si>
    <t>BARRA DE APOIO RETA, EM ACO INOX POLIDO, COMPRIMENTO 80CM, DIAMETRO MINIMO 3 CM</t>
  </si>
  <si>
    <t>RALO SECO LINEAR 50CM</t>
  </si>
  <si>
    <t>ELETRODUTO PVC FLEXIVEL CORRUGADO, COR AMARELA, DE 25 MM</t>
  </si>
  <si>
    <t>TOMADA 2P+T 10A, 250V  (APENAS MODULO)</t>
  </si>
  <si>
    <t>E00371</t>
  </si>
  <si>
    <t>CABO DE COBRE 4,00 MM2 - 1 KV</t>
  </si>
  <si>
    <t>D00224</t>
  </si>
  <si>
    <t>VIGA DE PEROBA 6X16CM</t>
  </si>
  <si>
    <t>PREGO DE ACO POLIDO COM CABECA 17 X 21 (2 X 11)</t>
  </si>
  <si>
    <t>REGISTRO PRESSAO COM ACABAMENTO E CANOPLA CROMADA, SIMPLES, BITOLA 1/2 " (REF 1416)</t>
  </si>
  <si>
    <t>CAIXA SIFONADA PVC, 150 X 150 X 50 MM, COM GRELHA QUADRADA BRANCA (NBR 5688)</t>
  </si>
  <si>
    <t>H00006</t>
  </si>
  <si>
    <t>TUBO EM PVC - JS - 25MM (LH)</t>
  </si>
  <si>
    <t>E00538</t>
  </si>
  <si>
    <t>DISJUNTOR UL 3P - 125A - PADRAO DIN</t>
  </si>
  <si>
    <t>TUBO ACO GALVANIZADO COM COSTURA, CLASSE LEVE, DN 20 MM ( 3/4"),  E = 2,25 MM,  *1,3* KG/M (NBR 5580)</t>
  </si>
  <si>
    <t>PT0006</t>
  </si>
  <si>
    <t>PRE-FILTRO C/ SEIXO ROLADO E SELECIONADO C/ ANALISE GRANULOMETRICA</t>
  </si>
  <si>
    <t>CARROSSEL DE RODA</t>
  </si>
  <si>
    <t>PARAFUSO ZINCADO ROSCA SOBERBA, CABECA SEXTAVADA, 5/16 " X 250 MM, PARA FIXACAO DE TELHA EM MADEIRA</t>
  </si>
  <si>
    <t>ARGAMASSA COLANTE TIPO ACIII</t>
  </si>
  <si>
    <t>PT0019</t>
  </si>
  <si>
    <t>RELATORIO DE ANALISES E TESTES</t>
  </si>
  <si>
    <t>GRANITO PARA BANCADA, POLIDO, TIPO ANDORINHA/ QUARTZ/ CASTELO/ CORUMBA OU OUTROS EQUIVALENTES DA REGIAO, E=  *2,5* CM</t>
  </si>
  <si>
    <t>CAIXA OCTOGONAL DE FUNDO MOVEL, EM PVC, DE 4" X 4", PARA ELETRODUTO FLEXIVEL CORRUGADO</t>
  </si>
  <si>
    <t>PREGO DE ACO POLIDO COM CABECA 18 X 27 (2 1/2 X 10)</t>
  </si>
  <si>
    <t>L00008</t>
  </si>
  <si>
    <t>PACHT CABLE M8V CAT 6E 1,5M</t>
  </si>
  <si>
    <t>DISJUNTOR  TERMOMAGNETICO TRIPOLAR 3 X 400 A / ICC - 25 KA</t>
  </si>
  <si>
    <t>CHUVEIRO COMUM EM PLASTICO BRANCO, COM CANO, 3 TEMPERATURAS, 5500 W (110/220 V)</t>
  </si>
  <si>
    <t>PT0007</t>
  </si>
  <si>
    <t>DESENVOLVIMENTO E LIMPEZA</t>
  </si>
  <si>
    <t>HS</t>
  </si>
  <si>
    <t>PT0001</t>
  </si>
  <si>
    <t>TRANSPORTE E INSTALACAO DE EQUIPAMENTOS</t>
  </si>
  <si>
    <t>ARAME GALVANIZADO 6 BWG, D = 5,16 MM (0,157 KG/M), OU 8 BWG, D = 4,19 MM (0,101 KG/M), OU 10 BWG, D = 3,40 MM (0,0713 KG/M)</t>
  </si>
  <si>
    <t>REGISTRO GAVETA BRUTO EM LATAO FORJADO, BITOLA 2 1/2 " (REF 1509)</t>
  </si>
  <si>
    <t>ADAPTADOR PVC SOLDAVEL, COM FLANGES LIVRES, 75 MM X 2  1/2", PARA CAIXA D' AGUA</t>
  </si>
  <si>
    <t>PORTA DE MADEIRA, FOLHA MEDIA (NBR 15930) DE 70 X 210 CM, E = 35 MM, NUCLEO SARRAFEADO, CAPA LISA EM HDF, ACABAMENTO EM PRIMER PARA PINTURA</t>
  </si>
  <si>
    <t>LAVATORIO LOUCA BRANCA SUSPENSO *40 X 30* CM</t>
  </si>
  <si>
    <t>CONDUTOR PLUVIAL, PVC, CIRCULAR, DIAMETRO ENTRE 80 E 100 MM, PARA DRENAGEM PREDIAL</t>
  </si>
  <si>
    <t>E00631</t>
  </si>
  <si>
    <t>PROTECAO CONTRA SURTO BT-CAT-8KA-127V</t>
  </si>
  <si>
    <t>PT0003</t>
  </si>
  <si>
    <t>REVESTIMENTO TUBO PVC GEOMECANICO D= 150MM</t>
  </si>
  <si>
    <t>D00419</t>
  </si>
  <si>
    <t>EXTINTOR DE INCêNDIO ABC - 6KG</t>
  </si>
  <si>
    <t>E00201</t>
  </si>
  <si>
    <t>CAIXA P/ TRANSFORMADOR DE CORRENTE</t>
  </si>
  <si>
    <t>E00015</t>
  </si>
  <si>
    <t>ELETRODUTO EM PVC DE  1"</t>
  </si>
  <si>
    <t>D00117</t>
  </si>
  <si>
    <t>MASTRO FO GO  H = 6M</t>
  </si>
  <si>
    <t>HASTE DE ATERRAMENTO EM ACO COM 3,00 M DE COMPRIMENTO E DN = 5/8", REVESTIDA COM BAIXA CAMADA DE COBRE, SEM CONECTOR</t>
  </si>
  <si>
    <t>D00142</t>
  </si>
  <si>
    <t>PLACA DE INAUGURACAO EM ACRILICO/LETRAS BX. RELEVO- (40 X 30CM)</t>
  </si>
  <si>
    <t>CAIXA DE INCENDIO/ABRIGO PARA MANGUEIRA, DE EMBUTIR/INTERNA, COM 90 X 60 X 17 CM, EM CHAPA DE ACO, PORTA COM VENTILACAO, VISOR COM A INSCRICAO "INCENDIO", SUPORTE/CESTA INTERNA PARA A MANGUEIRA, PINTU</t>
  </si>
  <si>
    <t>BARRA DE APOIO RETA, EM ACO INOX POLIDO, COMPRIMENTO 70CM, DIAMETRO MINIMO 3 CM</t>
  </si>
  <si>
    <t>CABO DE COBRE NU 16 MM2 MEIO-DURO</t>
  </si>
  <si>
    <t>REGULADOR BAIXA PRESSAO TIPO FISHER, 15MM, CLASSE 300, 2º ESTAGIO</t>
  </si>
  <si>
    <t>D00343</t>
  </si>
  <si>
    <t>TAXA DE INCêNDIO</t>
  </si>
  <si>
    <t>GASOLINA COMUM</t>
  </si>
  <si>
    <t>D00467</t>
  </si>
  <si>
    <t>PLACA DE SINALIZACAO FOTOLUMINOSCENTE</t>
  </si>
  <si>
    <t>TE DE FERRO GALVANIZADO, DE 2 1/2"</t>
  </si>
  <si>
    <t>CHAPA DE LAMINADO MELAMINICO, LISO FOSCO, DE *1,25 X 3,08* M, E = 0,8 MM</t>
  </si>
  <si>
    <t>TUBO PVC, SOLDAVEL, DN 60 MM, AGUA FRIA (NBR-5648)</t>
  </si>
  <si>
    <t>TUBO PVC  SERIE NORMAL, DN 150 MM, PARA ESGOTO  PREDIAL (NBR 5688)</t>
  </si>
  <si>
    <t>TUBO PVC, PBV, SERIE R, DN 75 MM, PARA ESGOTO OU AGUAS PLUVIAIS PREDIAL (NBR 5688)</t>
  </si>
  <si>
    <t>PLACA TATIL EM ACRILICO COM LETRAS EM ALTO RELEVO E BRAILLE (20X20)CM PARA SINALIZACAO DE PORTAS, FIXADAS POR ADESIVOS DUPLA FACE.</t>
  </si>
  <si>
    <t>TUBO PVC, SOLDAVEL, DN 25 MM, AGUA FRIA (NBR-5648)</t>
  </si>
  <si>
    <t>REGISTRO GAVETA COM ACABAMENTO E CANOPLA CROMADOS, SIMPLES, BITOLA 1 1/2 " (REF 1509)</t>
  </si>
  <si>
    <t>CAIXA DE PASSAGEM, EM PVC, DE 4" X 2", PARA ELETRODUTO FLEXIVEL CORRUGADO</t>
  </si>
  <si>
    <t>CAIXILHO FIXO ALUMINIO SERIE 25 COMPLETO 60 X 80CM</t>
  </si>
  <si>
    <t>E00200</t>
  </si>
  <si>
    <t>SUPORTE P/ TRANSFORMADOR-ACO INOX 32MM (P/POSTE)</t>
  </si>
  <si>
    <t>CAMADA SEPARADORA DE FILME DE POLIETILENO 20 A 25 MICRA</t>
  </si>
  <si>
    <t>MADEIRA ROLICA TRATADA, EUCALIPTO OU EQUIVALENTE DA REGIAO, H = 6 M, D = 16 A 19 CM</t>
  </si>
  <si>
    <t>E00303</t>
  </si>
  <si>
    <t>LUVA P/ ELET. FºGº DE 3/4" (IE)</t>
  </si>
  <si>
    <t>SOLUCAO LIMPADORA PARA PVC, FRASCO COM 1000 CM3</t>
  </si>
  <si>
    <t>SIFAO EM METAL CROMADO PARA PIA AMERICANA, 1.1/2 X 1.1/2 "</t>
  </si>
  <si>
    <t>PAPELEIRA DE PAREDE EM METAL CROMADO SEM TAMPA</t>
  </si>
  <si>
    <t>E00007</t>
  </si>
  <si>
    <t>CABO DE COBRE 4.0 MM2 - 750V</t>
  </si>
  <si>
    <t>D00323</t>
  </si>
  <si>
    <t>TAXA DO CREA (I)</t>
  </si>
  <si>
    <t>MASSA CORRIDA PARA SUPERFICIES DE AMBIENTES INTERNOS</t>
  </si>
  <si>
    <t>TERMINAL A COMPRESSAO EM COBRE ESTANHADO PARA CABO 35 MM2, 1 FURO E 1 COMPRESSAO, PARA PARAFUSO DE FIXACAO M8</t>
  </si>
  <si>
    <t>E00272</t>
  </si>
  <si>
    <t>ELETRODUTO - FERRO GALVANIZADO 3"</t>
  </si>
  <si>
    <t>TOMADA RJ45, 8 FIOS, CAT 5E, CONJUNTO MONTADO PARA EMBUTIR 4" X 2" (PLACA + SUPORTE + MODULO)</t>
  </si>
  <si>
    <t>BANHEIRA DE EMBUTIR PVC, DIMENSOES 77X45X20 CM</t>
  </si>
  <si>
    <t>ARRUELA REDONDA DE LATAO, DIAMETRO EXTERNO = 34 MM, ESPESSURA = 2,5 MM, DIAMETRO DO FURO = 17 MM</t>
  </si>
  <si>
    <t>ENGATE / RABICHO FLEXIVEL INOX 1/2 " X 40 CM</t>
  </si>
  <si>
    <t>ANEL BORRACHA PARA TUBO ESGOTO PREDIAL DN 50 MM (NBR 5688)</t>
  </si>
  <si>
    <t>H00252</t>
  </si>
  <si>
    <t>TUBO EM PVC DE 1" (LH)</t>
  </si>
  <si>
    <t>BLOCO AUTONOMO DE ILUMINACAO DE EMERGENCIA DOIS FAROIS LED 2200 LUMENS BATERIA SELADA AUTONOMIA 2 HORAS INTELBRAS</t>
  </si>
  <si>
    <t>E00113</t>
  </si>
  <si>
    <t>CHAVE FUSIVEL DE 100A, CLASSE 15KV C/ SUPORTE "L"</t>
  </si>
  <si>
    <t>BANCO ARTICULADO PARA BANHO, EM ACO INOX POLIDO, 70* CM X 45* CM</t>
  </si>
  <si>
    <t>PT0013</t>
  </si>
  <si>
    <t>LAJE DE PROTECAO (1,0X1,0XO,O5M) C/ ADITIVO IMPERMEABILIZANTE</t>
  </si>
  <si>
    <t>EXAUSTOR PARA BANHEIRO, BIVOLT, REF.: C 80 A, DA VENTOKIT OU SIMILAR</t>
  </si>
  <si>
    <t>ENGATE / RABICHO FLEXIVEL INOX 1/2 " X 30 CM</t>
  </si>
  <si>
    <t>TUBO PVC  SERIE NORMAL, DN 40 MM, PARA ESGOTO  PREDIAL (NBR 5688)</t>
  </si>
  <si>
    <t>H00257</t>
  </si>
  <si>
    <t>FILTRO DE PAREDE</t>
  </si>
  <si>
    <t>MASSA PLASTICA PARA MARMORE/GRANITO</t>
  </si>
  <si>
    <t>H00281</t>
  </si>
  <si>
    <t>VALVULA DE RETENCAO HORIZONTAL 2 1/2" - RECALQUE</t>
  </si>
  <si>
    <t>JUNTA PLASTICA DE DILATACAO PARA PISOS, COR CINZA, 17 X 3 MM (ALTURA X ESPESSURA)</t>
  </si>
  <si>
    <t>ADAPTADOR PVC SOLDAVEL, LONGO, COM FLANGE LIVRE,  75 MM X 2 1/2", PARA CAIXA D' AGUA</t>
  </si>
  <si>
    <t>D00335</t>
  </si>
  <si>
    <t>BARRA EM ACO INOX - 1 1/4"</t>
  </si>
  <si>
    <t>CHAPA DE GESSO ACARTONADO, STANDARD (ST), COR BRANCA, E = 12,5 MM, 1200 X 2400 MM (L X C)</t>
  </si>
  <si>
    <t>FITA ISOLANTE ADESIVA ANTICHAMA, USO ATE 750 V, EM ROLO DE 19 MM X 5 M</t>
  </si>
  <si>
    <t>H00256</t>
  </si>
  <si>
    <t>TORNEIRA DE PRESSAO P/ BEBEDOURO</t>
  </si>
  <si>
    <t>PARAFUSO DRY WALL, EM ACO ZINCADO, CABECA LENTILHA E PONTA BROCA (LB), LARGURA 4,2 MM, COMPRIMENTO 13 MM</t>
  </si>
  <si>
    <t>MICTORIO COLETIVO ACO INOX (AISI 304), E = 0,8 MM, DE *100 X 40 X 30* CM (C X A X P)</t>
  </si>
  <si>
    <t>CAIXA INSPECAO EM POLIETILENO PARA ATERRAMENTO E PARA RAIOS DIAMETRO = 300 MM</t>
  </si>
  <si>
    <t>BUCHA DE NYLON SEM ABA S10, COM PARAFUSO DE 6,10 X 65 MM EM ACO ZINCADO COM ROSCA SOBERBA, CABECA CHATA E FENDA PHILLIPS</t>
  </si>
  <si>
    <t>ESPELHO / PLACA DE 3 POSTOS 4" X 2", PARA INSTALACAO DE TOMADAS E INTERRUPTORES</t>
  </si>
  <si>
    <t>E00114</t>
  </si>
  <si>
    <t>PARA-RAIOS DE DISTRIBUICAO(POLIMERO) C/ SUPORTE "L"</t>
  </si>
  <si>
    <t>BACIA SANITARIA (VASO) CONVENCIONAL DE LOUCA BRANCA</t>
  </si>
  <si>
    <t>TAMPAO FOFO SIMPLES COM BASE, CLASSE A15 CARGA MAX 1,5 T, 300 X 300 MM, REDE PLUVIAL/ESGOTO</t>
  </si>
  <si>
    <t>REGISTRO GAVETA BRUTO EM LATAO FORJADO, BITOLA 3/4 " (REF 1509)</t>
  </si>
  <si>
    <t>ARGAMASSA COLANTE AC-II</t>
  </si>
  <si>
    <t>PT0014</t>
  </si>
  <si>
    <t>ANALISE GRANULOMETRICA DOS AQUIF. E PRE-FILTRO</t>
  </si>
  <si>
    <t>VALVULA DE RETENCAO VERTICAL, DE BRONZE (PN-16), 2 1/2", 200 PSI, EXTREMIDADES COM ROSCA</t>
  </si>
  <si>
    <t>SILICONE ACETICO USO GERAL INCOLOR 280 G</t>
  </si>
  <si>
    <t>H00373</t>
  </si>
  <si>
    <t>TUBO DE POLIETILENO 3/8"</t>
  </si>
  <si>
    <t>PORTA DE MADEIRA, FOLHA LEVE (NBR 15930), DE 600 X 2100 MM, E = 35 MM, NUCLEO COLMEIA, CAPA LISA EM HDF, ACABAMENTO MELAMINICO EM PADRAO MADEIRA</t>
  </si>
  <si>
    <t>LAMPADA VAPOR MERCURIO 250 W (BASE E40)</t>
  </si>
  <si>
    <t>E00328</t>
  </si>
  <si>
    <t>QUADRO P/ MEDICAO POLIFASICA - PADRAO CELPA</t>
  </si>
  <si>
    <t>TUBO PVC, PBV, SERIE R, DN 150 MM, PARA ESGOTO OU AGUAS PLUVIAIS PREDIAL (NBR 5688)</t>
  </si>
  <si>
    <t>TOMADA 2P+T 20A, 250V  (APENAS MODULO)</t>
  </si>
  <si>
    <t>GAS DE COZINHA - GLP</t>
  </si>
  <si>
    <t>TARIFA "A" ENTRE  0 E 20M3 FORNECIMENTO D'AGUA</t>
  </si>
  <si>
    <t>SARRAFO DE MADEIRA NAO APARELHADA *2,5 X 10 CM, MACARANDUBA, ANGELIM OU EQUIVALENTE DA REGIAO</t>
  </si>
  <si>
    <t>VEDACAO PVC, 100 MM, PARA SAIDA VASO SANITARIO</t>
  </si>
  <si>
    <t>BLOCO CERAMICO (ALVENARIA DE VEDACAO), 8 FUROS, DE 9 X 19 X 19 CM</t>
  </si>
  <si>
    <t>FECHADURA DE EMBUTIR PARA PORTA INTERNA, TIPO GORGES (CHAVE GRANDE), MAQUINA 55 MM, MACANETAS ALAVANCA E ROSETAS REDONDAS EM METAL CROMADO - NIVEL SEGURANCA MEDIO - COMPLETA</t>
  </si>
  <si>
    <t>TIJOLO CERAMICO MACICO *5 X 10 X 20* CM</t>
  </si>
  <si>
    <t>ADESIVO PLASTICO PARA PVC, FRASCO COM 850 GR</t>
  </si>
  <si>
    <t>CURVA PVC CURTA 90 GRAUS, 100 MM, PARA ESGOTO PREDIAL</t>
  </si>
  <si>
    <t>TRATOR DE ESTEIRAS, POTENCIA DE 100 HP, PESO OPERACIONAL DE 9,4 T, COM LAMINA COM CAPACIDADE DE 2,19 M3</t>
  </si>
  <si>
    <t>PT0015</t>
  </si>
  <si>
    <t>DESINFECCAO I  (PROF.= 30M)</t>
  </si>
  <si>
    <t>DISPOSITIVO DR, 2 POLOS, SENSIBILIDADE DE 30 MA, CORRENTE DE 25 A, TIPO AC</t>
  </si>
  <si>
    <t>DISJUNTOR TERMOMAGNETICO TRIPOLAR 125A</t>
  </si>
  <si>
    <t>TE HORIZONTAL 90° 150X75MM PARA ELETROCALHA METALICA</t>
  </si>
  <si>
    <t>PINO DE ACO COM FURO, HASTE = 27 MM (ACAO DIRETA)</t>
  </si>
  <si>
    <t>E00189</t>
  </si>
  <si>
    <t>CONECTOR A COMPRESSAO BIMETALICO (P/PARA RAIOS/CHAVE FUZIVEL)</t>
  </si>
  <si>
    <t>ENERGIA ELETRICA ATE 2000 KWH INDUSTRIAL, SEM DEMANDA</t>
  </si>
  <si>
    <t>KW/H</t>
  </si>
  <si>
    <t>CAIXA SIFONADA PVC, 150 X 185 X 75 MM, COM GRELHA QUADRADA BRANCA</t>
  </si>
  <si>
    <t>REGULADOR ALTA PRESSAO TIPO FISHER, 28MM, CLASSE 300, 1º ESTAGIO</t>
  </si>
  <si>
    <t>TORNEIRA CROMADA SEM BICO PARA TANQUE 1/2 " OU 3/4 " (REF 1143)</t>
  </si>
  <si>
    <t>ARAME RECOZIDO 18 BWG, 1,25 MM (0,01 KG/M)</t>
  </si>
  <si>
    <t>H00374</t>
  </si>
  <si>
    <t>TUBO DE POLIETILENO 5/8"</t>
  </si>
  <si>
    <t>E00081</t>
  </si>
  <si>
    <t>DISJUNTOR 2P - 15 A 50A - PADRAO DIN</t>
  </si>
  <si>
    <t>ELETRODUTO DE PVC RIGIDO ROSCAVEL DE 1/2 ", SEM LUVA</t>
  </si>
  <si>
    <t>REJUNTE EPOXI BRANCO</t>
  </si>
  <si>
    <t>BLOCO CERAMICO (ALVENARIA DE VEDACAO), 4 FUROS, DE 9 X 9 X 19 CM</t>
  </si>
  <si>
    <t>ANEL BORRACHA PARA TUBO ESGOTO PREDIAL, DN 100 MM (NBR 5688)</t>
  </si>
  <si>
    <t>MINICAPTOR, EM ACO GALVANIZADO A FOGO, FIXACAO HORIZONTAL DE 2 FUROS, SEM BANDEIRA, H=600 MM X DN=10 MM</t>
  </si>
  <si>
    <t>TABUA MADEIRA 3A QUALIDADE 2,5 X 23,0CM (1 X 9") NAO APARELHADA</t>
  </si>
  <si>
    <t>E00044</t>
  </si>
  <si>
    <t>CENTRO DE DISTRIBUICAO P/ 12 DISJ. C/ BARRAMENTO</t>
  </si>
  <si>
    <t>MISTURADOR DUPLO HORIZONTAL DE ALTA TURBULENCIA, CAPACIDADE / VOLUME 2 X 500 LITROS, MOTORES ELETRICOS MINIMO 5 CV CADA,  PARA NATA CIMENTO, ARGAMASSA E OUTROS</t>
  </si>
  <si>
    <t>LUMINARIA DE EMERGENCIA 30 LEDS, POTENCIA 2 W, BATERIA DE LITIO, AUTONOMIA DE 6 HORAS</t>
  </si>
  <si>
    <t>ESGUICHO JATO REGULAVEL, TIPO ELKHART, ENGATE RAPIDO 1 1/2", PARA COMBATE A INCENDIO</t>
  </si>
  <si>
    <t>PERFIL DE ALUMINIO ANODIZADO</t>
  </si>
  <si>
    <t>UNIAO TIPO STORZ, COM EMPATACAO INTERNA TIPO ANEL DE EXPANSAO, ENGATE RAPIDO 2 1/2", PARA MANGUEIRA DE COMBATE A INCENDIO PREDIAL</t>
  </si>
  <si>
    <t>SIFAO PLASTICO TIPO COPO PARA PIA OU LAVATORIO, 1 X 1.1/2 "</t>
  </si>
  <si>
    <t>VALVULA DE RETENCAO HORIZONTAL, DE BRONZE (PN-25), 2", 400 PSI, TAMPA DE PORCA DE UNIAO, EXTREMIDADES COM ROSCA</t>
  </si>
  <si>
    <t>TUBO PVC SERIE NORMAL, DN 75 MM, PARA ESGOTO PREDIAL (NBR 5688)</t>
  </si>
  <si>
    <t>H00249</t>
  </si>
  <si>
    <t>TUBO EM PVC DE 1 1/4" (LH)</t>
  </si>
  <si>
    <t>BOMBA TRIPLEX, PARA INJECAO DE CALDA DE CIMENTO, VAZAO MAXIMA DE *100* LITROS/MINUTO, PRESSAO MAXIMA DE *70* BAR, POTENCIA DE 15 CV</t>
  </si>
  <si>
    <t>PERFIL MONTANTE, FORMATO C, EM ACO ZINCADO, PARA ESTRUTURA PAREDE DRYWALL, E = 0,5 MM, 70 X 3000 MM (L X C)</t>
  </si>
  <si>
    <t>FUNDO ANTICORROSIVO PARA METAIS FERROSOS (ZARCAO)</t>
  </si>
  <si>
    <t>DISJUNTOR TIPO DIN/IEC, MONOPOLAR DE 6  ATE  32A</t>
  </si>
  <si>
    <t>D00475</t>
  </si>
  <si>
    <t>LONA COM PLOTAGEM DE GRAFICA</t>
  </si>
  <si>
    <t>E00293</t>
  </si>
  <si>
    <t>ELETRODUTO EM PVC DE 2"</t>
  </si>
  <si>
    <t>PLACA DE SINALIZACAO 1,00 X 1,00</t>
  </si>
  <si>
    <t>LONA PLASTICA PRETA, E= 150 MICRA</t>
  </si>
  <si>
    <t>PARAFUSO ZINCADO, AUTOBROCANTE, FLANGEADO, 4,2 X 19"</t>
  </si>
  <si>
    <t>PARAFUSO FRANCES M16 EM ACO GALVANIZADO, COMPRIMENTO = 45 MM, DIAMETRO = 16 MM, CABECA ABAULADA</t>
  </si>
  <si>
    <t>ARGAMASSA INDUSTRIALIZADA PARA CHAPISCO ROLADO</t>
  </si>
  <si>
    <t>BETONEIRA CAPACIDADE NOMINAL 400 L, CAPACIDADE DE MISTURA  280 L, MOTOR ELETRICO TRIFASICO 220/380 V POTENCIA 2 CV, SEM CARREGADOR</t>
  </si>
  <si>
    <t>QUADRO DE DISTRIBUICAO COM BARRAMENTO TRIFASICO, DE EMBUTIR, EM CHAPA DE ACO GALVANIZADO, PARA 12 DISJUNTORES DIN, 100 A</t>
  </si>
  <si>
    <t>CAIXA DE EQUALIZACAO COM BARRAMENTO TERMOTECNICA 210X210X90 TEL-901</t>
  </si>
  <si>
    <t>H00072</t>
  </si>
  <si>
    <t>TAMPA DE FO FO  D =  0,50M</t>
  </si>
  <si>
    <t>PASTA LUBRIFICANTE PARA TUBOS E CONEXOES COM JUNTA ELASTICA (USO EM PVC, ACO, POLIETILENO E OUTROS) ( DE *400* G)</t>
  </si>
  <si>
    <t>D00321</t>
  </si>
  <si>
    <t>LIGACAO PROVISORIA - AGUA/ESGOTO</t>
  </si>
  <si>
    <t>REGISTRO OU VALVULA GLOBO ANGULAR EM LATAO, PARA HIDRANTES EM INSTALACAO PREDIAL DE INCENDIO, 45 GRAUS, DIAMETRO DE 2 1/2", COM VOLANTE, CLASSE DE PRESSAO DE ATE 200 PSI</t>
  </si>
  <si>
    <t>E00327</t>
  </si>
  <si>
    <t>SUPORTE P/ TRANSFORMADOR EM POSTE DE CONCRETO-SECAO 255MM</t>
  </si>
  <si>
    <t>PARAFUSO ROSCA SOBERBA ZINCADO CABECA CHATA FENDA SIMPLES 5,5 X 65 MM (2.1/2 ")</t>
  </si>
  <si>
    <t>E00301</t>
  </si>
  <si>
    <t>CURVA 90º P/ELET. FºGº 3/4" (IE)</t>
  </si>
  <si>
    <t>PT0008</t>
  </si>
  <si>
    <t>TESTE DE VAZAO</t>
  </si>
  <si>
    <t>TUBO PVC, PBV, SERIE R, DN 100 MM, PARA ESGOTO OU AGUAS PLUVIAIS PREDIAL (NBR 5688)</t>
  </si>
  <si>
    <t>JOELHO PVC, SOLDAVEL, COM BUCHA DE LATAO, 90 GRAUS, 25 MM X 1/2", PARA AGUA FRIA PREDIAL</t>
  </si>
  <si>
    <t>E00326</t>
  </si>
  <si>
    <t>SUPORTE P/ TRANSFORMADOR EM POSTE DE CONCRETO-SECAO 240MM</t>
  </si>
  <si>
    <t>E00227</t>
  </si>
  <si>
    <t>CABO DE COBRE NU  16MM2</t>
  </si>
  <si>
    <t>PT0010</t>
  </si>
  <si>
    <t>ANALISE BACTERIOLOGICA</t>
  </si>
  <si>
    <t>EXTINTOR DE INCENDIO PORTATIL COM CARGA DE AGUA PRESSURIZADA DE 10 L, CLASSE A</t>
  </si>
  <si>
    <t>CURVA 90 GRAUS EM ACO PRETO, RAIO CURTO, SOLDAVEL, PRESSAO 3.000 LBS, DN 50 MM (2")</t>
  </si>
  <si>
    <t>E.P.I - FAMILIA ALMOXARIFE MENSALISTA</t>
  </si>
  <si>
    <t>SUPORTE DE FIXACAO PARA ESPELHO / PLACA 4" X 2", PARA 3 MODULOS, PARA INSTALACAO DE TOMADAS E INTERRUPTORES (SOMENTE SUPORTE)</t>
  </si>
  <si>
    <t>TE SANITARIO, PVC, DN 50 X 50 MM, SERIE NORMAL, PARA ESGOTO PREDIAL</t>
  </si>
  <si>
    <t>CAMINHAO TRUCADO, PESO BRUTO TOTAL 23000 KG, CARGA UTIL MAXIMA 15378 KG, DISTANCIA ENTRE EIXOS 4,80 M, POTENCIA 326 CV (INCLUI CABINE E CHASSI, NAO INCLUI CARROCERIA)</t>
  </si>
  <si>
    <t>H00330</t>
  </si>
  <si>
    <t>JUNCAO SIMPLES PVC JS - 100 X 100MM - LS</t>
  </si>
  <si>
    <t>EXTINTOR DE INCENDIO PORTATIL COM CARGA DE PO QUIMICO SECO (PQS) DE 4 KG, CLASSE BC</t>
  </si>
  <si>
    <t>M00013</t>
  </si>
  <si>
    <t>VIBRADOR DE IMERSAO, DIAMETRO DE PONTEIRA 45MM, MOTOR ELETRICO</t>
  </si>
  <si>
    <t>ADESIVO ESTRUTURAL A BASE DE RESINA EPOXI, BICOMPONENTE, PASTOSO (TIXOTROPICO)</t>
  </si>
  <si>
    <t>VALVULA DE RETENCAO HORIZONTAL, DE BRONZE (PN-25), 2 1/2", 400 PSI, TAMPA DE PORCA DE UNIAO, EXTREMIDADES COM ROSCA</t>
  </si>
  <si>
    <t>COLA A BASE DE RESINA SINTETICA PARA CHAPA DE LAMINADO MELAMINICO</t>
  </si>
  <si>
    <t>BLOCO VEDACAO CONCRETO 9 X 19 X 39 CM (CLASSE D - NBR 6136)</t>
  </si>
  <si>
    <t>E00177</t>
  </si>
  <si>
    <t>ISOLADOR TIPO PINO - CLASSE 15KV</t>
  </si>
  <si>
    <t>JOELHO PVC, SOLDAVEL, 90 GRAUS, 50 MM, PARA AGUA FRIA PREDIAL</t>
  </si>
  <si>
    <t>E00285</t>
  </si>
  <si>
    <t>CHAVE MAGNETICA DE 3,5A</t>
  </si>
  <si>
    <t>REGISTRO GAVETA BRUTO EM LATAO FORJADO, BITOLA 2 " (REF 1509)</t>
  </si>
  <si>
    <t>PLACA DE SINALIZACAO - D=50CM</t>
  </si>
  <si>
    <t>D00311</t>
  </si>
  <si>
    <t>ESTRUTURA EM ALUMINIO ANODIZADO NATURAL PARA ESQUADRIA C/</t>
  </si>
  <si>
    <t>JOELHO PVC, SOLDAVEL, COM BUCHA DE LATAO, 90 GRAUS, 25 MM X 3/4", PARA AGUA FRIA PREDIAL</t>
  </si>
  <si>
    <t>LUVA EM ACO CARBONO, SOLDAVEL, PRESSAO 3.000 LBS, DN 50 MM (2")</t>
  </si>
  <si>
    <t>TINTA ESMALTE SINTETICO STANDARD FOSCO</t>
  </si>
  <si>
    <t>L00006</t>
  </si>
  <si>
    <t>ORGANIZADOR HORIZONTAL DE CABOS FECHADO P/ CB 19" 1 U/A</t>
  </si>
  <si>
    <t>M00008</t>
  </si>
  <si>
    <t>BETONEIRA ELETRICA - 320L</t>
  </si>
  <si>
    <t>BANCADA DE MARMORE SINTETICO COM UMA CUBA, 120 X *60* CM</t>
  </si>
  <si>
    <t>D00030</t>
  </si>
  <si>
    <t>CHAPA DE MADEIRA COMPENSADA RESINADA E=15MM</t>
  </si>
  <si>
    <t>E00749</t>
  </si>
  <si>
    <t>CRUZETA EM CONCRETO (90X115X2400MM)</t>
  </si>
  <si>
    <t>HIDROMETRO MULTIJATO, VAZAO MAXIMA DE 7,0 M3/H, DE 1"</t>
  </si>
  <si>
    <t>D00392</t>
  </si>
  <si>
    <t>EXAUSTOR D=40CM</t>
  </si>
  <si>
    <t>CABO DE COBRE, FLEXIVEL, CLASSE 4 OU 5, ISOLACAO EM PVC/A, ANTICHAMA BWF-B, 1 CONDUTOR, 450/750 V, SECAO NOMINAL 1,5 MM2</t>
  </si>
  <si>
    <t>H00278</t>
  </si>
  <si>
    <t>CAIXA METALICA 40X60X8 CM-INCENDIO</t>
  </si>
  <si>
    <t>CRUZETA DE FERRO GALVANIZADO, COM ROSCA BSP, DE 3/4"</t>
  </si>
  <si>
    <t>PLACA FOTOLUMINESCENTE DE ORIENTACAO E SALVAMENTO 24X12CM</t>
  </si>
  <si>
    <t>INTERRUPTOR SIMPLES 10A, 250V (APENAS MODULO)</t>
  </si>
  <si>
    <t>E05047</t>
  </si>
  <si>
    <t>CHAVE FUSIVEL PARA REDES DE DISTRIBUICAO, TENSAO</t>
  </si>
  <si>
    <t>LIXA EM FOLHA PARA PAREDE OU MADEIRA, NUMERO 120 (COR VERMELHA)</t>
  </si>
  <si>
    <t>FECHADURA DE EMBUTIR PARA PORTA EXTERNA / ENTRADA, MAQUINA 40 MM, COM CILINDRO, MACANETA ALAVANCA E ESPELHO EM METAL CROMADO - NIVEL SEGURANCA MEDIO - COMPLETA</t>
  </si>
  <si>
    <t>COMPACTADOR DE SOLOS DE PERCURSAO (SOQUETE) COM MOTOR A GASOLINA 4 TEMPOS DE 4 HP (4 CV)</t>
  </si>
  <si>
    <t>CURVA 90° EM FERRO GALVANIZADO PARA ELETRODUTO  3"</t>
  </si>
  <si>
    <t>DISJUNTOR TIPO NEMA, MONOPOLAR 35  ATE  50 A, TENSAO MAXIMA DE 240 V</t>
  </si>
  <si>
    <t>H00334</t>
  </si>
  <si>
    <t>JUNCAO SIMPLES PVC JS - 100 X 50MM - LS</t>
  </si>
  <si>
    <t>E00558</t>
  </si>
  <si>
    <t>HASTE DE ACO COBREADA 5/8"X2,40M C/ CONECTOR</t>
  </si>
  <si>
    <t>PARAFUSO EM ACO GALVANIZADO, TIPO MAQUINA, SEXTAVADO, SEM PORCA, DIAMETRO 1/2", COMPRIMENTO 2"</t>
  </si>
  <si>
    <t>D00007</t>
  </si>
  <si>
    <t>PECA EM MADEIRA DE LEI 4"X2" 20 PLS APAR.</t>
  </si>
  <si>
    <t>VALVULA DE DESCARGA EM METAL CROMADO PARA MICTORIO COM ACIONAMENTO POR PRESSAO E FECHAMENTO AUTOMATICO</t>
  </si>
  <si>
    <t>ABRACADEIRA EM ACO PARA AMARRACAO DE ELETRODUTOS, TIPO D, COM 1/2" E PARAFUSO DE FIXACAO</t>
  </si>
  <si>
    <t>TE SOLDAVEL, PVC, 90 GRAUS, 75 MM, PARA AGUA FRIA PREDIAL (NBR 5648)</t>
  </si>
  <si>
    <t>JOELHO PVC, SOLDAVEL, PB, 90 GRAUS, DN 50 MM, PARA ESGOTO PREDIAL</t>
  </si>
  <si>
    <t>ENGATE/RABICHO FLEXIVEL PLASTICO (PVC OU ABS) BRANCO 1/2 " X 30 CM</t>
  </si>
  <si>
    <t>H00427</t>
  </si>
  <si>
    <t>ADAPTADOR SOLDAVEL LONGO C/ FLANGES LIVRES (CX.D'AGUA)</t>
  </si>
  <si>
    <t>FECHADURA DE EMBUTIR PARA PORTA DE BANHEIRO, TIPO TRANQUETA, MAQUINA 40 MM, MACANETAS ALAVANCA E ROSETAS REDONDAS EM METAL CROMADO - NIVEL SEGURANCA MEDIO - COMPLETA</t>
  </si>
  <si>
    <t>H00179</t>
  </si>
  <si>
    <t>VALVULA DE SUCCAO DE PE C/CRIVO 1 1/4" (FDO. POCO)</t>
  </si>
  <si>
    <t>ANEL DE VEDACAO, PVC FLEXIVEL, 100 MM, PARA SAIDA DE BACIA/ VASO SANITARIO</t>
  </si>
  <si>
    <t>CONDULETE EM PVC, TIPO "B", SEM TAMPA, DE 1/2" OU 3/4"</t>
  </si>
  <si>
    <t>D00203</t>
  </si>
  <si>
    <t>COLA PARA PISO</t>
  </si>
  <si>
    <t>GL</t>
  </si>
  <si>
    <t>ACIONADOR MANUAL ALARME DE INCENDIO AMF-C 10 A 28VCC ILUMAC</t>
  </si>
  <si>
    <t>PORTA DE ABRIR EM ALUMINIO TIPO VENEZIANA, ACABAMENTO ANODIZADO NATURAL, SEM GUARNICAO/ALIZAR/VISTA</t>
  </si>
  <si>
    <t>E00731</t>
  </si>
  <si>
    <t>PO DE SOLDA</t>
  </si>
  <si>
    <t>PCT</t>
  </si>
  <si>
    <t>E00863</t>
  </si>
  <si>
    <t>CURVA HORIZONTAL 100 X 75MM PARA ELETROCALHA METALICA, COM ANGULO 90º</t>
  </si>
  <si>
    <t>PARA-RAIOS TIPO FRANKLIN 350 MM, EM LATAO CROMADO, DUAS DESCIDAS, PARA PROTECAO DE EDIFICACOES CONTRA DESCARGAS ATMOSFERICAS</t>
  </si>
  <si>
    <t>ACIONADOR MANUAL DE ALARME DE INCENDIO (BOTOEIRA) TIPO QUEBRA VIDRO COM AVISADOR SONO E VISUAL</t>
  </si>
  <si>
    <t>CURVA VERTICAL 90º - 150 X 75 MM PARA ELETROCALHA METALICA</t>
  </si>
  <si>
    <t>ADESIVO PLASTICO PARA PVC, BISNAGA COM 75 GR</t>
  </si>
  <si>
    <t>E00020</t>
  </si>
  <si>
    <t>FITA ISOLANTE</t>
  </si>
  <si>
    <t>ELETRODUTO 2" TIPO KANALEX OU EQUIV</t>
  </si>
  <si>
    <t>TORNEIRA METALICA DE BOIA CONVENCIONAL PARA CAIXA D'AGUA, 1.1/2", COM HASTE METALICA E BALAO PLASTICO</t>
  </si>
  <si>
    <t>TELA PLASTICA TECIDA LISTRADA BRANCA E LARANJA, TIPO GUARDA CORPO, EM POLIETILENO MONOFILADO, ROLO 1,20 X 50 M (L X C)</t>
  </si>
  <si>
    <t>D00222</t>
  </si>
  <si>
    <t>SOLUCAO LIMPADORA</t>
  </si>
  <si>
    <t>E00673</t>
  </si>
  <si>
    <t>SUPRESSOR CONTRA SURTO CLAMPER 45KA</t>
  </si>
  <si>
    <t>CURVA DE PVC 90 GRAUS, SOLDAVEL, 60 MM, PARA AGUA FRIA PREDIAL (NBR 5648)</t>
  </si>
  <si>
    <t>H00157</t>
  </si>
  <si>
    <t>TUBO EM PVC - JS - 50MM (LH)</t>
  </si>
  <si>
    <t>BUCHA EM ALUMINIO, COM ROSCA, DE 3/4", PARA ELETRODUTO</t>
  </si>
  <si>
    <t>CAIXA GORDURA, SIMPLES, CONCRETO PRE MOLDADO, CIRCULAR, COM TAMPA, D = 40 CM</t>
  </si>
  <si>
    <t>TE SOLDAVEL, PVC, 90 GRAUS,50 MM, PARA AGUA FRIA PREDIAL (NBR 5648)</t>
  </si>
  <si>
    <t>DISJUNTOR TIPO DIN/IEC, TRIPOLAR DE 10 ATE 50A</t>
  </si>
  <si>
    <t>PT0005</t>
  </si>
  <si>
    <t>CAP D= 150MM P/ O FUNDO DO POCO</t>
  </si>
  <si>
    <t>TE DE FERRO GALVANIZADO, DE 3/4"</t>
  </si>
  <si>
    <t>CURVA PVC CURTA 90 GRAUS, DN 40 MM, PARA ESGOTO PREDIAL</t>
  </si>
  <si>
    <t>H00172</t>
  </si>
  <si>
    <t>VALVULA DE RETENCAO HORIZONTAL 1" - RECALQUE</t>
  </si>
  <si>
    <t>PT0012</t>
  </si>
  <si>
    <t>CIMENTACAO</t>
  </si>
  <si>
    <t>TERMINAL DE VENTILACAO, 50 MM, SERIE NORMAL, ESGOTO PREDIAL</t>
  </si>
  <si>
    <t>PT0009</t>
  </si>
  <si>
    <t>ANALISE FISICO-QUIMICA DA AGUA</t>
  </si>
  <si>
    <t>TUBO ACO GALVANIZADO COM COSTURA, CLASSE MEDIA, DN 3/4", E = *2,65* MM, PESO *1,58* KG/M (NBR 5580)</t>
  </si>
  <si>
    <t>ABRACADEIRA PVC, PARA CALHA PLUVIAL, DIAMETRO ENTRE 80 E 100 MM, PARA DRENAGEM PREDIAL</t>
  </si>
  <si>
    <t>D00322</t>
  </si>
  <si>
    <t>LIGACAO PROVISORIA - LUZ</t>
  </si>
  <si>
    <t>E00658</t>
  </si>
  <si>
    <t>RELE FOTOELETRICO</t>
  </si>
  <si>
    <t>TORNEIRA CROMADA CURTA SEM BICO PARA USO GERAL  1/2 " OU 3/4 " (REF 1152)</t>
  </si>
  <si>
    <t>H00059</t>
  </si>
  <si>
    <t>TUBO EM PVC - 150MM (LS)</t>
  </si>
  <si>
    <t>ADAPTADOR, EM LATAO, ENGATE RAPIDO 2 1/2" X ROSCA INTERNA 5 FIOS 2 1/2",  PARA INSTALACAO PREDIAL DE COMBATE A INCENDIO</t>
  </si>
  <si>
    <t>PORTA DE MADEIRA, FOLHA MEDIA (NBR 15930) DE 60 X 210 CM, E = 35 MM, NUCLEO SARRAFEADO, CAPA LISA EM HDF, ACABAMENTO EM PRIMER PARA PINTURA</t>
  </si>
  <si>
    <t>LUMINARIA SPOT DE SOBREPOR EM ALUMINIO COM ALETA PLASTICA PARA 1 LAMPADA, BASE E27, POTENCIA MAXIMA 40/60 W (NAO INCLUI LAMPADA)</t>
  </si>
  <si>
    <t>TALA RETA PERFURADA DE ELETROCALHA 75MM</t>
  </si>
  <si>
    <t>JOELHO PVC, SOLDAVEL, PB, 90 GRAUS, DN 100 MM, PARA ESGOTO PREDIAL</t>
  </si>
  <si>
    <t>PORCA ZINCADA, SEXTAVADA, DIAMETRO 1/4"</t>
  </si>
  <si>
    <t>FITA ADESIVA ASFALTICA ALUMINIZADA MULTIUSO, L = 10 CM, ROLO DE 10 M</t>
  </si>
  <si>
    <t>TAMPA DE ENCAIXE PARA CURVA 90º, VERTICAL ,75MM ZINCADA PARA ELETROCALHA
METALICA</t>
  </si>
  <si>
    <t>PREGO DE ACO POLIDO COM CABECA 22 X 48 (4 1/4 X 5)</t>
  </si>
  <si>
    <t>BETONEIRA, CAPACIDADE NOMINAL 600 L, CAPACIDADE DE MISTURA  360L, MOTOR ELETRICO TRIFASICO 220/380V, POTENCIA 4CV, EXCLUSO CARREGADOR</t>
  </si>
  <si>
    <t>RALO FOFO SEMIESFERICO, 100 MM, PARA LAJES/ CALHAS</t>
  </si>
  <si>
    <t>JOELHO PVC, SOLDAVEL, 90 GRAUS, 25 MM, PARA AGUA FRIA PREDIAL</t>
  </si>
  <si>
    <t>H00245</t>
  </si>
  <si>
    <t>REGISTRO DE GAVETA S/ CANOPLA - 1 1/4"</t>
  </si>
  <si>
    <t>JOELHO PVC, SOLDAVEL, BB, 45 GRAUS, DN 40 MM, PARA ESGOTO PREDIAL</t>
  </si>
  <si>
    <t>EXAME MEDICO - MENSALISTA</t>
  </si>
  <si>
    <t>PREGO DE ACO POLIDO COM CABECA 19  X 36 (3 1/4  X  9)</t>
  </si>
  <si>
    <t>H00271</t>
  </si>
  <si>
    <t>REGISTRO GLOBO ANGULAR 45 X 2 1/2" (INC)</t>
  </si>
  <si>
    <t>SOLVENTE DILUENTE A BASE DE AGUARRAS</t>
  </si>
  <si>
    <t>ELETRODUTO PVC FLEXIVEL CORRUGADO, COR AMARELA, DE 32 MM</t>
  </si>
  <si>
    <t>PEDRA BRITADA N. 0, OU PEDRISCO (4,8 A 9,5 MM) POSTO PEDREIRA/FORNECEDOR, SEM FRETE</t>
  </si>
  <si>
    <t>TE DE REDUCAO, PVC, SOLDAVEL, 90 GRAUS, 25 MM X 20 MM, PARA AGUA FRIA PREDIAL</t>
  </si>
  <si>
    <t>CHAPA DE ACO GALVANIZADA BITOLA GSG 19, E = 1,11 MM (8,88 KG/M2)</t>
  </si>
  <si>
    <t>D00021</t>
  </si>
  <si>
    <t>REGUA 3"X7/8" 20 PLS APAR.</t>
  </si>
  <si>
    <t>RIPA DE MADEIRA APARELHADA *1,5 X 5* CM, MACARANDUBA, ANGELIM OU EQUIVALENTE DA REGIAO</t>
  </si>
  <si>
    <t>NIPLE DE FERRO GALVANIZADO, COM ROSCA BSP, DE 2"</t>
  </si>
  <si>
    <t>PT0011</t>
  </si>
  <si>
    <t>TUBO DE PVC ROSQUEAVEL P/ RECARGA DO PRE-FILTRO D= 40MM</t>
  </si>
  <si>
    <t>PARAFUSO DE FERRO POLIDO, SEXTAVADO, COM ROSCA INTEIRA, DIAMETRO 5/16", COMPRIMENTO 3/4", COM PORCA E ARRUELA LISA LEVE</t>
  </si>
  <si>
    <t>UNIAO DE FERRO GALVANIZADO, COM ROSCA BSP, COM ASSENTO PLANO, DE 2 1/2"</t>
  </si>
  <si>
    <t>TAMPA DE ENCAIXE PARA TE HORIZONTAL, ZINCADA, PARA ELETROCALHA METALICA - 150X75MM</t>
  </si>
  <si>
    <t>H00253</t>
  </si>
  <si>
    <t>CURVA LONGA EM PVC DE 90 X 40MM (LH)</t>
  </si>
  <si>
    <t>SUPORTE PARA CALHA DE 150 MM EM FERRO GALVANIZADO</t>
  </si>
  <si>
    <t>TARIFA DE ENERGIA ELETRICA COMERCIAL, BAIXA TENSAO, RELATIVA AO CONSUMO DE ATE 100 KWH, INCLUINDO ICMS, PIS/PASEP E COFINS</t>
  </si>
  <si>
    <t>H00248</t>
  </si>
  <si>
    <t>CURVA LONGA EM PVC DE 90 X 1 1/4"(LH)</t>
  </si>
  <si>
    <t>E00304</t>
  </si>
  <si>
    <t>LUVA P/ ELET. FºGº DE 1" (IE)</t>
  </si>
  <si>
    <t>DESMOLDANTE PROTETOR PARA FORMAS DE MADEIRA, DE BASE OLEOSA EMULSIONADA EM AGUA</t>
  </si>
  <si>
    <t>CHAPA DE MDF CRU, E = 6 MM, DE *2,75 X 1,85* M</t>
  </si>
  <si>
    <t>ADAPTADOR PVC SOLDAVEL, COM FLANGE E ANEL DE VEDACAO, 32 MM X 1", PARA CAIXA D'AGUA</t>
  </si>
  <si>
    <t>PLACA VISUAL E TATIL EM ACRILICO COM LETRAS EM ALTO RELEVO E BRAILLE, TAM 20X08CM, ACOMPANHA FITA DUPLA FACE 3M PARA FIXACAO. PARA SINALIZACAO DE PORTAS DIVERSAS.</t>
  </si>
  <si>
    <t>BUCHA DE NYLON SEM ABA S6</t>
  </si>
  <si>
    <t>UNIAO PVC, SOLDAVEL, 60 MM,  PARA AGUA FRIA PREDIAL</t>
  </si>
  <si>
    <t>VALVULA DE RETENCAO VERTICAL, DE BRONZE (PN-16), 2", 200 PSI, EXTREMIDADES COM ROSCA</t>
  </si>
  <si>
    <t>JOELHO PVC, 60 GRAUS, DIAMETRO ENTRE 80 E 100 MM, PARA DRENAGEM PLUVIAL PREDIAL</t>
  </si>
  <si>
    <t>REGISTRO GAVETA COM ACABAMENTO E CANOPLA CROMADOS, SIMPLES, BITOLA 1 " (REF 1509)</t>
  </si>
  <si>
    <t>PERFIL GUIA, FORMATO U, EM ACO ZINCADO, PARA ESTRUTURA PAREDE DRYWALL, E = 0,5 MM, 70 X 3000 MM (L X C)</t>
  </si>
  <si>
    <t>PT0016</t>
  </si>
  <si>
    <t>TAMPA EM CH.DOBRADA NO.20 FO GO D= 150MM</t>
  </si>
  <si>
    <t>CHAVE DE FLUXO</t>
  </si>
  <si>
    <t>FERRAMENTA - FAMILIA ALMOXARIFE</t>
  </si>
  <si>
    <t>E00035</t>
  </si>
  <si>
    <t>ARRUELA DE 3/4"</t>
  </si>
  <si>
    <t>H00051</t>
  </si>
  <si>
    <t>DUCHA HIGIENICA CROMADA</t>
  </si>
  <si>
    <t>COTOVELO 90 GRAUS DE FERRO GALVANIZADO, COM ROSCA BSP, DE 3/4"</t>
  </si>
  <si>
    <t>D00546</t>
  </si>
  <si>
    <t>ARRUELA DE 1/4"</t>
  </si>
  <si>
    <t>H00244</t>
  </si>
  <si>
    <t>REGISTRO DE GAVETA S/ CANOPLA - 1"</t>
  </si>
  <si>
    <t>TUBO DE REVESTIMENTO, EM ACO, CORPO SCHEDULE 40, PONTEIRA SCHEDULE 80, ROSQUEAVEL E SEGMENTADO PARA PERFURACAO, DIAMETRO 10'' (310 MM)</t>
  </si>
  <si>
    <t>LIXA D'AGUA EM FOLHA, GRAO 100</t>
  </si>
  <si>
    <t>QUADRO DE DISTRIBUICAO, SEM BARRAMENTO, EM PVC, DE EMBUTIR, PARA 8 DISJUNTORES DIN</t>
  </si>
  <si>
    <t>REGISTRO GAVETA BRUTO EM LATAO FORJADO, BITOLA 1 1/2 " (REF 1509)</t>
  </si>
  <si>
    <t>E00192</t>
  </si>
  <si>
    <t>CABO DE COBRE NU 35MM2</t>
  </si>
  <si>
    <t>PERFIL U / CANALETA DE ALUMINIO, DE ABAS IGUAIS, 1/2" (1,27 X 1,27 CM), PARA PORTA OU JANELA DE CORRER</t>
  </si>
  <si>
    <t>TORNEIRA PLASTICA PARA TANQUE 1/2 " OU 3/4 " COM BICO PARA MANGUEIRA</t>
  </si>
  <si>
    <t>ARRUELA EM ALUMINIO, COM ROSCA, DE 3/4", PARA ELETRODUTO</t>
  </si>
  <si>
    <t>TORNEIRA CROMADA DE PAREDE PARA COZINHA SEM AREJADOR, PADRAO POPULAR, 1/2 " OU 3/4 " (REF 1158)</t>
  </si>
  <si>
    <t>CURVA DE PVC 90 GRAUS, SOLDAVEL, 50 MM, PARA AGUA FRIA PREDIAL (NBR 5648)</t>
  </si>
  <si>
    <t>BUCHA DE REDUCAO, PVC, LONGA, SERIE R, DN 50 X 40 MM, PARA ESGOTO PREDIAL</t>
  </si>
  <si>
    <t>H00186</t>
  </si>
  <si>
    <t>FLANGE DE ACO GALVANIZADO - 50MM</t>
  </si>
  <si>
    <t>E00191</t>
  </si>
  <si>
    <t>CONECTOR TIPO PARAFUSO FENDIDO</t>
  </si>
  <si>
    <t>TE SANITARIO, PVC, DN 100 X 50 MM, SERIE NORMAL, PARA ESGOTO PREDIAL</t>
  </si>
  <si>
    <t>HIDROMETRO UNIJATO, VAZAO MAXIMA DE 5,0 M3/H, DE 3/4"</t>
  </si>
  <si>
    <t>JOELHO PVC, SOLDAVEL, BB, 90 GRAUS, DN 40 MM, PARA ESGOTO PREDIAL</t>
  </si>
  <si>
    <t>TUBO PVC, SOLDAVEL, DN 20 MM, AGUA FRIA (NBR-5648)</t>
  </si>
  <si>
    <t>TE SANITARIO, PVC, DN 75 X 75 MM, SERIE NORMAL PARA ESGOTO PREDIAL</t>
  </si>
  <si>
    <t>H00429</t>
  </si>
  <si>
    <t>JUNCAO SIMPLES PVC JS - 100X75MM - LS</t>
  </si>
  <si>
    <t>UNIAO PVC, SOLDAVEL, 50 MM,  PARA AGUA FRIA PREDIAL</t>
  </si>
  <si>
    <t>MANOMETRO 0 A 200PSI (0 A 14KGF/CM2) D=50MM - CONEXAO 1/4" BSP, RETO, CAIXA E ANEL EM ACO ESTAMPADO 1020, ACABAMENTO EM PINTURA ELETROSTATICA EM EPOXI PRETO</t>
  </si>
  <si>
    <t>JOELHO PVC, SOLDAVEL, PB, 45 GRAUS, DN 50 MM, PARA ESGOTO PREDIAL</t>
  </si>
  <si>
    <t>D00501</t>
  </si>
  <si>
    <t>E00286</t>
  </si>
  <si>
    <t>DISJUNTOR 3P - 15A</t>
  </si>
  <si>
    <t>PARAFUSO DE ACO ZINCADO COM ROSCA SOBERBA, CABECA CHATA E FENDA SIMPLES, DIAMETRO 4,2 MM, COMPRIMENTO * 32 * MM</t>
  </si>
  <si>
    <t>D00013</t>
  </si>
  <si>
    <t>RIPA 2 1/2"X1/2" 20 PLS APAR.</t>
  </si>
  <si>
    <t>RALO SIFONADO PVC CILINDRICO, 100 X 40 MM,  COM GRELHA REDONDA BRANCA</t>
  </si>
  <si>
    <t>E00407</t>
  </si>
  <si>
    <t>CABO COAXIAL 75 HOMS 200 MHZ (TV)</t>
  </si>
  <si>
    <t>ADAPTADOR PVC SOLDAVEL, COM FLANGE E ANEL DE VEDACAO, 50 MM X 1 1/2", PARA CAIXA D'AGUA</t>
  </si>
  <si>
    <t>CURVA DE PVC 90 GRAUS, SOLDAVEL, 75 MM, PARA AGUA FRIA PREDIAL (NBR 5648)</t>
  </si>
  <si>
    <t>GUARNICAO/MOLDURA DE ACABAMENTO PARA ESQUADRIA DE ALUMINIO ANODIZADO NATURAL, PARA 1 FACE (COLETADO CAIXA)</t>
  </si>
  <si>
    <t>E00390</t>
  </si>
  <si>
    <t>BASE PARA RELE FOTOELETRICO</t>
  </si>
  <si>
    <t>CURVA DE PVC 90 GRAUS, SOLDAVEL, 32 MM, PARA AGUA FRIA PREDIAL (NBR 5648)</t>
  </si>
  <si>
    <t>E00030</t>
  </si>
  <si>
    <t>CONJUNTO AIRSTOP S/ DISJUNTOR</t>
  </si>
  <si>
    <t>VALVULA EM PLASTICO BRANCO PARA TANQUE OU LAVATORIO 1 ", SEM UNHO E SEM LADRAO VALVULA EM PLASTICO BRANCO PARA TANQUE OU LAVATORIO 1 ", SEM UNHO E SEM LADRAO</t>
  </si>
  <si>
    <t>LUVA PVC SOLDAVEL, 50 MM, PARA AGUA FRIA PREDIAL</t>
  </si>
  <si>
    <t>E00347</t>
  </si>
  <si>
    <t>CERTIFICACAO DE CABEAMENTO</t>
  </si>
  <si>
    <t>E00335</t>
  </si>
  <si>
    <t>CABO UTP-CAT.5-4 PARES</t>
  </si>
  <si>
    <t>H00277</t>
  </si>
  <si>
    <t>ADAPTADOR 2 1/2" X 2 1/2" (INC)</t>
  </si>
  <si>
    <t>CAIXA OCTOGONAL DE FUNDO MOVEL, EM PVC, DE 3" X 3", PARA ELETRODUTO FLEXIVEL CORRUGADO</t>
  </si>
  <si>
    <t>UNIAO DE FERRO GALVANIZADO, COM ROSCA BSP, COM ASSENTO PLANO, DE 2"</t>
  </si>
  <si>
    <t>SEGURO - MENSALISTA</t>
  </si>
  <si>
    <t>E00178</t>
  </si>
  <si>
    <t>PINO P/ ISOLADOR</t>
  </si>
  <si>
    <t>E00324</t>
  </si>
  <si>
    <t>GRAMPO PARALELO UNIVERSAL P/CONEXAO C/CABO DE COBRE</t>
  </si>
  <si>
    <t>PO DE PEDRA (POSTO PEDREIRA/FORNECEDOR, SEM FRETE)</t>
  </si>
  <si>
    <t>CONJUNTO ARRUELAS DE VEDACAO 5/16" PARA TELHA FIBROCIMENTO (UMA ARRUELA METALICA E UMA ARRUELA PVC - CONICAS)</t>
  </si>
  <si>
    <t>DISJUNTOR TIPO DIN/IEC, BIPOLAR 40 ATE 50A</t>
  </si>
  <si>
    <t>E00524</t>
  </si>
  <si>
    <t>CURVA 90° P/ ELET F°G° 3" (IE)</t>
  </si>
  <si>
    <t>PREGO DE ACO POLIDO COM CABECA 17 X 24 (2 1/4 X 11)</t>
  </si>
  <si>
    <t>FITA DE PAPEL REFORCADA COM LAMINA DE METAL PARA REFORCO DE CANTOS DE CHAPA DE GESSO PARA DRYWALL</t>
  </si>
  <si>
    <t>CONDULETE EM PVC, TIPO "LB", SEM TAMPA, DE 1/2" OU 3/4"</t>
  </si>
  <si>
    <t>ADAPTADOR PVC SOLDAVEL CURTO COM BOLSA E ROSCA, 50 MM X1 1/2", PARA AGUA FRIA</t>
  </si>
  <si>
    <t>D00544</t>
  </si>
  <si>
    <t>TALA  PARA  EMENDA  DE ELETROCALHA GALVANIZADA LISA OU PERFURADA</t>
  </si>
  <si>
    <t>TERMINAL 150 X 75 MM, ZINCADO, PARA ELETROCALHA METALICA</t>
  </si>
  <si>
    <t>JOELHO PVC, SOLDAVEL, PB, 45 GRAUS, DN 100 MM, PARA ESGOTO PREDIAL</t>
  </si>
  <si>
    <t>JOELHO, PVC SOLDAVEL, 90 GRAUS, 75 MM, PARA AGUA FRIA PREDIAL</t>
  </si>
  <si>
    <t>I00002</t>
  </si>
  <si>
    <t>IGOLFLEX (PRETO)</t>
  </si>
  <si>
    <t>ARGAMASSA PRONTA PARA CONTRAPISO</t>
  </si>
  <si>
    <t>TERMINAL A COMPRESSAO EM COBRE ESTANHADO PARA CABO 4 MM2, 1 FURO E 1 COMPRESSAO, PARA PARAFUSO DE FIXACAO M5</t>
  </si>
  <si>
    <t>D00349</t>
  </si>
  <si>
    <t>ADITIVO PLASTIFICANTE</t>
  </si>
  <si>
    <t>H00335</t>
  </si>
  <si>
    <t>JUNCAO SIMPLES PVC JS - 75 X 50MM - LS</t>
  </si>
  <si>
    <t>PEDRA BRITADA N. 2 (19 A 38 MM) POSTO PEDREIRA/FORNECEDOR, SEM FRETE</t>
  </si>
  <si>
    <t>ANEL BORRACHA PARA TUBO ESGOTO PREDIAL DN 75 MM (NBR 5688)</t>
  </si>
  <si>
    <t>REGISTRO PRESSAO BRUTO EM LATAO FORJADO, BITOLA 3/4 " (REF 1400)</t>
  </si>
  <si>
    <t>SUPORTE MAO-FRANCESA EM ACO, ABAS IGUAIS 40 CM, CAPACIDADE MINIMA 70 KG, BRANCO</t>
  </si>
  <si>
    <t>E00732</t>
  </si>
  <si>
    <t>MOLDE P/ SOLDA EXOTERMICA</t>
  </si>
  <si>
    <t>JOELHO PVC, 90 GRAUS, DIAMETRO ENTRE 80 E 100 MM, PARA DRENAGEM PLUVIAL PREDIAL</t>
  </si>
  <si>
    <t>H00111</t>
  </si>
  <si>
    <t>LUVA EM PVC - JS - 40MM (LH)</t>
  </si>
  <si>
    <t>E00183</t>
  </si>
  <si>
    <t>MAO FRANCESA PLANA GALVANIZADA 726MM</t>
  </si>
  <si>
    <t>PORCA ZINCADA, SEXTAVADA, DIAMETRO 1/2"</t>
  </si>
  <si>
    <t>H00247</t>
  </si>
  <si>
    <t>TE EM PVC DE SAIDA BILATERAL 1 1/4" (LH)</t>
  </si>
  <si>
    <t>MASSA DE REJUNTE EM PO PARA DRYWALL, A BASE DE GESSO, SECAGEM RAPIDA, PARA TRATAMENTO DE JUNTAS DE CHAPA DE GESSO (COM ADICAO DE AGUA)</t>
  </si>
  <si>
    <t>H00332</t>
  </si>
  <si>
    <t>JUNCAO SIMPLES PVC JS - 50 X 50MM - LS</t>
  </si>
  <si>
    <t>TE SOLDAVEL, PVC, 90 GRAUS, 25 MM, PARA AGUA FRIA PREDIAL (NBR 5648)</t>
  </si>
  <si>
    <t>SIFAO / TUBO SINFONADO EXTENSIVEL/SANFONADO, UNIVERSAL/ SIMPLES, ENTRE *50 A 70* CM, DE PLASTICO BRANCO</t>
  </si>
  <si>
    <t>FITA VEDA ROSCA EM ROLOS DE 18 MM X 10 M (L X C)</t>
  </si>
  <si>
    <t>BOMBA CENTRIFUGA MONOESTAGIO COM MOTOR ELETRICO MONOFASICO, POTENCIA 15 HP,  DIAMETRO DO ROTOR *173* MM, HM/Q = *30* MCA / *90* M3/H A *45* MCA / *55* M3/H</t>
  </si>
  <si>
    <t>E00004</t>
  </si>
  <si>
    <t>BUCHA DE 3/4"</t>
  </si>
  <si>
    <t>BUCHA EM ALUMINIO, COM ROSCA, DE 3", PARA ELETRODUTO</t>
  </si>
  <si>
    <t>PARAFUSO ROSCA SOBERBA ZINCADO CABECA CHATA FENDA SIMPLES 3,5 X 25 MM (1 ")</t>
  </si>
  <si>
    <t>SIRENE AUDIO VISUAL ALARME DE INCENDIO ILUMAC SAF-C 24VCC</t>
  </si>
  <si>
    <t>INTERRUPTOR PARALELO 10A, 250V (APENAS MODULO)</t>
  </si>
  <si>
    <t>ADESIVO PLASTICO PARA PVC, FRASCO COM 175 GR</t>
  </si>
  <si>
    <t>ANEL BORRACHA, DN 50 MM, PARA TUBO SERIE REFORCADA ESGOTO PREDIAL</t>
  </si>
  <si>
    <t>H00004</t>
  </si>
  <si>
    <t>TUBO EM PVC - 40MM (LS)</t>
  </si>
  <si>
    <t>H00280</t>
  </si>
  <si>
    <t>TAMPAO CEGO C/ CORRENTE 2 1/2" PARA HIDRANTE</t>
  </si>
  <si>
    <t>TE DE FERRO GALVANIZADO, DE 2"</t>
  </si>
  <si>
    <t>TUBO ACO GALVANIZADO COM COSTURA, CLASSE MEDIA, DN 1", E = 3,38 MM, PESO 2,50 KG/M (NBR 5580)</t>
  </si>
  <si>
    <t>D00545</t>
  </si>
  <si>
    <t>PARAFUSO DIAMETRO 1/4"</t>
  </si>
  <si>
    <t>TINTA ASFALTICA IMPERMEABILIZANTE DISPERSA EM AGUA, PARA MATERIAIS CIMENTICIOS</t>
  </si>
  <si>
    <t>JOELHO PVC, SOLDAVEL, PB, 45 GRAUS, DN 75 MM, PARA ESGOTO PREDIAL</t>
  </si>
  <si>
    <t>FECHO / TRINCO / FERROLHO FIO REDONDO, DE SOBREPOR, 8", EM ACO GALVANIZADO / ZINCADO</t>
  </si>
  <si>
    <t>TANQUE DE ACO CARBONO NAO REVESTIDO, PARA TRANSPORTE DE AGUA COM CAPACIDADE DE 10 M3, COM BOMBA CENTRIFUGA POR TOMADA DE FORCA, VAZAO MAXIMA *75* M3/H (INCLUI MONTAGEM, NAO INCLUI CAMINHAO)</t>
  </si>
  <si>
    <t>E00267</t>
  </si>
  <si>
    <t>ELETRODUTO - FERRO GALVANIZADO 1"</t>
  </si>
  <si>
    <t>TACO DE MADEIRA PARA FIXACAO DE ESQUADRIAS/CAIXILHOS</t>
  </si>
  <si>
    <t/>
  </si>
  <si>
    <t>TORNEIRA METALICA DE BOIA CONVENCIONAL PARA CAIXA D'AGUA, 1", COM HASTE METALICA E BALAO PLASTICO</t>
  </si>
  <si>
    <t>E00049</t>
  </si>
  <si>
    <t>CAIXA DE PASSAGEM 100X100X80MM EM CH DE ACO</t>
  </si>
  <si>
    <t>VEU POLIESTER</t>
  </si>
  <si>
    <t>TERMINAL A COMPRESSAO EM COBRE ESTANHADO PARA CABO 2,5 MM2, 1 FURO E 1 COMPRESSAO, PARA PARAFUSO DE FIXACAO M5</t>
  </si>
  <si>
    <t>D00086</t>
  </si>
  <si>
    <t>PREGO 2 1/2"X12</t>
  </si>
  <si>
    <t>E00198</t>
  </si>
  <si>
    <t>CINTA GALV. CIRCULAR DE 270MM</t>
  </si>
  <si>
    <t>ADAPTADOR PVC SOLDAVEL CURTO COM BOLSA E ROSCA, 25 MM X 3/4", PARA AGUA FRIA</t>
  </si>
  <si>
    <t>E00342</t>
  </si>
  <si>
    <t>ANILHA DE IDENTIFICACAO (PACOTE C/ 20UN)</t>
  </si>
  <si>
    <t>PREGO DE ACO POLIDO SEM CABECA 15 X 15 (1 1/4 X 13)</t>
  </si>
  <si>
    <t>E00008</t>
  </si>
  <si>
    <t>CABO DE COBRE 2,5MM2  -750V</t>
  </si>
  <si>
    <t>ARRUELA EM ALUMINIO, COM ROSCA, DE 3", PARA ELETRODUTO</t>
  </si>
  <si>
    <t>D00214</t>
  </si>
  <si>
    <t>BRACADEIRA EM CH. FERRO 1/8"X1" (P/ CONDUTORES)</t>
  </si>
  <si>
    <t>H00093</t>
  </si>
  <si>
    <t>JOELHO/COTOVELO 90º  EM PVC - JS - 25MM-LH</t>
  </si>
  <si>
    <t>NIPLE DE REDUCAO DE FERRO GALVANIZADO, COM ROSCA BSP, DE 1" X 1/2"</t>
  </si>
  <si>
    <t>P00024</t>
  </si>
  <si>
    <t>TINTA ACRILICA - FOSCA</t>
  </si>
  <si>
    <t>JUNCAO DE REDUCAO INVERTIDA, PVC SOLDAVEL, 75 X 50 MM, SERIE NORMAL PARA ESGOTO PREDIAL</t>
  </si>
  <si>
    <t>VIDRO MINI BOREAL 4MM</t>
  </si>
  <si>
    <t>E00176</t>
  </si>
  <si>
    <t>ALCA DUPLA PREFORMADA P/ CABO DE ALUMINIO 2AWG</t>
  </si>
  <si>
    <t>TAMPA DE ENCAIXE PARA CURVA HORIZONTAL, ZINCADA, PARA ELETROCALHA METALICA - 150X75MM</t>
  </si>
  <si>
    <t>LUVA SOLDAVEL COM ROSCA, PVC, 25 MM X 3/4", PARA AGUA FRIA PREDIAL</t>
  </si>
  <si>
    <t>TABUA MADEIRA 2A QUALIDADE 2,5 X 20,0CM (1 X 8") NAO APARELHADA</t>
  </si>
  <si>
    <t>H00251</t>
  </si>
  <si>
    <t>COTOVELO LONGO EM PVC DE 90 X 1" (LH)</t>
  </si>
  <si>
    <t>CAIXA DE PASSAGEM METALICA DE SOBREPOR COM TAMPA PARAFUSADA, DIMENSOES 15 X 15 X 10 CM</t>
  </si>
  <si>
    <t>JUNCAO SIMPLES, PVC, 45 GRAUS, DN 100 X 100 MM, SERIE NORMAL PARA ESGOTO PREDIAL</t>
  </si>
  <si>
    <t>BUCHA DE NYLON SEM ABA S8, COM PARAFUSO DE 4,80 X 50 MM EM ACO ZINCADO COM ROSCA SOBERBA, CABECA CHATA E FENDA PHILLIPS</t>
  </si>
  <si>
    <t>ELETRODO REVESTIDO AWS - E-6010, DIAMETRO IGUAL A 4,00 MM</t>
  </si>
  <si>
    <t>PLACA DE SINALIZACAO DE ALERTA - CUIDADO, RISCO DE CHOQUE ELETRICO FOTOLUMINESCENTE</t>
  </si>
  <si>
    <t>ADAPTADOR PVC SOLDAVEL, COM FLANGES E ANEL DE VEDACAO, 60 MM X 2", PARA CAIXA D' AGUA</t>
  </si>
  <si>
    <t>VALVULA EM PLASTICO CROMADO TIPO AMERICANA PARA PIA DE COZINHA 3.1/2 " X 1.1/2 ", SEM ADAPTADOR</t>
  </si>
  <si>
    <t>H00246</t>
  </si>
  <si>
    <t>COTOVELO LONGO EM PVC DE 90 X 1 1/4" (LH)</t>
  </si>
  <si>
    <t>E00310</t>
  </si>
  <si>
    <t>ARMACAO SECUNDARIA DE 2 ESTRIBOS</t>
  </si>
  <si>
    <t>E00026</t>
  </si>
  <si>
    <t>TAMPA ESPELHO 3"X3"</t>
  </si>
  <si>
    <t>NIPLE DE FERRO GALVANIZADO, COM ROSCA BSP, DE 3/4"</t>
  </si>
  <si>
    <t>D00079</t>
  </si>
  <si>
    <t>REJUNTE (P/ CERAMICA)</t>
  </si>
  <si>
    <t>CAIBRO DE MADEIRA NAO APARELHADA *5 X 6* CM, MACARANDUBA, ANGELIM OU EQUIVALENTE DA REGIAO</t>
  </si>
  <si>
    <t>ELETRODUTO DE PVC RIGIDO ROSCAVEL DE 3/4 ", SEM LUVA</t>
  </si>
  <si>
    <t>MASSA PARA VIDRO</t>
  </si>
  <si>
    <t>H00085</t>
  </si>
  <si>
    <t>CURVA 45 EM PVC - JS - 75MM (LH)</t>
  </si>
  <si>
    <t>TE DE REDUCAO, PVC, SOLDAVEL, 90 GRAUS, 75 MM X 50 MM, PARA AGUA FRIA PREDIAL</t>
  </si>
  <si>
    <t>CURVA 90 GRAUS, LONGA, DE PVC RIGIDO ROSCAVEL, DE 1/2", PARA ELETRODUTO</t>
  </si>
  <si>
    <t>E00003</t>
  </si>
  <si>
    <t>BUCHA E ARRUELA DE 3/4"-ALUMINIO</t>
  </si>
  <si>
    <t>CHAVE DUPLA PARA CONEXOES TIPO STORZ, ENGATE RAPIDO 1 1/2" X 2 1/2", EM LATAO, PARA INSTALACAO PREDIAL COMBATE A INCENDIO</t>
  </si>
  <si>
    <t>LAMPADA FLUORESCENTE COMPACTA 2U BRANCA 15 W, BASE E27 (127/220 V)</t>
  </si>
  <si>
    <t>PORCA ZINCADA, SEXTAVADA, DIAMETRO 3/8"</t>
  </si>
  <si>
    <t>ARGAMASSA COLANTE TIPO ACIII E</t>
  </si>
  <si>
    <t>PARAFUSO DRY WALL, EM ACO FOSFATIZADO, CABECA TROMBETA E PONTA AGULHA (TA), COMPRIMENTO 25 MM</t>
  </si>
  <si>
    <t>E00012</t>
  </si>
  <si>
    <t>ELETRODUTO EM PVC DE 1/2"</t>
  </si>
  <si>
    <t>H00003</t>
  </si>
  <si>
    <t>TUBO EM PVC - 50MM (LS)</t>
  </si>
  <si>
    <t>CABO TELEFONICO CCI 50, 4 PARES, USO INTERNO, SEM BLINDAGEM</t>
  </si>
  <si>
    <t>E00180</t>
  </si>
  <si>
    <t>SELA GALVANIZADA PARA CRUZETA</t>
  </si>
  <si>
    <t>D00452</t>
  </si>
  <si>
    <t>GANCHOS E PARAFUSOS P/ TELA DE NYLON</t>
  </si>
  <si>
    <t>FITA ADESIVA ANTICORROSIVA DE PVC FLEXIVEL, COR PRETA, PARA PROTECAO TUBULACAO, 50 MM X 30 M (L X C), E= *0,25* MM</t>
  </si>
  <si>
    <t>E00332</t>
  </si>
  <si>
    <t>CONECTOR FEMEA RJ-45 - CAT. 5</t>
  </si>
  <si>
    <t>REBITE DE ALUMINIO VAZADO DE REPUXO, 3,2 X 8 MM (1KG = 1025 UNIDADES)</t>
  </si>
  <si>
    <t>CURVA PVC LONGA 90 GRAUS, 40 MM, PARA ESGOTO PREDIAL</t>
  </si>
  <si>
    <t>PREGO DE ACO POLIDO COM CABECA 15 X 18 (1 1/2 X 13)</t>
  </si>
  <si>
    <t>VALVULA EM PLASTICO BRANCO PARA LAVATORIO 1 ", SEM UNHO, COM LADRAO</t>
  </si>
  <si>
    <t>CONJUNTO DE LIGACAO PARA BACIA SANITARIA AJUSTAVEL, EM PLASTICO BRANCO, COM TUBO, CANOPLA E ESPUDE</t>
  </si>
  <si>
    <t>TERMINAL A COMPRESSAO EM COBRE ESTANHADO PARA CABO 10 MM2, 1 FURO E 1 COMPRESSAO, PARA PARAFUSO DE FIXACAO M6</t>
  </si>
  <si>
    <t>TINTA MINERAL IMPERMEAVEL EM PO, BRANCA</t>
  </si>
  <si>
    <t>H00400</t>
  </si>
  <si>
    <t>JOELHO/COTOVELO 90º PVC SRM - 25MM X 3/4" (LH)</t>
  </si>
  <si>
    <t>E00187</t>
  </si>
  <si>
    <t>PARAFUSO DE CABECA QUADRADA 16X450MM</t>
  </si>
  <si>
    <t>FITA VEDA ROSCA EM ROLOS DE 18 MM X 50 M (L X C)</t>
  </si>
  <si>
    <t>TERMINAL A COMPRESSAO EM COBRE ESTANHADO PARA CABO 50 MM2, 1 FURO E 1 COMPRESSAO, PARA PARAFUSO DE FIXACAO M8</t>
  </si>
  <si>
    <t>CHAPA DE MADEIRA COMPENSADA RESINADA PARA FORMA DE CONCRETO, DE *2,2 X 1,1* M, E = 17 MM</t>
  </si>
  <si>
    <t>H00185</t>
  </si>
  <si>
    <t>FLANGE DE ACO GALVANIZADO - 25MM</t>
  </si>
  <si>
    <t>REGISTRO OU REGULADOR DE GAS COZINHA, VAZAO DE 2 KG/H, 2,8 KPA</t>
  </si>
  <si>
    <t>H00001</t>
  </si>
  <si>
    <t>TUBO EM PVC - 100MM (LS)</t>
  </si>
  <si>
    <t>E00186</t>
  </si>
  <si>
    <t>PARAFUSO DE CABECA ABAULADA 16X45MM</t>
  </si>
  <si>
    <t>E00312</t>
  </si>
  <si>
    <t>BUCHA-ARRUELA DE 3"-ALUMINIO</t>
  </si>
  <si>
    <t>D00547</t>
  </si>
  <si>
    <t>PORCA SEXTAVADA DIAMETRO 1/4"</t>
  </si>
  <si>
    <t>SERRA CIRCULAR DE BANCADA COM MOTOR ELETRICO, POTENCIA DE *1600* W, PARA DISCO DE DIAMETRO DE 10" (250 MM)</t>
  </si>
  <si>
    <t>LUVA DE REDUCAO SOLDAVEL, PVC, 60 MM X 50 MM, PARA AGUA FRIA PREDIAL</t>
  </si>
  <si>
    <t>E00181</t>
  </si>
  <si>
    <t>PARAFUSO DE CABECA ABAULADA GALV. 16X150MM</t>
  </si>
  <si>
    <t>TINTA ACRILICA PREMIUM PARA PISO</t>
  </si>
  <si>
    <t>CAIXA SIFONADA PVC, 100 X 100 X 50 MM, COM GRELHA REDONDA BRANCA</t>
  </si>
  <si>
    <t>ADAPTADOR PVC SOLDAVEL CURTO COM BOLSA E ROSCA, 20 MM X 1/2", PARA AGUA FRIA</t>
  </si>
  <si>
    <t>BUCHA DE REDUCAO, CPVC, SOLDAVEL, 42 X 22 MM, PARA AGUA QUENTE</t>
  </si>
  <si>
    <t>E00184</t>
  </si>
  <si>
    <t>PARAFUSO DE CABECA QUADRADA GALV. 16X125MM</t>
  </si>
  <si>
    <t>H00250</t>
  </si>
  <si>
    <t>TE EM PVC DE PASSAGEM DIRETA 1" (LH)</t>
  </si>
  <si>
    <t>TERMINAL A COMPRESSAO EM COBRE ESTANHADO PARA CABO 6 MM2, 1 FURO E 1 COMPRESSAO, PARA PARAFUSO DE FIXACAO M6</t>
  </si>
  <si>
    <t>E00388</t>
  </si>
  <si>
    <t>BARRA ROSQUEADA (3M) 3/8"</t>
  </si>
  <si>
    <t>JUNCAO DE REDUCAO INVERTIDA, PVC SOLDAVEL, 100 X 75 MM, SERIE NORMAL PARA ESGOTO PREDIAL</t>
  </si>
  <si>
    <t>NIPLE DE FERRO GALVANIZADO, COM ROSCA BSP, DE 1/2"</t>
  </si>
  <si>
    <t>EXTREMIDADE/TUBETE PARA HIDROMETRO PVC, COM ROSCA, CURTA, COM BUCHA LATAO, 3/4"</t>
  </si>
  <si>
    <t>PINO DE ACO COM ARRUELA CONICA, DIAMETRO ARRUELA = *23* MM E COMP HASTE = *27* MM (ACAO INDIRETA)</t>
  </si>
  <si>
    <t>SOLUCAO LIMPADORA PVC</t>
  </si>
  <si>
    <t>H00184</t>
  </si>
  <si>
    <t>FLANGE DE ACO GALVANIZADO - 20MM</t>
  </si>
  <si>
    <t>PREGO DE ACO POLIDO COM CABECA 15 X 15 (1 1/4 X 13)</t>
  </si>
  <si>
    <t>PREGO DE ACO POLIDO COM CABECA 18 X 30 (2 3/4 X 10)</t>
  </si>
  <si>
    <t>H00055</t>
  </si>
  <si>
    <t>FITA DE VEDACAO</t>
  </si>
  <si>
    <t>TUBO PVC, SOLDAVEL, DN 32 MM, AGUA FRIA (NBR-5648)</t>
  </si>
  <si>
    <t>JUNCAO SIMPLES, PVC, DN 100 X 50 MM, SERIE NORMAL PARA ESGOTO PREDIAL</t>
  </si>
  <si>
    <t>LUVA DE REDUCAO DE FERRO GALVANIZADO, COM ROSCA BSP MACHO/FEMEA, DE 1" X 3/4"</t>
  </si>
  <si>
    <t>H00279</t>
  </si>
  <si>
    <t>CHAVE ENGATE RAPIDO</t>
  </si>
  <si>
    <t>JUNCAO DE REDUCAO INVERTIDA, PVC SOLDAVEL, 100 X 50 MM, SERIE NORMAL PARA ESGOTO PREDIAL</t>
  </si>
  <si>
    <t>BUCHA DE NYLON SEM ABA S6, COM PARAFUSO DE 4,20 X 40 MM EM ACO ZINCADO COM ROSCA SOBERBA, CABECA CHATA E FENDA PHILLIPS</t>
  </si>
  <si>
    <t>ELETRODO REVESTIDO AWS - E6013, DIAMETRO IGUAL A 2,50 MM</t>
  </si>
  <si>
    <t>E00331</t>
  </si>
  <si>
    <t>CAIXA EM PVC DE SOBREPOR 2 PASS. P/ RJ-45</t>
  </si>
  <si>
    <t>E00140</t>
  </si>
  <si>
    <t>LAMPADA FLUORESCENTE COMPACTA 3U BRANCA 20 W, BASE E27 (127/220 V)</t>
  </si>
  <si>
    <t>FITA DE PAPEL MICROPERFURADO, 50 X 150 MM, PARA TRATAMENTO DE JUNTAS DE CHAPA DE GESSO PARA DRYWALL</t>
  </si>
  <si>
    <t>TINTA ESMALTE BASE AGUA PREMIUM ACETINADO</t>
  </si>
  <si>
    <t>TE SANITARIO, PVC, DN 100 X 100 MM, SERIE NORMAL, PARA ESGOTO PREDIAL</t>
  </si>
  <si>
    <t>E00009</t>
  </si>
  <si>
    <t>CABO DE COBRE 1,5MM2 - 750V</t>
  </si>
  <si>
    <t>E00182</t>
  </si>
  <si>
    <t>ARRUELA QUADRADA GALV. DE 18X38CM</t>
  </si>
  <si>
    <t>ABRACADEIRA EM ACO PARA AMARRACAO DE ELETRODUTOS, TIPO D, COM 2" E CUNHA DE FIXACAO</t>
  </si>
  <si>
    <t>JOELHO DE REDUCAO, PVC SOLDAVEL, 90 GRAUS,  25 MM X 20 MM, PARA AGUA FRIA PREDIAL</t>
  </si>
  <si>
    <t>H00331</t>
  </si>
  <si>
    <t>JUNCAO SIMPLES PVC JS - 75 X 75MM - LS</t>
  </si>
  <si>
    <t>H00075</t>
  </si>
  <si>
    <t>ADAPTADOR CURTO EM PVC 1 1/2"  (LH)</t>
  </si>
  <si>
    <t>CORTADEIRA DE PISO DE CONCRETO E ASFALTO, PARA DISCO PADRAO DE DIAMETRO 350 MM (14") OU 450 MM (18") , MOTOR A GASOLINA, POTENCIA 13 HP, SEM DISCO</t>
  </si>
  <si>
    <t>H00008</t>
  </si>
  <si>
    <t>CAIXA SIFONADA DE PVC C/ GRELHA - 100X100X50MM</t>
  </si>
  <si>
    <t>PREGO DE ACO POLIDO COM CABECA 12 X 12</t>
  </si>
  <si>
    <t>RETROESCAVADEIRA SOBRE RODAS COM CARREGADEIRA, TRACAO 4 X 4, POTENCIA LIQUIDA 88 HP, PESO OPERACIONAL MINIMO DE 6674 KG, CAPACIDADE DA CARREGADEIRA DE 1,00 M3 E DA  RETROESCAVADEIRA MINIMA DE 0,26 M3,</t>
  </si>
  <si>
    <t>H00084</t>
  </si>
  <si>
    <t>JUNCAO SIMPLES INV.45 EM PVC - JS - 75X75MM (LS)</t>
  </si>
  <si>
    <t>D00275</t>
  </si>
  <si>
    <t>BUCHA / PARAFUSO (MEDIO)</t>
  </si>
  <si>
    <t>E00333</t>
  </si>
  <si>
    <t>CAIXA EM PVC DE SOBREPOR 3"X3"</t>
  </si>
  <si>
    <t>TE DE REDUCAO, PVC, SOLDAVEL, 90 GRAUS, 50 MM X 25 MM, PARA AGUA FRIA PREDIAL</t>
  </si>
  <si>
    <t>D00084</t>
  </si>
  <si>
    <t>PREGO 1 1/2"X13</t>
  </si>
  <si>
    <t>GUINCHO ELETRICO DE COLUNA, CAPACIDADE 400 KG, COM MOTO FREIO, MOTOR TRIFASICO DE 1,25 CV</t>
  </si>
  <si>
    <t>POLIESTIRENO EXPANDIDO/EPS (ISOPOR), TIPO 2F, BLOCO</t>
  </si>
  <si>
    <t>E00025</t>
  </si>
  <si>
    <t>CAIXA DERIVACAO 3"X3"- PLASTICA</t>
  </si>
  <si>
    <t>I00001</t>
  </si>
  <si>
    <t>SIKA 1</t>
  </si>
  <si>
    <t>E00188</t>
  </si>
  <si>
    <t>PORCA GALV. QUADRADA DE 24MM - ROSCA M 16X2</t>
  </si>
  <si>
    <t>AREIA MEDIA - POSTO JAZIDA/FORNECEDOR (RETIRADO NA JAZIDA, SEM TRANSPORTE).</t>
  </si>
  <si>
    <t>E00361</t>
  </si>
  <si>
    <t>ELO FUSIVEL 6 K</t>
  </si>
  <si>
    <t>BUCHA DE NYLON, DIAMETRO DO FURO 8 MM, COMPRIMENTO 40 MM, COM PARAFUSO DE ROSCA SOBERBA, CABECA CHATA, FENDA SIMPLES, 4,8 X 50 MM</t>
  </si>
  <si>
    <t>ARGAMASSA INDUSTRIALIZADA MULTIUSO, PARA REVESTIMENTO INTERNO E EXTERNO E ASSENTAMENTO DE BLOCOS DIVERSOS</t>
  </si>
  <si>
    <t>E00019</t>
  </si>
  <si>
    <t>CAIXA DE DERIVACAO 4"X2"- PLASTICA</t>
  </si>
  <si>
    <t>ELETRODUTO PVC FLEXIVEL CORRUGADO, COR AMARELA, DE 20 MM</t>
  </si>
  <si>
    <t>H00082</t>
  </si>
  <si>
    <t>ADAPTADOR CURTO EM PVC 3/4" (LH)</t>
  </si>
  <si>
    <t>H00088</t>
  </si>
  <si>
    <t>JOELHO/COTOVELO 90º  EM PVC - JS - 40MM-LH</t>
  </si>
  <si>
    <t>E00033</t>
  </si>
  <si>
    <t>BUCHA DE 1/2"</t>
  </si>
  <si>
    <t>!EM PROCESSO DE DESATIVACAO! TINTA PRIMARIA BETUMINOSA EM SUSPENSAO AQUOSA</t>
  </si>
  <si>
    <t>COMPACTADOR DE SOLO, TIPO PLACA VIBRATORIA REVERSIVEL, COM MOTOR A GASOLINA DE 4 TEMPOS, PESO ENTRE 125 E 150 KG, FORCA CENTRIFUGA ENTRE 2500 E 2800 KGF, LARGURA DE TRABALHO ENTRE 400 E 450 MM, FREQUE</t>
  </si>
  <si>
    <t>H00089</t>
  </si>
  <si>
    <t>TE LONGO EM PVC - JS - 100X75MM (LS)</t>
  </si>
  <si>
    <t>PLUG OU BUJAO DE FERRO GALVANIZADO, DE 3/4"</t>
  </si>
  <si>
    <t>H00086</t>
  </si>
  <si>
    <t>RALO PVC C/ SAIDA 100X53X40MM</t>
  </si>
  <si>
    <t>E00034</t>
  </si>
  <si>
    <t>ARRUELA DE 1/2"</t>
  </si>
  <si>
    <t>E00338</t>
  </si>
  <si>
    <t>CONECTOR BNC P/ SOLDA</t>
  </si>
  <si>
    <t>PORCA ZINCADA, QUADRADA, DIAMETRO 3/8"</t>
  </si>
  <si>
    <t>SOQUETE DE BAQUELITE BASE E27, PARA LAMPADAS</t>
  </si>
  <si>
    <t>MARTELO DEMOLIDOR ELETRICO, COM POTENCIA DE 2.000 W, FREQUENCIA DE 1.000 IMPACTOS POR MINUTO, FORCA DE IMPACTO ENTRE 60 E 65 J, PESO DE 30 KG</t>
  </si>
  <si>
    <t>H00116</t>
  </si>
  <si>
    <t>TE EM PVC - JS - 25MM (LH)</t>
  </si>
  <si>
    <t>TE SOLDAVEL, PVC, 90 GRAUS, 32 MM, PARA AGUA FRIA PREDIAL (NBR 5648)</t>
  </si>
  <si>
    <t>VIBRADOR DE IMERSAO, DIAMETRO DA PONTEIRA DE *45* MM, COM MOTOR ELETRICO TRIFASICO DE 2 HP (2 CV)</t>
  </si>
  <si>
    <t>BUCHA DE NYLON SEM ABA S5</t>
  </si>
  <si>
    <t>ARRUELA EM ALUMINIO, COM ROSCA, DE 3/8", PARA ELETRODUTO</t>
  </si>
  <si>
    <t>E00339</t>
  </si>
  <si>
    <t>BUCHA PLASTICA-6MM C/ PARAFUSO</t>
  </si>
  <si>
    <t>CURVA 90 GRAUS, LONGA, DE PVC RIGIDO ROSCAVEL, DE 3/4", PARA ELETRODUTO</t>
  </si>
  <si>
    <t>BETONEIRA CAPACIDADE NOMINAL 400 L, CAPACIDADE DE MISTURA 310 L, MOTOR A DIESEL POTENCIA 5 CV, SEM CARREGADOR</t>
  </si>
  <si>
    <t>E00341</t>
  </si>
  <si>
    <t>FITA ISOLANTE DE ALTA FUSAO</t>
  </si>
  <si>
    <t>RL</t>
  </si>
  <si>
    <t>LUVA EM PVC RIGIDO ROSCAVEL, DE 3/4", PARA ELETRODUTO</t>
  </si>
  <si>
    <t>E00340</t>
  </si>
  <si>
    <t>PARAFUSO-3.9X32MM</t>
  </si>
  <si>
    <t>JOELHO PVC,  SOLDAVEL COM ROSCA, 90 GRAUS, 25 MM X 3/4", PARA AGUA FRIA PREDIAL</t>
  </si>
  <si>
    <t>MARTELO DEMOLIDOR PNEUMATICO MANUAL, PADRAO, PESO DE 32 KG</t>
  </si>
  <si>
    <t>FITA VEDA ROSCA EM ROLOS DE 18 MM X 25 M (L X C)</t>
  </si>
  <si>
    <t>PREGO DE ACO POLIDO COM CABECA 16 X 24 (2 1/4 X 12)</t>
  </si>
  <si>
    <t>PREGO DE ACO POLIDO COM CABECA 17 X 27 (2 1/2 X 11)</t>
  </si>
  <si>
    <t>ABRACADEIRA EM ACO PARA AMARRACAO DE ELETRODUTOS, TIPO U SIMPLES, COM 2"</t>
  </si>
  <si>
    <t>D00427</t>
  </si>
  <si>
    <t>DESMOLDANTE</t>
  </si>
  <si>
    <t>LUVA EM PVC RIGIDO ROSCAVEL, DE 1/2", PARA ELETRODUTO</t>
  </si>
  <si>
    <t>E00346</t>
  </si>
  <si>
    <t>PLUG COVER</t>
  </si>
  <si>
    <t>ADESIVO PARA TUBOS CPVC, *75* G</t>
  </si>
  <si>
    <t>COMPACTADOR DE SOLOS DE PERCURSAO (SOQUETE) COM MOTOR A GASOLINA 4 TEMPOS DE 3 HP (3 CV)</t>
  </si>
  <si>
    <t>MISTURADOR DE ARGAMASSA, EIXO HORIZONTAL, CAPACIDADE DE MISTURA 300 KG, MOTOR ELETRICO TRIFASICO 220/380 V, POTENCIA 5 CV</t>
  </si>
  <si>
    <t>DISCO DE CORTE DIAMANTADO SEGMENTADO PARA CONCRETO, DIAMETRO DE 350 MM, FURO DE 1 " (14 X 1 ")</t>
  </si>
  <si>
    <t>FITA CREPE ROLO DE 25 MM X 50 M</t>
  </si>
  <si>
    <t>MATERIAIS E EQUIPAMENTOS:</t>
  </si>
  <si>
    <t>PREÇO GLOBAL:</t>
  </si>
  <si>
    <t>MÃO DE OBRA:</t>
  </si>
  <si>
    <t>Fone: (91)  99353-5006 | E-mail: licitacao@formatusengenharia.com.br</t>
  </si>
  <si>
    <t>Al. José Alberto Cruz, 568 – Novo Estrela – Castanhal/PA</t>
  </si>
  <si>
    <t>Aoki &amp; Souza Engenharia Ltda | CNPJ 21.250.517/0001-09</t>
  </si>
  <si>
    <t>PREÇO UNITÁRIO COM BDI:</t>
  </si>
  <si>
    <t>MÃO DE OBRA COM ENCARGOS SOCIAIS:</t>
  </si>
  <si>
    <t>BDI (22,47%):</t>
  </si>
  <si>
    <t>ENCARGOS SOCIAIS:</t>
  </si>
  <si>
    <t>PREÇO UNITÁRIO SEM BDI:</t>
  </si>
  <si>
    <t>MÃO DE OBRA SEM ENCARGOS SOCIAIS:</t>
  </si>
  <si>
    <t>ARQUITETO JUNIOR</t>
  </si>
  <si>
    <t>33939</t>
  </si>
  <si>
    <t>SINAPI</t>
  </si>
  <si>
    <t>Mão de Obra</t>
  </si>
  <si>
    <t>DESENHISTA PROJETISTA</t>
  </si>
  <si>
    <t>2358</t>
  </si>
  <si>
    <t>PREÇO UNITÁRIO</t>
  </si>
  <si>
    <t>UNIDADE</t>
  </si>
  <si>
    <t>901876</t>
  </si>
  <si>
    <t>PRÓPRIA</t>
  </si>
  <si>
    <t>PEDREIRO</t>
  </si>
  <si>
    <t>4750</t>
  </si>
  <si>
    <t>AJUDANTE DE PEDREIRO</t>
  </si>
  <si>
    <t>MO612700</t>
  </si>
  <si>
    <t>SEOP</t>
  </si>
  <si>
    <t>Material</t>
  </si>
  <si>
    <t>241318</t>
  </si>
  <si>
    <t>SERVENTE</t>
  </si>
  <si>
    <t>6111</t>
  </si>
  <si>
    <t>99811</t>
  </si>
  <si>
    <t>99803</t>
  </si>
  <si>
    <t>901104</t>
  </si>
  <si>
    <t>COTAÇÃO</t>
  </si>
  <si>
    <t>901103</t>
  </si>
  <si>
    <t>901875</t>
  </si>
  <si>
    <t>901102</t>
  </si>
  <si>
    <t>901874</t>
  </si>
  <si>
    <t>SINAPI-PA 09-2023, SEOP-PA 10-2023</t>
  </si>
  <si>
    <t>BANCOS:</t>
  </si>
  <si>
    <t>BDI DIFER.:</t>
  </si>
  <si>
    <t>22,47%</t>
  </si>
  <si>
    <t>BDI GERAL:</t>
  </si>
  <si>
    <t>72,10%</t>
  </si>
  <si>
    <t>MENSALISTA:</t>
  </si>
  <si>
    <t>118,66%</t>
  </si>
  <si>
    <t>HORISTA:</t>
  </si>
  <si>
    <t>CONSTRUÇÃO DE UMA CRECHE</t>
  </si>
  <si>
    <t>OBJETO:</t>
  </si>
  <si>
    <t>ENCARGOS SOCIAIS</t>
  </si>
  <si>
    <t>PREFEITURA MUNICIPAL DE INHANGAPI/PARÁ</t>
  </si>
  <si>
    <t>CONTRATANTE:</t>
  </si>
  <si>
    <t>DATA:</t>
  </si>
  <si>
    <t>112 / 112</t>
  </si>
  <si>
    <t>PÁGINA:</t>
  </si>
  <si>
    <t>EMPRESA:</t>
  </si>
  <si>
    <t>PLANILHA ORÇAMENTÁRIA ANALÍTICA</t>
  </si>
  <si>
    <t>PINTOR</t>
  </si>
  <si>
    <t>4783</t>
  </si>
  <si>
    <t>7348</t>
  </si>
  <si>
    <t>12815</t>
  </si>
  <si>
    <t>901873</t>
  </si>
  <si>
    <t>36178</t>
  </si>
  <si>
    <t>34353</t>
  </si>
  <si>
    <t>104658</t>
  </si>
  <si>
    <t>901101</t>
  </si>
  <si>
    <t>901872</t>
  </si>
  <si>
    <t>901100</t>
  </si>
  <si>
    <t>901871</t>
  </si>
  <si>
    <t>901099</t>
  </si>
  <si>
    <t>901870</t>
  </si>
  <si>
    <t>901098</t>
  </si>
  <si>
    <t>901869</t>
  </si>
  <si>
    <t>CARPINTEIRO DE FORMAS</t>
  </si>
  <si>
    <t>1213</t>
  </si>
  <si>
    <t>AUXILIAR DE CARPINTEIRO</t>
  </si>
  <si>
    <t>6117</t>
  </si>
  <si>
    <t>35275</t>
  </si>
  <si>
    <t>39027</t>
  </si>
  <si>
    <t>4734</t>
  </si>
  <si>
    <t>4721</t>
  </si>
  <si>
    <t>20204</t>
  </si>
  <si>
    <t>20211</t>
  </si>
  <si>
    <t>1379</t>
  </si>
  <si>
    <t>111 / 112</t>
  </si>
  <si>
    <t>370</t>
  </si>
  <si>
    <t>103315</t>
  </si>
  <si>
    <t>901097</t>
  </si>
  <si>
    <t>901868</t>
  </si>
  <si>
    <t>901096</t>
  </si>
  <si>
    <t>901867</t>
  </si>
  <si>
    <t>901095</t>
  </si>
  <si>
    <t>901866</t>
  </si>
  <si>
    <t>901094</t>
  </si>
  <si>
    <t>901865</t>
  </si>
  <si>
    <t>OPERADOR DE BETONEIRA ESTACIONARIA/MISTURADOR</t>
  </si>
  <si>
    <t>37666</t>
  </si>
  <si>
    <t>SOLDADOR</t>
  </si>
  <si>
    <t>6160</t>
  </si>
  <si>
    <t>SERRALHEIRO</t>
  </si>
  <si>
    <t>6110</t>
  </si>
  <si>
    <t>ENCANADOR OU BOMBEIRO HIDRAULICO</t>
  </si>
  <si>
    <t>2696</t>
  </si>
  <si>
    <t>CARPINTEIRO DE ESQUADRIAS</t>
  </si>
  <si>
    <t>1214</t>
  </si>
  <si>
    <t>AUXILIAR DE ENCANADOR OU BOMBEIRO HIDRAULICO</t>
  </si>
  <si>
    <t>246</t>
  </si>
  <si>
    <t>10535</t>
  </si>
  <si>
    <t>Equipamento</t>
  </si>
  <si>
    <t>43649</t>
  </si>
  <si>
    <t>39207</t>
  </si>
  <si>
    <t>7700</t>
  </si>
  <si>
    <t>5318</t>
  </si>
  <si>
    <t>4341</t>
  </si>
  <si>
    <t>4119</t>
  </si>
  <si>
    <t>3456</t>
  </si>
  <si>
    <t>7307</t>
  </si>
  <si>
    <t>2705</t>
  </si>
  <si>
    <t>110 / 112</t>
  </si>
  <si>
    <t>10998</t>
  </si>
  <si>
    <t>901864</t>
  </si>
  <si>
    <t>OPERADOR DE MAQUINAS E EQUIPAMENTOS</t>
  </si>
  <si>
    <t>4230</t>
  </si>
  <si>
    <t>OPERADOR DE ESCAVADEIRA</t>
  </si>
  <si>
    <t>4234</t>
  </si>
  <si>
    <t>ARMADOR</t>
  </si>
  <si>
    <t>378</t>
  </si>
  <si>
    <t>AJUDANTE DE ARMADOR</t>
  </si>
  <si>
    <t>6114</t>
  </si>
  <si>
    <t>36397</t>
  </si>
  <si>
    <t>36531</t>
  </si>
  <si>
    <t>14618</t>
  </si>
  <si>
    <t>13896</t>
  </si>
  <si>
    <t>13458</t>
  </si>
  <si>
    <t>43132</t>
  </si>
  <si>
    <t>43059</t>
  </si>
  <si>
    <t>39017</t>
  </si>
  <si>
    <t>39995</t>
  </si>
  <si>
    <t>6193</t>
  </si>
  <si>
    <t>5069</t>
  </si>
  <si>
    <t>20247</t>
  </si>
  <si>
    <t>4491</t>
  </si>
  <si>
    <t>4517</t>
  </si>
  <si>
    <t>4221</t>
  </si>
  <si>
    <t>4222</t>
  </si>
  <si>
    <t>2692</t>
  </si>
  <si>
    <t>1358</t>
  </si>
  <si>
    <t>650</t>
  </si>
  <si>
    <t>367</t>
  </si>
  <si>
    <t>99264</t>
  </si>
  <si>
    <t>24.2.4.2</t>
  </si>
  <si>
    <t>OPERADOR DE BETONEIRA /MISTURADOR</t>
  </si>
  <si>
    <t>MO376660</t>
  </si>
  <si>
    <t>CARPINTEIRO</t>
  </si>
  <si>
    <t>MO121400</t>
  </si>
  <si>
    <t>109 / 112</t>
  </si>
  <si>
    <t>337</t>
  </si>
  <si>
    <t>180687</t>
  </si>
  <si>
    <t>24.2.4.1</t>
  </si>
  <si>
    <t>38383</t>
  </si>
  <si>
    <t>9873</t>
  </si>
  <si>
    <t>89450</t>
  </si>
  <si>
    <t>12657</t>
  </si>
  <si>
    <t>3148</t>
  </si>
  <si>
    <t>103009</t>
  </si>
  <si>
    <t>20083</t>
  </si>
  <si>
    <t>1925</t>
  </si>
  <si>
    <t>122</t>
  </si>
  <si>
    <t>89507</t>
  </si>
  <si>
    <t>9910</t>
  </si>
  <si>
    <t>89609</t>
  </si>
  <si>
    <t>6028</t>
  </si>
  <si>
    <t>94498</t>
  </si>
  <si>
    <t>108 / 112</t>
  </si>
  <si>
    <t>119</t>
  </si>
  <si>
    <t>181518</t>
  </si>
  <si>
    <t>11763</t>
  </si>
  <si>
    <t>94799</t>
  </si>
  <si>
    <t>7142</t>
  </si>
  <si>
    <t>89625</t>
  </si>
  <si>
    <t>9875</t>
  </si>
  <si>
    <t>89449</t>
  </si>
  <si>
    <t>1959</t>
  </si>
  <si>
    <t>20080</t>
  </si>
  <si>
    <t>94679</t>
  </si>
  <si>
    <t>107 / 112</t>
  </si>
  <si>
    <t>10408</t>
  </si>
  <si>
    <t>99623</t>
  </si>
  <si>
    <t>6010</t>
  </si>
  <si>
    <t>94497</t>
  </si>
  <si>
    <t>9897</t>
  </si>
  <si>
    <t>103997</t>
  </si>
  <si>
    <t>4178</t>
  </si>
  <si>
    <t>4177</t>
  </si>
  <si>
    <t>3146</t>
  </si>
  <si>
    <t>901863</t>
  </si>
  <si>
    <t>180502</t>
  </si>
  <si>
    <t>106 / 112</t>
  </si>
  <si>
    <t>3850</t>
  </si>
  <si>
    <t>901862</t>
  </si>
  <si>
    <t>7144</t>
  </si>
  <si>
    <t>89629</t>
  </si>
  <si>
    <t>6011</t>
  </si>
  <si>
    <t>94499</t>
  </si>
  <si>
    <t>83</t>
  </si>
  <si>
    <t>94713</t>
  </si>
  <si>
    <t>9871</t>
  </si>
  <si>
    <t>105 / 112</t>
  </si>
  <si>
    <t>89451</t>
  </si>
  <si>
    <t>94681</t>
  </si>
  <si>
    <t>7140</t>
  </si>
  <si>
    <t>89620</t>
  </si>
  <si>
    <t>97</t>
  </si>
  <si>
    <t>94704</t>
  </si>
  <si>
    <t>6013</t>
  </si>
  <si>
    <t>104 / 112</t>
  </si>
  <si>
    <t>94792</t>
  </si>
  <si>
    <t>1957</t>
  </si>
  <si>
    <t>89369</t>
  </si>
  <si>
    <t>9869</t>
  </si>
  <si>
    <t>89357</t>
  </si>
  <si>
    <t>11825</t>
  </si>
  <si>
    <t>94797</t>
  </si>
  <si>
    <t>100</t>
  </si>
  <si>
    <t>94707</t>
  </si>
  <si>
    <t>103 / 112</t>
  </si>
  <si>
    <t>82</t>
  </si>
  <si>
    <t>94789</t>
  </si>
  <si>
    <t>901861</t>
  </si>
  <si>
    <t>102 / 112</t>
  </si>
  <si>
    <t>1960</t>
  </si>
  <si>
    <t>89517</t>
  </si>
  <si>
    <t>89594</t>
  </si>
  <si>
    <t>99</t>
  </si>
  <si>
    <t>94706</t>
  </si>
  <si>
    <t>89503</t>
  </si>
  <si>
    <t>4181</t>
  </si>
  <si>
    <t>94466</t>
  </si>
  <si>
    <t>101 / 112</t>
  </si>
  <si>
    <t>6298</t>
  </si>
  <si>
    <t>92356</t>
  </si>
  <si>
    <t>10417</t>
  </si>
  <si>
    <t>99632</t>
  </si>
  <si>
    <t>9887</t>
  </si>
  <si>
    <t>92889</t>
  </si>
  <si>
    <t>40387</t>
  </si>
  <si>
    <t>11002</t>
  </si>
  <si>
    <t>97453</t>
  </si>
  <si>
    <t>103979</t>
  </si>
  <si>
    <t>100 / 112</t>
  </si>
  <si>
    <t>40369</t>
  </si>
  <si>
    <t>97443</t>
  </si>
  <si>
    <t>ELETRICISTA</t>
  </si>
  <si>
    <t>2436</t>
  </si>
  <si>
    <t>181475</t>
  </si>
  <si>
    <t>39142</t>
  </si>
  <si>
    <t>901860</t>
  </si>
  <si>
    <t>220496</t>
  </si>
  <si>
    <t>7356</t>
  </si>
  <si>
    <t>88489</t>
  </si>
  <si>
    <t>21009</t>
  </si>
  <si>
    <t>6295</t>
  </si>
  <si>
    <t>1654</t>
  </si>
  <si>
    <t>99 / 112</t>
  </si>
  <si>
    <t>901859</t>
  </si>
  <si>
    <t>AJUDANTE DE SERRALHEIRO</t>
  </si>
  <si>
    <t>252</t>
  </si>
  <si>
    <t>43648</t>
  </si>
  <si>
    <t>901858</t>
  </si>
  <si>
    <t>180838</t>
  </si>
  <si>
    <t>24.1.9</t>
  </si>
  <si>
    <t>5061</t>
  </si>
  <si>
    <t>901856</t>
  </si>
  <si>
    <t>7342</t>
  </si>
  <si>
    <t>7270</t>
  </si>
  <si>
    <t>4718</t>
  </si>
  <si>
    <t>1106</t>
  </si>
  <si>
    <t>901855</t>
  </si>
  <si>
    <t>98 / 112</t>
  </si>
  <si>
    <t>20205</t>
  </si>
  <si>
    <t>901854</t>
  </si>
  <si>
    <t>37595</t>
  </si>
  <si>
    <t>110653</t>
  </si>
  <si>
    <t>260188</t>
  </si>
  <si>
    <t>AJUDANTE DE ELETRICISTA</t>
  </si>
  <si>
    <t>247</t>
  </si>
  <si>
    <t>41426</t>
  </si>
  <si>
    <t>7583</t>
  </si>
  <si>
    <t>11267</t>
  </si>
  <si>
    <t>104746</t>
  </si>
  <si>
    <t>171299</t>
  </si>
  <si>
    <t>97 / 112</t>
  </si>
  <si>
    <t>1577</t>
  </si>
  <si>
    <t>901853</t>
  </si>
  <si>
    <t>34643</t>
  </si>
  <si>
    <t>98111</t>
  </si>
  <si>
    <t>7572</t>
  </si>
  <si>
    <t>867</t>
  </si>
  <si>
    <t>7568</t>
  </si>
  <si>
    <t>96974</t>
  </si>
  <si>
    <t>863</t>
  </si>
  <si>
    <t>96973</t>
  </si>
  <si>
    <t>857</t>
  </si>
  <si>
    <t>96971</t>
  </si>
  <si>
    <t>96 / 112</t>
  </si>
  <si>
    <t>3379</t>
  </si>
  <si>
    <t>96985</t>
  </si>
  <si>
    <t>MOTORISTA DE CAMINHAO</t>
  </si>
  <si>
    <t>4093</t>
  </si>
  <si>
    <t>37736</t>
  </si>
  <si>
    <t>37758</t>
  </si>
  <si>
    <t>93382</t>
  </si>
  <si>
    <t>93358</t>
  </si>
  <si>
    <t>901093</t>
  </si>
  <si>
    <t>901852</t>
  </si>
  <si>
    <t>98463</t>
  </si>
  <si>
    <t>39132</t>
  </si>
  <si>
    <t>901851</t>
  </si>
  <si>
    <t>95 / 112</t>
  </si>
  <si>
    <t>901092</t>
  </si>
  <si>
    <t>901850</t>
  </si>
  <si>
    <t>4274</t>
  </si>
  <si>
    <t>96989</t>
  </si>
  <si>
    <t>901091</t>
  </si>
  <si>
    <t>901849</t>
  </si>
  <si>
    <t>251027</t>
  </si>
  <si>
    <t>MONTADOR ELETROMECANICO</t>
  </si>
  <si>
    <t>2437</t>
  </si>
  <si>
    <t>901090</t>
  </si>
  <si>
    <t>901848</t>
  </si>
  <si>
    <t>170630</t>
  </si>
  <si>
    <t>AJUDANTE ESPECIALIZADO</t>
  </si>
  <si>
    <t>242</t>
  </si>
  <si>
    <t>900193</t>
  </si>
  <si>
    <t>900273</t>
  </si>
  <si>
    <t>94 / 112</t>
  </si>
  <si>
    <t>170078</t>
  </si>
  <si>
    <t>2688</t>
  </si>
  <si>
    <t>91834</t>
  </si>
  <si>
    <t>1872</t>
  </si>
  <si>
    <t>91940</t>
  </si>
  <si>
    <t>20254</t>
  </si>
  <si>
    <t>100556</t>
  </si>
  <si>
    <t>36886</t>
  </si>
  <si>
    <t>7258</t>
  </si>
  <si>
    <t>11315</t>
  </si>
  <si>
    <t>901847</t>
  </si>
  <si>
    <t>38083</t>
  </si>
  <si>
    <t>98307</t>
  </si>
  <si>
    <t>171185</t>
  </si>
  <si>
    <t>21.2.4</t>
  </si>
  <si>
    <t>93 / 112</t>
  </si>
  <si>
    <t>171190</t>
  </si>
  <si>
    <t>171180</t>
  </si>
  <si>
    <t>ELETROTECNICO</t>
  </si>
  <si>
    <t>2438</t>
  </si>
  <si>
    <t>901089</t>
  </si>
  <si>
    <t>901846</t>
  </si>
  <si>
    <t>901088</t>
  </si>
  <si>
    <t>901845</t>
  </si>
  <si>
    <t>171188</t>
  </si>
  <si>
    <t>92 / 112</t>
  </si>
  <si>
    <t>901968</t>
  </si>
  <si>
    <t>39596</t>
  </si>
  <si>
    <t>98302</t>
  </si>
  <si>
    <t>7311</t>
  </si>
  <si>
    <t>4339</t>
  </si>
  <si>
    <t>4329</t>
  </si>
  <si>
    <t>901843</t>
  </si>
  <si>
    <t>231312</t>
  </si>
  <si>
    <t>231311</t>
  </si>
  <si>
    <t>231310</t>
  </si>
  <si>
    <t>231308</t>
  </si>
  <si>
    <t>91 / 112</t>
  </si>
  <si>
    <t>170745</t>
  </si>
  <si>
    <t>170744</t>
  </si>
  <si>
    <t>231084</t>
  </si>
  <si>
    <t>231085</t>
  </si>
  <si>
    <t>230262</t>
  </si>
  <si>
    <t>170309</t>
  </si>
  <si>
    <t>90 / 112</t>
  </si>
  <si>
    <t>901087</t>
  </si>
  <si>
    <t>901842</t>
  </si>
  <si>
    <t>171144</t>
  </si>
  <si>
    <t>171059</t>
  </si>
  <si>
    <t>170983</t>
  </si>
  <si>
    <t>171531</t>
  </si>
  <si>
    <t>171532</t>
  </si>
  <si>
    <t>39374</t>
  </si>
  <si>
    <t>13390</t>
  </si>
  <si>
    <t>3749</t>
  </si>
  <si>
    <t>97601</t>
  </si>
  <si>
    <t>89 / 112</t>
  </si>
  <si>
    <t>170398</t>
  </si>
  <si>
    <t>171519</t>
  </si>
  <si>
    <t>38102</t>
  </si>
  <si>
    <t>38099</t>
  </si>
  <si>
    <t>38094</t>
  </si>
  <si>
    <t>91997</t>
  </si>
  <si>
    <t>38101</t>
  </si>
  <si>
    <t>91996</t>
  </si>
  <si>
    <t>92004</t>
  </si>
  <si>
    <t>38112</t>
  </si>
  <si>
    <t>38113</t>
  </si>
  <si>
    <t>91965</t>
  </si>
  <si>
    <t>88 / 112</t>
  </si>
  <si>
    <t>92023</t>
  </si>
  <si>
    <t>91955</t>
  </si>
  <si>
    <t>91993</t>
  </si>
  <si>
    <t>901086</t>
  </si>
  <si>
    <t>901841</t>
  </si>
  <si>
    <t>901085</t>
  </si>
  <si>
    <t>901840</t>
  </si>
  <si>
    <t>901084</t>
  </si>
  <si>
    <t>901083</t>
  </si>
  <si>
    <t>901839</t>
  </si>
  <si>
    <t>901082</t>
  </si>
  <si>
    <t>87 / 112</t>
  </si>
  <si>
    <t>901838</t>
  </si>
  <si>
    <t>901081</t>
  </si>
  <si>
    <t>901837</t>
  </si>
  <si>
    <t>901835</t>
  </si>
  <si>
    <t>1716011</t>
  </si>
  <si>
    <t>901080</t>
  </si>
  <si>
    <t>901836</t>
  </si>
  <si>
    <t>901079</t>
  </si>
  <si>
    <t>901834</t>
  </si>
  <si>
    <t>170935</t>
  </si>
  <si>
    <t>19.4.10</t>
  </si>
  <si>
    <t>170751</t>
  </si>
  <si>
    <t>19.4.9</t>
  </si>
  <si>
    <t>86 / 112</t>
  </si>
  <si>
    <t>170359</t>
  </si>
  <si>
    <t>39232</t>
  </si>
  <si>
    <t>21127</t>
  </si>
  <si>
    <t>92983</t>
  </si>
  <si>
    <t>979</t>
  </si>
  <si>
    <t>91934</t>
  </si>
  <si>
    <t>982</t>
  </si>
  <si>
    <t>91930</t>
  </si>
  <si>
    <t>981</t>
  </si>
  <si>
    <t>91928</t>
  </si>
  <si>
    <t>1014</t>
  </si>
  <si>
    <t>91926</t>
  </si>
  <si>
    <t>39446</t>
  </si>
  <si>
    <t>901833</t>
  </si>
  <si>
    <t>19.3.25</t>
  </si>
  <si>
    <t>85 / 112</t>
  </si>
  <si>
    <t>39445</t>
  </si>
  <si>
    <t>901832</t>
  </si>
  <si>
    <t>171034</t>
  </si>
  <si>
    <t>171070</t>
  </si>
  <si>
    <t>12001</t>
  </si>
  <si>
    <t>901831</t>
  </si>
  <si>
    <t>901830</t>
  </si>
  <si>
    <t>39175</t>
  </si>
  <si>
    <t>39209</t>
  </si>
  <si>
    <t>901829</t>
  </si>
  <si>
    <t>901828</t>
  </si>
  <si>
    <t>39181</t>
  </si>
  <si>
    <t>84 / 112</t>
  </si>
  <si>
    <t>39215</t>
  </si>
  <si>
    <t>901827</t>
  </si>
  <si>
    <t>901078</t>
  </si>
  <si>
    <t>39997</t>
  </si>
  <si>
    <t>4342</t>
  </si>
  <si>
    <t>13246</t>
  </si>
  <si>
    <t>11058</t>
  </si>
  <si>
    <t>4375</t>
  </si>
  <si>
    <t>901826</t>
  </si>
  <si>
    <t>171409</t>
  </si>
  <si>
    <t>171339</t>
  </si>
  <si>
    <t>171344</t>
  </si>
  <si>
    <t>901181</t>
  </si>
  <si>
    <t>171264</t>
  </si>
  <si>
    <t>83 / 112</t>
  </si>
  <si>
    <t>170323</t>
  </si>
  <si>
    <t>180680</t>
  </si>
  <si>
    <t>180414</t>
  </si>
  <si>
    <t>170076</t>
  </si>
  <si>
    <t>82 / 112</t>
  </si>
  <si>
    <t>2442</t>
  </si>
  <si>
    <t>97669</t>
  </si>
  <si>
    <t>2446</t>
  </si>
  <si>
    <t>97668</t>
  </si>
  <si>
    <t>2690</t>
  </si>
  <si>
    <t>91836</t>
  </si>
  <si>
    <t>170900</t>
  </si>
  <si>
    <t>1578</t>
  </si>
  <si>
    <t>2391</t>
  </si>
  <si>
    <t>101895</t>
  </si>
  <si>
    <t>34623</t>
  </si>
  <si>
    <t>1574</t>
  </si>
  <si>
    <t>81 / 112</t>
  </si>
  <si>
    <t>93665</t>
  </si>
  <si>
    <t>34616</t>
  </si>
  <si>
    <t>1571</t>
  </si>
  <si>
    <t>93662</t>
  </si>
  <si>
    <t>1573</t>
  </si>
  <si>
    <t>93664</t>
  </si>
  <si>
    <t>93663</t>
  </si>
  <si>
    <t>1570</t>
  </si>
  <si>
    <t>93661</t>
  </si>
  <si>
    <t>93660</t>
  </si>
  <si>
    <t>34653</t>
  </si>
  <si>
    <t>93657</t>
  </si>
  <si>
    <t>80 / 112</t>
  </si>
  <si>
    <t>93656</t>
  </si>
  <si>
    <t>93655</t>
  </si>
  <si>
    <t>93654</t>
  </si>
  <si>
    <t>93653</t>
  </si>
  <si>
    <t>170393</t>
  </si>
  <si>
    <t>34709</t>
  </si>
  <si>
    <t>93671</t>
  </si>
  <si>
    <t>93667</t>
  </si>
  <si>
    <t>79 / 112</t>
  </si>
  <si>
    <t>34544</t>
  </si>
  <si>
    <t>901825</t>
  </si>
  <si>
    <t>12042</t>
  </si>
  <si>
    <t>101881</t>
  </si>
  <si>
    <t>12041</t>
  </si>
  <si>
    <t>101880</t>
  </si>
  <si>
    <t>13393</t>
  </si>
  <si>
    <t>101875</t>
  </si>
  <si>
    <t>78 / 112</t>
  </si>
  <si>
    <t>170694</t>
  </si>
  <si>
    <t>19.1.1</t>
  </si>
  <si>
    <t>901077</t>
  </si>
  <si>
    <t>901824</t>
  </si>
  <si>
    <t>901076</t>
  </si>
  <si>
    <t>901823</t>
  </si>
  <si>
    <t>77 / 112</t>
  </si>
  <si>
    <t>901075</t>
  </si>
  <si>
    <t>901822</t>
  </si>
  <si>
    <t>901074</t>
  </si>
  <si>
    <t>901821</t>
  </si>
  <si>
    <t>241468</t>
  </si>
  <si>
    <t>901178</t>
  </si>
  <si>
    <t>901820</t>
  </si>
  <si>
    <t>901073</t>
  </si>
  <si>
    <t>901819</t>
  </si>
  <si>
    <t>901072</t>
  </si>
  <si>
    <t>901818</t>
  </si>
  <si>
    <t>901071</t>
  </si>
  <si>
    <t>901817</t>
  </si>
  <si>
    <t>38774</t>
  </si>
  <si>
    <t>97599</t>
  </si>
  <si>
    <t>76 / 112</t>
  </si>
  <si>
    <t>201507</t>
  </si>
  <si>
    <t>901070</t>
  </si>
  <si>
    <t>901816</t>
  </si>
  <si>
    <t>200661</t>
  </si>
  <si>
    <t>37527</t>
  </si>
  <si>
    <t>37554</t>
  </si>
  <si>
    <t>10904</t>
  </si>
  <si>
    <t>20971</t>
  </si>
  <si>
    <t>10885</t>
  </si>
  <si>
    <t>4350</t>
  </si>
  <si>
    <t>10899</t>
  </si>
  <si>
    <t>901815</t>
  </si>
  <si>
    <t>7701</t>
  </si>
  <si>
    <t>92655</t>
  </si>
  <si>
    <t>901069</t>
  </si>
  <si>
    <t>75 / 112</t>
  </si>
  <si>
    <t>901814</t>
  </si>
  <si>
    <t>12899</t>
  </si>
  <si>
    <t>85120</t>
  </si>
  <si>
    <t>3470</t>
  </si>
  <si>
    <t>92678</t>
  </si>
  <si>
    <t>6299</t>
  </si>
  <si>
    <t>92685</t>
  </si>
  <si>
    <t>20974</t>
  </si>
  <si>
    <t>901813</t>
  </si>
  <si>
    <t>74 / 112</t>
  </si>
  <si>
    <t>9889</t>
  </si>
  <si>
    <t>92902</t>
  </si>
  <si>
    <t>10405</t>
  </si>
  <si>
    <t>99624</t>
  </si>
  <si>
    <t>73 / 112</t>
  </si>
  <si>
    <t>92367</t>
  </si>
  <si>
    <t>901812</t>
  </si>
  <si>
    <t>40626</t>
  </si>
  <si>
    <t>11756</t>
  </si>
  <si>
    <t>4889</t>
  </si>
  <si>
    <t>12409</t>
  </si>
  <si>
    <t>3143</t>
  </si>
  <si>
    <t>901811</t>
  </si>
  <si>
    <t>72 / 112</t>
  </si>
  <si>
    <t>900791</t>
  </si>
  <si>
    <t>901810</t>
  </si>
  <si>
    <t>900790</t>
  </si>
  <si>
    <t>901809</t>
  </si>
  <si>
    <t>39634</t>
  </si>
  <si>
    <t>901808</t>
  </si>
  <si>
    <t>O00006</t>
  </si>
  <si>
    <t>O00004</t>
  </si>
  <si>
    <t>BETONEIRO</t>
  </si>
  <si>
    <t>O00028</t>
  </si>
  <si>
    <t>901807</t>
  </si>
  <si>
    <t>92688</t>
  </si>
  <si>
    <t>901806</t>
  </si>
  <si>
    <t>94970</t>
  </si>
  <si>
    <t>71 / 112</t>
  </si>
  <si>
    <t>190716</t>
  </si>
  <si>
    <t>901068</t>
  </si>
  <si>
    <t>4188</t>
  </si>
  <si>
    <t>901805</t>
  </si>
  <si>
    <t>190789</t>
  </si>
  <si>
    <t>901067</t>
  </si>
  <si>
    <t>901804</t>
  </si>
  <si>
    <t>901803</t>
  </si>
  <si>
    <t>190529</t>
  </si>
  <si>
    <t>36215</t>
  </si>
  <si>
    <t>70 / 112</t>
  </si>
  <si>
    <t>4351</t>
  </si>
  <si>
    <t>100875</t>
  </si>
  <si>
    <t>36204</t>
  </si>
  <si>
    <t>100866</t>
  </si>
  <si>
    <t>36205</t>
  </si>
  <si>
    <t>100867</t>
  </si>
  <si>
    <t>36081</t>
  </si>
  <si>
    <t>100868</t>
  </si>
  <si>
    <t>190795</t>
  </si>
  <si>
    <t>11758</t>
  </si>
  <si>
    <t>95547</t>
  </si>
  <si>
    <t>69 / 112</t>
  </si>
  <si>
    <t>11703</t>
  </si>
  <si>
    <t>95544</t>
  </si>
  <si>
    <t>13415</t>
  </si>
  <si>
    <t>86906</t>
  </si>
  <si>
    <t>11831</t>
  </si>
  <si>
    <t>86916</t>
  </si>
  <si>
    <t>11772</t>
  </si>
  <si>
    <t>86909</t>
  </si>
  <si>
    <t>190691</t>
  </si>
  <si>
    <t>34360</t>
  </si>
  <si>
    <t>11033</t>
  </si>
  <si>
    <t>5104</t>
  </si>
  <si>
    <t>99857</t>
  </si>
  <si>
    <t>68 / 112</t>
  </si>
  <si>
    <t>1368</t>
  </si>
  <si>
    <t>100860</t>
  </si>
  <si>
    <t>37329</t>
  </si>
  <si>
    <t>20271</t>
  </si>
  <si>
    <t>86872</t>
  </si>
  <si>
    <t>901066</t>
  </si>
  <si>
    <t>6158</t>
  </si>
  <si>
    <t>13984</t>
  </si>
  <si>
    <t>6149</t>
  </si>
  <si>
    <t>6141</t>
  </si>
  <si>
    <t>901802</t>
  </si>
  <si>
    <t>10425</t>
  </si>
  <si>
    <t>86904</t>
  </si>
  <si>
    <t>901065</t>
  </si>
  <si>
    <t>901801</t>
  </si>
  <si>
    <t>67 / 112</t>
  </si>
  <si>
    <t>MARMORISTA / GRANITEIRO</t>
  </si>
  <si>
    <t>4755</t>
  </si>
  <si>
    <t>1743</t>
  </si>
  <si>
    <t>4823</t>
  </si>
  <si>
    <t>86900</t>
  </si>
  <si>
    <t>1747</t>
  </si>
  <si>
    <t>100852</t>
  </si>
  <si>
    <t>20269</t>
  </si>
  <si>
    <t>86901</t>
  </si>
  <si>
    <t>36520</t>
  </si>
  <si>
    <t>6138</t>
  </si>
  <si>
    <t>4384</t>
  </si>
  <si>
    <t>95471</t>
  </si>
  <si>
    <t>11786</t>
  </si>
  <si>
    <t>100848</t>
  </si>
  <si>
    <t>10420</t>
  </si>
  <si>
    <t>6142</t>
  </si>
  <si>
    <t>95470</t>
  </si>
  <si>
    <t>66 / 112</t>
  </si>
  <si>
    <t>11658</t>
  </si>
  <si>
    <t>901800</t>
  </si>
  <si>
    <t>7097</t>
  </si>
  <si>
    <t>20078</t>
  </si>
  <si>
    <t>296</t>
  </si>
  <si>
    <t>89825</t>
  </si>
  <si>
    <t>11655</t>
  </si>
  <si>
    <t>301</t>
  </si>
  <si>
    <t>104352</t>
  </si>
  <si>
    <t>9838</t>
  </si>
  <si>
    <t>89712</t>
  </si>
  <si>
    <t>39319</t>
  </si>
  <si>
    <t>104348</t>
  </si>
  <si>
    <t>180247</t>
  </si>
  <si>
    <t>65 / 112</t>
  </si>
  <si>
    <t>3526</t>
  </si>
  <si>
    <t>89731</t>
  </si>
  <si>
    <t>3516</t>
  </si>
  <si>
    <t>89726</t>
  </si>
  <si>
    <t>37588</t>
  </si>
  <si>
    <t>86877</t>
  </si>
  <si>
    <t>900702</t>
  </si>
  <si>
    <t>43681</t>
  </si>
  <si>
    <t>4720</t>
  </si>
  <si>
    <t>901799</t>
  </si>
  <si>
    <t>9837</t>
  </si>
  <si>
    <t>89713</t>
  </si>
  <si>
    <t>64 / 112</t>
  </si>
  <si>
    <t>9835</t>
  </si>
  <si>
    <t>89711</t>
  </si>
  <si>
    <t>3669</t>
  </si>
  <si>
    <t>297</t>
  </si>
  <si>
    <t>104343</t>
  </si>
  <si>
    <t>180250</t>
  </si>
  <si>
    <t>901639</t>
  </si>
  <si>
    <t>3518</t>
  </si>
  <si>
    <t>89732</t>
  </si>
  <si>
    <t>63 / 112</t>
  </si>
  <si>
    <t>1933</t>
  </si>
  <si>
    <t>89728</t>
  </si>
  <si>
    <t>38637</t>
  </si>
  <si>
    <t>901790</t>
  </si>
  <si>
    <t>11712</t>
  </si>
  <si>
    <t>104328</t>
  </si>
  <si>
    <t>62 / 112</t>
  </si>
  <si>
    <t>123</t>
  </si>
  <si>
    <t>98104</t>
  </si>
  <si>
    <t>180246</t>
  </si>
  <si>
    <t>61 / 112</t>
  </si>
  <si>
    <t>3519</t>
  </si>
  <si>
    <t>89739</t>
  </si>
  <si>
    <t>60 / 112</t>
  </si>
  <si>
    <t>1967</t>
  </si>
  <si>
    <t>89730</t>
  </si>
  <si>
    <t>6153</t>
  </si>
  <si>
    <t>VÁLVULA EM PLÁSTICO 1? PARA PIA, TANQUE OU LAVATÓRIO</t>
  </si>
  <si>
    <t>86879</t>
  </si>
  <si>
    <t>901796</t>
  </si>
  <si>
    <t>901789</t>
  </si>
  <si>
    <t>59 / 112</t>
  </si>
  <si>
    <t>11714</t>
  </si>
  <si>
    <t>89708</t>
  </si>
  <si>
    <t>180417</t>
  </si>
  <si>
    <t>58 / 112</t>
  </si>
  <si>
    <t>901795</t>
  </si>
  <si>
    <t>11281</t>
  </si>
  <si>
    <t>11616</t>
  </si>
  <si>
    <t>10537</t>
  </si>
  <si>
    <t>901794</t>
  </si>
  <si>
    <t>901064</t>
  </si>
  <si>
    <t>901793</t>
  </si>
  <si>
    <t>57 / 112</t>
  </si>
  <si>
    <t>20065</t>
  </si>
  <si>
    <t>89849</t>
  </si>
  <si>
    <t>9836</t>
  </si>
  <si>
    <t>89714</t>
  </si>
  <si>
    <t>10909</t>
  </si>
  <si>
    <t>104347</t>
  </si>
  <si>
    <t>10908</t>
  </si>
  <si>
    <t>56 / 112</t>
  </si>
  <si>
    <t>104345</t>
  </si>
  <si>
    <t>180245</t>
  </si>
  <si>
    <t>181527</t>
  </si>
  <si>
    <t>180249</t>
  </si>
  <si>
    <t>901149</t>
  </si>
  <si>
    <t>3517</t>
  </si>
  <si>
    <t>901942</t>
  </si>
  <si>
    <t>3520</t>
  </si>
  <si>
    <t>89744</t>
  </si>
  <si>
    <t>55 / 112</t>
  </si>
  <si>
    <t>3528</t>
  </si>
  <si>
    <t>89746</t>
  </si>
  <si>
    <t>1966</t>
  </si>
  <si>
    <t>89748</t>
  </si>
  <si>
    <t>54 / 112</t>
  </si>
  <si>
    <t>901791</t>
  </si>
  <si>
    <t>11741</t>
  </si>
  <si>
    <t>89709</t>
  </si>
  <si>
    <t>901063</t>
  </si>
  <si>
    <t>901788</t>
  </si>
  <si>
    <t>53 / 112</t>
  </si>
  <si>
    <t>180678</t>
  </si>
  <si>
    <t>11708</t>
  </si>
  <si>
    <t>901787</t>
  </si>
  <si>
    <t>180753</t>
  </si>
  <si>
    <t>52 / 112</t>
  </si>
  <si>
    <t>9840</t>
  </si>
  <si>
    <t>901786</t>
  </si>
  <si>
    <t>180650</t>
  </si>
  <si>
    <t>9841</t>
  </si>
  <si>
    <t>89578</t>
  </si>
  <si>
    <t>9839</t>
  </si>
  <si>
    <t>89576</t>
  </si>
  <si>
    <t>11055</t>
  </si>
  <si>
    <t>12629</t>
  </si>
  <si>
    <t>12628</t>
  </si>
  <si>
    <t>12623</t>
  </si>
  <si>
    <t>11946</t>
  </si>
  <si>
    <t>12615</t>
  </si>
  <si>
    <t>901785</t>
  </si>
  <si>
    <t>IMPERMEABILIZADOR</t>
  </si>
  <si>
    <t>12873</t>
  </si>
  <si>
    <t>51 / 112</t>
  </si>
  <si>
    <t>3777</t>
  </si>
  <si>
    <t>901784</t>
  </si>
  <si>
    <t>901783</t>
  </si>
  <si>
    <t>50 / 112</t>
  </si>
  <si>
    <t>9868</t>
  </si>
  <si>
    <t>89356</t>
  </si>
  <si>
    <t>9867</t>
  </si>
  <si>
    <t>89355</t>
  </si>
  <si>
    <t>7104</t>
  </si>
  <si>
    <t>89442</t>
  </si>
  <si>
    <t>20147</t>
  </si>
  <si>
    <t>90373</t>
  </si>
  <si>
    <t>3524</t>
  </si>
  <si>
    <t>89366</t>
  </si>
  <si>
    <t>49 / 112</t>
  </si>
  <si>
    <t>86884</t>
  </si>
  <si>
    <t>11683</t>
  </si>
  <si>
    <t>86886</t>
  </si>
  <si>
    <t>10422</t>
  </si>
  <si>
    <t>11684</t>
  </si>
  <si>
    <t>86932</t>
  </si>
  <si>
    <t>13417</t>
  </si>
  <si>
    <t>86914</t>
  </si>
  <si>
    <t>36791</t>
  </si>
  <si>
    <t>86915</t>
  </si>
  <si>
    <t>48 / 112</t>
  </si>
  <si>
    <t>3522</t>
  </si>
  <si>
    <t>89412</t>
  </si>
  <si>
    <t>39354</t>
  </si>
  <si>
    <t>96802</t>
  </si>
  <si>
    <t>10781</t>
  </si>
  <si>
    <t>901967</t>
  </si>
  <si>
    <t>112</t>
  </si>
  <si>
    <t>89596</t>
  </si>
  <si>
    <t>47 / 112</t>
  </si>
  <si>
    <t>65</t>
  </si>
  <si>
    <t>89429</t>
  </si>
  <si>
    <t>107</t>
  </si>
  <si>
    <t>89422</t>
  </si>
  <si>
    <t>3906</t>
  </si>
  <si>
    <t>89385</t>
  </si>
  <si>
    <t>6021</t>
  </si>
  <si>
    <t>89984</t>
  </si>
  <si>
    <t>6016</t>
  </si>
  <si>
    <t>89353</t>
  </si>
  <si>
    <t>6015</t>
  </si>
  <si>
    <t>94794</t>
  </si>
  <si>
    <t>46 / 112</t>
  </si>
  <si>
    <t>12775</t>
  </si>
  <si>
    <t>901781</t>
  </si>
  <si>
    <t>7132</t>
  </si>
  <si>
    <t>89630</t>
  </si>
  <si>
    <t>7129</t>
  </si>
  <si>
    <t>89627</t>
  </si>
  <si>
    <t>89397</t>
  </si>
  <si>
    <t>104004</t>
  </si>
  <si>
    <t>7139</t>
  </si>
  <si>
    <t>89395</t>
  </si>
  <si>
    <t>45 / 112</t>
  </si>
  <si>
    <t>3863</t>
  </si>
  <si>
    <t>89575</t>
  </si>
  <si>
    <t>3533</t>
  </si>
  <si>
    <t>103950</t>
  </si>
  <si>
    <t>3511</t>
  </si>
  <si>
    <t>89513</t>
  </si>
  <si>
    <t>3540</t>
  </si>
  <si>
    <t>89501</t>
  </si>
  <si>
    <t>3529</t>
  </si>
  <si>
    <t>89362</t>
  </si>
  <si>
    <t>38418</t>
  </si>
  <si>
    <t>20085</t>
  </si>
  <si>
    <t>89546</t>
  </si>
  <si>
    <t>44 / 112</t>
  </si>
  <si>
    <t>38004</t>
  </si>
  <si>
    <t>21114</t>
  </si>
  <si>
    <t>89832</t>
  </si>
  <si>
    <t>901062</t>
  </si>
  <si>
    <t>901780</t>
  </si>
  <si>
    <t>43651</t>
  </si>
  <si>
    <t>3767</t>
  </si>
  <si>
    <t>96132</t>
  </si>
  <si>
    <t>100742</t>
  </si>
  <si>
    <t>12.1.9</t>
  </si>
  <si>
    <t>102219</t>
  </si>
  <si>
    <t>43 / 112</t>
  </si>
  <si>
    <t>88486</t>
  </si>
  <si>
    <t>43626</t>
  </si>
  <si>
    <t>88494</t>
  </si>
  <si>
    <t>366</t>
  </si>
  <si>
    <t>901966</t>
  </si>
  <si>
    <t>11.2.6</t>
  </si>
  <si>
    <t>JARDINEIRO HORISTA</t>
  </si>
  <si>
    <t>44503</t>
  </si>
  <si>
    <t>3324</t>
  </si>
  <si>
    <t>98504</t>
  </si>
  <si>
    <t>CALCETEIRO</t>
  </si>
  <si>
    <t>4759</t>
  </si>
  <si>
    <t>11280</t>
  </si>
  <si>
    <t>1442</t>
  </si>
  <si>
    <t>36155</t>
  </si>
  <si>
    <t>42 / 112</t>
  </si>
  <si>
    <t>13887</t>
  </si>
  <si>
    <t>4741</t>
  </si>
  <si>
    <t>92396</t>
  </si>
  <si>
    <t>7156</t>
  </si>
  <si>
    <t>4460</t>
  </si>
  <si>
    <t>94996</t>
  </si>
  <si>
    <t>11795</t>
  </si>
  <si>
    <t>901778</t>
  </si>
  <si>
    <t>11.1.11</t>
  </si>
  <si>
    <t>41 / 112</t>
  </si>
  <si>
    <t>20232</t>
  </si>
  <si>
    <t>98689</t>
  </si>
  <si>
    <t>120276</t>
  </si>
  <si>
    <t>AZULEJISTA OU LADRILHISTA</t>
  </si>
  <si>
    <t>4760</t>
  </si>
  <si>
    <t>34357</t>
  </si>
  <si>
    <t>1292</t>
  </si>
  <si>
    <t>1381</t>
  </si>
  <si>
    <t>88650</t>
  </si>
  <si>
    <t>130122</t>
  </si>
  <si>
    <t>87257</t>
  </si>
  <si>
    <t>1287</t>
  </si>
  <si>
    <t>87251</t>
  </si>
  <si>
    <t>40 / 112</t>
  </si>
  <si>
    <t>3671</t>
  </si>
  <si>
    <t>98679</t>
  </si>
  <si>
    <t>7334</t>
  </si>
  <si>
    <t>87620</t>
  </si>
  <si>
    <t>87630</t>
  </si>
  <si>
    <t>MONTADOR DE ESTRUTURAS METALICAS HORISTA</t>
  </si>
  <si>
    <t>44497</t>
  </si>
  <si>
    <t>43131</t>
  </si>
  <si>
    <t>39427</t>
  </si>
  <si>
    <t>39430</t>
  </si>
  <si>
    <t>40552</t>
  </si>
  <si>
    <t>40547</t>
  </si>
  <si>
    <t>36238</t>
  </si>
  <si>
    <t>39443</t>
  </si>
  <si>
    <t>96116</t>
  </si>
  <si>
    <t>10.3.1</t>
  </si>
  <si>
    <t>536</t>
  </si>
  <si>
    <t>87267</t>
  </si>
  <si>
    <t>10.1.10</t>
  </si>
  <si>
    <t>39 / 112</t>
  </si>
  <si>
    <t>87265</t>
  </si>
  <si>
    <t>10.1.9</t>
  </si>
  <si>
    <t>87273</t>
  </si>
  <si>
    <t>37411</t>
  </si>
  <si>
    <t>87794</t>
  </si>
  <si>
    <t>87775</t>
  </si>
  <si>
    <t>90407</t>
  </si>
  <si>
    <t>38 / 112</t>
  </si>
  <si>
    <t>87878</t>
  </si>
  <si>
    <t>511</t>
  </si>
  <si>
    <t>4015</t>
  </si>
  <si>
    <t>4226</t>
  </si>
  <si>
    <t>98546</t>
  </si>
  <si>
    <t>87894</t>
  </si>
  <si>
    <t>10931</t>
  </si>
  <si>
    <t>98568</t>
  </si>
  <si>
    <t>38365</t>
  </si>
  <si>
    <t>98567</t>
  </si>
  <si>
    <t>98397</t>
  </si>
  <si>
    <t>37 / 112</t>
  </si>
  <si>
    <t>39701</t>
  </si>
  <si>
    <t>901777</t>
  </si>
  <si>
    <t>4030</t>
  </si>
  <si>
    <t>135</t>
  </si>
  <si>
    <t>98558</t>
  </si>
  <si>
    <t>98555</t>
  </si>
  <si>
    <t>36 / 112</t>
  </si>
  <si>
    <t>98560</t>
  </si>
  <si>
    <t>626</t>
  </si>
  <si>
    <t>98557</t>
  </si>
  <si>
    <t>6189</t>
  </si>
  <si>
    <t>5068</t>
  </si>
  <si>
    <t>33</t>
  </si>
  <si>
    <t>93204</t>
  </si>
  <si>
    <t>35 / 112</t>
  </si>
  <si>
    <t>901768</t>
  </si>
  <si>
    <t>TELHADISTA</t>
  </si>
  <si>
    <t>12869</t>
  </si>
  <si>
    <t>901061</t>
  </si>
  <si>
    <t>901776</t>
  </si>
  <si>
    <t>OPERADOR DE GUINCHO</t>
  </si>
  <si>
    <t>4253</t>
  </si>
  <si>
    <t>36487</t>
  </si>
  <si>
    <t>13388</t>
  </si>
  <si>
    <t>142</t>
  </si>
  <si>
    <t>1113</t>
  </si>
  <si>
    <t>100327</t>
  </si>
  <si>
    <t>40784</t>
  </si>
  <si>
    <t>94229</t>
  </si>
  <si>
    <t>40740</t>
  </si>
  <si>
    <t>11029</t>
  </si>
  <si>
    <t>34 / 112</t>
  </si>
  <si>
    <t>94216</t>
  </si>
  <si>
    <t>71361</t>
  </si>
  <si>
    <t>VIDRACEIRO</t>
  </si>
  <si>
    <t>10489</t>
  </si>
  <si>
    <t>442</t>
  </si>
  <si>
    <t>11186</t>
  </si>
  <si>
    <t>85005</t>
  </si>
  <si>
    <t>251530</t>
  </si>
  <si>
    <t>43657</t>
  </si>
  <si>
    <t>94589</t>
  </si>
  <si>
    <t>10505</t>
  </si>
  <si>
    <t>901775</t>
  </si>
  <si>
    <t>39961</t>
  </si>
  <si>
    <t>34381</t>
  </si>
  <si>
    <t>4377</t>
  </si>
  <si>
    <t>94569</t>
  </si>
  <si>
    <t>33 / 112</t>
  </si>
  <si>
    <t>599</t>
  </si>
  <si>
    <t>100674</t>
  </si>
  <si>
    <t>39432</t>
  </si>
  <si>
    <t>11950</t>
  </si>
  <si>
    <t>102179</t>
  </si>
  <si>
    <t>901059</t>
  </si>
  <si>
    <t>901774</t>
  </si>
  <si>
    <t>90400</t>
  </si>
  <si>
    <t>901058</t>
  </si>
  <si>
    <t>7696</t>
  </si>
  <si>
    <t>587</t>
  </si>
  <si>
    <t>901773</t>
  </si>
  <si>
    <t>32 / 112</t>
  </si>
  <si>
    <t>901057</t>
  </si>
  <si>
    <t>40555</t>
  </si>
  <si>
    <t>4917</t>
  </si>
  <si>
    <t>901772</t>
  </si>
  <si>
    <t>36888</t>
  </si>
  <si>
    <t>39025</t>
  </si>
  <si>
    <t>91341</t>
  </si>
  <si>
    <t>10498</t>
  </si>
  <si>
    <t>371</t>
  </si>
  <si>
    <t>901965</t>
  </si>
  <si>
    <t>100874</t>
  </si>
  <si>
    <t>11047</t>
  </si>
  <si>
    <t>901770</t>
  </si>
  <si>
    <t>901056</t>
  </si>
  <si>
    <t>901055</t>
  </si>
  <si>
    <t>34676</t>
  </si>
  <si>
    <t>31 / 112</t>
  </si>
  <si>
    <t>2432</t>
  </si>
  <si>
    <t>1339</t>
  </si>
  <si>
    <t>1340</t>
  </si>
  <si>
    <t>11552</t>
  </si>
  <si>
    <t>901769</t>
  </si>
  <si>
    <t>39026</t>
  </si>
  <si>
    <t>7319</t>
  </si>
  <si>
    <t>5075</t>
  </si>
  <si>
    <t>5066</t>
  </si>
  <si>
    <t>10555</t>
  </si>
  <si>
    <t>3081</t>
  </si>
  <si>
    <t>20017</t>
  </si>
  <si>
    <t>183</t>
  </si>
  <si>
    <t>90843</t>
  </si>
  <si>
    <t>4969</t>
  </si>
  <si>
    <t>100691</t>
  </si>
  <si>
    <t>30 / 112</t>
  </si>
  <si>
    <t>10554</t>
  </si>
  <si>
    <t>3093</t>
  </si>
  <si>
    <t>11625</t>
  </si>
  <si>
    <t>90842</t>
  </si>
  <si>
    <t>32</t>
  </si>
  <si>
    <t>93197</t>
  </si>
  <si>
    <t>29 / 112</t>
  </si>
  <si>
    <t>93196</t>
  </si>
  <si>
    <t>93187</t>
  </si>
  <si>
    <t>28 / 112</t>
  </si>
  <si>
    <t>93186</t>
  </si>
  <si>
    <t>93189</t>
  </si>
  <si>
    <t>93188</t>
  </si>
  <si>
    <t>27 / 112</t>
  </si>
  <si>
    <t>39422</t>
  </si>
  <si>
    <t>39419</t>
  </si>
  <si>
    <t>39435</t>
  </si>
  <si>
    <t>39434</t>
  </si>
  <si>
    <t>39431</t>
  </si>
  <si>
    <t>39413</t>
  </si>
  <si>
    <t>37586</t>
  </si>
  <si>
    <t>96359</t>
  </si>
  <si>
    <t>44476</t>
  </si>
  <si>
    <t>37596</t>
  </si>
  <si>
    <t>131</t>
  </si>
  <si>
    <t>102253</t>
  </si>
  <si>
    <t>7272</t>
  </si>
  <si>
    <t>101162</t>
  </si>
  <si>
    <t>26 / 112</t>
  </si>
  <si>
    <t>93201</t>
  </si>
  <si>
    <t>37395</t>
  </si>
  <si>
    <t>34557</t>
  </si>
  <si>
    <t>7267</t>
  </si>
  <si>
    <t>103332</t>
  </si>
  <si>
    <t>50740</t>
  </si>
  <si>
    <t>34</t>
  </si>
  <si>
    <t>92762</t>
  </si>
  <si>
    <t>25 / 112</t>
  </si>
  <si>
    <t>92761</t>
  </si>
  <si>
    <t>92760</t>
  </si>
  <si>
    <t>92759</t>
  </si>
  <si>
    <t>40275</t>
  </si>
  <si>
    <t>40304</t>
  </si>
  <si>
    <t>40287</t>
  </si>
  <si>
    <t>40271</t>
  </si>
  <si>
    <t>1345</t>
  </si>
  <si>
    <t>92443</t>
  </si>
  <si>
    <t>24 / 112</t>
  </si>
  <si>
    <t>5.4.8</t>
  </si>
  <si>
    <t>43055</t>
  </si>
  <si>
    <t>92780</t>
  </si>
  <si>
    <t>92775</t>
  </si>
  <si>
    <t>92778</t>
  </si>
  <si>
    <t>92777</t>
  </si>
  <si>
    <t>92776</t>
  </si>
  <si>
    <t>23 / 112</t>
  </si>
  <si>
    <t>92779</t>
  </si>
  <si>
    <t>22 / 112</t>
  </si>
  <si>
    <t>43056</t>
  </si>
  <si>
    <t>92766</t>
  </si>
  <si>
    <t>21 / 112</t>
  </si>
  <si>
    <t>92764</t>
  </si>
  <si>
    <t>92917</t>
  </si>
  <si>
    <t>20 / 112</t>
  </si>
  <si>
    <t>4.4.7</t>
  </si>
  <si>
    <t>96544</t>
  </si>
  <si>
    <t>19 / 112</t>
  </si>
  <si>
    <t>5074</t>
  </si>
  <si>
    <t>96534</t>
  </si>
  <si>
    <t>95241</t>
  </si>
  <si>
    <t>18 / 112</t>
  </si>
  <si>
    <t>92915</t>
  </si>
  <si>
    <t>92919</t>
  </si>
  <si>
    <t>OPERADOR DE MARTELETE OU MARTELETEIRO</t>
  </si>
  <si>
    <t>4257</t>
  </si>
  <si>
    <t>40703</t>
  </si>
  <si>
    <t>95601</t>
  </si>
  <si>
    <t>42002</t>
  </si>
  <si>
    <t>39919</t>
  </si>
  <si>
    <t>17 / 112</t>
  </si>
  <si>
    <t>39917</t>
  </si>
  <si>
    <t>39925</t>
  </si>
  <si>
    <t>41986</t>
  </si>
  <si>
    <t>14250</t>
  </si>
  <si>
    <t>14583</t>
  </si>
  <si>
    <t>100930</t>
  </si>
  <si>
    <t>4.2.7</t>
  </si>
  <si>
    <t>4.2.5</t>
  </si>
  <si>
    <t>5073</t>
  </si>
  <si>
    <t>96536</t>
  </si>
  <si>
    <t>16 / 112</t>
  </si>
  <si>
    <t>4.1.7</t>
  </si>
  <si>
    <t>4.1.5</t>
  </si>
  <si>
    <t>15 / 112</t>
  </si>
  <si>
    <t>96619</t>
  </si>
  <si>
    <t>101617</t>
  </si>
  <si>
    <t>14 / 112</t>
  </si>
  <si>
    <t>6079</t>
  </si>
  <si>
    <t>94319</t>
  </si>
  <si>
    <t>ENGENHEIRO CIVIL SENIOR</t>
  </si>
  <si>
    <t>34782</t>
  </si>
  <si>
    <t>901767</t>
  </si>
  <si>
    <t>13 / 112</t>
  </si>
  <si>
    <t>11330</t>
  </si>
  <si>
    <t>10786</t>
  </si>
  <si>
    <t>DESENHISTA DETALHISTA</t>
  </si>
  <si>
    <t>2355</t>
  </si>
  <si>
    <t>AUXILIAR DE TOPOGRAFO</t>
  </si>
  <si>
    <t>244</t>
  </si>
  <si>
    <t>TOPOGRAFO</t>
  </si>
  <si>
    <t>MO759200</t>
  </si>
  <si>
    <t>901766</t>
  </si>
  <si>
    <t>OPERADOR DE TRATOR</t>
  </si>
  <si>
    <t>4237</t>
  </si>
  <si>
    <t>7622</t>
  </si>
  <si>
    <t>98525</t>
  </si>
  <si>
    <t>10567</t>
  </si>
  <si>
    <t>12 / 112</t>
  </si>
  <si>
    <t>44945</t>
  </si>
  <si>
    <t>39795</t>
  </si>
  <si>
    <t>40568</t>
  </si>
  <si>
    <t>37525</t>
  </si>
  <si>
    <t>37591</t>
  </si>
  <si>
    <t>34566</t>
  </si>
  <si>
    <t>6155</t>
  </si>
  <si>
    <t>13416</t>
  </si>
  <si>
    <t>7194</t>
  </si>
  <si>
    <t>3992</t>
  </si>
  <si>
    <t>4433</t>
  </si>
  <si>
    <t>4425</t>
  </si>
  <si>
    <t>4302</t>
  </si>
  <si>
    <t>11 / 112</t>
  </si>
  <si>
    <t>3799</t>
  </si>
  <si>
    <t>11587</t>
  </si>
  <si>
    <t>3080</t>
  </si>
  <si>
    <t>10891</t>
  </si>
  <si>
    <t>10886</t>
  </si>
  <si>
    <t>2673</t>
  </si>
  <si>
    <t>2386</t>
  </si>
  <si>
    <t>1870</t>
  </si>
  <si>
    <t>1607</t>
  </si>
  <si>
    <t>12016</t>
  </si>
  <si>
    <t>12010</t>
  </si>
  <si>
    <t>1871</t>
  </si>
  <si>
    <t>11881</t>
  </si>
  <si>
    <t>1013</t>
  </si>
  <si>
    <t>541</t>
  </si>
  <si>
    <t>392</t>
  </si>
  <si>
    <t>93210</t>
  </si>
  <si>
    <t>10 / 112</t>
  </si>
  <si>
    <t>11455</t>
  </si>
  <si>
    <t>2689</t>
  </si>
  <si>
    <t>9 / 112</t>
  </si>
  <si>
    <t>11190</t>
  </si>
  <si>
    <t>93584</t>
  </si>
  <si>
    <t>37544</t>
  </si>
  <si>
    <t>38780</t>
  </si>
  <si>
    <t>8 / 112</t>
  </si>
  <si>
    <t>38191</t>
  </si>
  <si>
    <t>37552</t>
  </si>
  <si>
    <t>7271</t>
  </si>
  <si>
    <t>7091</t>
  </si>
  <si>
    <t>5067</t>
  </si>
  <si>
    <t>10553</t>
  </si>
  <si>
    <t>4430</t>
  </si>
  <si>
    <t>12266</t>
  </si>
  <si>
    <t>7 / 112</t>
  </si>
  <si>
    <t>3421</t>
  </si>
  <si>
    <t>3097</t>
  </si>
  <si>
    <t>5103</t>
  </si>
  <si>
    <t>11904</t>
  </si>
  <si>
    <t>12295</t>
  </si>
  <si>
    <t>6 / 112</t>
  </si>
  <si>
    <t>93207</t>
  </si>
  <si>
    <t>43777</t>
  </si>
  <si>
    <t>5 / 112</t>
  </si>
  <si>
    <t>21112</t>
  </si>
  <si>
    <t>11753</t>
  </si>
  <si>
    <t>11697</t>
  </si>
  <si>
    <t>1891</t>
  </si>
  <si>
    <t>1901</t>
  </si>
  <si>
    <t>4 / 112</t>
  </si>
  <si>
    <t>3659</t>
  </si>
  <si>
    <t>3670</t>
  </si>
  <si>
    <t>2674</t>
  </si>
  <si>
    <t>1879</t>
  </si>
  <si>
    <t>3 / 112</t>
  </si>
  <si>
    <t>93212</t>
  </si>
  <si>
    <t>12774</t>
  </si>
  <si>
    <t>901765</t>
  </si>
  <si>
    <t>901449</t>
  </si>
  <si>
    <t>7243</t>
  </si>
  <si>
    <t>2 / 112</t>
  </si>
  <si>
    <t>98459</t>
  </si>
  <si>
    <t>11340</t>
  </si>
  <si>
    <t>10000</t>
  </si>
  <si>
    <t>901172</t>
  </si>
  <si>
    <t>901964</t>
  </si>
  <si>
    <t>VIGIA NOTURNO, HORA EFETIVAMENTE TRABALHADA DE 22 H AS 5 H (COM ADICIONAL NOTURNO)</t>
  </si>
  <si>
    <t>41776</t>
  </si>
  <si>
    <t>88326</t>
  </si>
  <si>
    <t>ENGENHEIRO ELETRICISTA</t>
  </si>
  <si>
    <t>34783</t>
  </si>
  <si>
    <t>91677</t>
  </si>
  <si>
    <t>ALMOXARIFE (MENSALISTA)</t>
  </si>
  <si>
    <t>40809</t>
  </si>
  <si>
    <t>901331</t>
  </si>
  <si>
    <t>901330</t>
  </si>
  <si>
    <t>901329</t>
  </si>
  <si>
    <t>901328</t>
  </si>
  <si>
    <t>93563</t>
  </si>
  <si>
    <t>MESTRE DE OBRAS (MENSALISTA)</t>
  </si>
  <si>
    <t>40819</t>
  </si>
  <si>
    <t>94295</t>
  </si>
  <si>
    <t>ENGENHEIRO CIVIL DE OBRA JUNIOR (MENSALISTA)</t>
  </si>
  <si>
    <t>40811</t>
  </si>
  <si>
    <t>93565</t>
  </si>
  <si>
    <t>1 / 112</t>
  </si>
  <si>
    <t>Castanhal/ PA, 04 de julho de 2024</t>
  </si>
  <si>
    <t>005/2024 – PMO –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</si>
</sst>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0"/>
    <numFmt numFmtId="165" formatCode="mmmm/yyyy"/>
    <numFmt numFmtId="166" formatCode="0.0%"/>
    <numFmt numFmtId="167" formatCode="#,##0.0000;\-#,##0.0000"/>
    <numFmt numFmtId="168" formatCode="#,##0.0000000;\-#,##0.0000000"/>
  </numFmts>
  <fonts count="30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b/>
      <sz val="10"/>
      <color theme="0"/>
      <name val="Courier New"/>
      <family val="3"/>
    </font>
    <font>
      <b/>
      <sz val="10"/>
      <color rgb="FF000000"/>
      <name val="Courier New"/>
      <family val="3"/>
    </font>
    <font>
      <sz val="10"/>
      <color rgb="FF000000"/>
      <name val="Courier New"/>
      <family val="3"/>
    </font>
    <font>
      <sz val="10"/>
      <color rgb="FF000000"/>
      <name val="Times New Roman"/>
      <family val="1"/>
    </font>
    <font>
      <b/>
      <sz val="12"/>
      <color rgb="FF000000"/>
      <name val="Courier New"/>
      <family val="3"/>
    </font>
    <font>
      <sz val="12"/>
      <color rgb="FF000000"/>
      <name val="Courier New"/>
      <family val="3"/>
    </font>
    <font>
      <b/>
      <sz val="14"/>
      <color rgb="FF000000"/>
      <name val="Courier New"/>
      <family val="3"/>
    </font>
    <font>
      <b/>
      <sz val="14"/>
      <name val="Courier New"/>
      <family val="3"/>
    </font>
    <font>
      <sz val="14"/>
      <color rgb="FF000000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sz val="10"/>
      <color rgb="FF000000"/>
      <name val="Verdana"/>
      <family val="2"/>
    </font>
    <font>
      <sz val="10"/>
      <color rgb="FF000000"/>
      <name val="Courier New"/>
      <family val="2"/>
    </font>
    <font>
      <b/>
      <sz val="10"/>
      <color rgb="FF000000"/>
      <name val="Courier New"/>
      <family val="2"/>
    </font>
    <font>
      <b/>
      <sz val="10"/>
      <color rgb="FF000000"/>
      <name val="Verdana"/>
      <family val="2"/>
    </font>
    <font>
      <sz val="10"/>
      <color theme="0"/>
      <name val="Courier New"/>
      <family val="3"/>
    </font>
    <font>
      <sz val="10"/>
      <name val="Courier New"/>
      <family val="2"/>
    </font>
    <font>
      <sz val="8.5"/>
      <color indexed="8"/>
      <name val="Arial"/>
    </font>
    <font>
      <b/>
      <sz val="8.5"/>
      <color indexed="8"/>
      <name val="Arial"/>
    </font>
    <font>
      <b/>
      <sz val="7.5"/>
      <color indexed="8"/>
      <name val="Arial"/>
    </font>
    <font>
      <b/>
      <sz val="6.5"/>
      <color indexed="8"/>
      <name val="Arial"/>
    </font>
    <font>
      <sz val="7.5"/>
      <color indexed="8"/>
      <name val="Arial"/>
    </font>
    <font>
      <b/>
      <sz val="9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CDDB"/>
        <bgColor indexed="64"/>
      </patternFill>
    </fill>
    <fill>
      <patternFill patternType="solid">
        <fgColor rgb="FF99B4D1"/>
        <bgColor indexed="64"/>
      </patternFill>
    </fill>
    <fill>
      <patternFill patternType="solid">
        <fgColor rgb="FF6495E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83">
    <xf numFmtId="0" fontId="0" fillId="0" borderId="0" xfId="0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44" fontId="8" fillId="3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3" fillId="0" borderId="0" xfId="6" applyFont="1" applyAlignment="1">
      <alignment horizontal="centerContinuous" vertical="center"/>
    </xf>
    <xf numFmtId="0" fontId="9" fillId="0" borderId="0" xfId="6" applyFont="1" applyAlignment="1">
      <alignment horizontal="left" vertical="center"/>
    </xf>
    <xf numFmtId="4" fontId="9" fillId="0" borderId="0" xfId="6" applyNumberFormat="1" applyFont="1" applyAlignment="1">
      <alignment horizontal="right" vertical="center"/>
    </xf>
    <xf numFmtId="0" fontId="8" fillId="0" borderId="0" xfId="6" applyFont="1" applyAlignment="1">
      <alignment horizontal="centerContinuous" vertical="center"/>
    </xf>
    <xf numFmtId="0" fontId="9" fillId="0" borderId="0" xfId="6" applyFont="1" applyAlignment="1">
      <alignment horizontal="centerContinuous" vertical="center"/>
    </xf>
    <xf numFmtId="0" fontId="9" fillId="0" borderId="0" xfId="6" applyFont="1" applyAlignment="1">
      <alignment horizontal="left" vertical="top"/>
    </xf>
    <xf numFmtId="0" fontId="14" fillId="0" borderId="0" xfId="6" applyFont="1" applyAlignment="1">
      <alignment horizontal="centerContinuous" vertical="center"/>
    </xf>
    <xf numFmtId="0" fontId="15" fillId="0" borderId="0" xfId="6" applyFont="1" applyAlignment="1">
      <alignment horizontal="centerContinuous" vertical="center"/>
    </xf>
    <xf numFmtId="0" fontId="16" fillId="5" borderId="2" xfId="6" applyFont="1" applyFill="1" applyBorder="1" applyAlignment="1">
      <alignment horizontal="center" vertical="center"/>
    </xf>
    <xf numFmtId="10" fontId="9" fillId="0" borderId="12" xfId="8" applyNumberFormat="1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10" fontId="9" fillId="0" borderId="13" xfId="6" applyNumberFormat="1" applyFont="1" applyBorder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/>
    </xf>
    <xf numFmtId="9" fontId="8" fillId="0" borderId="12" xfId="8" applyFont="1" applyBorder="1" applyAlignment="1">
      <alignment horizontal="right" vertical="center"/>
    </xf>
    <xf numFmtId="4" fontId="8" fillId="0" borderId="13" xfId="6" applyNumberFormat="1" applyFont="1" applyBorder="1" applyAlignment="1">
      <alignment horizontal="right" vertical="center"/>
    </xf>
    <xf numFmtId="4" fontId="8" fillId="0" borderId="1" xfId="6" applyNumberFormat="1" applyFont="1" applyBorder="1" applyAlignment="1">
      <alignment horizontal="right" vertical="center"/>
    </xf>
    <xf numFmtId="10" fontId="16" fillId="5" borderId="17" xfId="8" applyNumberFormat="1" applyFont="1" applyFill="1" applyBorder="1" applyAlignment="1">
      <alignment horizontal="center" vertical="center"/>
    </xf>
    <xf numFmtId="4" fontId="16" fillId="5" borderId="12" xfId="6" applyNumberFormat="1" applyFont="1" applyFill="1" applyBorder="1" applyAlignment="1">
      <alignment horizontal="right" vertical="center"/>
    </xf>
    <xf numFmtId="4" fontId="16" fillId="5" borderId="21" xfId="6" applyNumberFormat="1" applyFont="1" applyFill="1" applyBorder="1" applyAlignment="1">
      <alignment horizontal="center" vertical="center"/>
    </xf>
    <xf numFmtId="0" fontId="17" fillId="5" borderId="0" xfId="6" applyFont="1" applyFill="1" applyAlignment="1">
      <alignment horizontal="right" vertical="center"/>
    </xf>
    <xf numFmtId="4" fontId="16" fillId="5" borderId="0" xfId="6" applyNumberFormat="1" applyFont="1" applyFill="1" applyAlignment="1">
      <alignment horizontal="center" vertical="center"/>
    </xf>
    <xf numFmtId="10" fontId="9" fillId="0" borderId="0" xfId="6" applyNumberFormat="1" applyFont="1" applyAlignment="1">
      <alignment horizontal="left" vertical="center"/>
    </xf>
    <xf numFmtId="4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Continuous" vertical="top"/>
    </xf>
    <xf numFmtId="0" fontId="11" fillId="0" borderId="0" xfId="6" applyFont="1" applyAlignment="1">
      <alignment horizontal="centerContinuous" vertical="center"/>
    </xf>
    <xf numFmtId="0" fontId="12" fillId="0" borderId="0" xfId="6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5" borderId="7" xfId="0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10" fontId="9" fillId="5" borderId="7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Continuous" vertical="center"/>
    </xf>
    <xf numFmtId="44" fontId="9" fillId="5" borderId="7" xfId="1" applyFont="1" applyFill="1" applyBorder="1" applyAlignment="1">
      <alignment horizontal="centerContinuous" vertical="center"/>
    </xf>
    <xf numFmtId="44" fontId="9" fillId="5" borderId="11" xfId="1" applyFont="1" applyFill="1" applyBorder="1" applyAlignment="1">
      <alignment horizontal="centerContinuous" vertical="center"/>
    </xf>
    <xf numFmtId="0" fontId="16" fillId="0" borderId="0" xfId="6" applyFont="1" applyAlignment="1">
      <alignment horizontal="centerContinuous" vertical="center"/>
    </xf>
    <xf numFmtId="0" fontId="8" fillId="0" borderId="8" xfId="6" applyFont="1" applyBorder="1" applyAlignment="1">
      <alignment horizontal="left" vertical="center"/>
    </xf>
    <xf numFmtId="0" fontId="9" fillId="5" borderId="7" xfId="6" applyFont="1" applyFill="1" applyBorder="1" applyAlignment="1">
      <alignment horizontal="left" vertical="center"/>
    </xf>
    <xf numFmtId="0" fontId="9" fillId="5" borderId="10" xfId="6" applyFont="1" applyFill="1" applyBorder="1" applyAlignment="1">
      <alignment horizontal="left" vertical="center"/>
    </xf>
    <xf numFmtId="0" fontId="9" fillId="5" borderId="11" xfId="6" applyFont="1" applyFill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49" fontId="9" fillId="5" borderId="7" xfId="6" applyNumberFormat="1" applyFont="1" applyFill="1" applyBorder="1" applyAlignment="1">
      <alignment horizontal="left" vertical="center"/>
    </xf>
    <xf numFmtId="10" fontId="17" fillId="5" borderId="7" xfId="6" applyNumberFormat="1" applyFont="1" applyFill="1" applyBorder="1" applyAlignment="1">
      <alignment horizontal="centerContinuous" vertical="center"/>
    </xf>
    <xf numFmtId="10" fontId="17" fillId="5" borderId="1" xfId="6" applyNumberFormat="1" applyFont="1" applyFill="1" applyBorder="1" applyAlignment="1">
      <alignment horizontal="centerContinuous" vertical="center"/>
    </xf>
    <xf numFmtId="10" fontId="9" fillId="0" borderId="0" xfId="6" applyNumberFormat="1" applyFont="1" applyAlignment="1">
      <alignment horizontal="centerContinuous" vertical="center"/>
    </xf>
    <xf numFmtId="0" fontId="9" fillId="0" borderId="0" xfId="6" applyFont="1" applyAlignment="1">
      <alignment horizontal="centerContinuous"/>
    </xf>
    <xf numFmtId="0" fontId="8" fillId="0" borderId="0" xfId="6" applyFont="1" applyAlignment="1">
      <alignment horizontal="centerContinuous" vertical="top"/>
    </xf>
    <xf numFmtId="0" fontId="8" fillId="0" borderId="0" xfId="6" applyFont="1" applyAlignment="1">
      <alignment horizontal="left" vertical="top"/>
    </xf>
    <xf numFmtId="0" fontId="8" fillId="0" borderId="2" xfId="6" applyFont="1" applyBorder="1" applyAlignment="1">
      <alignment horizontal="center" vertical="center"/>
    </xf>
    <xf numFmtId="0" fontId="8" fillId="0" borderId="2" xfId="6" applyFont="1" applyBorder="1" applyAlignment="1">
      <alignment horizontal="left" vertical="center"/>
    </xf>
    <xf numFmtId="0" fontId="9" fillId="0" borderId="2" xfId="6" applyFont="1" applyBorder="1" applyAlignment="1">
      <alignment horizontal="center" vertical="center"/>
    </xf>
    <xf numFmtId="0" fontId="9" fillId="0" borderId="2" xfId="6" applyFont="1" applyBorder="1" applyAlignment="1">
      <alignment horizontal="left" vertical="top"/>
    </xf>
    <xf numFmtId="10" fontId="9" fillId="0" borderId="2" xfId="8" applyNumberFormat="1" applyFont="1" applyBorder="1" applyAlignment="1">
      <alignment horizontal="center" vertical="center"/>
    </xf>
    <xf numFmtId="0" fontId="8" fillId="0" borderId="2" xfId="6" applyFont="1" applyBorder="1" applyAlignment="1">
      <alignment horizontal="left" vertical="top"/>
    </xf>
    <xf numFmtId="10" fontId="8" fillId="0" borderId="2" xfId="8" applyNumberFormat="1" applyFont="1" applyBorder="1" applyAlignment="1">
      <alignment horizontal="center" vertical="center"/>
    </xf>
    <xf numFmtId="0" fontId="8" fillId="5" borderId="2" xfId="6" applyFont="1" applyFill="1" applyBorder="1" applyAlignment="1">
      <alignment horizontal="left" vertical="top"/>
    </xf>
    <xf numFmtId="10" fontId="8" fillId="0" borderId="2" xfId="6" applyNumberFormat="1" applyFont="1" applyBorder="1" applyAlignment="1">
      <alignment horizontal="center" vertical="center"/>
    </xf>
    <xf numFmtId="0" fontId="9" fillId="0" borderId="0" xfId="6" applyFont="1" applyAlignment="1">
      <alignment horizontal="justify" vertical="center" wrapText="1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vertical="center" wrapText="1"/>
    </xf>
    <xf numFmtId="49" fontId="9" fillId="5" borderId="11" xfId="6" applyNumberFormat="1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0" borderId="9" xfId="6" applyFont="1" applyBorder="1" applyAlignment="1">
      <alignment horizontal="left" vertical="top"/>
    </xf>
    <xf numFmtId="165" fontId="9" fillId="5" borderId="7" xfId="6" applyNumberFormat="1" applyFont="1" applyFill="1" applyBorder="1" applyAlignment="1">
      <alignment horizontal="left" vertical="center"/>
    </xf>
    <xf numFmtId="0" fontId="16" fillId="0" borderId="10" xfId="6" applyFont="1" applyBorder="1" applyAlignment="1">
      <alignment horizontal="left" vertical="center"/>
    </xf>
    <xf numFmtId="0" fontId="16" fillId="0" borderId="12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7" fillId="0" borderId="17" xfId="6" applyFont="1" applyBorder="1" applyAlignment="1">
      <alignment horizontal="center" vertical="center" wrapText="1"/>
    </xf>
    <xf numFmtId="0" fontId="17" fillId="0" borderId="17" xfId="6" applyFont="1" applyBorder="1" applyAlignment="1">
      <alignment horizontal="left" vertical="top" wrapText="1"/>
    </xf>
    <xf numFmtId="10" fontId="17" fillId="0" borderId="17" xfId="6" applyNumberFormat="1" applyFont="1" applyBorder="1" applyAlignment="1">
      <alignment horizontal="center" vertical="center" shrinkToFit="1"/>
    </xf>
    <xf numFmtId="0" fontId="17" fillId="0" borderId="23" xfId="6" applyFont="1" applyBorder="1" applyAlignment="1">
      <alignment horizontal="center" vertical="center" wrapText="1"/>
    </xf>
    <xf numFmtId="0" fontId="17" fillId="0" borderId="23" xfId="6" applyFont="1" applyBorder="1" applyAlignment="1">
      <alignment horizontal="left" vertical="top" wrapText="1"/>
    </xf>
    <xf numFmtId="10" fontId="17" fillId="0" borderId="23" xfId="6" applyNumberFormat="1" applyFont="1" applyBorder="1" applyAlignment="1">
      <alignment horizontal="center" vertical="center" shrinkToFit="1"/>
    </xf>
    <xf numFmtId="0" fontId="17" fillId="0" borderId="21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left" vertical="top" wrapText="1"/>
    </xf>
    <xf numFmtId="10" fontId="17" fillId="0" borderId="21" xfId="6" applyNumberFormat="1" applyFont="1" applyBorder="1" applyAlignment="1">
      <alignment horizontal="center" vertical="center" shrinkToFit="1"/>
    </xf>
    <xf numFmtId="0" fontId="16" fillId="5" borderId="2" xfId="6" applyFont="1" applyFill="1" applyBorder="1" applyAlignment="1">
      <alignment horizontal="center" vertical="center" wrapText="1"/>
    </xf>
    <xf numFmtId="0" fontId="16" fillId="5" borderId="2" xfId="6" applyFont="1" applyFill="1" applyBorder="1" applyAlignment="1">
      <alignment horizontal="right" vertical="center" wrapText="1"/>
    </xf>
    <xf numFmtId="10" fontId="16" fillId="0" borderId="2" xfId="6" applyNumberFormat="1" applyFont="1" applyBorder="1" applyAlignment="1">
      <alignment horizontal="center" vertical="center" shrinkToFit="1"/>
    </xf>
    <xf numFmtId="0" fontId="9" fillId="0" borderId="0" xfId="6" applyFont="1" applyAlignment="1">
      <alignment horizontal="left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4" fontId="9" fillId="5" borderId="7" xfId="0" applyNumberFormat="1" applyFont="1" applyFill="1" applyBorder="1" applyAlignment="1">
      <alignment horizontal="centerContinuous" vertical="center"/>
    </xf>
    <xf numFmtId="0" fontId="9" fillId="5" borderId="11" xfId="0" applyFont="1" applyFill="1" applyBorder="1" applyAlignment="1">
      <alignment horizontal="centerContinuous" vertical="center"/>
    </xf>
    <xf numFmtId="164" fontId="9" fillId="0" borderId="25" xfId="0" applyNumberFormat="1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right" vertical="center" wrapText="1"/>
    </xf>
    <xf numFmtId="44" fontId="9" fillId="0" borderId="25" xfId="0" applyNumberFormat="1" applyFont="1" applyBorder="1" applyAlignment="1">
      <alignment horizontal="right" vertical="center" wrapText="1"/>
    </xf>
    <xf numFmtId="164" fontId="8" fillId="3" borderId="24" xfId="0" applyNumberFormat="1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right" vertical="center" wrapText="1"/>
    </xf>
    <xf numFmtId="44" fontId="8" fillId="3" borderId="24" xfId="0" applyNumberFormat="1" applyFont="1" applyFill="1" applyBorder="1" applyAlignment="1">
      <alignment horizontal="right" vertical="center" wrapText="1"/>
    </xf>
    <xf numFmtId="10" fontId="9" fillId="0" borderId="12" xfId="8" applyNumberFormat="1" applyFont="1" applyFill="1" applyBorder="1" applyAlignment="1">
      <alignment horizontal="center" vertical="center"/>
    </xf>
    <xf numFmtId="0" fontId="16" fillId="5" borderId="12" xfId="6" applyFont="1" applyFill="1" applyBorder="1" applyAlignment="1">
      <alignment horizontal="center" vertical="center"/>
    </xf>
    <xf numFmtId="44" fontId="9" fillId="0" borderId="0" xfId="6" applyNumberFormat="1" applyFont="1" applyAlignment="1">
      <alignment horizontal="left" vertical="center"/>
    </xf>
    <xf numFmtId="10" fontId="8" fillId="0" borderId="12" xfId="8" applyNumberFormat="1" applyFont="1" applyBorder="1" applyAlignment="1">
      <alignment horizontal="right" vertical="center"/>
    </xf>
    <xf numFmtId="4" fontId="16" fillId="5" borderId="13" xfId="6" applyNumberFormat="1" applyFont="1" applyFill="1" applyBorder="1" applyAlignment="1">
      <alignment horizontal="centerContinuous" vertical="center"/>
    </xf>
    <xf numFmtId="4" fontId="16" fillId="5" borderId="1" xfId="6" applyNumberFormat="1" applyFont="1" applyFill="1" applyBorder="1" applyAlignment="1">
      <alignment horizontal="centerContinuous" vertical="center"/>
    </xf>
    <xf numFmtId="4" fontId="9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 vertical="top" wrapText="1"/>
    </xf>
    <xf numFmtId="10" fontId="19" fillId="0" borderId="0" xfId="9" applyNumberFormat="1" applyFont="1" applyAlignment="1">
      <alignment horizontal="right" vertical="top" wrapText="1"/>
    </xf>
    <xf numFmtId="0" fontId="18" fillId="0" borderId="0" xfId="0" applyFont="1" applyAlignment="1">
      <alignment horizontal="left" vertical="center" wrapText="1"/>
    </xf>
    <xf numFmtId="166" fontId="18" fillId="0" borderId="0" xfId="9" applyNumberFormat="1" applyFont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 wrapText="1"/>
    </xf>
    <xf numFmtId="44" fontId="8" fillId="3" borderId="24" xfId="0" applyNumberFormat="1" applyFont="1" applyFill="1" applyBorder="1" applyAlignment="1">
      <alignment horizontal="center" vertical="center" wrapText="1"/>
    </xf>
    <xf numFmtId="44" fontId="8" fillId="3" borderId="2" xfId="0" applyNumberFormat="1" applyFont="1" applyFill="1" applyBorder="1" applyAlignment="1">
      <alignment horizontal="center" vertical="center" wrapText="1"/>
    </xf>
    <xf numFmtId="164" fontId="8" fillId="6" borderId="25" xfId="0" applyNumberFormat="1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center" vertical="center" wrapText="1"/>
    </xf>
    <xf numFmtId="4" fontId="9" fillId="6" borderId="25" xfId="0" applyNumberFormat="1" applyFont="1" applyFill="1" applyBorder="1" applyAlignment="1">
      <alignment horizontal="right" vertical="center" wrapText="1"/>
    </xf>
    <xf numFmtId="44" fontId="8" fillId="6" borderId="25" xfId="0" applyNumberFormat="1" applyFont="1" applyFill="1" applyBorder="1" applyAlignment="1">
      <alignment horizontal="right" vertical="center" wrapText="1"/>
    </xf>
    <xf numFmtId="44" fontId="9" fillId="6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44" fontId="8" fillId="0" borderId="25" xfId="0" applyNumberFormat="1" applyFont="1" applyBorder="1" applyAlignment="1">
      <alignment horizontal="right" vertical="center" wrapText="1"/>
    </xf>
    <xf numFmtId="44" fontId="18" fillId="0" borderId="0" xfId="1" applyFont="1" applyAlignment="1">
      <alignment horizontal="left" vertical="center"/>
    </xf>
    <xf numFmtId="44" fontId="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0" fillId="0" borderId="26" xfId="0" applyFont="1" applyBorder="1" applyAlignment="1">
      <alignment horizontal="center" vertical="center" wrapText="1"/>
    </xf>
    <xf numFmtId="44" fontId="9" fillId="0" borderId="0" xfId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9" fontId="9" fillId="0" borderId="0" xfId="9" applyFont="1" applyAlignment="1">
      <alignment horizontal="left" vertical="center"/>
    </xf>
    <xf numFmtId="10" fontId="9" fillId="0" borderId="0" xfId="9" applyNumberFormat="1" applyFont="1" applyAlignment="1">
      <alignment horizontal="left" vertical="center"/>
    </xf>
    <xf numFmtId="10" fontId="9" fillId="7" borderId="13" xfId="6" applyNumberFormat="1" applyFont="1" applyFill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 wrapText="1"/>
    </xf>
    <xf numFmtId="0" fontId="9" fillId="0" borderId="3" xfId="6" applyFont="1" applyBorder="1" applyAlignment="1">
      <alignment horizontal="left" vertical="center"/>
    </xf>
    <xf numFmtId="0" fontId="9" fillId="0" borderId="4" xfId="6" applyFont="1" applyBorder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10" fontId="9" fillId="0" borderId="25" xfId="9" applyNumberFormat="1" applyFont="1" applyBorder="1" applyAlignment="1">
      <alignment horizontal="center" vertical="center" wrapText="1"/>
    </xf>
    <xf numFmtId="10" fontId="9" fillId="8" borderId="13" xfId="9" applyNumberFormat="1" applyFont="1" applyFill="1" applyBorder="1" applyAlignment="1">
      <alignment horizontal="center" vertical="center" wrapText="1"/>
    </xf>
    <xf numFmtId="10" fontId="9" fillId="9" borderId="13" xfId="9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right" vertical="center" wrapText="1"/>
    </xf>
    <xf numFmtId="44" fontId="9" fillId="0" borderId="27" xfId="0" applyNumberFormat="1" applyFont="1" applyBorder="1" applyAlignment="1">
      <alignment horizontal="center" vertical="center" wrapText="1"/>
    </xf>
    <xf numFmtId="10" fontId="9" fillId="0" borderId="27" xfId="9" applyNumberFormat="1" applyFont="1" applyBorder="1" applyAlignment="1">
      <alignment horizontal="center" vertical="center" wrapText="1"/>
    </xf>
    <xf numFmtId="10" fontId="9" fillId="9" borderId="1" xfId="9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44" fontId="9" fillId="0" borderId="24" xfId="0" applyNumberFormat="1" applyFont="1" applyBorder="1" applyAlignment="1">
      <alignment horizontal="center" vertical="center" wrapText="1"/>
    </xf>
    <xf numFmtId="10" fontId="9" fillId="0" borderId="24" xfId="9" applyNumberFormat="1" applyFont="1" applyBorder="1" applyAlignment="1">
      <alignment horizontal="center" vertical="center" wrapText="1"/>
    </xf>
    <xf numFmtId="10" fontId="9" fillId="10" borderId="13" xfId="9" applyNumberFormat="1" applyFont="1" applyFill="1" applyBorder="1" applyAlignment="1">
      <alignment horizontal="center" vertical="center" wrapText="1"/>
    </xf>
    <xf numFmtId="10" fontId="8" fillId="3" borderId="2" xfId="9" applyNumberFormat="1" applyFont="1" applyFill="1" applyBorder="1" applyAlignment="1">
      <alignment horizontal="right" vertical="center" wrapText="1"/>
    </xf>
    <xf numFmtId="10" fontId="8" fillId="3" borderId="2" xfId="9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top" wrapText="1"/>
    </xf>
    <xf numFmtId="0" fontId="20" fillId="2" borderId="5" xfId="0" applyFont="1" applyFill="1" applyBorder="1" applyAlignment="1">
      <alignment vertical="top" wrapText="1"/>
    </xf>
    <xf numFmtId="4" fontId="20" fillId="2" borderId="5" xfId="0" applyNumberFormat="1" applyFont="1" applyFill="1" applyBorder="1" applyAlignment="1">
      <alignment horizontal="right" vertical="top" wrapText="1"/>
    </xf>
    <xf numFmtId="10" fontId="8" fillId="2" borderId="4" xfId="9" applyNumberFormat="1" applyFont="1" applyFill="1" applyBorder="1" applyAlignment="1">
      <alignment horizontal="right" vertical="top" wrapText="1"/>
    </xf>
    <xf numFmtId="49" fontId="9" fillId="5" borderId="1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9" fontId="9" fillId="0" borderId="2" xfId="9" applyFont="1" applyBorder="1" applyAlignment="1">
      <alignment horizontal="center" vertical="center"/>
    </xf>
    <xf numFmtId="3" fontId="9" fillId="5" borderId="7" xfId="6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0" fontId="18" fillId="0" borderId="0" xfId="9" applyNumberFormat="1" applyFont="1" applyAlignment="1">
      <alignment horizontal="center" vertical="center"/>
    </xf>
    <xf numFmtId="0" fontId="1" fillId="0" borderId="0" xfId="10"/>
    <xf numFmtId="39" fontId="25" fillId="0" borderId="28" xfId="10" applyNumberFormat="1" applyFont="1" applyBorder="1" applyAlignment="1">
      <alignment horizontal="right" vertical="center" wrapText="1"/>
    </xf>
    <xf numFmtId="39" fontId="24" fillId="0" borderId="31" xfId="10" applyNumberFormat="1" applyFont="1" applyBorder="1" applyAlignment="1">
      <alignment horizontal="right" vertical="center" wrapText="1"/>
    </xf>
    <xf numFmtId="167" fontId="24" fillId="0" borderId="31" xfId="10" applyNumberFormat="1" applyFont="1" applyBorder="1" applyAlignment="1">
      <alignment horizontal="right" vertical="center" wrapText="1"/>
    </xf>
    <xf numFmtId="168" fontId="24" fillId="0" borderId="31" xfId="10" applyNumberFormat="1" applyFont="1" applyBorder="1" applyAlignment="1">
      <alignment horizontal="right" vertical="center" wrapText="1"/>
    </xf>
    <xf numFmtId="0" fontId="24" fillId="0" borderId="31" xfId="10" applyFont="1" applyBorder="1" applyAlignment="1">
      <alignment horizontal="center" vertical="center" wrapText="1"/>
    </xf>
    <xf numFmtId="0" fontId="26" fillId="11" borderId="31" xfId="10" applyFont="1" applyFill="1" applyBorder="1" applyAlignment="1">
      <alignment horizontal="center" vertical="center" wrapText="1"/>
    </xf>
    <xf numFmtId="0" fontId="27" fillId="11" borderId="31" xfId="10" applyFont="1" applyFill="1" applyBorder="1" applyAlignment="1">
      <alignment horizontal="center" vertical="center" wrapText="1"/>
    </xf>
    <xf numFmtId="0" fontId="25" fillId="11" borderId="31" xfId="10" applyFont="1" applyFill="1" applyBorder="1" applyAlignment="1">
      <alignment horizontal="center" vertical="center" wrapText="1"/>
    </xf>
    <xf numFmtId="0" fontId="25" fillId="12" borderId="31" xfId="10" applyFont="1" applyFill="1" applyBorder="1" applyAlignment="1">
      <alignment horizontal="center" vertical="center" wrapText="1"/>
    </xf>
    <xf numFmtId="0" fontId="24" fillId="0" borderId="31" xfId="10" applyFont="1" applyBorder="1" applyAlignment="1">
      <alignment horizontal="left" vertical="center" wrapText="1"/>
    </xf>
    <xf numFmtId="0" fontId="28" fillId="0" borderId="31" xfId="10" applyFont="1" applyBorder="1" applyAlignment="1">
      <alignment horizontal="left" vertical="center" wrapText="1"/>
    </xf>
    <xf numFmtId="0" fontId="27" fillId="0" borderId="31" xfId="10" applyFont="1" applyBorder="1" applyAlignment="1">
      <alignment horizontal="left" vertical="center" wrapText="1"/>
    </xf>
    <xf numFmtId="0" fontId="25" fillId="0" borderId="31" xfId="10" applyFont="1" applyBorder="1" applyAlignment="1">
      <alignment horizontal="left" vertical="center" wrapText="1"/>
    </xf>
    <xf numFmtId="168" fontId="28" fillId="0" borderId="31" xfId="10" applyNumberFormat="1" applyFont="1" applyBorder="1" applyAlignment="1">
      <alignment horizontal="right" vertical="center" wrapText="1"/>
    </xf>
    <xf numFmtId="14" fontId="24" fillId="0" borderId="31" xfId="1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9" fillId="13" borderId="30" xfId="10" applyFont="1" applyFill="1" applyBorder="1" applyAlignment="1">
      <alignment horizontal="center" vertical="center" wrapText="1"/>
    </xf>
    <xf numFmtId="0" fontId="29" fillId="13" borderId="29" xfId="10" applyFont="1" applyFill="1" applyBorder="1" applyAlignment="1">
      <alignment horizontal="center" vertical="center" wrapText="1"/>
    </xf>
    <xf numFmtId="0" fontId="29" fillId="13" borderId="28" xfId="10" applyFont="1" applyFill="1" applyBorder="1" applyAlignment="1">
      <alignment horizontal="center" vertical="center" wrapText="1"/>
    </xf>
    <xf numFmtId="0" fontId="25" fillId="0" borderId="30" xfId="10" applyFont="1" applyBorder="1" applyAlignment="1">
      <alignment horizontal="left" vertical="center" wrapText="1"/>
    </xf>
    <xf numFmtId="0" fontId="25" fillId="0" borderId="29" xfId="10" applyFont="1" applyBorder="1" applyAlignment="1">
      <alignment horizontal="left" vertical="center" wrapText="1"/>
    </xf>
    <xf numFmtId="0" fontId="25" fillId="0" borderId="28" xfId="10" applyFont="1" applyBorder="1" applyAlignment="1">
      <alignment horizontal="left" vertical="center" wrapText="1"/>
    </xf>
    <xf numFmtId="0" fontId="25" fillId="0" borderId="30" xfId="10" applyFont="1" applyBorder="1" applyAlignment="1">
      <alignment horizontal="center" vertical="center" wrapText="1"/>
    </xf>
    <xf numFmtId="0" fontId="25" fillId="0" borderId="28" xfId="10" applyFont="1" applyBorder="1" applyAlignment="1">
      <alignment horizontal="center" vertical="center" wrapText="1"/>
    </xf>
    <xf numFmtId="0" fontId="24" fillId="0" borderId="42" xfId="10" applyFont="1" applyBorder="1" applyAlignment="1">
      <alignment horizontal="left" vertical="center" wrapText="1"/>
    </xf>
    <xf numFmtId="0" fontId="24" fillId="0" borderId="36" xfId="10" applyFont="1" applyBorder="1" applyAlignment="1">
      <alignment horizontal="left" vertical="center" wrapText="1"/>
    </xf>
    <xf numFmtId="0" fontId="24" fillId="0" borderId="32" xfId="10" applyFont="1" applyBorder="1" applyAlignment="1">
      <alignment horizontal="left" vertical="center" wrapText="1"/>
    </xf>
    <xf numFmtId="0" fontId="24" fillId="0" borderId="41" xfId="10" applyFont="1" applyBorder="1" applyAlignment="1">
      <alignment horizontal="left" vertical="center" wrapText="1"/>
    </xf>
    <xf numFmtId="0" fontId="24" fillId="0" borderId="40" xfId="10" applyFont="1" applyBorder="1" applyAlignment="1">
      <alignment horizontal="left" vertical="center" wrapText="1"/>
    </xf>
    <xf numFmtId="0" fontId="24" fillId="0" borderId="39" xfId="10" applyFont="1" applyBorder="1" applyAlignment="1">
      <alignment horizontal="left" vertical="center" wrapText="1"/>
    </xf>
    <xf numFmtId="0" fontId="24" fillId="0" borderId="38" xfId="10" applyFont="1" applyBorder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24" fillId="0" borderId="37" xfId="10" applyFont="1" applyBorder="1" applyAlignment="1">
      <alignment horizontal="left" vertical="center" wrapText="1"/>
    </xf>
    <xf numFmtId="0" fontId="24" fillId="0" borderId="35" xfId="10" applyFont="1" applyBorder="1" applyAlignment="1">
      <alignment horizontal="left" vertical="center" wrapText="1"/>
    </xf>
    <xf numFmtId="0" fontId="24" fillId="0" borderId="34" xfId="10" applyFont="1" applyBorder="1" applyAlignment="1">
      <alignment horizontal="left" vertical="center" wrapText="1"/>
    </xf>
    <xf numFmtId="0" fontId="24" fillId="0" borderId="33" xfId="10" applyFont="1" applyBorder="1" applyAlignment="1">
      <alignment horizontal="left" vertical="center" wrapText="1"/>
    </xf>
    <xf numFmtId="0" fontId="24" fillId="0" borderId="30" xfId="10" applyFont="1" applyBorder="1" applyAlignment="1">
      <alignment horizontal="left" vertical="center" wrapText="1"/>
    </xf>
    <xf numFmtId="0" fontId="24" fillId="0" borderId="29" xfId="10" applyFont="1" applyBorder="1" applyAlignment="1">
      <alignment horizontal="left" vertical="center" wrapText="1"/>
    </xf>
    <xf numFmtId="0" fontId="24" fillId="0" borderId="28" xfId="10" applyFont="1" applyBorder="1" applyAlignment="1">
      <alignment horizontal="left" vertical="center" wrapText="1"/>
    </xf>
    <xf numFmtId="0" fontId="25" fillId="12" borderId="30" xfId="10" applyFont="1" applyFill="1" applyBorder="1" applyAlignment="1">
      <alignment horizontal="left" vertical="center" wrapText="1"/>
    </xf>
    <xf numFmtId="0" fontId="25" fillId="12" borderId="29" xfId="10" applyFont="1" applyFill="1" applyBorder="1" applyAlignment="1">
      <alignment horizontal="left" vertical="center" wrapText="1"/>
    </xf>
    <xf numFmtId="0" fontId="25" fillId="12" borderId="28" xfId="10" applyFont="1" applyFill="1" applyBorder="1" applyAlignment="1">
      <alignment horizontal="left" vertical="center" wrapText="1"/>
    </xf>
    <xf numFmtId="0" fontId="25" fillId="11" borderId="30" xfId="10" applyFont="1" applyFill="1" applyBorder="1" applyAlignment="1">
      <alignment horizontal="left" vertical="center" wrapText="1"/>
    </xf>
    <xf numFmtId="0" fontId="25" fillId="11" borderId="29" xfId="10" applyFont="1" applyFill="1" applyBorder="1" applyAlignment="1">
      <alignment horizontal="left" vertical="center" wrapText="1"/>
    </xf>
    <xf numFmtId="0" fontId="25" fillId="11" borderId="28" xfId="10" applyFont="1" applyFill="1" applyBorder="1" applyAlignment="1">
      <alignment horizontal="left" vertical="center" wrapText="1"/>
    </xf>
    <xf numFmtId="0" fontId="25" fillId="0" borderId="30" xfId="10" applyFont="1" applyBorder="1" applyAlignment="1">
      <alignment horizontal="right" vertical="center" wrapText="1"/>
    </xf>
    <xf numFmtId="0" fontId="25" fillId="0" borderId="29" xfId="10" applyFont="1" applyBorder="1" applyAlignment="1">
      <alignment horizontal="right" vertical="center" wrapText="1"/>
    </xf>
    <xf numFmtId="0" fontId="25" fillId="0" borderId="28" xfId="10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44" fontId="9" fillId="5" borderId="7" xfId="7" applyFont="1" applyFill="1" applyBorder="1" applyAlignment="1">
      <alignment horizontal="center" vertical="center"/>
    </xf>
    <xf numFmtId="44" fontId="9" fillId="5" borderId="11" xfId="7" applyFont="1" applyFill="1" applyBorder="1" applyAlignment="1">
      <alignment horizontal="center" vertical="center"/>
    </xf>
    <xf numFmtId="164" fontId="8" fillId="0" borderId="6" xfId="6" applyNumberFormat="1" applyFont="1" applyBorder="1" applyAlignment="1">
      <alignment horizontal="left" vertical="center"/>
    </xf>
    <xf numFmtId="164" fontId="8" fillId="0" borderId="0" xfId="6" applyNumberFormat="1" applyFont="1" applyAlignment="1">
      <alignment horizontal="left" vertical="center"/>
    </xf>
    <xf numFmtId="0" fontId="8" fillId="0" borderId="12" xfId="6" applyFont="1" applyBorder="1" applyAlignment="1">
      <alignment horizontal="left" vertical="center" wrapText="1"/>
    </xf>
    <xf numFmtId="0" fontId="8" fillId="0" borderId="13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0" fontId="16" fillId="5" borderId="22" xfId="6" applyFont="1" applyFill="1" applyBorder="1" applyAlignment="1">
      <alignment horizontal="center" vertical="center"/>
    </xf>
    <xf numFmtId="0" fontId="16" fillId="5" borderId="11" xfId="6" applyFont="1" applyFill="1" applyBorder="1" applyAlignment="1">
      <alignment horizontal="center" vertical="center"/>
    </xf>
    <xf numFmtId="0" fontId="16" fillId="5" borderId="12" xfId="6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/>
    </xf>
    <xf numFmtId="164" fontId="9" fillId="0" borderId="6" xfId="6" applyNumberFormat="1" applyFont="1" applyBorder="1" applyAlignment="1">
      <alignment horizontal="left" vertical="center"/>
    </xf>
    <xf numFmtId="164" fontId="9" fillId="0" borderId="0" xfId="6" applyNumberFormat="1" applyFont="1" applyAlignment="1">
      <alignment horizontal="left" vertical="center"/>
    </xf>
    <xf numFmtId="0" fontId="9" fillId="0" borderId="12" xfId="6" applyFont="1" applyBorder="1" applyAlignment="1">
      <alignment horizontal="left" vertical="center" wrapText="1"/>
    </xf>
    <xf numFmtId="0" fontId="9" fillId="0" borderId="13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44" fontId="9" fillId="0" borderId="12" xfId="1" applyFont="1" applyBorder="1" applyAlignment="1">
      <alignment horizontal="center" vertical="center"/>
    </xf>
    <xf numFmtId="44" fontId="9" fillId="0" borderId="13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/>
    </xf>
    <xf numFmtId="0" fontId="16" fillId="5" borderId="5" xfId="6" applyFont="1" applyFill="1" applyBorder="1" applyAlignment="1">
      <alignment horizontal="center" vertical="center"/>
    </xf>
    <xf numFmtId="0" fontId="16" fillId="5" borderId="4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right" vertical="center"/>
    </xf>
    <xf numFmtId="0" fontId="17" fillId="5" borderId="19" xfId="6" applyFont="1" applyFill="1" applyBorder="1" applyAlignment="1">
      <alignment horizontal="right" vertical="center"/>
    </xf>
    <xf numFmtId="0" fontId="17" fillId="5" borderId="20" xfId="6" applyFont="1" applyFill="1" applyBorder="1" applyAlignment="1">
      <alignment horizontal="right" vertical="center"/>
    </xf>
    <xf numFmtId="0" fontId="9" fillId="5" borderId="7" xfId="6" applyFont="1" applyFill="1" applyBorder="1" applyAlignment="1">
      <alignment horizontal="left" vertical="center" wrapText="1"/>
    </xf>
    <xf numFmtId="0" fontId="9" fillId="5" borderId="10" xfId="6" applyFont="1" applyFill="1" applyBorder="1" applyAlignment="1">
      <alignment horizontal="left" vertical="center" wrapText="1"/>
    </xf>
    <xf numFmtId="0" fontId="9" fillId="5" borderId="11" xfId="6" applyFont="1" applyFill="1" applyBorder="1" applyAlignment="1">
      <alignment horizontal="left" vertical="center" wrapText="1"/>
    </xf>
    <xf numFmtId="0" fontId="9" fillId="0" borderId="6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17" fillId="5" borderId="14" xfId="6" applyFont="1" applyFill="1" applyBorder="1" applyAlignment="1">
      <alignment horizontal="right" vertical="center"/>
    </xf>
    <xf numFmtId="0" fontId="17" fillId="5" borderId="15" xfId="6" applyFont="1" applyFill="1" applyBorder="1" applyAlignment="1">
      <alignment horizontal="right" vertical="center"/>
    </xf>
    <xf numFmtId="0" fontId="17" fillId="5" borderId="16" xfId="6" applyFont="1" applyFill="1" applyBorder="1" applyAlignment="1">
      <alignment horizontal="right" vertical="center"/>
    </xf>
    <xf numFmtId="0" fontId="9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 vertical="center" wrapText="1"/>
    </xf>
    <xf numFmtId="3" fontId="9" fillId="5" borderId="7" xfId="6" applyNumberFormat="1" applyFont="1" applyFill="1" applyBorder="1" applyAlignment="1">
      <alignment horizontal="left" vertical="center"/>
    </xf>
    <xf numFmtId="3" fontId="9" fillId="5" borderId="11" xfId="6" applyNumberFormat="1" applyFont="1" applyFill="1" applyBorder="1" applyAlignment="1">
      <alignment horizontal="left" vertical="center"/>
    </xf>
  </cellXfs>
  <cellStyles count="11">
    <cellStyle name="Hiperlink 2" xfId="3" xr:uid="{3FFF201B-173A-4EF5-B06A-FEBD71D69D9A}"/>
    <cellStyle name="Moeda" xfId="1" builtinId="4"/>
    <cellStyle name="Moeda 2" xfId="7" xr:uid="{49504066-3DD9-463F-85BE-DB4BEBD3BC74}"/>
    <cellStyle name="Normal" xfId="0" builtinId="0"/>
    <cellStyle name="Normal 2" xfId="4" xr:uid="{16BB2E26-F76B-4251-A836-6CF6A4E06284}"/>
    <cellStyle name="Normal 2 2" xfId="6" xr:uid="{3CE15F60-14F3-4546-BF44-B189FC849476}"/>
    <cellStyle name="Normal 3" xfId="2" xr:uid="{77ED62A7-A916-44A5-B309-1B5D56B00DAB}"/>
    <cellStyle name="Normal 4" xfId="10" xr:uid="{B70064E1-A835-4D21-8AC6-8C3BC68AB3C5}"/>
    <cellStyle name="Porcentagem" xfId="9" builtinId="5"/>
    <cellStyle name="Porcentagem 2" xfId="5" xr:uid="{169643C7-742B-44D1-AA3F-A2521EFADD08}"/>
    <cellStyle name="Porcentagem 3" xfId="8" xr:uid="{7570E498-B232-412A-BA48-4FD176084D53}"/>
  </cellStyles>
  <dxfs count="62"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A71"/>
      <color rgb="FF00CC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4"/>
          <c:order val="2"/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SERVIÇOS'!$G$18:$G$481</c:f>
              <c:numCache>
                <c:formatCode>0.00%</c:formatCode>
                <c:ptCount val="464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  <c:pt idx="69">
                  <c:v>0.80010475698508421</c:v>
                </c:pt>
                <c:pt idx="70">
                  <c:v>0.80299908564179301</c:v>
                </c:pt>
                <c:pt idx="71">
                  <c:v>0.80587939571073186</c:v>
                </c:pt>
                <c:pt idx="72">
                  <c:v>0.8087537671628432</c:v>
                </c:pt>
                <c:pt idx="73">
                  <c:v>0.81161418475325353</c:v>
                </c:pt>
                <c:pt idx="74">
                  <c:v>0.81438474817636963</c:v>
                </c:pt>
                <c:pt idx="75">
                  <c:v>0.81712460267565457</c:v>
                </c:pt>
                <c:pt idx="76">
                  <c:v>0.8198427721438899</c:v>
                </c:pt>
                <c:pt idx="77">
                  <c:v>0.82250643866616413</c:v>
                </c:pt>
                <c:pt idx="78">
                  <c:v>0.82513877777105926</c:v>
                </c:pt>
                <c:pt idx="79">
                  <c:v>0.82774814811120367</c:v>
                </c:pt>
                <c:pt idx="80">
                  <c:v>0.83031690823691173</c:v>
                </c:pt>
                <c:pt idx="81">
                  <c:v>0.83287232220678842</c:v>
                </c:pt>
                <c:pt idx="82">
                  <c:v>0.83536392885829025</c:v>
                </c:pt>
                <c:pt idx="83">
                  <c:v>0.83775484871567807</c:v>
                </c:pt>
                <c:pt idx="84">
                  <c:v>0.84000153372016306</c:v>
                </c:pt>
                <c:pt idx="85">
                  <c:v>0.84219682622588987</c:v>
                </c:pt>
                <c:pt idx="86">
                  <c:v>0.84435064010908834</c:v>
                </c:pt>
                <c:pt idx="87">
                  <c:v>0.84647930791449388</c:v>
                </c:pt>
                <c:pt idx="88">
                  <c:v>0.84859297185752414</c:v>
                </c:pt>
                <c:pt idx="89">
                  <c:v>0.85067111017842445</c:v>
                </c:pt>
                <c:pt idx="90">
                  <c:v>0.85273659095694943</c:v>
                </c:pt>
                <c:pt idx="91">
                  <c:v>0.8547825388462178</c:v>
                </c:pt>
                <c:pt idx="92">
                  <c:v>0.85665282018431543</c:v>
                </c:pt>
                <c:pt idx="93">
                  <c:v>0.8585218717271027</c:v>
                </c:pt>
                <c:pt idx="94">
                  <c:v>0.86038292600448008</c:v>
                </c:pt>
                <c:pt idx="95">
                  <c:v>0.86219360901663189</c:v>
                </c:pt>
                <c:pt idx="96">
                  <c:v>0.86400082199230865</c:v>
                </c:pt>
                <c:pt idx="97">
                  <c:v>0.86579094368988596</c:v>
                </c:pt>
                <c:pt idx="98">
                  <c:v>0.86754556313863596</c:v>
                </c:pt>
                <c:pt idx="99">
                  <c:v>0.86929846554861212</c:v>
                </c:pt>
                <c:pt idx="100">
                  <c:v>0.87101876579723991</c:v>
                </c:pt>
                <c:pt idx="101">
                  <c:v>0.87272801766548458</c:v>
                </c:pt>
                <c:pt idx="102">
                  <c:v>0.87442853151441902</c:v>
                </c:pt>
                <c:pt idx="103">
                  <c:v>0.87610008224543801</c:v>
                </c:pt>
                <c:pt idx="104">
                  <c:v>0.87776144401443412</c:v>
                </c:pt>
                <c:pt idx="105">
                  <c:v>0.87939568735848028</c:v>
                </c:pt>
                <c:pt idx="106">
                  <c:v>0.88102928703772954</c:v>
                </c:pt>
                <c:pt idx="107">
                  <c:v>0.88265154527133904</c:v>
                </c:pt>
                <c:pt idx="108">
                  <c:v>0.88425344356036639</c:v>
                </c:pt>
                <c:pt idx="109">
                  <c:v>0.88582995664473496</c:v>
                </c:pt>
                <c:pt idx="110">
                  <c:v>0.88740385191920312</c:v>
                </c:pt>
                <c:pt idx="111">
                  <c:v>0.8889584732086907</c:v>
                </c:pt>
                <c:pt idx="112">
                  <c:v>0.89051241307650775</c:v>
                </c:pt>
                <c:pt idx="113">
                  <c:v>0.89202938536921406</c:v>
                </c:pt>
                <c:pt idx="114">
                  <c:v>0.89353131064883229</c:v>
                </c:pt>
                <c:pt idx="115">
                  <c:v>0.89501998865966903</c:v>
                </c:pt>
                <c:pt idx="116">
                  <c:v>0.89649830690357868</c:v>
                </c:pt>
                <c:pt idx="117">
                  <c:v>0.89794382880793311</c:v>
                </c:pt>
                <c:pt idx="118">
                  <c:v>0.89936662467029538</c:v>
                </c:pt>
                <c:pt idx="119">
                  <c:v>0.90072449489164674</c:v>
                </c:pt>
                <c:pt idx="120">
                  <c:v>0.90204666509007125</c:v>
                </c:pt>
                <c:pt idx="121">
                  <c:v>0.90333573869189843</c:v>
                </c:pt>
                <c:pt idx="122">
                  <c:v>0.90460992170197096</c:v>
                </c:pt>
                <c:pt idx="123">
                  <c:v>0.90587883133536917</c:v>
                </c:pt>
                <c:pt idx="124">
                  <c:v>0.90713332863074458</c:v>
                </c:pt>
                <c:pt idx="125">
                  <c:v>0.90838540409237289</c:v>
                </c:pt>
                <c:pt idx="126">
                  <c:v>0.90962895369236141</c:v>
                </c:pt>
                <c:pt idx="127">
                  <c:v>0.91086110071653392</c:v>
                </c:pt>
                <c:pt idx="128">
                  <c:v>0.91208921135112797</c:v>
                </c:pt>
                <c:pt idx="129">
                  <c:v>0.91330509774841939</c:v>
                </c:pt>
                <c:pt idx="130">
                  <c:v>0.91448067418831658</c:v>
                </c:pt>
                <c:pt idx="131">
                  <c:v>0.91562543922144013</c:v>
                </c:pt>
                <c:pt idx="132">
                  <c:v>0.91675891854526104</c:v>
                </c:pt>
                <c:pt idx="133">
                  <c:v>0.91786122867098263</c:v>
                </c:pt>
                <c:pt idx="134">
                  <c:v>0.91894638638842852</c:v>
                </c:pt>
                <c:pt idx="135">
                  <c:v>0.9200162148152079</c:v>
                </c:pt>
                <c:pt idx="136">
                  <c:v>0.92107901686761184</c:v>
                </c:pt>
                <c:pt idx="137">
                  <c:v>0.92212060674885887</c:v>
                </c:pt>
                <c:pt idx="138">
                  <c:v>0.9231605029646347</c:v>
                </c:pt>
                <c:pt idx="139">
                  <c:v>0.92416889916018097</c:v>
                </c:pt>
                <c:pt idx="140">
                  <c:v>0.92511446612017223</c:v>
                </c:pt>
                <c:pt idx="141">
                  <c:v>0.92603351876519058</c:v>
                </c:pt>
                <c:pt idx="142">
                  <c:v>0.92693783004800212</c:v>
                </c:pt>
                <c:pt idx="143">
                  <c:v>0.92782324131867588</c:v>
                </c:pt>
                <c:pt idx="144">
                  <c:v>0.92870637998515049</c:v>
                </c:pt>
                <c:pt idx="145">
                  <c:v>0.92955803661085912</c:v>
                </c:pt>
                <c:pt idx="146">
                  <c:v>0.93040580427859076</c:v>
                </c:pt>
                <c:pt idx="147">
                  <c:v>0.93124509642718067</c:v>
                </c:pt>
                <c:pt idx="148">
                  <c:v>0.93207382743885114</c:v>
                </c:pt>
                <c:pt idx="149">
                  <c:v>0.93289594919970176</c:v>
                </c:pt>
                <c:pt idx="150">
                  <c:v>0.93371198311417691</c:v>
                </c:pt>
                <c:pt idx="151">
                  <c:v>0.93452528415018477</c:v>
                </c:pt>
                <c:pt idx="152">
                  <c:v>0.93533062387970989</c:v>
                </c:pt>
                <c:pt idx="153">
                  <c:v>0.9361282468234573</c:v>
                </c:pt>
                <c:pt idx="154">
                  <c:v>0.93690233105345777</c:v>
                </c:pt>
                <c:pt idx="155">
                  <c:v>0.93767187546889896</c:v>
                </c:pt>
                <c:pt idx="156">
                  <c:v>0.93842646456651646</c:v>
                </c:pt>
                <c:pt idx="157">
                  <c:v>0.93918019963961297</c:v>
                </c:pt>
                <c:pt idx="158">
                  <c:v>0.93990717407908519</c:v>
                </c:pt>
                <c:pt idx="159">
                  <c:v>0.94063260947647309</c:v>
                </c:pt>
                <c:pt idx="160">
                  <c:v>0.9413445422966964</c:v>
                </c:pt>
                <c:pt idx="161">
                  <c:v>0.94205364694729521</c:v>
                </c:pt>
                <c:pt idx="162">
                  <c:v>0.94275999175023117</c:v>
                </c:pt>
                <c:pt idx="163">
                  <c:v>0.94345579699160409</c:v>
                </c:pt>
                <c:pt idx="164">
                  <c:v>0.94414849358372033</c:v>
                </c:pt>
                <c:pt idx="165">
                  <c:v>0.94483920344510852</c:v>
                </c:pt>
                <c:pt idx="166">
                  <c:v>0.94552224506527083</c:v>
                </c:pt>
                <c:pt idx="167">
                  <c:v>0.9461970628787818</c:v>
                </c:pt>
                <c:pt idx="168">
                  <c:v>0.94685943530758798</c:v>
                </c:pt>
                <c:pt idx="169">
                  <c:v>0.94751115490421034</c:v>
                </c:pt>
                <c:pt idx="170">
                  <c:v>0.94816092732492463</c:v>
                </c:pt>
                <c:pt idx="171">
                  <c:v>0.94880276540835162</c:v>
                </c:pt>
                <c:pt idx="172">
                  <c:v>0.94944064081800084</c:v>
                </c:pt>
                <c:pt idx="173">
                  <c:v>0.95005546835325949</c:v>
                </c:pt>
                <c:pt idx="174">
                  <c:v>0.9506633540176217</c:v>
                </c:pt>
                <c:pt idx="175">
                  <c:v>0.95126478505455103</c:v>
                </c:pt>
                <c:pt idx="176">
                  <c:v>0.95186432644985586</c:v>
                </c:pt>
                <c:pt idx="177">
                  <c:v>0.95242778306171272</c:v>
                </c:pt>
                <c:pt idx="178">
                  <c:v>0.95298352108984552</c:v>
                </c:pt>
                <c:pt idx="179">
                  <c:v>0.95353807966516602</c:v>
                </c:pt>
                <c:pt idx="180">
                  <c:v>0.95409089782840995</c:v>
                </c:pt>
                <c:pt idx="181">
                  <c:v>0.95463271435787622</c:v>
                </c:pt>
                <c:pt idx="182">
                  <c:v>0.95517353842095165</c:v>
                </c:pt>
                <c:pt idx="183">
                  <c:v>0.95571328191826466</c:v>
                </c:pt>
                <c:pt idx="184">
                  <c:v>0.95623583704837478</c:v>
                </c:pt>
                <c:pt idx="185">
                  <c:v>0.95675788875350409</c:v>
                </c:pt>
                <c:pt idx="186">
                  <c:v>0.95727505004453384</c:v>
                </c:pt>
                <c:pt idx="187">
                  <c:v>0.95778406663855209</c:v>
                </c:pt>
                <c:pt idx="188">
                  <c:v>0.95829030540544391</c:v>
                </c:pt>
                <c:pt idx="189">
                  <c:v>0.95879505367480322</c:v>
                </c:pt>
                <c:pt idx="190">
                  <c:v>0.95929269286425456</c:v>
                </c:pt>
                <c:pt idx="191">
                  <c:v>0.95978313487442624</c:v>
                </c:pt>
                <c:pt idx="192">
                  <c:v>0.96026887525486615</c:v>
                </c:pt>
                <c:pt idx="193">
                  <c:v>0.96072692006957461</c:v>
                </c:pt>
                <c:pt idx="194">
                  <c:v>0.96118242438607615</c:v>
                </c:pt>
                <c:pt idx="195">
                  <c:v>0.96162989188234782</c:v>
                </c:pt>
                <c:pt idx="196">
                  <c:v>0.96207018197674987</c:v>
                </c:pt>
                <c:pt idx="197">
                  <c:v>0.96250485888261561</c:v>
                </c:pt>
                <c:pt idx="198">
                  <c:v>0.96293951601107131</c:v>
                </c:pt>
                <c:pt idx="199">
                  <c:v>0.96337246149459221</c:v>
                </c:pt>
                <c:pt idx="200">
                  <c:v>0.96380299772999056</c:v>
                </c:pt>
                <c:pt idx="201">
                  <c:v>0.96423348002699805</c:v>
                </c:pt>
                <c:pt idx="202">
                  <c:v>0.96466181917194427</c:v>
                </c:pt>
                <c:pt idx="203">
                  <c:v>0.9650892341724614</c:v>
                </c:pt>
                <c:pt idx="204">
                  <c:v>0.96550991047002077</c:v>
                </c:pt>
                <c:pt idx="205">
                  <c:v>0.96592647126836173</c:v>
                </c:pt>
                <c:pt idx="206">
                  <c:v>0.96633665115507061</c:v>
                </c:pt>
                <c:pt idx="207">
                  <c:v>0.96674647504840017</c:v>
                </c:pt>
                <c:pt idx="208">
                  <c:v>0.96715421332395191</c:v>
                </c:pt>
                <c:pt idx="209">
                  <c:v>0.96756063909866075</c:v>
                </c:pt>
                <c:pt idx="210">
                  <c:v>0.96796347257654203</c:v>
                </c:pt>
                <c:pt idx="211">
                  <c:v>0.96836483893019354</c:v>
                </c:pt>
                <c:pt idx="212">
                  <c:v>0.96876057051995235</c:v>
                </c:pt>
                <c:pt idx="213">
                  <c:v>0.9691561744555196</c:v>
                </c:pt>
                <c:pt idx="214">
                  <c:v>0.96955049825327844</c:v>
                </c:pt>
                <c:pt idx="215">
                  <c:v>0.96993477692472319</c:v>
                </c:pt>
                <c:pt idx="216">
                  <c:v>0.97031850182868895</c:v>
                </c:pt>
                <c:pt idx="217">
                  <c:v>0.97070200378730609</c:v>
                </c:pt>
                <c:pt idx="218">
                  <c:v>0.97107897740268956</c:v>
                </c:pt>
                <c:pt idx="219">
                  <c:v>0.97145090777853282</c:v>
                </c:pt>
                <c:pt idx="220">
                  <c:v>0.97182110493408491</c:v>
                </c:pt>
                <c:pt idx="221">
                  <c:v>0.97218608804519269</c:v>
                </c:pt>
                <c:pt idx="222">
                  <c:v>0.97254862055541158</c:v>
                </c:pt>
                <c:pt idx="223">
                  <c:v>0.97290838243028943</c:v>
                </c:pt>
                <c:pt idx="224">
                  <c:v>0.97326518488545855</c:v>
                </c:pt>
                <c:pt idx="225">
                  <c:v>0.97362164573081922</c:v>
                </c:pt>
                <c:pt idx="226">
                  <c:v>0.97397790520618754</c:v>
                </c:pt>
                <c:pt idx="227">
                  <c:v>0.97433317940695052</c:v>
                </c:pt>
                <c:pt idx="228">
                  <c:v>0.97468445857090125</c:v>
                </c:pt>
                <c:pt idx="229">
                  <c:v>0.9750100163142239</c:v>
                </c:pt>
                <c:pt idx="230">
                  <c:v>0.97533376172761554</c:v>
                </c:pt>
                <c:pt idx="231">
                  <c:v>0.97563635610002652</c:v>
                </c:pt>
                <c:pt idx="232">
                  <c:v>0.97593817375960989</c:v>
                </c:pt>
                <c:pt idx="233">
                  <c:v>0.97623920391868757</c:v>
                </c:pt>
                <c:pt idx="234">
                  <c:v>0.97653922902574997</c:v>
                </c:pt>
                <c:pt idx="235">
                  <c:v>0.97683633606586984</c:v>
                </c:pt>
                <c:pt idx="236">
                  <c:v>0.97713098531331544</c:v>
                </c:pt>
                <c:pt idx="237">
                  <c:v>0.97742425913179543</c:v>
                </c:pt>
                <c:pt idx="238">
                  <c:v>0.9777174214776011</c:v>
                </c:pt>
                <c:pt idx="239">
                  <c:v>0.97800835077402748</c:v>
                </c:pt>
                <c:pt idx="240">
                  <c:v>0.97829153451753448</c:v>
                </c:pt>
                <c:pt idx="241">
                  <c:v>0.97857352802055098</c:v>
                </c:pt>
                <c:pt idx="242">
                  <c:v>0.97885251176136068</c:v>
                </c:pt>
                <c:pt idx="243">
                  <c:v>0.97912633899200952</c:v>
                </c:pt>
                <c:pt idx="244">
                  <c:v>0.97939555628819097</c:v>
                </c:pt>
                <c:pt idx="245">
                  <c:v>0.97966275628855637</c:v>
                </c:pt>
                <c:pt idx="246">
                  <c:v>0.97992962187089871</c:v>
                </c:pt>
                <c:pt idx="247">
                  <c:v>0.98019553813756288</c:v>
                </c:pt>
                <c:pt idx="248">
                  <c:v>0.98045633385299347</c:v>
                </c:pt>
                <c:pt idx="249">
                  <c:v>0.98071605259855432</c:v>
                </c:pt>
                <c:pt idx="250">
                  <c:v>0.98097504317583928</c:v>
                </c:pt>
                <c:pt idx="251">
                  <c:v>0.9812305385454001</c:v>
                </c:pt>
                <c:pt idx="252">
                  <c:v>0.9814839590848613</c:v>
                </c:pt>
                <c:pt idx="253">
                  <c:v>0.981729918146928</c:v>
                </c:pt>
                <c:pt idx="254">
                  <c:v>0.98197460066707898</c:v>
                </c:pt>
                <c:pt idx="255">
                  <c:v>0.98221773335746754</c:v>
                </c:pt>
                <c:pt idx="256">
                  <c:v>0.98245937734826994</c:v>
                </c:pt>
                <c:pt idx="257">
                  <c:v>0.98270098897603786</c:v>
                </c:pt>
                <c:pt idx="258">
                  <c:v>0.98293959623543792</c:v>
                </c:pt>
                <c:pt idx="259">
                  <c:v>0.98317575109600275</c:v>
                </c:pt>
                <c:pt idx="260">
                  <c:v>0.98341020330136453</c:v>
                </c:pt>
                <c:pt idx="261">
                  <c:v>0.98364449009566124</c:v>
                </c:pt>
                <c:pt idx="262">
                  <c:v>0.98387750394393492</c:v>
                </c:pt>
                <c:pt idx="263">
                  <c:v>0.98410137703291367</c:v>
                </c:pt>
                <c:pt idx="264">
                  <c:v>0.98432267546270469</c:v>
                </c:pt>
                <c:pt idx="265">
                  <c:v>0.98454348485108578</c:v>
                </c:pt>
                <c:pt idx="266">
                  <c:v>0.98476138875814889</c:v>
                </c:pt>
                <c:pt idx="267">
                  <c:v>0.98497917040485949</c:v>
                </c:pt>
                <c:pt idx="268">
                  <c:v>0.98519547234171578</c:v>
                </c:pt>
                <c:pt idx="269">
                  <c:v>0.98541075484298579</c:v>
                </c:pt>
                <c:pt idx="270">
                  <c:v>0.9856242735588765</c:v>
                </c:pt>
                <c:pt idx="271">
                  <c:v>0.98583544235887455</c:v>
                </c:pt>
                <c:pt idx="272">
                  <c:v>0.98604582905220595</c:v>
                </c:pt>
                <c:pt idx="273">
                  <c:v>0.98625549836493964</c:v>
                </c:pt>
                <c:pt idx="274">
                  <c:v>0.98646244918277681</c:v>
                </c:pt>
                <c:pt idx="275">
                  <c:v>0.98666692243052967</c:v>
                </c:pt>
                <c:pt idx="276">
                  <c:v>0.9868676307786044</c:v>
                </c:pt>
                <c:pt idx="277">
                  <c:v>0.98706829238007376</c:v>
                </c:pt>
                <c:pt idx="278">
                  <c:v>0.98726851168673857</c:v>
                </c:pt>
                <c:pt idx="279">
                  <c:v>0.98746483664158735</c:v>
                </c:pt>
                <c:pt idx="280">
                  <c:v>0.98766054669878089</c:v>
                </c:pt>
                <c:pt idx="281">
                  <c:v>0.98785414956284046</c:v>
                </c:pt>
                <c:pt idx="282">
                  <c:v>0.98804457365773524</c:v>
                </c:pt>
                <c:pt idx="283">
                  <c:v>0.9882313443256262</c:v>
                </c:pt>
                <c:pt idx="284">
                  <c:v>0.9884148697003371</c:v>
                </c:pt>
                <c:pt idx="285">
                  <c:v>0.98859708257420509</c:v>
                </c:pt>
                <c:pt idx="286">
                  <c:v>0.98877857447158268</c:v>
                </c:pt>
                <c:pt idx="287">
                  <c:v>0.98895935797809442</c:v>
                </c:pt>
                <c:pt idx="288">
                  <c:v>0.9891396991898016</c:v>
                </c:pt>
                <c:pt idx="289">
                  <c:v>0.98931894725012182</c:v>
                </c:pt>
                <c:pt idx="290">
                  <c:v>0.98949446277379838</c:v>
                </c:pt>
                <c:pt idx="291">
                  <c:v>0.98966827744021824</c:v>
                </c:pt>
                <c:pt idx="292">
                  <c:v>0.98984174330504426</c:v>
                </c:pt>
                <c:pt idx="293">
                  <c:v>0.99001171216419981</c:v>
                </c:pt>
                <c:pt idx="294">
                  <c:v>0.99017886364140895</c:v>
                </c:pt>
                <c:pt idx="295">
                  <c:v>0.99034493994669481</c:v>
                </c:pt>
                <c:pt idx="296">
                  <c:v>0.99050286975702284</c:v>
                </c:pt>
                <c:pt idx="297">
                  <c:v>0.99065986823113628</c:v>
                </c:pt>
                <c:pt idx="298">
                  <c:v>0.99081634350285896</c:v>
                </c:pt>
                <c:pt idx="299">
                  <c:v>0.99097121141053568</c:v>
                </c:pt>
                <c:pt idx="300">
                  <c:v>0.99112165097632743</c:v>
                </c:pt>
                <c:pt idx="301">
                  <c:v>0.99126998155103874</c:v>
                </c:pt>
                <c:pt idx="302">
                  <c:v>0.99141646743278455</c:v>
                </c:pt>
                <c:pt idx="303">
                  <c:v>0.99156228088259168</c:v>
                </c:pt>
                <c:pt idx="304">
                  <c:v>0.99170621368050604</c:v>
                </c:pt>
                <c:pt idx="305">
                  <c:v>0.99184896163176905</c:v>
                </c:pt>
                <c:pt idx="306">
                  <c:v>0.99199104254493253</c:v>
                </c:pt>
                <c:pt idx="307">
                  <c:v>0.99213114391915347</c:v>
                </c:pt>
                <c:pt idx="308">
                  <c:v>0.99226857893892229</c:v>
                </c:pt>
                <c:pt idx="309">
                  <c:v>0.99239917277279077</c:v>
                </c:pt>
                <c:pt idx="310">
                  <c:v>0.99252920025355584</c:v>
                </c:pt>
                <c:pt idx="311">
                  <c:v>0.99265839348720986</c:v>
                </c:pt>
                <c:pt idx="312">
                  <c:v>0.99278652053867222</c:v>
                </c:pt>
                <c:pt idx="313">
                  <c:v>0.99291278491770552</c:v>
                </c:pt>
                <c:pt idx="314">
                  <c:v>0.99303720640171966</c:v>
                </c:pt>
                <c:pt idx="315">
                  <c:v>0.99315107753649257</c:v>
                </c:pt>
                <c:pt idx="316">
                  <c:v>0.99326297632410843</c:v>
                </c:pt>
                <c:pt idx="317">
                  <c:v>0.99337462879307292</c:v>
                </c:pt>
                <c:pt idx="318">
                  <c:v>0.99348489324744738</c:v>
                </c:pt>
                <c:pt idx="319">
                  <c:v>0.99359374631392916</c:v>
                </c:pt>
                <c:pt idx="320">
                  <c:v>0.99370239980836494</c:v>
                </c:pt>
                <c:pt idx="321">
                  <c:v>0.99381071888477779</c:v>
                </c:pt>
                <c:pt idx="322">
                  <c:v>0.99391773804597217</c:v>
                </c:pt>
                <c:pt idx="323">
                  <c:v>0.99402452527208607</c:v>
                </c:pt>
                <c:pt idx="324">
                  <c:v>0.99412883492811577</c:v>
                </c:pt>
                <c:pt idx="325">
                  <c:v>0.9942320514327585</c:v>
                </c:pt>
                <c:pt idx="326">
                  <c:v>0.99433504678999896</c:v>
                </c:pt>
                <c:pt idx="327">
                  <c:v>0.99443765918466465</c:v>
                </c:pt>
                <c:pt idx="328">
                  <c:v>0.99453752072139934</c:v>
                </c:pt>
                <c:pt idx="329">
                  <c:v>0.99463413696495395</c:v>
                </c:pt>
                <c:pt idx="330">
                  <c:v>0.99473025517736691</c:v>
                </c:pt>
                <c:pt idx="331">
                  <c:v>0.99482087167391775</c:v>
                </c:pt>
                <c:pt idx="332">
                  <c:v>0.99491138748547248</c:v>
                </c:pt>
                <c:pt idx="333">
                  <c:v>0.99500178822846019</c:v>
                </c:pt>
                <c:pt idx="334">
                  <c:v>0.99508782355768544</c:v>
                </c:pt>
                <c:pt idx="335">
                  <c:v>0.99516957078484181</c:v>
                </c:pt>
                <c:pt idx="336">
                  <c:v>0.99524955602456522</c:v>
                </c:pt>
                <c:pt idx="337">
                  <c:v>0.9953289964865415</c:v>
                </c:pt>
                <c:pt idx="338">
                  <c:v>0.9954078759892534</c:v>
                </c:pt>
                <c:pt idx="339">
                  <c:v>0.9954866260398274</c:v>
                </c:pt>
                <c:pt idx="340">
                  <c:v>0.99556521787112173</c:v>
                </c:pt>
                <c:pt idx="341">
                  <c:v>0.99564277048941985</c:v>
                </c:pt>
                <c:pt idx="342">
                  <c:v>0.9957200731931739</c:v>
                </c:pt>
                <c:pt idx="343">
                  <c:v>0.99579491810425369</c:v>
                </c:pt>
                <c:pt idx="344">
                  <c:v>0.99586893596000781</c:v>
                </c:pt>
                <c:pt idx="345">
                  <c:v>0.99594272367862779</c:v>
                </c:pt>
                <c:pt idx="346">
                  <c:v>0.99601593965030533</c:v>
                </c:pt>
                <c:pt idx="347">
                  <c:v>0.99608899200886403</c:v>
                </c:pt>
                <c:pt idx="348">
                  <c:v>0.99616143126771395</c:v>
                </c:pt>
                <c:pt idx="349">
                  <c:v>0.99623357386541445</c:v>
                </c:pt>
                <c:pt idx="350">
                  <c:v>0.99630538384303835</c:v>
                </c:pt>
                <c:pt idx="351">
                  <c:v>0.9963760125699036</c:v>
                </c:pt>
                <c:pt idx="352">
                  <c:v>0.99644639318017114</c:v>
                </c:pt>
                <c:pt idx="353">
                  <c:v>0.99651474390899808</c:v>
                </c:pt>
                <c:pt idx="354">
                  <c:v>0.99658268830194763</c:v>
                </c:pt>
                <c:pt idx="355">
                  <c:v>0.99664882755675166</c:v>
                </c:pt>
                <c:pt idx="356">
                  <c:v>0.99671438787282773</c:v>
                </c:pt>
                <c:pt idx="357">
                  <c:v>0.99677808911236743</c:v>
                </c:pt>
                <c:pt idx="358">
                  <c:v>0.99684112690970017</c:v>
                </c:pt>
                <c:pt idx="359">
                  <c:v>0.99690375477526283</c:v>
                </c:pt>
                <c:pt idx="360">
                  <c:v>0.99696542793130827</c:v>
                </c:pt>
                <c:pt idx="361">
                  <c:v>0.99702665879254904</c:v>
                </c:pt>
                <c:pt idx="362">
                  <c:v>0.99708760917415762</c:v>
                </c:pt>
                <c:pt idx="363">
                  <c:v>0.99714559294427207</c:v>
                </c:pt>
                <c:pt idx="364">
                  <c:v>0.99720258065210299</c:v>
                </c:pt>
                <c:pt idx="365">
                  <c:v>0.99725853274283049</c:v>
                </c:pt>
                <c:pt idx="366">
                  <c:v>0.99731403534696794</c:v>
                </c:pt>
                <c:pt idx="367">
                  <c:v>0.99736946603325094</c:v>
                </c:pt>
                <c:pt idx="368">
                  <c:v>0.99742464500704353</c:v>
                </c:pt>
                <c:pt idx="369">
                  <c:v>0.99747930437433807</c:v>
                </c:pt>
                <c:pt idx="370">
                  <c:v>0.99753339379263639</c:v>
                </c:pt>
                <c:pt idx="371">
                  <c:v>0.99758747242325663</c:v>
                </c:pt>
                <c:pt idx="372">
                  <c:v>0.99764106920425233</c:v>
                </c:pt>
                <c:pt idx="373">
                  <c:v>0.99769433336517133</c:v>
                </c:pt>
                <c:pt idx="374">
                  <c:v>0.99774674350156933</c:v>
                </c:pt>
                <c:pt idx="375">
                  <c:v>0.99779898283306312</c:v>
                </c:pt>
                <c:pt idx="376">
                  <c:v>0.9978507079518979</c:v>
                </c:pt>
                <c:pt idx="377">
                  <c:v>0.9979016132071924</c:v>
                </c:pt>
                <c:pt idx="378">
                  <c:v>0.99795031597819572</c:v>
                </c:pt>
                <c:pt idx="379">
                  <c:v>0.9979985099303792</c:v>
                </c:pt>
                <c:pt idx="380">
                  <c:v>0.99804629934463163</c:v>
                </c:pt>
                <c:pt idx="381">
                  <c:v>0.99809344149819446</c:v>
                </c:pt>
                <c:pt idx="382">
                  <c:v>0.99814020608302156</c:v>
                </c:pt>
                <c:pt idx="383">
                  <c:v>0.99818669198616294</c:v>
                </c:pt>
                <c:pt idx="384">
                  <c:v>0.99823298191315102</c:v>
                </c:pt>
                <c:pt idx="385">
                  <c:v>0.99827919632639195</c:v>
                </c:pt>
                <c:pt idx="386">
                  <c:v>0.99832186518941068</c:v>
                </c:pt>
                <c:pt idx="387">
                  <c:v>0.99836445134689689</c:v>
                </c:pt>
                <c:pt idx="388">
                  <c:v>0.99840675342885821</c:v>
                </c:pt>
                <c:pt idx="389">
                  <c:v>0.99844828958567011</c:v>
                </c:pt>
                <c:pt idx="390">
                  <c:v>0.9984897843897157</c:v>
                </c:pt>
                <c:pt idx="391">
                  <c:v>0.99852976352497969</c:v>
                </c:pt>
                <c:pt idx="392">
                  <c:v>0.99856836183743913</c:v>
                </c:pt>
                <c:pt idx="393">
                  <c:v>0.9986060108342204</c:v>
                </c:pt>
                <c:pt idx="394">
                  <c:v>0.99864360589261081</c:v>
                </c:pt>
                <c:pt idx="395">
                  <c:v>0.99868109307421971</c:v>
                </c:pt>
                <c:pt idx="396">
                  <c:v>0.99871803008424231</c:v>
                </c:pt>
                <c:pt idx="397">
                  <c:v>0.99875462728240294</c:v>
                </c:pt>
                <c:pt idx="398">
                  <c:v>0.9987903974252379</c:v>
                </c:pt>
                <c:pt idx="399">
                  <c:v>0.99882585292745985</c:v>
                </c:pt>
                <c:pt idx="400">
                  <c:v>0.99886094884040966</c:v>
                </c:pt>
                <c:pt idx="401">
                  <c:v>0.99889566898257021</c:v>
                </c:pt>
                <c:pt idx="402">
                  <c:v>0.99892990907305268</c:v>
                </c:pt>
                <c:pt idx="403">
                  <c:v>0.9989636960810524</c:v>
                </c:pt>
                <c:pt idx="404">
                  <c:v>0.99899708754085281</c:v>
                </c:pt>
                <c:pt idx="405">
                  <c:v>0.99903037831565711</c:v>
                </c:pt>
                <c:pt idx="406">
                  <c:v>0.9990635540218944</c:v>
                </c:pt>
                <c:pt idx="407">
                  <c:v>0.99909530215872167</c:v>
                </c:pt>
                <c:pt idx="408">
                  <c:v>0.99912704310376355</c:v>
                </c:pt>
                <c:pt idx="409">
                  <c:v>0.99915850896301228</c:v>
                </c:pt>
                <c:pt idx="410">
                  <c:v>0.99918969614057518</c:v>
                </c:pt>
                <c:pt idx="411">
                  <c:v>0.99922074667421479</c:v>
                </c:pt>
                <c:pt idx="412">
                  <c:v>0.9992516569680383</c:v>
                </c:pt>
                <c:pt idx="413">
                  <c:v>0.99928115048013</c:v>
                </c:pt>
                <c:pt idx="414">
                  <c:v>0.99930888919657423</c:v>
                </c:pt>
                <c:pt idx="415">
                  <c:v>0.99933576489876552</c:v>
                </c:pt>
                <c:pt idx="416">
                  <c:v>0.99936243203917907</c:v>
                </c:pt>
                <c:pt idx="417">
                  <c:v>0.99938909378575358</c:v>
                </c:pt>
                <c:pt idx="418">
                  <c:v>0.99941520715868826</c:v>
                </c:pt>
                <c:pt idx="419">
                  <c:v>0.99943963046204431</c:v>
                </c:pt>
                <c:pt idx="420">
                  <c:v>0.9994635629260441</c:v>
                </c:pt>
                <c:pt idx="421">
                  <c:v>0.99948670249569904</c:v>
                </c:pt>
                <c:pt idx="422">
                  <c:v>0.99950972519884063</c:v>
                </c:pt>
                <c:pt idx="423">
                  <c:v>0.99953229302155311</c:v>
                </c:pt>
                <c:pt idx="424">
                  <c:v>0.99955482848123101</c:v>
                </c:pt>
                <c:pt idx="425">
                  <c:v>0.99957706907770594</c:v>
                </c:pt>
                <c:pt idx="426">
                  <c:v>0.99959829023859459</c:v>
                </c:pt>
                <c:pt idx="427">
                  <c:v>0.99961870052567481</c:v>
                </c:pt>
                <c:pt idx="428">
                  <c:v>0.99963715105122253</c:v>
                </c:pt>
                <c:pt idx="429">
                  <c:v>0.99965478530912277</c:v>
                </c:pt>
                <c:pt idx="430">
                  <c:v>0.99967214987506903</c:v>
                </c:pt>
                <c:pt idx="431">
                  <c:v>0.9996892159819194</c:v>
                </c:pt>
                <c:pt idx="432">
                  <c:v>0.99970610229413381</c:v>
                </c:pt>
                <c:pt idx="433">
                  <c:v>0.99972244922244013</c:v>
                </c:pt>
                <c:pt idx="434">
                  <c:v>0.99973846892450891</c:v>
                </c:pt>
                <c:pt idx="435">
                  <c:v>0.99975351773554322</c:v>
                </c:pt>
                <c:pt idx="436">
                  <c:v>0.99976817819016373</c:v>
                </c:pt>
                <c:pt idx="437">
                  <c:v>0.99978260131586472</c:v>
                </c:pt>
                <c:pt idx="438">
                  <c:v>0.99979661450979562</c:v>
                </c:pt>
                <c:pt idx="439">
                  <c:v>0.99981053061462311</c:v>
                </c:pt>
                <c:pt idx="440">
                  <c:v>0.99982439997284522</c:v>
                </c:pt>
                <c:pt idx="441">
                  <c:v>0.99983783063215548</c:v>
                </c:pt>
                <c:pt idx="442">
                  <c:v>0.9998511713941477</c:v>
                </c:pt>
                <c:pt idx="443">
                  <c:v>0.99986364554599427</c:v>
                </c:pt>
                <c:pt idx="444">
                  <c:v>0.99987590034838492</c:v>
                </c:pt>
                <c:pt idx="445">
                  <c:v>0.99988758160588675</c:v>
                </c:pt>
                <c:pt idx="446">
                  <c:v>0.99989880798295949</c:v>
                </c:pt>
                <c:pt idx="447">
                  <c:v>0.9999094122705916</c:v>
                </c:pt>
                <c:pt idx="448">
                  <c:v>0.99991988890403216</c:v>
                </c:pt>
                <c:pt idx="449">
                  <c:v>0.99992929575938838</c:v>
                </c:pt>
                <c:pt idx="450">
                  <c:v>0.99993855518314312</c:v>
                </c:pt>
                <c:pt idx="451">
                  <c:v>0.99994730399013154</c:v>
                </c:pt>
                <c:pt idx="452">
                  <c:v>0.99995571837909702</c:v>
                </c:pt>
                <c:pt idx="453">
                  <c:v>0.99996267643151071</c:v>
                </c:pt>
                <c:pt idx="454">
                  <c:v>0.99996905374725009</c:v>
                </c:pt>
                <c:pt idx="455">
                  <c:v>0.9999752800354953</c:v>
                </c:pt>
                <c:pt idx="456">
                  <c:v>0.99998147036481322</c:v>
                </c:pt>
                <c:pt idx="457">
                  <c:v>0.99998753303993959</c:v>
                </c:pt>
                <c:pt idx="458">
                  <c:v>0.99999115949774797</c:v>
                </c:pt>
                <c:pt idx="459">
                  <c:v>0.99999359931095866</c:v>
                </c:pt>
                <c:pt idx="460">
                  <c:v>0.99999575145275177</c:v>
                </c:pt>
                <c:pt idx="461">
                  <c:v>0.99999782808079773</c:v>
                </c:pt>
                <c:pt idx="462">
                  <c:v>0.99999950376680535</c:v>
                </c:pt>
                <c:pt idx="463">
                  <c:v>1.0000000000000007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7-49F5-82CF-3FEEEC99CB06}"/>
            </c:ext>
          </c:extLst>
        </c:ser>
        <c:ser>
          <c:idx val="3"/>
          <c:order val="3"/>
          <c:spPr>
            <a:solidFill>
              <a:srgbClr val="FFFF00"/>
            </a:solidFill>
            <a:ln>
              <a:noFill/>
            </a:ln>
            <a:effectLst/>
          </c:spP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SERVIÇOS'!$G$18:$G$190</c:f>
              <c:numCache>
                <c:formatCode>0.00%</c:formatCode>
                <c:ptCount val="173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  <c:pt idx="69">
                  <c:v>0.80010475698508421</c:v>
                </c:pt>
                <c:pt idx="70">
                  <c:v>0.80299908564179301</c:v>
                </c:pt>
                <c:pt idx="71">
                  <c:v>0.80587939571073186</c:v>
                </c:pt>
                <c:pt idx="72">
                  <c:v>0.8087537671628432</c:v>
                </c:pt>
                <c:pt idx="73">
                  <c:v>0.81161418475325353</c:v>
                </c:pt>
                <c:pt idx="74">
                  <c:v>0.81438474817636963</c:v>
                </c:pt>
                <c:pt idx="75">
                  <c:v>0.81712460267565457</c:v>
                </c:pt>
                <c:pt idx="76">
                  <c:v>0.8198427721438899</c:v>
                </c:pt>
                <c:pt idx="77">
                  <c:v>0.82250643866616413</c:v>
                </c:pt>
                <c:pt idx="78">
                  <c:v>0.82513877777105926</c:v>
                </c:pt>
                <c:pt idx="79">
                  <c:v>0.82774814811120367</c:v>
                </c:pt>
                <c:pt idx="80">
                  <c:v>0.83031690823691173</c:v>
                </c:pt>
                <c:pt idx="81">
                  <c:v>0.83287232220678842</c:v>
                </c:pt>
                <c:pt idx="82">
                  <c:v>0.83536392885829025</c:v>
                </c:pt>
                <c:pt idx="83">
                  <c:v>0.83775484871567807</c:v>
                </c:pt>
                <c:pt idx="84">
                  <c:v>0.84000153372016306</c:v>
                </c:pt>
                <c:pt idx="85">
                  <c:v>0.84219682622588987</c:v>
                </c:pt>
                <c:pt idx="86">
                  <c:v>0.84435064010908834</c:v>
                </c:pt>
                <c:pt idx="87">
                  <c:v>0.84647930791449388</c:v>
                </c:pt>
                <c:pt idx="88">
                  <c:v>0.84859297185752414</c:v>
                </c:pt>
                <c:pt idx="89">
                  <c:v>0.85067111017842445</c:v>
                </c:pt>
                <c:pt idx="90">
                  <c:v>0.85273659095694943</c:v>
                </c:pt>
                <c:pt idx="91">
                  <c:v>0.8547825388462178</c:v>
                </c:pt>
                <c:pt idx="92">
                  <c:v>0.85665282018431543</c:v>
                </c:pt>
                <c:pt idx="93">
                  <c:v>0.8585218717271027</c:v>
                </c:pt>
                <c:pt idx="94">
                  <c:v>0.86038292600448008</c:v>
                </c:pt>
                <c:pt idx="95">
                  <c:v>0.86219360901663189</c:v>
                </c:pt>
                <c:pt idx="96">
                  <c:v>0.86400082199230865</c:v>
                </c:pt>
                <c:pt idx="97">
                  <c:v>0.86579094368988596</c:v>
                </c:pt>
                <c:pt idx="98">
                  <c:v>0.86754556313863596</c:v>
                </c:pt>
                <c:pt idx="99">
                  <c:v>0.86929846554861212</c:v>
                </c:pt>
                <c:pt idx="100">
                  <c:v>0.87101876579723991</c:v>
                </c:pt>
                <c:pt idx="101">
                  <c:v>0.87272801766548458</c:v>
                </c:pt>
                <c:pt idx="102">
                  <c:v>0.87442853151441902</c:v>
                </c:pt>
                <c:pt idx="103">
                  <c:v>0.87610008224543801</c:v>
                </c:pt>
                <c:pt idx="104">
                  <c:v>0.87776144401443412</c:v>
                </c:pt>
                <c:pt idx="105">
                  <c:v>0.87939568735848028</c:v>
                </c:pt>
                <c:pt idx="106">
                  <c:v>0.88102928703772954</c:v>
                </c:pt>
                <c:pt idx="107">
                  <c:v>0.88265154527133904</c:v>
                </c:pt>
                <c:pt idx="108">
                  <c:v>0.88425344356036639</c:v>
                </c:pt>
                <c:pt idx="109">
                  <c:v>0.88582995664473496</c:v>
                </c:pt>
                <c:pt idx="110">
                  <c:v>0.88740385191920312</c:v>
                </c:pt>
                <c:pt idx="111">
                  <c:v>0.8889584732086907</c:v>
                </c:pt>
                <c:pt idx="112">
                  <c:v>0.89051241307650775</c:v>
                </c:pt>
                <c:pt idx="113">
                  <c:v>0.89202938536921406</c:v>
                </c:pt>
                <c:pt idx="114">
                  <c:v>0.89353131064883229</c:v>
                </c:pt>
                <c:pt idx="115">
                  <c:v>0.89501998865966903</c:v>
                </c:pt>
                <c:pt idx="116">
                  <c:v>0.89649830690357868</c:v>
                </c:pt>
                <c:pt idx="117">
                  <c:v>0.89794382880793311</c:v>
                </c:pt>
                <c:pt idx="118">
                  <c:v>0.89936662467029538</c:v>
                </c:pt>
                <c:pt idx="119">
                  <c:v>0.90072449489164674</c:v>
                </c:pt>
                <c:pt idx="120">
                  <c:v>0.90204666509007125</c:v>
                </c:pt>
                <c:pt idx="121">
                  <c:v>0.90333573869189843</c:v>
                </c:pt>
                <c:pt idx="122">
                  <c:v>0.90460992170197096</c:v>
                </c:pt>
                <c:pt idx="123">
                  <c:v>0.90587883133536917</c:v>
                </c:pt>
                <c:pt idx="124">
                  <c:v>0.90713332863074458</c:v>
                </c:pt>
                <c:pt idx="125">
                  <c:v>0.90838540409237289</c:v>
                </c:pt>
                <c:pt idx="126">
                  <c:v>0.90962895369236141</c:v>
                </c:pt>
                <c:pt idx="127">
                  <c:v>0.91086110071653392</c:v>
                </c:pt>
                <c:pt idx="128">
                  <c:v>0.91208921135112797</c:v>
                </c:pt>
                <c:pt idx="129">
                  <c:v>0.91330509774841939</c:v>
                </c:pt>
                <c:pt idx="130">
                  <c:v>0.91448067418831658</c:v>
                </c:pt>
                <c:pt idx="131">
                  <c:v>0.91562543922144013</c:v>
                </c:pt>
                <c:pt idx="132">
                  <c:v>0.91675891854526104</c:v>
                </c:pt>
                <c:pt idx="133">
                  <c:v>0.91786122867098263</c:v>
                </c:pt>
                <c:pt idx="134">
                  <c:v>0.91894638638842852</c:v>
                </c:pt>
                <c:pt idx="135">
                  <c:v>0.9200162148152079</c:v>
                </c:pt>
                <c:pt idx="136">
                  <c:v>0.92107901686761184</c:v>
                </c:pt>
                <c:pt idx="137">
                  <c:v>0.92212060674885887</c:v>
                </c:pt>
                <c:pt idx="138">
                  <c:v>0.9231605029646347</c:v>
                </c:pt>
                <c:pt idx="139">
                  <c:v>0.92416889916018097</c:v>
                </c:pt>
                <c:pt idx="140">
                  <c:v>0.92511446612017223</c:v>
                </c:pt>
                <c:pt idx="141">
                  <c:v>0.92603351876519058</c:v>
                </c:pt>
                <c:pt idx="142">
                  <c:v>0.92693783004800212</c:v>
                </c:pt>
                <c:pt idx="143">
                  <c:v>0.92782324131867588</c:v>
                </c:pt>
                <c:pt idx="144">
                  <c:v>0.92870637998515049</c:v>
                </c:pt>
                <c:pt idx="145">
                  <c:v>0.92955803661085912</c:v>
                </c:pt>
                <c:pt idx="146">
                  <c:v>0.93040580427859076</c:v>
                </c:pt>
                <c:pt idx="147">
                  <c:v>0.93124509642718067</c:v>
                </c:pt>
                <c:pt idx="148">
                  <c:v>0.93207382743885114</c:v>
                </c:pt>
                <c:pt idx="149">
                  <c:v>0.93289594919970176</c:v>
                </c:pt>
                <c:pt idx="150">
                  <c:v>0.93371198311417691</c:v>
                </c:pt>
                <c:pt idx="151">
                  <c:v>0.93452528415018477</c:v>
                </c:pt>
                <c:pt idx="152">
                  <c:v>0.93533062387970989</c:v>
                </c:pt>
                <c:pt idx="153">
                  <c:v>0.9361282468234573</c:v>
                </c:pt>
                <c:pt idx="154">
                  <c:v>0.93690233105345777</c:v>
                </c:pt>
                <c:pt idx="155">
                  <c:v>0.93767187546889896</c:v>
                </c:pt>
                <c:pt idx="156">
                  <c:v>0.93842646456651646</c:v>
                </c:pt>
                <c:pt idx="157">
                  <c:v>0.93918019963961297</c:v>
                </c:pt>
                <c:pt idx="158">
                  <c:v>0.93990717407908519</c:v>
                </c:pt>
                <c:pt idx="159">
                  <c:v>0.94063260947647309</c:v>
                </c:pt>
                <c:pt idx="160">
                  <c:v>0.9413445422966964</c:v>
                </c:pt>
                <c:pt idx="161">
                  <c:v>0.94205364694729521</c:v>
                </c:pt>
                <c:pt idx="162">
                  <c:v>0.94275999175023117</c:v>
                </c:pt>
                <c:pt idx="163">
                  <c:v>0.94345579699160409</c:v>
                </c:pt>
                <c:pt idx="164">
                  <c:v>0.94414849358372033</c:v>
                </c:pt>
                <c:pt idx="165">
                  <c:v>0.94483920344510852</c:v>
                </c:pt>
                <c:pt idx="166">
                  <c:v>0.94552224506527083</c:v>
                </c:pt>
                <c:pt idx="167">
                  <c:v>0.9461970628787818</c:v>
                </c:pt>
                <c:pt idx="168">
                  <c:v>0.94685943530758798</c:v>
                </c:pt>
                <c:pt idx="169">
                  <c:v>0.94751115490421034</c:v>
                </c:pt>
                <c:pt idx="170">
                  <c:v>0.94816092732492463</c:v>
                </c:pt>
                <c:pt idx="171">
                  <c:v>0.94880276540835162</c:v>
                </c:pt>
                <c:pt idx="172">
                  <c:v>0.94944064081800084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7-49F5-82CF-3FEEEC99CB06}"/>
            </c:ext>
          </c:extLst>
        </c:ser>
        <c:ser>
          <c:idx val="2"/>
          <c:order val="4"/>
          <c:spPr>
            <a:solidFill>
              <a:srgbClr val="FF0000"/>
            </a:solidFill>
            <a:ln>
              <a:noFill/>
            </a:ln>
            <a:effectLst/>
          </c:spP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SERVIÇOS'!$G$18:$G$86</c:f>
              <c:numCache>
                <c:formatCode>0.00%</c:formatCode>
                <c:ptCount val="69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9F5-82CF-3FEEEC9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275360"/>
        <c:axId val="1499287840"/>
      </c:area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SERVIÇOS'!$F$18:$F$481</c:f>
              <c:numCache>
                <c:formatCode>0.00%</c:formatCode>
                <c:ptCount val="464"/>
                <c:pt idx="0">
                  <c:v>5.8175350288810143E-2</c:v>
                </c:pt>
                <c:pt idx="1">
                  <c:v>5.0539204203302282E-2</c:v>
                </c:pt>
                <c:pt idx="2">
                  <c:v>4.8802391615303038E-2</c:v>
                </c:pt>
                <c:pt idx="3">
                  <c:v>4.6729370249743683E-2</c:v>
                </c:pt>
                <c:pt idx="4">
                  <c:v>4.4879179164274217E-2</c:v>
                </c:pt>
                <c:pt idx="5">
                  <c:v>2.8851967073510704E-2</c:v>
                </c:pt>
                <c:pt idx="6">
                  <c:v>2.5387912365987211E-2</c:v>
                </c:pt>
                <c:pt idx="7">
                  <c:v>1.8375374985760938E-2</c:v>
                </c:pt>
                <c:pt idx="8">
                  <c:v>1.5168973183430466E-2</c:v>
                </c:pt>
                <c:pt idx="9">
                  <c:v>1.4420342480050422E-2</c:v>
                </c:pt>
                <c:pt idx="10">
                  <c:v>1.4191859456604261E-2</c:v>
                </c:pt>
                <c:pt idx="11">
                  <c:v>1.4144843159286689E-2</c:v>
                </c:pt>
                <c:pt idx="12">
                  <c:v>1.3463896146633989E-2</c:v>
                </c:pt>
                <c:pt idx="13">
                  <c:v>1.2777789027927696E-2</c:v>
                </c:pt>
                <c:pt idx="14">
                  <c:v>1.228063168810088E-2</c:v>
                </c:pt>
                <c:pt idx="15">
                  <c:v>1.2002910105636018E-2</c:v>
                </c:pt>
                <c:pt idx="16">
                  <c:v>1.1887503524671569E-2</c:v>
                </c:pt>
                <c:pt idx="17">
                  <c:v>1.1221105493965095E-2</c:v>
                </c:pt>
                <c:pt idx="18">
                  <c:v>1.0947828434902489E-2</c:v>
                </c:pt>
                <c:pt idx="19">
                  <c:v>1.069593974574007E-2</c:v>
                </c:pt>
                <c:pt idx="20">
                  <c:v>1.0250636976885955E-2</c:v>
                </c:pt>
                <c:pt idx="21">
                  <c:v>9.749849583358023E-3</c:v>
                </c:pt>
                <c:pt idx="22">
                  <c:v>9.7347018852738717E-3</c:v>
                </c:pt>
                <c:pt idx="23">
                  <c:v>9.6835233421325839E-3</c:v>
                </c:pt>
                <c:pt idx="24">
                  <c:v>9.5511890961874485E-3</c:v>
                </c:pt>
                <c:pt idx="25">
                  <c:v>9.2978099094924768E-3</c:v>
                </c:pt>
                <c:pt idx="26">
                  <c:v>9.232544456619517E-3</c:v>
                </c:pt>
                <c:pt idx="27">
                  <c:v>9.1253616823063332E-3</c:v>
                </c:pt>
                <c:pt idx="28">
                  <c:v>9.0095002209127691E-3</c:v>
                </c:pt>
                <c:pt idx="29">
                  <c:v>8.8774086977262516E-3</c:v>
                </c:pt>
                <c:pt idx="30">
                  <c:v>8.7849564979416671E-3</c:v>
                </c:pt>
                <c:pt idx="31">
                  <c:v>8.7548912389074623E-3</c:v>
                </c:pt>
                <c:pt idx="32">
                  <c:v>8.6701000885634205E-3</c:v>
                </c:pt>
                <c:pt idx="33">
                  <c:v>8.6610420348010534E-3</c:v>
                </c:pt>
                <c:pt idx="34">
                  <c:v>8.5310756842122172E-3</c:v>
                </c:pt>
                <c:pt idx="35">
                  <c:v>8.480702621040271E-3</c:v>
                </c:pt>
                <c:pt idx="36">
                  <c:v>8.3752656526427782E-3</c:v>
                </c:pt>
                <c:pt idx="37">
                  <c:v>8.244403924766594E-3</c:v>
                </c:pt>
                <c:pt idx="38">
                  <c:v>7.8683886147930641E-3</c:v>
                </c:pt>
                <c:pt idx="39">
                  <c:v>7.6115951279601933E-3</c:v>
                </c:pt>
                <c:pt idx="40">
                  <c:v>7.5497565608496535E-3</c:v>
                </c:pt>
                <c:pt idx="41">
                  <c:v>7.5005575566508753E-3</c:v>
                </c:pt>
                <c:pt idx="42">
                  <c:v>7.0985547299879303E-3</c:v>
                </c:pt>
                <c:pt idx="43">
                  <c:v>6.4594189599402069E-3</c:v>
                </c:pt>
                <c:pt idx="44">
                  <c:v>6.3392891738876791E-3</c:v>
                </c:pt>
                <c:pt idx="45">
                  <c:v>6.2659635274822266E-3</c:v>
                </c:pt>
                <c:pt idx="46">
                  <c:v>5.9277176766960862E-3</c:v>
                </c:pt>
                <c:pt idx="47">
                  <c:v>5.9030174896005294E-3</c:v>
                </c:pt>
                <c:pt idx="48">
                  <c:v>5.7269625820159523E-3</c:v>
                </c:pt>
                <c:pt idx="49">
                  <c:v>5.4003548380189758E-3</c:v>
                </c:pt>
                <c:pt idx="50">
                  <c:v>5.0016278696241997E-3</c:v>
                </c:pt>
                <c:pt idx="51">
                  <c:v>4.850474519127514E-3</c:v>
                </c:pt>
                <c:pt idx="52">
                  <c:v>4.7599910706072786E-3</c:v>
                </c:pt>
                <c:pt idx="53">
                  <c:v>4.6820249246463143E-3</c:v>
                </c:pt>
                <c:pt idx="54">
                  <c:v>4.4740402876520709E-3</c:v>
                </c:pt>
                <c:pt idx="55">
                  <c:v>4.42374813206633E-3</c:v>
                </c:pt>
                <c:pt idx="56">
                  <c:v>4.3967124126489563E-3</c:v>
                </c:pt>
                <c:pt idx="57">
                  <c:v>4.3520100722968793E-3</c:v>
                </c:pt>
                <c:pt idx="58">
                  <c:v>4.2572493093858792E-3</c:v>
                </c:pt>
                <c:pt idx="59">
                  <c:v>4.0913887576632764E-3</c:v>
                </c:pt>
                <c:pt idx="60">
                  <c:v>4.0726973073032958E-3</c:v>
                </c:pt>
                <c:pt idx="61">
                  <c:v>3.9515229144155293E-3</c:v>
                </c:pt>
                <c:pt idx="62">
                  <c:v>3.9042261374657747E-3</c:v>
                </c:pt>
                <c:pt idx="63">
                  <c:v>3.8503380891597608E-3</c:v>
                </c:pt>
                <c:pt idx="64">
                  <c:v>3.8282197530373598E-3</c:v>
                </c:pt>
                <c:pt idx="65">
                  <c:v>3.7475315162871494E-3</c:v>
                </c:pt>
                <c:pt idx="66">
                  <c:v>3.735620121651244E-3</c:v>
                </c:pt>
                <c:pt idx="67">
                  <c:v>3.7341188364405299E-3</c:v>
                </c:pt>
                <c:pt idx="68">
                  <c:v>3.3938556898383157E-3</c:v>
                </c:pt>
                <c:pt idx="69">
                  <c:v>2.9864464384704394E-3</c:v>
                </c:pt>
                <c:pt idx="70">
                  <c:v>2.8943286567088399E-3</c:v>
                </c:pt>
                <c:pt idx="71">
                  <c:v>2.8803100689388547E-3</c:v>
                </c:pt>
                <c:pt idx="72">
                  <c:v>2.8743714521113233E-3</c:v>
                </c:pt>
                <c:pt idx="73">
                  <c:v>2.8604175904103036E-3</c:v>
                </c:pt>
                <c:pt idx="74">
                  <c:v>2.7705634231161161E-3</c:v>
                </c:pt>
                <c:pt idx="75">
                  <c:v>2.7398544992849826E-3</c:v>
                </c:pt>
                <c:pt idx="76">
                  <c:v>2.7181694682353748E-3</c:v>
                </c:pt>
                <c:pt idx="77">
                  <c:v>2.6636665222741934E-3</c:v>
                </c:pt>
                <c:pt idx="78">
                  <c:v>2.6323391048951733E-3</c:v>
                </c:pt>
                <c:pt idx="79">
                  <c:v>2.609370340144428E-3</c:v>
                </c:pt>
                <c:pt idx="80">
                  <c:v>2.5687601257080223E-3</c:v>
                </c:pt>
                <c:pt idx="81">
                  <c:v>2.5554139698767283E-3</c:v>
                </c:pt>
                <c:pt idx="82">
                  <c:v>2.4916066515018398E-3</c:v>
                </c:pt>
                <c:pt idx="83">
                  <c:v>2.3909198573878292E-3</c:v>
                </c:pt>
                <c:pt idx="84">
                  <c:v>2.2466850044849502E-3</c:v>
                </c:pt>
                <c:pt idx="85">
                  <c:v>2.1952925057268052E-3</c:v>
                </c:pt>
                <c:pt idx="86">
                  <c:v>2.1538138831984533E-3</c:v>
                </c:pt>
                <c:pt idx="87">
                  <c:v>2.1286678054055828E-3</c:v>
                </c:pt>
                <c:pt idx="88">
                  <c:v>2.1136639430302429E-3</c:v>
                </c:pt>
                <c:pt idx="89">
                  <c:v>2.0781383209003035E-3</c:v>
                </c:pt>
                <c:pt idx="90">
                  <c:v>2.0654807785249417E-3</c:v>
                </c:pt>
                <c:pt idx="91">
                  <c:v>2.0459478892684174E-3</c:v>
                </c:pt>
                <c:pt idx="92">
                  <c:v>1.8702813380976297E-3</c:v>
                </c:pt>
                <c:pt idx="93">
                  <c:v>1.8690515427872963E-3</c:v>
                </c:pt>
                <c:pt idx="94">
                  <c:v>1.8610542773774086E-3</c:v>
                </c:pt>
                <c:pt idx="95">
                  <c:v>1.8106830121518212E-3</c:v>
                </c:pt>
                <c:pt idx="96">
                  <c:v>1.8072129756767578E-3</c:v>
                </c:pt>
                <c:pt idx="97">
                  <c:v>1.7901216975772989E-3</c:v>
                </c:pt>
                <c:pt idx="98">
                  <c:v>1.7546194487500415E-3</c:v>
                </c:pt>
                <c:pt idx="99">
                  <c:v>1.7529024099761108E-3</c:v>
                </c:pt>
                <c:pt idx="100">
                  <c:v>1.7203002486277537E-3</c:v>
                </c:pt>
                <c:pt idx="101">
                  <c:v>1.7092518682447144E-3</c:v>
                </c:pt>
                <c:pt idx="102">
                  <c:v>1.7005138489344504E-3</c:v>
                </c:pt>
                <c:pt idx="103">
                  <c:v>1.6715507310190096E-3</c:v>
                </c:pt>
                <c:pt idx="104">
                  <c:v>1.6613617689961154E-3</c:v>
                </c:pt>
                <c:pt idx="105">
                  <c:v>1.6342433440461749E-3</c:v>
                </c:pt>
                <c:pt idx="106">
                  <c:v>1.6335996792492459E-3</c:v>
                </c:pt>
                <c:pt idx="107">
                  <c:v>1.6222582336095043E-3</c:v>
                </c:pt>
                <c:pt idx="108">
                  <c:v>1.6018982890273173E-3</c:v>
                </c:pt>
                <c:pt idx="109">
                  <c:v>1.5765130843685483E-3</c:v>
                </c:pt>
                <c:pt idx="110">
                  <c:v>1.5738952744681896E-3</c:v>
                </c:pt>
                <c:pt idx="111">
                  <c:v>1.5546212894875248E-3</c:v>
                </c:pt>
                <c:pt idx="112">
                  <c:v>1.5539398678170334E-3</c:v>
                </c:pt>
                <c:pt idx="113">
                  <c:v>1.5169722927062643E-3</c:v>
                </c:pt>
                <c:pt idx="114">
                  <c:v>1.5019252796182809E-3</c:v>
                </c:pt>
                <c:pt idx="115">
                  <c:v>1.4886780108367941E-3</c:v>
                </c:pt>
                <c:pt idx="116">
                  <c:v>1.4783182439096873E-3</c:v>
                </c:pt>
                <c:pt idx="117">
                  <c:v>1.4455219043544353E-3</c:v>
                </c:pt>
                <c:pt idx="118">
                  <c:v>1.4227958623623084E-3</c:v>
                </c:pt>
                <c:pt idx="119">
                  <c:v>1.3578702213514152E-3</c:v>
                </c:pt>
                <c:pt idx="120">
                  <c:v>1.3221701984245425E-3</c:v>
                </c:pt>
                <c:pt idx="121">
                  <c:v>1.2890736018271478E-3</c:v>
                </c:pt>
                <c:pt idx="122">
                  <c:v>1.2741830100724964E-3</c:v>
                </c:pt>
                <c:pt idx="123">
                  <c:v>1.2689096333982157E-3</c:v>
                </c:pt>
                <c:pt idx="124">
                  <c:v>1.2544972953753607E-3</c:v>
                </c:pt>
                <c:pt idx="125">
                  <c:v>1.2520754616282565E-3</c:v>
                </c:pt>
                <c:pt idx="126">
                  <c:v>1.2435495999884888E-3</c:v>
                </c:pt>
                <c:pt idx="127">
                  <c:v>1.2321470241725024E-3</c:v>
                </c:pt>
                <c:pt idx="128">
                  <c:v>1.2281106345939958E-3</c:v>
                </c:pt>
                <c:pt idx="129">
                  <c:v>1.2158863972914268E-3</c:v>
                </c:pt>
                <c:pt idx="130">
                  <c:v>1.1755764398971638E-3</c:v>
                </c:pt>
                <c:pt idx="131">
                  <c:v>1.1447650331235027E-3</c:v>
                </c:pt>
                <c:pt idx="132">
                  <c:v>1.1334793238209253E-3</c:v>
                </c:pt>
                <c:pt idx="133">
                  <c:v>1.1023101257215968E-3</c:v>
                </c:pt>
                <c:pt idx="134">
                  <c:v>1.0851577174458937E-3</c:v>
                </c:pt>
                <c:pt idx="135">
                  <c:v>1.0698284267793689E-3</c:v>
                </c:pt>
                <c:pt idx="136">
                  <c:v>1.0628020524039549E-3</c:v>
                </c:pt>
                <c:pt idx="137">
                  <c:v>1.0415898812470633E-3</c:v>
                </c:pt>
                <c:pt idx="138">
                  <c:v>1.0398962157758145E-3</c:v>
                </c:pt>
                <c:pt idx="139">
                  <c:v>1.0083961955462211E-3</c:v>
                </c:pt>
                <c:pt idx="140">
                  <c:v>9.4556695999124698E-4</c:v>
                </c:pt>
                <c:pt idx="141">
                  <c:v>9.1905264501831248E-4</c:v>
                </c:pt>
                <c:pt idx="142">
                  <c:v>9.0431128281155226E-4</c:v>
                </c:pt>
                <c:pt idx="143">
                  <c:v>8.8541127067379621E-4</c:v>
                </c:pt>
                <c:pt idx="144">
                  <c:v>8.8313866647458364E-4</c:v>
                </c:pt>
                <c:pt idx="145">
                  <c:v>8.516566257085915E-4</c:v>
                </c:pt>
                <c:pt idx="146">
                  <c:v>8.4776766773161602E-4</c:v>
                </c:pt>
                <c:pt idx="147">
                  <c:v>8.3929214858993208E-4</c:v>
                </c:pt>
                <c:pt idx="148">
                  <c:v>8.2873101167048953E-4</c:v>
                </c:pt>
                <c:pt idx="149">
                  <c:v>8.2212176085062739E-4</c:v>
                </c:pt>
                <c:pt idx="150">
                  <c:v>8.1603391447520473E-4</c:v>
                </c:pt>
                <c:pt idx="151">
                  <c:v>8.1330103600779711E-4</c:v>
                </c:pt>
                <c:pt idx="152">
                  <c:v>8.0533972952511227E-4</c:v>
                </c:pt>
                <c:pt idx="153">
                  <c:v>7.9762294374740585E-4</c:v>
                </c:pt>
                <c:pt idx="154">
                  <c:v>7.7408423000049735E-4</c:v>
                </c:pt>
                <c:pt idx="155">
                  <c:v>7.6954441544115234E-4</c:v>
                </c:pt>
                <c:pt idx="156">
                  <c:v>7.5458909761753597E-4</c:v>
                </c:pt>
                <c:pt idx="157">
                  <c:v>7.537350730964711E-4</c:v>
                </c:pt>
                <c:pt idx="158">
                  <c:v>7.2697443947219781E-4</c:v>
                </c:pt>
                <c:pt idx="159">
                  <c:v>7.2543539738792082E-4</c:v>
                </c:pt>
                <c:pt idx="160">
                  <c:v>7.1193282022329486E-4</c:v>
                </c:pt>
                <c:pt idx="161">
                  <c:v>7.0910465059879988E-4</c:v>
                </c:pt>
                <c:pt idx="162">
                  <c:v>7.0634480293599029E-4</c:v>
                </c:pt>
                <c:pt idx="163">
                  <c:v>6.9580524137286947E-4</c:v>
                </c:pt>
                <c:pt idx="164">
                  <c:v>6.9269659211619323E-4</c:v>
                </c:pt>
                <c:pt idx="165">
                  <c:v>6.9070986138824227E-4</c:v>
                </c:pt>
                <c:pt idx="166">
                  <c:v>6.8304162016225966E-4</c:v>
                </c:pt>
                <c:pt idx="167">
                  <c:v>6.7481781351099476E-4</c:v>
                </c:pt>
                <c:pt idx="168">
                  <c:v>6.6237242880612911E-4</c:v>
                </c:pt>
                <c:pt idx="169">
                  <c:v>6.5171959662231973E-4</c:v>
                </c:pt>
                <c:pt idx="170">
                  <c:v>6.497724207142917E-4</c:v>
                </c:pt>
                <c:pt idx="171">
                  <c:v>6.4183808342700883E-4</c:v>
                </c:pt>
                <c:pt idx="172">
                  <c:v>6.3787540964926773E-4</c:v>
                </c:pt>
                <c:pt idx="173">
                  <c:v>6.1482753525867655E-4</c:v>
                </c:pt>
                <c:pt idx="174">
                  <c:v>6.0788566436218903E-4</c:v>
                </c:pt>
                <c:pt idx="175">
                  <c:v>6.0143103692929852E-4</c:v>
                </c:pt>
                <c:pt idx="176">
                  <c:v>5.9954139530479507E-4</c:v>
                </c:pt>
                <c:pt idx="177">
                  <c:v>5.634566118568531E-4</c:v>
                </c:pt>
                <c:pt idx="178">
                  <c:v>5.5573802813278675E-4</c:v>
                </c:pt>
                <c:pt idx="179">
                  <c:v>5.5455857532053711E-4</c:v>
                </c:pt>
                <c:pt idx="180">
                  <c:v>5.5281816324392484E-4</c:v>
                </c:pt>
                <c:pt idx="181">
                  <c:v>5.4181652946624892E-4</c:v>
                </c:pt>
                <c:pt idx="182">
                  <c:v>5.4082406307545347E-4</c:v>
                </c:pt>
                <c:pt idx="183">
                  <c:v>5.3974349731301138E-4</c:v>
                </c:pt>
                <c:pt idx="184">
                  <c:v>5.2255513011010537E-4</c:v>
                </c:pt>
                <c:pt idx="185">
                  <c:v>5.2205170512926709E-4</c:v>
                </c:pt>
                <c:pt idx="186">
                  <c:v>5.1716129102969549E-4</c:v>
                </c:pt>
                <c:pt idx="187">
                  <c:v>5.0901659401827667E-4</c:v>
                </c:pt>
                <c:pt idx="188">
                  <c:v>5.0623876689186555E-4</c:v>
                </c:pt>
                <c:pt idx="189">
                  <c:v>5.0474826935931237E-4</c:v>
                </c:pt>
                <c:pt idx="190">
                  <c:v>4.9763918945133214E-4</c:v>
                </c:pt>
                <c:pt idx="191">
                  <c:v>4.9044201017170528E-4</c:v>
                </c:pt>
                <c:pt idx="192">
                  <c:v>4.8574038043994801E-4</c:v>
                </c:pt>
                <c:pt idx="193">
                  <c:v>4.5804481470840367E-4</c:v>
                </c:pt>
                <c:pt idx="194">
                  <c:v>4.5550431650153057E-4</c:v>
                </c:pt>
                <c:pt idx="195">
                  <c:v>4.4746749627171996E-4</c:v>
                </c:pt>
                <c:pt idx="196">
                  <c:v>4.4029009440205456E-4</c:v>
                </c:pt>
                <c:pt idx="197">
                  <c:v>4.3467690586570813E-4</c:v>
                </c:pt>
                <c:pt idx="198">
                  <c:v>4.3465712845574661E-4</c:v>
                </c:pt>
                <c:pt idx="199">
                  <c:v>4.3294548352089651E-4</c:v>
                </c:pt>
                <c:pt idx="200">
                  <c:v>4.3053623539831344E-4</c:v>
                </c:pt>
                <c:pt idx="201">
                  <c:v>4.304822970075094E-4</c:v>
                </c:pt>
                <c:pt idx="202">
                  <c:v>4.2833914494622654E-4</c:v>
                </c:pt>
                <c:pt idx="203">
                  <c:v>4.274150005171163E-4</c:v>
                </c:pt>
                <c:pt idx="204">
                  <c:v>4.2067629755932433E-4</c:v>
                </c:pt>
                <c:pt idx="205">
                  <c:v>4.1656079834097157E-4</c:v>
                </c:pt>
                <c:pt idx="206">
                  <c:v>4.1017988670884675E-4</c:v>
                </c:pt>
                <c:pt idx="207">
                  <c:v>4.0982389332953971E-4</c:v>
                </c:pt>
                <c:pt idx="208">
                  <c:v>4.0773827555178125E-4</c:v>
                </c:pt>
                <c:pt idx="209">
                  <c:v>4.0642577470888149E-4</c:v>
                </c:pt>
                <c:pt idx="210">
                  <c:v>4.0283347788132854E-4</c:v>
                </c:pt>
                <c:pt idx="211">
                  <c:v>4.0136635365145708E-4</c:v>
                </c:pt>
                <c:pt idx="212">
                  <c:v>3.9573158975878892E-4</c:v>
                </c:pt>
                <c:pt idx="213">
                  <c:v>3.956039355672192E-4</c:v>
                </c:pt>
                <c:pt idx="214">
                  <c:v>3.9432379775880197E-4</c:v>
                </c:pt>
                <c:pt idx="215">
                  <c:v>3.8427867144471872E-4</c:v>
                </c:pt>
                <c:pt idx="216">
                  <c:v>3.8372490396579659E-4</c:v>
                </c:pt>
                <c:pt idx="217">
                  <c:v>3.8350195861713967E-4</c:v>
                </c:pt>
                <c:pt idx="218">
                  <c:v>3.769736153834836E-4</c:v>
                </c:pt>
                <c:pt idx="219">
                  <c:v>3.7193037584330041E-4</c:v>
                </c:pt>
                <c:pt idx="220">
                  <c:v>3.7019715555212875E-4</c:v>
                </c:pt>
                <c:pt idx="221">
                  <c:v>3.6498311110773254E-4</c:v>
                </c:pt>
                <c:pt idx="222">
                  <c:v>3.6253251021886633E-4</c:v>
                </c:pt>
                <c:pt idx="223">
                  <c:v>3.5976187487789582E-4</c:v>
                </c:pt>
                <c:pt idx="224">
                  <c:v>3.5680245516911093E-4</c:v>
                </c:pt>
                <c:pt idx="225">
                  <c:v>3.56460845360685E-4</c:v>
                </c:pt>
                <c:pt idx="226">
                  <c:v>3.5625947536834971E-4</c:v>
                </c:pt>
                <c:pt idx="227">
                  <c:v>3.5527420076299481E-4</c:v>
                </c:pt>
                <c:pt idx="228">
                  <c:v>3.5127916395077128E-4</c:v>
                </c:pt>
                <c:pt idx="229">
                  <c:v>3.2555774332265687E-4</c:v>
                </c:pt>
                <c:pt idx="230">
                  <c:v>3.2374541339163918E-4</c:v>
                </c:pt>
                <c:pt idx="231">
                  <c:v>3.0259437241099207E-4</c:v>
                </c:pt>
                <c:pt idx="232">
                  <c:v>3.0181765958341308E-4</c:v>
                </c:pt>
                <c:pt idx="233">
                  <c:v>3.0103015907767322E-4</c:v>
                </c:pt>
                <c:pt idx="234">
                  <c:v>3.0002510706235685E-4</c:v>
                </c:pt>
                <c:pt idx="235">
                  <c:v>2.971070401198551E-4</c:v>
                </c:pt>
                <c:pt idx="236">
                  <c:v>2.9464924744554834E-4</c:v>
                </c:pt>
                <c:pt idx="237">
                  <c:v>2.9327381848004387E-4</c:v>
                </c:pt>
                <c:pt idx="238">
                  <c:v>2.9316234580571536E-4</c:v>
                </c:pt>
                <c:pt idx="239">
                  <c:v>2.9092929642642566E-4</c:v>
                </c:pt>
                <c:pt idx="240">
                  <c:v>2.8318374350695718E-4</c:v>
                </c:pt>
                <c:pt idx="241">
                  <c:v>2.8199350301654673E-4</c:v>
                </c:pt>
                <c:pt idx="242">
                  <c:v>2.7898374080967804E-4</c:v>
                </c:pt>
                <c:pt idx="243">
                  <c:v>2.7382723064880624E-4</c:v>
                </c:pt>
                <c:pt idx="244">
                  <c:v>2.6921729618141596E-4</c:v>
                </c:pt>
                <c:pt idx="245">
                  <c:v>2.6720000036534267E-4</c:v>
                </c:pt>
                <c:pt idx="246">
                  <c:v>2.6686558234235725E-4</c:v>
                </c:pt>
                <c:pt idx="247">
                  <c:v>2.6591626666420514E-4</c:v>
                </c:pt>
                <c:pt idx="248">
                  <c:v>2.6079571543053607E-4</c:v>
                </c:pt>
                <c:pt idx="249">
                  <c:v>2.5971874556081424E-4</c:v>
                </c:pt>
                <c:pt idx="250">
                  <c:v>2.5899057728495889E-4</c:v>
                </c:pt>
                <c:pt idx="251">
                  <c:v>2.5549536956085333E-4</c:v>
                </c:pt>
                <c:pt idx="252">
                  <c:v>2.5342053946125569E-4</c:v>
                </c:pt>
                <c:pt idx="253">
                  <c:v>2.4595906206668872E-4</c:v>
                </c:pt>
                <c:pt idx="254">
                  <c:v>2.4468252015099175E-4</c:v>
                </c:pt>
                <c:pt idx="255">
                  <c:v>2.4313269038855396E-4</c:v>
                </c:pt>
                <c:pt idx="256">
                  <c:v>2.4164399080236085E-4</c:v>
                </c:pt>
                <c:pt idx="257">
                  <c:v>2.416116277678784E-4</c:v>
                </c:pt>
                <c:pt idx="258">
                  <c:v>2.3860725940009009E-4</c:v>
                </c:pt>
                <c:pt idx="259">
                  <c:v>2.3615486056486378E-4</c:v>
                </c:pt>
                <c:pt idx="260">
                  <c:v>2.344522053618144E-4</c:v>
                </c:pt>
                <c:pt idx="261">
                  <c:v>2.3428679429668181E-4</c:v>
                </c:pt>
                <c:pt idx="262">
                  <c:v>2.3301384827370512E-4</c:v>
                </c:pt>
                <c:pt idx="263">
                  <c:v>2.2387308897877059E-4</c:v>
                </c:pt>
                <c:pt idx="264">
                  <c:v>2.2129842979105491E-4</c:v>
                </c:pt>
                <c:pt idx="265">
                  <c:v>2.2080938838109777E-4</c:v>
                </c:pt>
                <c:pt idx="266">
                  <c:v>2.1790390706311703E-4</c:v>
                </c:pt>
                <c:pt idx="267">
                  <c:v>2.1778164671062771E-4</c:v>
                </c:pt>
                <c:pt idx="268">
                  <c:v>2.1630193685623529E-4</c:v>
                </c:pt>
                <c:pt idx="269">
                  <c:v>2.1528250127003784E-4</c:v>
                </c:pt>
                <c:pt idx="270">
                  <c:v>2.1351871589074379E-4</c:v>
                </c:pt>
                <c:pt idx="271">
                  <c:v>2.1116879999804526E-4</c:v>
                </c:pt>
                <c:pt idx="272">
                  <c:v>2.1038669333138584E-4</c:v>
                </c:pt>
                <c:pt idx="273">
                  <c:v>2.0966931273369135E-4</c:v>
                </c:pt>
                <c:pt idx="274">
                  <c:v>2.0695081783716476E-4</c:v>
                </c:pt>
                <c:pt idx="275">
                  <c:v>2.0447324775289651E-4</c:v>
                </c:pt>
                <c:pt idx="276">
                  <c:v>2.0070834807477044E-4</c:v>
                </c:pt>
                <c:pt idx="277">
                  <c:v>2.0066160146940687E-4</c:v>
                </c:pt>
                <c:pt idx="278">
                  <c:v>2.0021930666481327E-4</c:v>
                </c:pt>
                <c:pt idx="279">
                  <c:v>1.9632495484875738E-4</c:v>
                </c:pt>
                <c:pt idx="280">
                  <c:v>1.9571005719359064E-4</c:v>
                </c:pt>
                <c:pt idx="281">
                  <c:v>1.9360286405951054E-4</c:v>
                </c:pt>
                <c:pt idx="282">
                  <c:v>1.9042409489478899E-4</c:v>
                </c:pt>
                <c:pt idx="283">
                  <c:v>1.867706678909914E-4</c:v>
                </c:pt>
                <c:pt idx="284">
                  <c:v>1.8352537471094484E-4</c:v>
                </c:pt>
                <c:pt idx="285">
                  <c:v>1.822128738680451E-4</c:v>
                </c:pt>
                <c:pt idx="286">
                  <c:v>1.8149189737763034E-4</c:v>
                </c:pt>
                <c:pt idx="287">
                  <c:v>1.8078350651173648E-4</c:v>
                </c:pt>
                <c:pt idx="288">
                  <c:v>1.8034121170714288E-4</c:v>
                </c:pt>
                <c:pt idx="289">
                  <c:v>1.7924806032017983E-4</c:v>
                </c:pt>
                <c:pt idx="290">
                  <c:v>1.7551552367653622E-4</c:v>
                </c:pt>
                <c:pt idx="291">
                  <c:v>1.7381466641984699E-4</c:v>
                </c:pt>
                <c:pt idx="292">
                  <c:v>1.7346586482598048E-4</c:v>
                </c:pt>
                <c:pt idx="293">
                  <c:v>1.6996885915551477E-4</c:v>
                </c:pt>
                <c:pt idx="294">
                  <c:v>1.6715147720918069E-4</c:v>
                </c:pt>
                <c:pt idx="295">
                  <c:v>1.66076305285819E-4</c:v>
                </c:pt>
                <c:pt idx="296">
                  <c:v>1.5792981032804E-4</c:v>
                </c:pt>
                <c:pt idx="297">
                  <c:v>1.5699847411348924E-4</c:v>
                </c:pt>
                <c:pt idx="298">
                  <c:v>1.5647527172268946E-4</c:v>
                </c:pt>
                <c:pt idx="299">
                  <c:v>1.5486790767672734E-4</c:v>
                </c:pt>
                <c:pt idx="300">
                  <c:v>1.5043956579171086E-4</c:v>
                </c:pt>
                <c:pt idx="301">
                  <c:v>1.4833057471127061E-4</c:v>
                </c:pt>
                <c:pt idx="302">
                  <c:v>1.4648588174577046E-4</c:v>
                </c:pt>
                <c:pt idx="303">
                  <c:v>1.4581344980707937E-4</c:v>
                </c:pt>
                <c:pt idx="304">
                  <c:v>1.4393279791437646E-4</c:v>
                </c:pt>
                <c:pt idx="305">
                  <c:v>1.4274795126304645E-4</c:v>
                </c:pt>
                <c:pt idx="306">
                  <c:v>1.4208091316343576E-4</c:v>
                </c:pt>
                <c:pt idx="307">
                  <c:v>1.4010137422092533E-4</c:v>
                </c:pt>
                <c:pt idx="308">
                  <c:v>1.3743501976884275E-4</c:v>
                </c:pt>
                <c:pt idx="309">
                  <c:v>1.3059383386852293E-4</c:v>
                </c:pt>
                <c:pt idx="310">
                  <c:v>1.3002748076507991E-4</c:v>
                </c:pt>
                <c:pt idx="311">
                  <c:v>1.2919323365397648E-4</c:v>
                </c:pt>
                <c:pt idx="312">
                  <c:v>1.2812705146241548E-4</c:v>
                </c:pt>
                <c:pt idx="313">
                  <c:v>1.2626437903331394E-4</c:v>
                </c:pt>
                <c:pt idx="314">
                  <c:v>1.2442148401417392E-4</c:v>
                </c:pt>
                <c:pt idx="315">
                  <c:v>1.1387113477289229E-4</c:v>
                </c:pt>
                <c:pt idx="316">
                  <c:v>1.1189878761582242E-4</c:v>
                </c:pt>
                <c:pt idx="317">
                  <c:v>1.116524689644837E-4</c:v>
                </c:pt>
                <c:pt idx="318">
                  <c:v>1.1026445437445822E-4</c:v>
                </c:pt>
                <c:pt idx="319">
                  <c:v>1.0885306648175098E-4</c:v>
                </c:pt>
                <c:pt idx="320">
                  <c:v>1.0865349443577584E-4</c:v>
                </c:pt>
                <c:pt idx="321">
                  <c:v>1.0831907641279042E-4</c:v>
                </c:pt>
                <c:pt idx="322">
                  <c:v>1.0701916119441165E-4</c:v>
                </c:pt>
                <c:pt idx="323">
                  <c:v>1.0678722611395404E-4</c:v>
                </c:pt>
                <c:pt idx="324">
                  <c:v>1.0430965602968577E-4</c:v>
                </c:pt>
                <c:pt idx="325">
                  <c:v>1.0321650464272272E-4</c:v>
                </c:pt>
                <c:pt idx="326">
                  <c:v>1.0299535724042591E-4</c:v>
                </c:pt>
                <c:pt idx="327">
                  <c:v>1.0261239466571681E-4</c:v>
                </c:pt>
                <c:pt idx="328">
                  <c:v>9.9861536734707784E-5</c:v>
                </c:pt>
                <c:pt idx="329">
                  <c:v>9.6616243554661205E-5</c:v>
                </c:pt>
                <c:pt idx="330">
                  <c:v>9.6118212412903364E-5</c:v>
                </c:pt>
                <c:pt idx="331">
                  <c:v>9.0616496550885317E-5</c:v>
                </c:pt>
                <c:pt idx="332">
                  <c:v>9.0515811554717671E-5</c:v>
                </c:pt>
                <c:pt idx="333">
                  <c:v>9.0400742987668936E-5</c:v>
                </c:pt>
                <c:pt idx="334">
                  <c:v>8.603532922525723E-5</c:v>
                </c:pt>
                <c:pt idx="335">
                  <c:v>8.1747227156331412E-5</c:v>
                </c:pt>
                <c:pt idx="336">
                  <c:v>7.9985239723397533E-5</c:v>
                </c:pt>
                <c:pt idx="337">
                  <c:v>7.944046197627612E-5</c:v>
                </c:pt>
                <c:pt idx="338">
                  <c:v>7.8879502711913508E-5</c:v>
                </c:pt>
                <c:pt idx="339">
                  <c:v>7.8750050573983671E-5</c:v>
                </c:pt>
                <c:pt idx="340">
                  <c:v>7.8591831294291657E-5</c:v>
                </c:pt>
                <c:pt idx="341">
                  <c:v>7.7552618298132683E-5</c:v>
                </c:pt>
                <c:pt idx="342">
                  <c:v>7.7302703754073693E-5</c:v>
                </c:pt>
                <c:pt idx="343">
                  <c:v>7.4844911079766945E-5</c:v>
                </c:pt>
                <c:pt idx="344">
                  <c:v>7.40178557541041E-5</c:v>
                </c:pt>
                <c:pt idx="345">
                  <c:v>7.3787718620006617E-5</c:v>
                </c:pt>
                <c:pt idx="346">
                  <c:v>7.3215971677483181E-5</c:v>
                </c:pt>
                <c:pt idx="347">
                  <c:v>7.3052358558710749E-5</c:v>
                </c:pt>
                <c:pt idx="348">
                  <c:v>7.243925884990416E-5</c:v>
                </c:pt>
                <c:pt idx="349">
                  <c:v>7.2142597700481612E-5</c:v>
                </c:pt>
                <c:pt idx="350">
                  <c:v>7.1809977623856343E-5</c:v>
                </c:pt>
                <c:pt idx="351">
                  <c:v>7.0628726865246583E-5</c:v>
                </c:pt>
                <c:pt idx="352">
                  <c:v>7.0380610267547732E-5</c:v>
                </c:pt>
                <c:pt idx="353">
                  <c:v>6.8350728826953509E-5</c:v>
                </c:pt>
                <c:pt idx="354">
                  <c:v>6.7944392949562617E-5</c:v>
                </c:pt>
                <c:pt idx="355">
                  <c:v>6.6139254803985472E-5</c:v>
                </c:pt>
                <c:pt idx="356">
                  <c:v>6.5560316076021478E-5</c:v>
                </c:pt>
                <c:pt idx="357">
                  <c:v>6.3701239539640218E-5</c:v>
                </c:pt>
                <c:pt idx="358">
                  <c:v>6.3037797332749805E-5</c:v>
                </c:pt>
                <c:pt idx="359">
                  <c:v>6.2627865562638662E-5</c:v>
                </c:pt>
                <c:pt idx="360">
                  <c:v>6.167315604540612E-5</c:v>
                </c:pt>
                <c:pt idx="361">
                  <c:v>6.1230861240812507E-5</c:v>
                </c:pt>
                <c:pt idx="362">
                  <c:v>6.0950381608631201E-5</c:v>
                </c:pt>
                <c:pt idx="363">
                  <c:v>5.7983770114405789E-5</c:v>
                </c:pt>
                <c:pt idx="364">
                  <c:v>5.6987707830890101E-5</c:v>
                </c:pt>
                <c:pt idx="365">
                  <c:v>5.5952090727451413E-5</c:v>
                </c:pt>
                <c:pt idx="366">
                  <c:v>5.5502604137417256E-5</c:v>
                </c:pt>
                <c:pt idx="367">
                  <c:v>5.54306862830118E-5</c:v>
                </c:pt>
                <c:pt idx="368">
                  <c:v>5.5178973792592663E-5</c:v>
                </c:pt>
                <c:pt idx="369">
                  <c:v>5.4659367294513183E-5</c:v>
                </c:pt>
                <c:pt idx="370">
                  <c:v>5.408941829834988E-5</c:v>
                </c:pt>
                <c:pt idx="371">
                  <c:v>5.4078630620189057E-5</c:v>
                </c:pt>
                <c:pt idx="372">
                  <c:v>5.3596780995672451E-5</c:v>
                </c:pt>
                <c:pt idx="373">
                  <c:v>5.3264160919047175E-5</c:v>
                </c:pt>
                <c:pt idx="374">
                  <c:v>5.2410136397982286E-5</c:v>
                </c:pt>
                <c:pt idx="375">
                  <c:v>5.223933149376931E-5</c:v>
                </c:pt>
                <c:pt idx="376">
                  <c:v>5.1725118834770234E-5</c:v>
                </c:pt>
                <c:pt idx="377">
                  <c:v>5.0905255294547941E-5</c:v>
                </c:pt>
                <c:pt idx="378">
                  <c:v>4.8702771003380588E-5</c:v>
                </c:pt>
                <c:pt idx="379">
                  <c:v>4.8193952183461924E-5</c:v>
                </c:pt>
                <c:pt idx="380">
                  <c:v>4.7789414252431192E-5</c:v>
                </c:pt>
                <c:pt idx="381">
                  <c:v>4.7142153562782001E-5</c:v>
                </c:pt>
                <c:pt idx="382">
                  <c:v>4.676458482715332E-5</c:v>
                </c:pt>
                <c:pt idx="383">
                  <c:v>4.6485903141332146E-5</c:v>
                </c:pt>
                <c:pt idx="384">
                  <c:v>4.6289926988077245E-5</c:v>
                </c:pt>
                <c:pt idx="385">
                  <c:v>4.6214413240951517E-5</c:v>
                </c:pt>
                <c:pt idx="386">
                  <c:v>4.2668863018762111E-5</c:v>
                </c:pt>
                <c:pt idx="387">
                  <c:v>4.2586157486195832E-5</c:v>
                </c:pt>
                <c:pt idx="388">
                  <c:v>4.230208196129424E-5</c:v>
                </c:pt>
                <c:pt idx="389">
                  <c:v>4.1536156811876049E-5</c:v>
                </c:pt>
                <c:pt idx="390">
                  <c:v>4.1494804045592902E-5</c:v>
                </c:pt>
                <c:pt idx="391">
                  <c:v>3.9979135263997741E-5</c:v>
                </c:pt>
                <c:pt idx="392">
                  <c:v>3.8598312459412821E-5</c:v>
                </c:pt>
                <c:pt idx="393">
                  <c:v>3.764899678126069E-5</c:v>
                </c:pt>
                <c:pt idx="394">
                  <c:v>3.7595058390456588E-5</c:v>
                </c:pt>
                <c:pt idx="395">
                  <c:v>3.7487181608848391E-5</c:v>
                </c:pt>
                <c:pt idx="396">
                  <c:v>3.6937010022646588E-5</c:v>
                </c:pt>
                <c:pt idx="397">
                  <c:v>3.6597198160580767E-5</c:v>
                </c:pt>
                <c:pt idx="398">
                  <c:v>3.5770142834917923E-5</c:v>
                </c:pt>
                <c:pt idx="399">
                  <c:v>3.5455502221894014E-5</c:v>
                </c:pt>
                <c:pt idx="400">
                  <c:v>3.5095912949866694E-5</c:v>
                </c:pt>
                <c:pt idx="401">
                  <c:v>3.4720142160598146E-5</c:v>
                </c:pt>
                <c:pt idx="402">
                  <c:v>3.4240090482441666E-5</c:v>
                </c:pt>
                <c:pt idx="403">
                  <c:v>3.3787007999687237E-5</c:v>
                </c:pt>
                <c:pt idx="404">
                  <c:v>3.3391459800457189E-5</c:v>
                </c:pt>
                <c:pt idx="405">
                  <c:v>3.3290774804289536E-5</c:v>
                </c:pt>
                <c:pt idx="406">
                  <c:v>3.3175706237240794E-5</c:v>
                </c:pt>
                <c:pt idx="407">
                  <c:v>3.1748136827292323E-5</c:v>
                </c:pt>
                <c:pt idx="408">
                  <c:v>3.1740945041851772E-5</c:v>
                </c:pt>
                <c:pt idx="409">
                  <c:v>3.146585924875087E-5</c:v>
                </c:pt>
                <c:pt idx="410">
                  <c:v>3.1187177562929696E-5</c:v>
                </c:pt>
                <c:pt idx="411">
                  <c:v>3.1050533639559315E-5</c:v>
                </c:pt>
                <c:pt idx="412">
                  <c:v>3.0910293823468655E-5</c:v>
                </c:pt>
                <c:pt idx="413">
                  <c:v>2.9493512091681007E-5</c:v>
                </c:pt>
                <c:pt idx="414">
                  <c:v>2.7738716444187672E-5</c:v>
                </c:pt>
                <c:pt idx="415">
                  <c:v>2.6875702191322096E-5</c:v>
                </c:pt>
                <c:pt idx="416">
                  <c:v>2.6667140413546249E-5</c:v>
                </c:pt>
                <c:pt idx="417">
                  <c:v>2.6661746574465841E-5</c:v>
                </c:pt>
                <c:pt idx="418">
                  <c:v>2.6113372934624177E-5</c:v>
                </c:pt>
                <c:pt idx="419">
                  <c:v>2.442330335609576E-5</c:v>
                </c:pt>
                <c:pt idx="420">
                  <c:v>2.3932463999778463E-5</c:v>
                </c:pt>
                <c:pt idx="421">
                  <c:v>2.3139569654958214E-5</c:v>
                </c:pt>
                <c:pt idx="422">
                  <c:v>2.3022703141549337E-5</c:v>
                </c:pt>
                <c:pt idx="423">
                  <c:v>2.2567822712434771E-5</c:v>
                </c:pt>
                <c:pt idx="424">
                  <c:v>2.2535459677952316E-5</c:v>
                </c:pt>
                <c:pt idx="425">
                  <c:v>2.224059647488991E-5</c:v>
                </c:pt>
                <c:pt idx="426">
                  <c:v>2.122116088869245E-5</c:v>
                </c:pt>
                <c:pt idx="427">
                  <c:v>2.0410287080270837E-5</c:v>
                </c:pt>
                <c:pt idx="428">
                  <c:v>1.845052554772193E-5</c:v>
                </c:pt>
                <c:pt idx="429">
                  <c:v>1.7634257900219905E-5</c:v>
                </c:pt>
                <c:pt idx="430">
                  <c:v>1.7364565946199412E-5</c:v>
                </c:pt>
                <c:pt idx="431">
                  <c:v>1.7066106850416734E-5</c:v>
                </c:pt>
                <c:pt idx="432">
                  <c:v>1.6886312214403074E-5</c:v>
                </c:pt>
                <c:pt idx="433">
                  <c:v>1.6346928306362091E-5</c:v>
                </c:pt>
                <c:pt idx="434">
                  <c:v>1.6019702068817226E-5</c:v>
                </c:pt>
                <c:pt idx="435">
                  <c:v>1.5048811034343456E-5</c:v>
                </c:pt>
                <c:pt idx="436">
                  <c:v>1.4660454620553947E-5</c:v>
                </c:pt>
                <c:pt idx="437">
                  <c:v>1.4423125701015913E-5</c:v>
                </c:pt>
                <c:pt idx="438">
                  <c:v>1.4013193930904765E-5</c:v>
                </c:pt>
                <c:pt idx="439">
                  <c:v>1.3916104827457389E-5</c:v>
                </c:pt>
                <c:pt idx="440">
                  <c:v>1.3869358222093836E-5</c:v>
                </c:pt>
                <c:pt idx="441">
                  <c:v>1.3430659310220504E-5</c:v>
                </c:pt>
                <c:pt idx="442">
                  <c:v>1.3340761992213672E-5</c:v>
                </c:pt>
                <c:pt idx="443">
                  <c:v>1.2474151846627824E-5</c:v>
                </c:pt>
                <c:pt idx="444">
                  <c:v>1.2254802390691157E-5</c:v>
                </c:pt>
                <c:pt idx="445">
                  <c:v>1.1681257501807578E-5</c:v>
                </c:pt>
                <c:pt idx="446">
                  <c:v>1.1226377072693015E-5</c:v>
                </c:pt>
                <c:pt idx="447">
                  <c:v>1.0604287632085745E-5</c:v>
                </c:pt>
                <c:pt idx="448">
                  <c:v>1.0476633440516048E-5</c:v>
                </c:pt>
                <c:pt idx="449">
                  <c:v>9.4068553562347627E-6</c:v>
                </c:pt>
                <c:pt idx="450">
                  <c:v>9.2594237547035602E-6</c:v>
                </c:pt>
                <c:pt idx="451">
                  <c:v>8.7488069884247603E-6</c:v>
                </c:pt>
                <c:pt idx="452">
                  <c:v>8.41438896543935E-6</c:v>
                </c:pt>
                <c:pt idx="453">
                  <c:v>6.9580524137286944E-6</c:v>
                </c:pt>
                <c:pt idx="454">
                  <c:v>6.3773157394045679E-6</c:v>
                </c:pt>
                <c:pt idx="455">
                  <c:v>6.2262882451530932E-6</c:v>
                </c:pt>
                <c:pt idx="456">
                  <c:v>6.1903293179503602E-6</c:v>
                </c:pt>
                <c:pt idx="457">
                  <c:v>6.0626751263806602E-6</c:v>
                </c:pt>
                <c:pt idx="458">
                  <c:v>3.6264578083955497E-6</c:v>
                </c:pt>
                <c:pt idx="459">
                  <c:v>2.4398132107053847E-6</c:v>
                </c:pt>
                <c:pt idx="460">
                  <c:v>2.1521417930835263E-6</c:v>
                </c:pt>
                <c:pt idx="461">
                  <c:v>2.0766280459577886E-6</c:v>
                </c:pt>
                <c:pt idx="462">
                  <c:v>1.6756860076473238E-6</c:v>
                </c:pt>
                <c:pt idx="463">
                  <c:v>4.962331953977053E-7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7-49F5-82CF-3FEEEC9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9275360"/>
        <c:axId val="14992878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SERVIÇOS'!$G$18:$G$481</c:f>
              <c:numCache>
                <c:formatCode>0.00%</c:formatCode>
                <c:ptCount val="464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  <c:pt idx="69">
                  <c:v>0.80010475698508421</c:v>
                </c:pt>
                <c:pt idx="70">
                  <c:v>0.80299908564179301</c:v>
                </c:pt>
                <c:pt idx="71">
                  <c:v>0.80587939571073186</c:v>
                </c:pt>
                <c:pt idx="72">
                  <c:v>0.8087537671628432</c:v>
                </c:pt>
                <c:pt idx="73">
                  <c:v>0.81161418475325353</c:v>
                </c:pt>
                <c:pt idx="74">
                  <c:v>0.81438474817636963</c:v>
                </c:pt>
                <c:pt idx="75">
                  <c:v>0.81712460267565457</c:v>
                </c:pt>
                <c:pt idx="76">
                  <c:v>0.8198427721438899</c:v>
                </c:pt>
                <c:pt idx="77">
                  <c:v>0.82250643866616413</c:v>
                </c:pt>
                <c:pt idx="78">
                  <c:v>0.82513877777105926</c:v>
                </c:pt>
                <c:pt idx="79">
                  <c:v>0.82774814811120367</c:v>
                </c:pt>
                <c:pt idx="80">
                  <c:v>0.83031690823691173</c:v>
                </c:pt>
                <c:pt idx="81">
                  <c:v>0.83287232220678842</c:v>
                </c:pt>
                <c:pt idx="82">
                  <c:v>0.83536392885829025</c:v>
                </c:pt>
                <c:pt idx="83">
                  <c:v>0.83775484871567807</c:v>
                </c:pt>
                <c:pt idx="84">
                  <c:v>0.84000153372016306</c:v>
                </c:pt>
                <c:pt idx="85">
                  <c:v>0.84219682622588987</c:v>
                </c:pt>
                <c:pt idx="86">
                  <c:v>0.84435064010908834</c:v>
                </c:pt>
                <c:pt idx="87">
                  <c:v>0.84647930791449388</c:v>
                </c:pt>
                <c:pt idx="88">
                  <c:v>0.84859297185752414</c:v>
                </c:pt>
                <c:pt idx="89">
                  <c:v>0.85067111017842445</c:v>
                </c:pt>
                <c:pt idx="90">
                  <c:v>0.85273659095694943</c:v>
                </c:pt>
                <c:pt idx="91">
                  <c:v>0.8547825388462178</c:v>
                </c:pt>
                <c:pt idx="92">
                  <c:v>0.85665282018431543</c:v>
                </c:pt>
                <c:pt idx="93">
                  <c:v>0.8585218717271027</c:v>
                </c:pt>
                <c:pt idx="94">
                  <c:v>0.86038292600448008</c:v>
                </c:pt>
                <c:pt idx="95">
                  <c:v>0.86219360901663189</c:v>
                </c:pt>
                <c:pt idx="96">
                  <c:v>0.86400082199230865</c:v>
                </c:pt>
                <c:pt idx="97">
                  <c:v>0.86579094368988596</c:v>
                </c:pt>
                <c:pt idx="98">
                  <c:v>0.86754556313863596</c:v>
                </c:pt>
                <c:pt idx="99">
                  <c:v>0.86929846554861212</c:v>
                </c:pt>
                <c:pt idx="100">
                  <c:v>0.87101876579723991</c:v>
                </c:pt>
                <c:pt idx="101">
                  <c:v>0.87272801766548458</c:v>
                </c:pt>
                <c:pt idx="102">
                  <c:v>0.87442853151441902</c:v>
                </c:pt>
                <c:pt idx="103">
                  <c:v>0.87610008224543801</c:v>
                </c:pt>
                <c:pt idx="104">
                  <c:v>0.87776144401443412</c:v>
                </c:pt>
                <c:pt idx="105">
                  <c:v>0.87939568735848028</c:v>
                </c:pt>
                <c:pt idx="106">
                  <c:v>0.88102928703772954</c:v>
                </c:pt>
                <c:pt idx="107">
                  <c:v>0.88265154527133904</c:v>
                </c:pt>
                <c:pt idx="108">
                  <c:v>0.88425344356036639</c:v>
                </c:pt>
                <c:pt idx="109">
                  <c:v>0.88582995664473496</c:v>
                </c:pt>
                <c:pt idx="110">
                  <c:v>0.88740385191920312</c:v>
                </c:pt>
                <c:pt idx="111">
                  <c:v>0.8889584732086907</c:v>
                </c:pt>
                <c:pt idx="112">
                  <c:v>0.89051241307650775</c:v>
                </c:pt>
                <c:pt idx="113">
                  <c:v>0.89202938536921406</c:v>
                </c:pt>
                <c:pt idx="114">
                  <c:v>0.89353131064883229</c:v>
                </c:pt>
                <c:pt idx="115">
                  <c:v>0.89501998865966903</c:v>
                </c:pt>
                <c:pt idx="116">
                  <c:v>0.89649830690357868</c:v>
                </c:pt>
                <c:pt idx="117">
                  <c:v>0.89794382880793311</c:v>
                </c:pt>
                <c:pt idx="118">
                  <c:v>0.89936662467029538</c:v>
                </c:pt>
                <c:pt idx="119">
                  <c:v>0.90072449489164674</c:v>
                </c:pt>
                <c:pt idx="120">
                  <c:v>0.90204666509007125</c:v>
                </c:pt>
                <c:pt idx="121">
                  <c:v>0.90333573869189843</c:v>
                </c:pt>
                <c:pt idx="122">
                  <c:v>0.90460992170197096</c:v>
                </c:pt>
                <c:pt idx="123">
                  <c:v>0.90587883133536917</c:v>
                </c:pt>
                <c:pt idx="124">
                  <c:v>0.90713332863074458</c:v>
                </c:pt>
                <c:pt idx="125">
                  <c:v>0.90838540409237289</c:v>
                </c:pt>
                <c:pt idx="126">
                  <c:v>0.90962895369236141</c:v>
                </c:pt>
                <c:pt idx="127">
                  <c:v>0.91086110071653392</c:v>
                </c:pt>
                <c:pt idx="128">
                  <c:v>0.91208921135112797</c:v>
                </c:pt>
                <c:pt idx="129">
                  <c:v>0.91330509774841939</c:v>
                </c:pt>
                <c:pt idx="130">
                  <c:v>0.91448067418831658</c:v>
                </c:pt>
                <c:pt idx="131">
                  <c:v>0.91562543922144013</c:v>
                </c:pt>
                <c:pt idx="132">
                  <c:v>0.91675891854526104</c:v>
                </c:pt>
                <c:pt idx="133">
                  <c:v>0.91786122867098263</c:v>
                </c:pt>
                <c:pt idx="134">
                  <c:v>0.91894638638842852</c:v>
                </c:pt>
                <c:pt idx="135">
                  <c:v>0.9200162148152079</c:v>
                </c:pt>
                <c:pt idx="136">
                  <c:v>0.92107901686761184</c:v>
                </c:pt>
                <c:pt idx="137">
                  <c:v>0.92212060674885887</c:v>
                </c:pt>
                <c:pt idx="138">
                  <c:v>0.9231605029646347</c:v>
                </c:pt>
                <c:pt idx="139">
                  <c:v>0.92416889916018097</c:v>
                </c:pt>
                <c:pt idx="140">
                  <c:v>0.92511446612017223</c:v>
                </c:pt>
                <c:pt idx="141">
                  <c:v>0.92603351876519058</c:v>
                </c:pt>
                <c:pt idx="142">
                  <c:v>0.92693783004800212</c:v>
                </c:pt>
                <c:pt idx="143">
                  <c:v>0.92782324131867588</c:v>
                </c:pt>
                <c:pt idx="144">
                  <c:v>0.92870637998515049</c:v>
                </c:pt>
                <c:pt idx="145">
                  <c:v>0.92955803661085912</c:v>
                </c:pt>
                <c:pt idx="146">
                  <c:v>0.93040580427859076</c:v>
                </c:pt>
                <c:pt idx="147">
                  <c:v>0.93124509642718067</c:v>
                </c:pt>
                <c:pt idx="148">
                  <c:v>0.93207382743885114</c:v>
                </c:pt>
                <c:pt idx="149">
                  <c:v>0.93289594919970176</c:v>
                </c:pt>
                <c:pt idx="150">
                  <c:v>0.93371198311417691</c:v>
                </c:pt>
                <c:pt idx="151">
                  <c:v>0.93452528415018477</c:v>
                </c:pt>
                <c:pt idx="152">
                  <c:v>0.93533062387970989</c:v>
                </c:pt>
                <c:pt idx="153">
                  <c:v>0.9361282468234573</c:v>
                </c:pt>
                <c:pt idx="154">
                  <c:v>0.93690233105345777</c:v>
                </c:pt>
                <c:pt idx="155">
                  <c:v>0.93767187546889896</c:v>
                </c:pt>
                <c:pt idx="156">
                  <c:v>0.93842646456651646</c:v>
                </c:pt>
                <c:pt idx="157">
                  <c:v>0.93918019963961297</c:v>
                </c:pt>
                <c:pt idx="158">
                  <c:v>0.93990717407908519</c:v>
                </c:pt>
                <c:pt idx="159">
                  <c:v>0.94063260947647309</c:v>
                </c:pt>
                <c:pt idx="160">
                  <c:v>0.9413445422966964</c:v>
                </c:pt>
                <c:pt idx="161">
                  <c:v>0.94205364694729521</c:v>
                </c:pt>
                <c:pt idx="162">
                  <c:v>0.94275999175023117</c:v>
                </c:pt>
                <c:pt idx="163">
                  <c:v>0.94345579699160409</c:v>
                </c:pt>
                <c:pt idx="164">
                  <c:v>0.94414849358372033</c:v>
                </c:pt>
                <c:pt idx="165">
                  <c:v>0.94483920344510852</c:v>
                </c:pt>
                <c:pt idx="166">
                  <c:v>0.94552224506527083</c:v>
                </c:pt>
                <c:pt idx="167">
                  <c:v>0.9461970628787818</c:v>
                </c:pt>
                <c:pt idx="168">
                  <c:v>0.94685943530758798</c:v>
                </c:pt>
                <c:pt idx="169">
                  <c:v>0.94751115490421034</c:v>
                </c:pt>
                <c:pt idx="170">
                  <c:v>0.94816092732492463</c:v>
                </c:pt>
                <c:pt idx="171">
                  <c:v>0.94880276540835162</c:v>
                </c:pt>
                <c:pt idx="172">
                  <c:v>0.94944064081800084</c:v>
                </c:pt>
                <c:pt idx="173">
                  <c:v>0.95005546835325949</c:v>
                </c:pt>
                <c:pt idx="174">
                  <c:v>0.9506633540176217</c:v>
                </c:pt>
                <c:pt idx="175">
                  <c:v>0.95126478505455103</c:v>
                </c:pt>
                <c:pt idx="176">
                  <c:v>0.95186432644985586</c:v>
                </c:pt>
                <c:pt idx="177">
                  <c:v>0.95242778306171272</c:v>
                </c:pt>
                <c:pt idx="178">
                  <c:v>0.95298352108984552</c:v>
                </c:pt>
                <c:pt idx="179">
                  <c:v>0.95353807966516602</c:v>
                </c:pt>
                <c:pt idx="180">
                  <c:v>0.95409089782840995</c:v>
                </c:pt>
                <c:pt idx="181">
                  <c:v>0.95463271435787622</c:v>
                </c:pt>
                <c:pt idx="182">
                  <c:v>0.95517353842095165</c:v>
                </c:pt>
                <c:pt idx="183">
                  <c:v>0.95571328191826466</c:v>
                </c:pt>
                <c:pt idx="184">
                  <c:v>0.95623583704837478</c:v>
                </c:pt>
                <c:pt idx="185">
                  <c:v>0.95675788875350409</c:v>
                </c:pt>
                <c:pt idx="186">
                  <c:v>0.95727505004453384</c:v>
                </c:pt>
                <c:pt idx="187">
                  <c:v>0.95778406663855209</c:v>
                </c:pt>
                <c:pt idx="188">
                  <c:v>0.95829030540544391</c:v>
                </c:pt>
                <c:pt idx="189">
                  <c:v>0.95879505367480322</c:v>
                </c:pt>
                <c:pt idx="190">
                  <c:v>0.95929269286425456</c:v>
                </c:pt>
                <c:pt idx="191">
                  <c:v>0.95978313487442624</c:v>
                </c:pt>
                <c:pt idx="192">
                  <c:v>0.96026887525486615</c:v>
                </c:pt>
                <c:pt idx="193">
                  <c:v>0.96072692006957461</c:v>
                </c:pt>
                <c:pt idx="194">
                  <c:v>0.96118242438607615</c:v>
                </c:pt>
                <c:pt idx="195">
                  <c:v>0.96162989188234782</c:v>
                </c:pt>
                <c:pt idx="196">
                  <c:v>0.96207018197674987</c:v>
                </c:pt>
                <c:pt idx="197">
                  <c:v>0.96250485888261561</c:v>
                </c:pt>
                <c:pt idx="198">
                  <c:v>0.96293951601107131</c:v>
                </c:pt>
                <c:pt idx="199">
                  <c:v>0.96337246149459221</c:v>
                </c:pt>
                <c:pt idx="200">
                  <c:v>0.96380299772999056</c:v>
                </c:pt>
                <c:pt idx="201">
                  <c:v>0.96423348002699805</c:v>
                </c:pt>
                <c:pt idx="202">
                  <c:v>0.96466181917194427</c:v>
                </c:pt>
                <c:pt idx="203">
                  <c:v>0.9650892341724614</c:v>
                </c:pt>
                <c:pt idx="204">
                  <c:v>0.96550991047002077</c:v>
                </c:pt>
                <c:pt idx="205">
                  <c:v>0.96592647126836173</c:v>
                </c:pt>
                <c:pt idx="206">
                  <c:v>0.96633665115507061</c:v>
                </c:pt>
                <c:pt idx="207">
                  <c:v>0.96674647504840017</c:v>
                </c:pt>
                <c:pt idx="208">
                  <c:v>0.96715421332395191</c:v>
                </c:pt>
                <c:pt idx="209">
                  <c:v>0.96756063909866075</c:v>
                </c:pt>
                <c:pt idx="210">
                  <c:v>0.96796347257654203</c:v>
                </c:pt>
                <c:pt idx="211">
                  <c:v>0.96836483893019354</c:v>
                </c:pt>
                <c:pt idx="212">
                  <c:v>0.96876057051995235</c:v>
                </c:pt>
                <c:pt idx="213">
                  <c:v>0.9691561744555196</c:v>
                </c:pt>
                <c:pt idx="214">
                  <c:v>0.96955049825327844</c:v>
                </c:pt>
                <c:pt idx="215">
                  <c:v>0.96993477692472319</c:v>
                </c:pt>
                <c:pt idx="216">
                  <c:v>0.97031850182868895</c:v>
                </c:pt>
                <c:pt idx="217">
                  <c:v>0.97070200378730609</c:v>
                </c:pt>
                <c:pt idx="218">
                  <c:v>0.97107897740268956</c:v>
                </c:pt>
                <c:pt idx="219">
                  <c:v>0.97145090777853282</c:v>
                </c:pt>
                <c:pt idx="220">
                  <c:v>0.97182110493408491</c:v>
                </c:pt>
                <c:pt idx="221">
                  <c:v>0.97218608804519269</c:v>
                </c:pt>
                <c:pt idx="222">
                  <c:v>0.97254862055541158</c:v>
                </c:pt>
                <c:pt idx="223">
                  <c:v>0.97290838243028943</c:v>
                </c:pt>
                <c:pt idx="224">
                  <c:v>0.97326518488545855</c:v>
                </c:pt>
                <c:pt idx="225">
                  <c:v>0.97362164573081922</c:v>
                </c:pt>
                <c:pt idx="226">
                  <c:v>0.97397790520618754</c:v>
                </c:pt>
                <c:pt idx="227">
                  <c:v>0.97433317940695052</c:v>
                </c:pt>
                <c:pt idx="228">
                  <c:v>0.97468445857090125</c:v>
                </c:pt>
                <c:pt idx="229">
                  <c:v>0.9750100163142239</c:v>
                </c:pt>
                <c:pt idx="230">
                  <c:v>0.97533376172761554</c:v>
                </c:pt>
                <c:pt idx="231">
                  <c:v>0.97563635610002652</c:v>
                </c:pt>
                <c:pt idx="232">
                  <c:v>0.97593817375960989</c:v>
                </c:pt>
                <c:pt idx="233">
                  <c:v>0.97623920391868757</c:v>
                </c:pt>
                <c:pt idx="234">
                  <c:v>0.97653922902574997</c:v>
                </c:pt>
                <c:pt idx="235">
                  <c:v>0.97683633606586984</c:v>
                </c:pt>
                <c:pt idx="236">
                  <c:v>0.97713098531331544</c:v>
                </c:pt>
                <c:pt idx="237">
                  <c:v>0.97742425913179543</c:v>
                </c:pt>
                <c:pt idx="238">
                  <c:v>0.9777174214776011</c:v>
                </c:pt>
                <c:pt idx="239">
                  <c:v>0.97800835077402748</c:v>
                </c:pt>
                <c:pt idx="240">
                  <c:v>0.97829153451753448</c:v>
                </c:pt>
                <c:pt idx="241">
                  <c:v>0.97857352802055098</c:v>
                </c:pt>
                <c:pt idx="242">
                  <c:v>0.97885251176136068</c:v>
                </c:pt>
                <c:pt idx="243">
                  <c:v>0.97912633899200952</c:v>
                </c:pt>
                <c:pt idx="244">
                  <c:v>0.97939555628819097</c:v>
                </c:pt>
                <c:pt idx="245">
                  <c:v>0.97966275628855637</c:v>
                </c:pt>
                <c:pt idx="246">
                  <c:v>0.97992962187089871</c:v>
                </c:pt>
                <c:pt idx="247">
                  <c:v>0.98019553813756288</c:v>
                </c:pt>
                <c:pt idx="248">
                  <c:v>0.98045633385299347</c:v>
                </c:pt>
                <c:pt idx="249">
                  <c:v>0.98071605259855432</c:v>
                </c:pt>
                <c:pt idx="250">
                  <c:v>0.98097504317583928</c:v>
                </c:pt>
                <c:pt idx="251">
                  <c:v>0.9812305385454001</c:v>
                </c:pt>
                <c:pt idx="252">
                  <c:v>0.9814839590848613</c:v>
                </c:pt>
                <c:pt idx="253">
                  <c:v>0.981729918146928</c:v>
                </c:pt>
                <c:pt idx="254">
                  <c:v>0.98197460066707898</c:v>
                </c:pt>
                <c:pt idx="255">
                  <c:v>0.98221773335746754</c:v>
                </c:pt>
                <c:pt idx="256">
                  <c:v>0.98245937734826994</c:v>
                </c:pt>
                <c:pt idx="257">
                  <c:v>0.98270098897603786</c:v>
                </c:pt>
                <c:pt idx="258">
                  <c:v>0.98293959623543792</c:v>
                </c:pt>
                <c:pt idx="259">
                  <c:v>0.98317575109600275</c:v>
                </c:pt>
                <c:pt idx="260">
                  <c:v>0.98341020330136453</c:v>
                </c:pt>
                <c:pt idx="261">
                  <c:v>0.98364449009566124</c:v>
                </c:pt>
                <c:pt idx="262">
                  <c:v>0.98387750394393492</c:v>
                </c:pt>
                <c:pt idx="263">
                  <c:v>0.98410137703291367</c:v>
                </c:pt>
                <c:pt idx="264">
                  <c:v>0.98432267546270469</c:v>
                </c:pt>
                <c:pt idx="265">
                  <c:v>0.98454348485108578</c:v>
                </c:pt>
                <c:pt idx="266">
                  <c:v>0.98476138875814889</c:v>
                </c:pt>
                <c:pt idx="267">
                  <c:v>0.98497917040485949</c:v>
                </c:pt>
                <c:pt idx="268">
                  <c:v>0.98519547234171578</c:v>
                </c:pt>
                <c:pt idx="269">
                  <c:v>0.98541075484298579</c:v>
                </c:pt>
                <c:pt idx="270">
                  <c:v>0.9856242735588765</c:v>
                </c:pt>
                <c:pt idx="271">
                  <c:v>0.98583544235887455</c:v>
                </c:pt>
                <c:pt idx="272">
                  <c:v>0.98604582905220595</c:v>
                </c:pt>
                <c:pt idx="273">
                  <c:v>0.98625549836493964</c:v>
                </c:pt>
                <c:pt idx="274">
                  <c:v>0.98646244918277681</c:v>
                </c:pt>
                <c:pt idx="275">
                  <c:v>0.98666692243052967</c:v>
                </c:pt>
                <c:pt idx="276">
                  <c:v>0.9868676307786044</c:v>
                </c:pt>
                <c:pt idx="277">
                  <c:v>0.98706829238007376</c:v>
                </c:pt>
                <c:pt idx="278">
                  <c:v>0.98726851168673857</c:v>
                </c:pt>
                <c:pt idx="279">
                  <c:v>0.98746483664158735</c:v>
                </c:pt>
                <c:pt idx="280">
                  <c:v>0.98766054669878089</c:v>
                </c:pt>
                <c:pt idx="281">
                  <c:v>0.98785414956284046</c:v>
                </c:pt>
                <c:pt idx="282">
                  <c:v>0.98804457365773524</c:v>
                </c:pt>
                <c:pt idx="283">
                  <c:v>0.9882313443256262</c:v>
                </c:pt>
                <c:pt idx="284">
                  <c:v>0.9884148697003371</c:v>
                </c:pt>
                <c:pt idx="285">
                  <c:v>0.98859708257420509</c:v>
                </c:pt>
                <c:pt idx="286">
                  <c:v>0.98877857447158268</c:v>
                </c:pt>
                <c:pt idx="287">
                  <c:v>0.98895935797809442</c:v>
                </c:pt>
                <c:pt idx="288">
                  <c:v>0.9891396991898016</c:v>
                </c:pt>
                <c:pt idx="289">
                  <c:v>0.98931894725012182</c:v>
                </c:pt>
                <c:pt idx="290">
                  <c:v>0.98949446277379838</c:v>
                </c:pt>
                <c:pt idx="291">
                  <c:v>0.98966827744021824</c:v>
                </c:pt>
                <c:pt idx="292">
                  <c:v>0.98984174330504426</c:v>
                </c:pt>
                <c:pt idx="293">
                  <c:v>0.99001171216419981</c:v>
                </c:pt>
                <c:pt idx="294">
                  <c:v>0.99017886364140895</c:v>
                </c:pt>
                <c:pt idx="295">
                  <c:v>0.99034493994669481</c:v>
                </c:pt>
                <c:pt idx="296">
                  <c:v>0.99050286975702284</c:v>
                </c:pt>
                <c:pt idx="297">
                  <c:v>0.99065986823113628</c:v>
                </c:pt>
                <c:pt idx="298">
                  <c:v>0.99081634350285896</c:v>
                </c:pt>
                <c:pt idx="299">
                  <c:v>0.99097121141053568</c:v>
                </c:pt>
                <c:pt idx="300">
                  <c:v>0.99112165097632743</c:v>
                </c:pt>
                <c:pt idx="301">
                  <c:v>0.99126998155103874</c:v>
                </c:pt>
                <c:pt idx="302">
                  <c:v>0.99141646743278455</c:v>
                </c:pt>
                <c:pt idx="303">
                  <c:v>0.99156228088259168</c:v>
                </c:pt>
                <c:pt idx="304">
                  <c:v>0.99170621368050604</c:v>
                </c:pt>
                <c:pt idx="305">
                  <c:v>0.99184896163176905</c:v>
                </c:pt>
                <c:pt idx="306">
                  <c:v>0.99199104254493253</c:v>
                </c:pt>
                <c:pt idx="307">
                  <c:v>0.99213114391915347</c:v>
                </c:pt>
                <c:pt idx="308">
                  <c:v>0.99226857893892229</c:v>
                </c:pt>
                <c:pt idx="309">
                  <c:v>0.99239917277279077</c:v>
                </c:pt>
                <c:pt idx="310">
                  <c:v>0.99252920025355584</c:v>
                </c:pt>
                <c:pt idx="311">
                  <c:v>0.99265839348720986</c:v>
                </c:pt>
                <c:pt idx="312">
                  <c:v>0.99278652053867222</c:v>
                </c:pt>
                <c:pt idx="313">
                  <c:v>0.99291278491770552</c:v>
                </c:pt>
                <c:pt idx="314">
                  <c:v>0.99303720640171966</c:v>
                </c:pt>
                <c:pt idx="315">
                  <c:v>0.99315107753649257</c:v>
                </c:pt>
                <c:pt idx="316">
                  <c:v>0.99326297632410843</c:v>
                </c:pt>
                <c:pt idx="317">
                  <c:v>0.99337462879307292</c:v>
                </c:pt>
                <c:pt idx="318">
                  <c:v>0.99348489324744738</c:v>
                </c:pt>
                <c:pt idx="319">
                  <c:v>0.99359374631392916</c:v>
                </c:pt>
                <c:pt idx="320">
                  <c:v>0.99370239980836494</c:v>
                </c:pt>
                <c:pt idx="321">
                  <c:v>0.99381071888477779</c:v>
                </c:pt>
                <c:pt idx="322">
                  <c:v>0.99391773804597217</c:v>
                </c:pt>
                <c:pt idx="323">
                  <c:v>0.99402452527208607</c:v>
                </c:pt>
                <c:pt idx="324">
                  <c:v>0.99412883492811577</c:v>
                </c:pt>
                <c:pt idx="325">
                  <c:v>0.9942320514327585</c:v>
                </c:pt>
                <c:pt idx="326">
                  <c:v>0.99433504678999896</c:v>
                </c:pt>
                <c:pt idx="327">
                  <c:v>0.99443765918466465</c:v>
                </c:pt>
                <c:pt idx="328">
                  <c:v>0.99453752072139934</c:v>
                </c:pt>
                <c:pt idx="329">
                  <c:v>0.99463413696495395</c:v>
                </c:pt>
                <c:pt idx="330">
                  <c:v>0.99473025517736691</c:v>
                </c:pt>
                <c:pt idx="331">
                  <c:v>0.99482087167391775</c:v>
                </c:pt>
                <c:pt idx="332">
                  <c:v>0.99491138748547248</c:v>
                </c:pt>
                <c:pt idx="333">
                  <c:v>0.99500178822846019</c:v>
                </c:pt>
                <c:pt idx="334">
                  <c:v>0.99508782355768544</c:v>
                </c:pt>
                <c:pt idx="335">
                  <c:v>0.99516957078484181</c:v>
                </c:pt>
                <c:pt idx="336">
                  <c:v>0.99524955602456522</c:v>
                </c:pt>
                <c:pt idx="337">
                  <c:v>0.9953289964865415</c:v>
                </c:pt>
                <c:pt idx="338">
                  <c:v>0.9954078759892534</c:v>
                </c:pt>
                <c:pt idx="339">
                  <c:v>0.9954866260398274</c:v>
                </c:pt>
                <c:pt idx="340">
                  <c:v>0.99556521787112173</c:v>
                </c:pt>
                <c:pt idx="341">
                  <c:v>0.99564277048941985</c:v>
                </c:pt>
                <c:pt idx="342">
                  <c:v>0.9957200731931739</c:v>
                </c:pt>
                <c:pt idx="343">
                  <c:v>0.99579491810425369</c:v>
                </c:pt>
                <c:pt idx="344">
                  <c:v>0.99586893596000781</c:v>
                </c:pt>
                <c:pt idx="345">
                  <c:v>0.99594272367862779</c:v>
                </c:pt>
                <c:pt idx="346">
                  <c:v>0.99601593965030533</c:v>
                </c:pt>
                <c:pt idx="347">
                  <c:v>0.99608899200886403</c:v>
                </c:pt>
                <c:pt idx="348">
                  <c:v>0.99616143126771395</c:v>
                </c:pt>
                <c:pt idx="349">
                  <c:v>0.99623357386541445</c:v>
                </c:pt>
                <c:pt idx="350">
                  <c:v>0.99630538384303835</c:v>
                </c:pt>
                <c:pt idx="351">
                  <c:v>0.9963760125699036</c:v>
                </c:pt>
                <c:pt idx="352">
                  <c:v>0.99644639318017114</c:v>
                </c:pt>
                <c:pt idx="353">
                  <c:v>0.99651474390899808</c:v>
                </c:pt>
                <c:pt idx="354">
                  <c:v>0.99658268830194763</c:v>
                </c:pt>
                <c:pt idx="355">
                  <c:v>0.99664882755675166</c:v>
                </c:pt>
                <c:pt idx="356">
                  <c:v>0.99671438787282773</c:v>
                </c:pt>
                <c:pt idx="357">
                  <c:v>0.99677808911236743</c:v>
                </c:pt>
                <c:pt idx="358">
                  <c:v>0.99684112690970017</c:v>
                </c:pt>
                <c:pt idx="359">
                  <c:v>0.99690375477526283</c:v>
                </c:pt>
                <c:pt idx="360">
                  <c:v>0.99696542793130827</c:v>
                </c:pt>
                <c:pt idx="361">
                  <c:v>0.99702665879254904</c:v>
                </c:pt>
                <c:pt idx="362">
                  <c:v>0.99708760917415762</c:v>
                </c:pt>
                <c:pt idx="363">
                  <c:v>0.99714559294427207</c:v>
                </c:pt>
                <c:pt idx="364">
                  <c:v>0.99720258065210299</c:v>
                </c:pt>
                <c:pt idx="365">
                  <c:v>0.99725853274283049</c:v>
                </c:pt>
                <c:pt idx="366">
                  <c:v>0.99731403534696794</c:v>
                </c:pt>
                <c:pt idx="367">
                  <c:v>0.99736946603325094</c:v>
                </c:pt>
                <c:pt idx="368">
                  <c:v>0.99742464500704353</c:v>
                </c:pt>
                <c:pt idx="369">
                  <c:v>0.99747930437433807</c:v>
                </c:pt>
                <c:pt idx="370">
                  <c:v>0.99753339379263639</c:v>
                </c:pt>
                <c:pt idx="371">
                  <c:v>0.99758747242325663</c:v>
                </c:pt>
                <c:pt idx="372">
                  <c:v>0.99764106920425233</c:v>
                </c:pt>
                <c:pt idx="373">
                  <c:v>0.99769433336517133</c:v>
                </c:pt>
                <c:pt idx="374">
                  <c:v>0.99774674350156933</c:v>
                </c:pt>
                <c:pt idx="375">
                  <c:v>0.99779898283306312</c:v>
                </c:pt>
                <c:pt idx="376">
                  <c:v>0.9978507079518979</c:v>
                </c:pt>
                <c:pt idx="377">
                  <c:v>0.9979016132071924</c:v>
                </c:pt>
                <c:pt idx="378">
                  <c:v>0.99795031597819572</c:v>
                </c:pt>
                <c:pt idx="379">
                  <c:v>0.9979985099303792</c:v>
                </c:pt>
                <c:pt idx="380">
                  <c:v>0.99804629934463163</c:v>
                </c:pt>
                <c:pt idx="381">
                  <c:v>0.99809344149819446</c:v>
                </c:pt>
                <c:pt idx="382">
                  <c:v>0.99814020608302156</c:v>
                </c:pt>
                <c:pt idx="383">
                  <c:v>0.99818669198616294</c:v>
                </c:pt>
                <c:pt idx="384">
                  <c:v>0.99823298191315102</c:v>
                </c:pt>
                <c:pt idx="385">
                  <c:v>0.99827919632639195</c:v>
                </c:pt>
                <c:pt idx="386">
                  <c:v>0.99832186518941068</c:v>
                </c:pt>
                <c:pt idx="387">
                  <c:v>0.99836445134689689</c:v>
                </c:pt>
                <c:pt idx="388">
                  <c:v>0.99840675342885821</c:v>
                </c:pt>
                <c:pt idx="389">
                  <c:v>0.99844828958567011</c:v>
                </c:pt>
                <c:pt idx="390">
                  <c:v>0.9984897843897157</c:v>
                </c:pt>
                <c:pt idx="391">
                  <c:v>0.99852976352497969</c:v>
                </c:pt>
                <c:pt idx="392">
                  <c:v>0.99856836183743913</c:v>
                </c:pt>
                <c:pt idx="393">
                  <c:v>0.9986060108342204</c:v>
                </c:pt>
                <c:pt idx="394">
                  <c:v>0.99864360589261081</c:v>
                </c:pt>
                <c:pt idx="395">
                  <c:v>0.99868109307421971</c:v>
                </c:pt>
                <c:pt idx="396">
                  <c:v>0.99871803008424231</c:v>
                </c:pt>
                <c:pt idx="397">
                  <c:v>0.99875462728240294</c:v>
                </c:pt>
                <c:pt idx="398">
                  <c:v>0.9987903974252379</c:v>
                </c:pt>
                <c:pt idx="399">
                  <c:v>0.99882585292745985</c:v>
                </c:pt>
                <c:pt idx="400">
                  <c:v>0.99886094884040966</c:v>
                </c:pt>
                <c:pt idx="401">
                  <c:v>0.99889566898257021</c:v>
                </c:pt>
                <c:pt idx="402">
                  <c:v>0.99892990907305268</c:v>
                </c:pt>
                <c:pt idx="403">
                  <c:v>0.9989636960810524</c:v>
                </c:pt>
                <c:pt idx="404">
                  <c:v>0.99899708754085281</c:v>
                </c:pt>
                <c:pt idx="405">
                  <c:v>0.99903037831565711</c:v>
                </c:pt>
                <c:pt idx="406">
                  <c:v>0.9990635540218944</c:v>
                </c:pt>
                <c:pt idx="407">
                  <c:v>0.99909530215872167</c:v>
                </c:pt>
                <c:pt idx="408">
                  <c:v>0.99912704310376355</c:v>
                </c:pt>
                <c:pt idx="409">
                  <c:v>0.99915850896301228</c:v>
                </c:pt>
                <c:pt idx="410">
                  <c:v>0.99918969614057518</c:v>
                </c:pt>
                <c:pt idx="411">
                  <c:v>0.99922074667421479</c:v>
                </c:pt>
                <c:pt idx="412">
                  <c:v>0.9992516569680383</c:v>
                </c:pt>
                <c:pt idx="413">
                  <c:v>0.99928115048013</c:v>
                </c:pt>
                <c:pt idx="414">
                  <c:v>0.99930888919657423</c:v>
                </c:pt>
                <c:pt idx="415">
                  <c:v>0.99933576489876552</c:v>
                </c:pt>
                <c:pt idx="416">
                  <c:v>0.99936243203917907</c:v>
                </c:pt>
                <c:pt idx="417">
                  <c:v>0.99938909378575358</c:v>
                </c:pt>
                <c:pt idx="418">
                  <c:v>0.99941520715868826</c:v>
                </c:pt>
                <c:pt idx="419">
                  <c:v>0.99943963046204431</c:v>
                </c:pt>
                <c:pt idx="420">
                  <c:v>0.9994635629260441</c:v>
                </c:pt>
                <c:pt idx="421">
                  <c:v>0.99948670249569904</c:v>
                </c:pt>
                <c:pt idx="422">
                  <c:v>0.99950972519884063</c:v>
                </c:pt>
                <c:pt idx="423">
                  <c:v>0.99953229302155311</c:v>
                </c:pt>
                <c:pt idx="424">
                  <c:v>0.99955482848123101</c:v>
                </c:pt>
                <c:pt idx="425">
                  <c:v>0.99957706907770594</c:v>
                </c:pt>
                <c:pt idx="426">
                  <c:v>0.99959829023859459</c:v>
                </c:pt>
                <c:pt idx="427">
                  <c:v>0.99961870052567481</c:v>
                </c:pt>
                <c:pt idx="428">
                  <c:v>0.99963715105122253</c:v>
                </c:pt>
                <c:pt idx="429">
                  <c:v>0.99965478530912277</c:v>
                </c:pt>
                <c:pt idx="430">
                  <c:v>0.99967214987506903</c:v>
                </c:pt>
                <c:pt idx="431">
                  <c:v>0.9996892159819194</c:v>
                </c:pt>
                <c:pt idx="432">
                  <c:v>0.99970610229413381</c:v>
                </c:pt>
                <c:pt idx="433">
                  <c:v>0.99972244922244013</c:v>
                </c:pt>
                <c:pt idx="434">
                  <c:v>0.99973846892450891</c:v>
                </c:pt>
                <c:pt idx="435">
                  <c:v>0.99975351773554322</c:v>
                </c:pt>
                <c:pt idx="436">
                  <c:v>0.99976817819016373</c:v>
                </c:pt>
                <c:pt idx="437">
                  <c:v>0.99978260131586472</c:v>
                </c:pt>
                <c:pt idx="438">
                  <c:v>0.99979661450979562</c:v>
                </c:pt>
                <c:pt idx="439">
                  <c:v>0.99981053061462311</c:v>
                </c:pt>
                <c:pt idx="440">
                  <c:v>0.99982439997284522</c:v>
                </c:pt>
                <c:pt idx="441">
                  <c:v>0.99983783063215548</c:v>
                </c:pt>
                <c:pt idx="442">
                  <c:v>0.9998511713941477</c:v>
                </c:pt>
                <c:pt idx="443">
                  <c:v>0.99986364554599427</c:v>
                </c:pt>
                <c:pt idx="444">
                  <c:v>0.99987590034838492</c:v>
                </c:pt>
                <c:pt idx="445">
                  <c:v>0.99988758160588675</c:v>
                </c:pt>
                <c:pt idx="446">
                  <c:v>0.99989880798295949</c:v>
                </c:pt>
                <c:pt idx="447">
                  <c:v>0.9999094122705916</c:v>
                </c:pt>
                <c:pt idx="448">
                  <c:v>0.99991988890403216</c:v>
                </c:pt>
                <c:pt idx="449">
                  <c:v>0.99992929575938838</c:v>
                </c:pt>
                <c:pt idx="450">
                  <c:v>0.99993855518314312</c:v>
                </c:pt>
                <c:pt idx="451">
                  <c:v>0.99994730399013154</c:v>
                </c:pt>
                <c:pt idx="452">
                  <c:v>0.99995571837909702</c:v>
                </c:pt>
                <c:pt idx="453">
                  <c:v>0.99996267643151071</c:v>
                </c:pt>
                <c:pt idx="454">
                  <c:v>0.99996905374725009</c:v>
                </c:pt>
                <c:pt idx="455">
                  <c:v>0.9999752800354953</c:v>
                </c:pt>
                <c:pt idx="456">
                  <c:v>0.99998147036481322</c:v>
                </c:pt>
                <c:pt idx="457">
                  <c:v>0.99998753303993959</c:v>
                </c:pt>
                <c:pt idx="458">
                  <c:v>0.99999115949774797</c:v>
                </c:pt>
                <c:pt idx="459">
                  <c:v>0.99999359931095866</c:v>
                </c:pt>
                <c:pt idx="460">
                  <c:v>0.99999575145275177</c:v>
                </c:pt>
                <c:pt idx="461">
                  <c:v>0.99999782808079773</c:v>
                </c:pt>
                <c:pt idx="462">
                  <c:v>0.99999950376680535</c:v>
                </c:pt>
                <c:pt idx="463">
                  <c:v>1.0000000000000007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A7-49F5-82CF-3FEEEC9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275360"/>
        <c:axId val="1499287840"/>
      </c:lineChart>
      <c:catAx>
        <c:axId val="14992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87840"/>
        <c:crosses val="autoZero"/>
        <c:auto val="1"/>
        <c:lblAlgn val="ctr"/>
        <c:lblOffset val="100"/>
        <c:noMultiLvlLbl val="0"/>
      </c:catAx>
      <c:valAx>
        <c:axId val="149928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7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4"/>
          <c:order val="2"/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INSUMOS'!$G$18:$G$809</c:f>
              <c:numCache>
                <c:formatCode>0.00%</c:formatCode>
                <c:ptCount val="792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  <c:pt idx="87">
                  <c:v>0.80100493223640157</c:v>
                </c:pt>
                <c:pt idx="88">
                  <c:v>0.80308030955983756</c:v>
                </c:pt>
                <c:pt idx="89">
                  <c:v>0.80513950068718432</c:v>
                </c:pt>
                <c:pt idx="90">
                  <c:v>0.80717472222454112</c:v>
                </c:pt>
                <c:pt idx="91">
                  <c:v>0.80912945392101265</c:v>
                </c:pt>
                <c:pt idx="92">
                  <c:v>0.81107586741740323</c:v>
                </c:pt>
                <c:pt idx="93">
                  <c:v>0.81298288654668305</c:v>
                </c:pt>
                <c:pt idx="94">
                  <c:v>0.81488986941791675</c:v>
                </c:pt>
                <c:pt idx="95">
                  <c:v>0.81678453966098841</c:v>
                </c:pt>
                <c:pt idx="96">
                  <c:v>0.81867156549933617</c:v>
                </c:pt>
                <c:pt idx="97">
                  <c:v>0.82053870984239419</c:v>
                </c:pt>
                <c:pt idx="98">
                  <c:v>0.82237116429982571</c:v>
                </c:pt>
                <c:pt idx="99">
                  <c:v>0.82417107111785581</c:v>
                </c:pt>
                <c:pt idx="100">
                  <c:v>0.82596381395027307</c:v>
                </c:pt>
                <c:pt idx="101">
                  <c:v>0.82772787062520081</c:v>
                </c:pt>
                <c:pt idx="102">
                  <c:v>0.82946862244098407</c:v>
                </c:pt>
                <c:pt idx="103">
                  <c:v>0.83114530326776737</c:v>
                </c:pt>
                <c:pt idx="104">
                  <c:v>0.83278531512390674</c:v>
                </c:pt>
                <c:pt idx="105">
                  <c:v>0.83440268685174723</c:v>
                </c:pt>
                <c:pt idx="106">
                  <c:v>0.83599759369851179</c:v>
                </c:pt>
                <c:pt idx="107">
                  <c:v>0.83758482894701791</c:v>
                </c:pt>
                <c:pt idx="108">
                  <c:v>0.83915821966491344</c:v>
                </c:pt>
                <c:pt idx="109">
                  <c:v>0.84072919015823033</c:v>
                </c:pt>
                <c:pt idx="110">
                  <c:v>0.84229757424425722</c:v>
                </c:pt>
                <c:pt idx="111">
                  <c:v>0.84382007679442161</c:v>
                </c:pt>
                <c:pt idx="112">
                  <c:v>0.84531392642363867</c:v>
                </c:pt>
                <c:pt idx="113">
                  <c:v>0.84679488631745969</c:v>
                </c:pt>
                <c:pt idx="114">
                  <c:v>0.84821668516602622</c:v>
                </c:pt>
                <c:pt idx="115">
                  <c:v>0.84963585530624897</c:v>
                </c:pt>
                <c:pt idx="116">
                  <c:v>0.85102987746998282</c:v>
                </c:pt>
                <c:pt idx="117">
                  <c:v>0.85241484720820171</c:v>
                </c:pt>
                <c:pt idx="118">
                  <c:v>0.85379222088575824</c:v>
                </c:pt>
                <c:pt idx="119">
                  <c:v>0.85515853888075166</c:v>
                </c:pt>
                <c:pt idx="120">
                  <c:v>0.85651668672935244</c:v>
                </c:pt>
                <c:pt idx="121">
                  <c:v>0.85781043424503423</c:v>
                </c:pt>
                <c:pt idx="122">
                  <c:v>0.85909369109937161</c:v>
                </c:pt>
                <c:pt idx="123">
                  <c:v>0.86037196247236736</c:v>
                </c:pt>
                <c:pt idx="124">
                  <c:v>0.86164007252793762</c:v>
                </c:pt>
                <c:pt idx="125">
                  <c:v>0.86290505230552605</c:v>
                </c:pt>
                <c:pt idx="126">
                  <c:v>0.86416129389399932</c:v>
                </c:pt>
                <c:pt idx="127">
                  <c:v>0.8654159129349086</c:v>
                </c:pt>
                <c:pt idx="128">
                  <c:v>0.86665811661652525</c:v>
                </c:pt>
                <c:pt idx="129">
                  <c:v>0.86789452505377018</c:v>
                </c:pt>
                <c:pt idx="130">
                  <c:v>0.86912821715905986</c:v>
                </c:pt>
                <c:pt idx="131">
                  <c:v>0.87035292935492681</c:v>
                </c:pt>
                <c:pt idx="132">
                  <c:v>0.87155414331540337</c:v>
                </c:pt>
                <c:pt idx="133">
                  <c:v>0.87274308090576413</c:v>
                </c:pt>
                <c:pt idx="134">
                  <c:v>0.8739253560801501</c:v>
                </c:pt>
                <c:pt idx="135">
                  <c:v>0.87508416323418403</c:v>
                </c:pt>
                <c:pt idx="136">
                  <c:v>0.87623835050884136</c:v>
                </c:pt>
                <c:pt idx="137">
                  <c:v>0.87738981238703195</c:v>
                </c:pt>
                <c:pt idx="138">
                  <c:v>0.87851686051416755</c:v>
                </c:pt>
                <c:pt idx="139">
                  <c:v>0.87964176941658201</c:v>
                </c:pt>
                <c:pt idx="140">
                  <c:v>0.88076565705069743</c:v>
                </c:pt>
                <c:pt idx="141">
                  <c:v>0.88187877000210713</c:v>
                </c:pt>
                <c:pt idx="142">
                  <c:v>0.88298799125656646</c:v>
                </c:pt>
                <c:pt idx="143">
                  <c:v>0.88406384604408284</c:v>
                </c:pt>
                <c:pt idx="144">
                  <c:v>0.88513709025227849</c:v>
                </c:pt>
                <c:pt idx="145">
                  <c:v>0.8861995446702492</c:v>
                </c:pt>
                <c:pt idx="146">
                  <c:v>0.88726018316441002</c:v>
                </c:pt>
                <c:pt idx="147">
                  <c:v>0.88830694086991413</c:v>
                </c:pt>
                <c:pt idx="148">
                  <c:v>0.88934678235312059</c:v>
                </c:pt>
                <c:pt idx="149">
                  <c:v>0.89038514027793991</c:v>
                </c:pt>
                <c:pt idx="150">
                  <c:v>0.89141704124904586</c:v>
                </c:pt>
                <c:pt idx="151">
                  <c:v>0.8924390044940107</c:v>
                </c:pt>
                <c:pt idx="152">
                  <c:v>0.89343898025550683</c:v>
                </c:pt>
                <c:pt idx="153">
                  <c:v>0.89440190633687477</c:v>
                </c:pt>
                <c:pt idx="154">
                  <c:v>0.89533396473497817</c:v>
                </c:pt>
                <c:pt idx="155">
                  <c:v>0.89624441031608948</c:v>
                </c:pt>
                <c:pt idx="156">
                  <c:v>0.89713552733711444</c:v>
                </c:pt>
                <c:pt idx="157">
                  <c:v>0.89802161959724769</c:v>
                </c:pt>
                <c:pt idx="158">
                  <c:v>0.89890716798668913</c:v>
                </c:pt>
                <c:pt idx="159">
                  <c:v>0.89977110053763465</c:v>
                </c:pt>
                <c:pt idx="160">
                  <c:v>0.9006343925297654</c:v>
                </c:pt>
                <c:pt idx="161">
                  <c:v>0.90149495610392549</c:v>
                </c:pt>
                <c:pt idx="162">
                  <c:v>0.90235436244211353</c:v>
                </c:pt>
                <c:pt idx="163">
                  <c:v>0.903207064063273</c:v>
                </c:pt>
                <c:pt idx="164">
                  <c:v>0.90405806457776861</c:v>
                </c:pt>
                <c:pt idx="165">
                  <c:v>0.90489340765934756</c:v>
                </c:pt>
                <c:pt idx="166">
                  <c:v>0.90572757235442758</c:v>
                </c:pt>
                <c:pt idx="167">
                  <c:v>0.90655642524575086</c:v>
                </c:pt>
                <c:pt idx="168">
                  <c:v>0.90738069753724748</c:v>
                </c:pt>
                <c:pt idx="169">
                  <c:v>0.90816576279487171</c:v>
                </c:pt>
                <c:pt idx="170">
                  <c:v>0.90895056820316533</c:v>
                </c:pt>
                <c:pt idx="171">
                  <c:v>0.90972713699198182</c:v>
                </c:pt>
                <c:pt idx="172">
                  <c:v>0.91049511866687527</c:v>
                </c:pt>
                <c:pt idx="173">
                  <c:v>0.91124576295271509</c:v>
                </c:pt>
                <c:pt idx="174">
                  <c:v>0.91199523791656745</c:v>
                </c:pt>
                <c:pt idx="175">
                  <c:v>0.91274177900018783</c:v>
                </c:pt>
                <c:pt idx="176">
                  <c:v>0.91348540433259928</c:v>
                </c:pt>
                <c:pt idx="177">
                  <c:v>0.91422888161132243</c:v>
                </c:pt>
                <c:pt idx="178">
                  <c:v>0.91496458758216026</c:v>
                </c:pt>
                <c:pt idx="179">
                  <c:v>0.91569649250116303</c:v>
                </c:pt>
                <c:pt idx="180">
                  <c:v>0.91642742751743211</c:v>
                </c:pt>
                <c:pt idx="181">
                  <c:v>0.91714692312014989</c:v>
                </c:pt>
                <c:pt idx="182">
                  <c:v>0.91786195898319478</c:v>
                </c:pt>
                <c:pt idx="183">
                  <c:v>0.91856642260429155</c:v>
                </c:pt>
                <c:pt idx="184">
                  <c:v>0.9192480496993396</c:v>
                </c:pt>
                <c:pt idx="185">
                  <c:v>0.91992797266621995</c:v>
                </c:pt>
                <c:pt idx="186">
                  <c:v>0.9206039767426154</c:v>
                </c:pt>
                <c:pt idx="187">
                  <c:v>0.92127845798107377</c:v>
                </c:pt>
                <c:pt idx="188">
                  <c:v>0.9219492076622855</c:v>
                </c:pt>
                <c:pt idx="189">
                  <c:v>0.9226194467093477</c:v>
                </c:pt>
                <c:pt idx="190">
                  <c:v>0.92328742567153499</c:v>
                </c:pt>
                <c:pt idx="191">
                  <c:v>0.92394514964967767</c:v>
                </c:pt>
                <c:pt idx="192">
                  <c:v>0.92458307069163048</c:v>
                </c:pt>
                <c:pt idx="193">
                  <c:v>0.92520870025594815</c:v>
                </c:pt>
                <c:pt idx="194">
                  <c:v>0.92583209390742172</c:v>
                </c:pt>
                <c:pt idx="195">
                  <c:v>0.92645416414021187</c:v>
                </c:pt>
                <c:pt idx="196">
                  <c:v>0.92707095580578747</c:v>
                </c:pt>
                <c:pt idx="197">
                  <c:v>0.92767977070121643</c:v>
                </c:pt>
                <c:pt idx="198">
                  <c:v>0.9282809411919215</c:v>
                </c:pt>
                <c:pt idx="199">
                  <c:v>0.92887182648354349</c:v>
                </c:pt>
                <c:pt idx="200">
                  <c:v>0.9294558469184333</c:v>
                </c:pt>
                <c:pt idx="201">
                  <c:v>0.93003351010923652</c:v>
                </c:pt>
                <c:pt idx="202">
                  <c:v>0.93060727858158554</c:v>
                </c:pt>
                <c:pt idx="203">
                  <c:v>0.93117981730187027</c:v>
                </c:pt>
                <c:pt idx="204">
                  <c:v>0.93175217775342822</c:v>
                </c:pt>
                <c:pt idx="205">
                  <c:v>0.93232177957197715</c:v>
                </c:pt>
                <c:pt idx="206">
                  <c:v>0.93288440775965542</c:v>
                </c:pt>
                <c:pt idx="207">
                  <c:v>0.93344687278612615</c:v>
                </c:pt>
                <c:pt idx="208">
                  <c:v>0.93399848457079127</c:v>
                </c:pt>
                <c:pt idx="209">
                  <c:v>0.93453395548192475</c:v>
                </c:pt>
                <c:pt idx="210">
                  <c:v>0.93506657711493379</c:v>
                </c:pt>
                <c:pt idx="211">
                  <c:v>0.93559420722359354</c:v>
                </c:pt>
                <c:pt idx="212">
                  <c:v>0.93612183733225329</c:v>
                </c:pt>
                <c:pt idx="213">
                  <c:v>0.93664455447566364</c:v>
                </c:pt>
                <c:pt idx="214">
                  <c:v>0.93716615366265188</c:v>
                </c:pt>
                <c:pt idx="215">
                  <c:v>0.93768560456040739</c:v>
                </c:pt>
                <c:pt idx="216">
                  <c:v>0.93820329694292603</c:v>
                </c:pt>
                <c:pt idx="217">
                  <c:v>0.93870077848623601</c:v>
                </c:pt>
                <c:pt idx="218">
                  <c:v>0.93919259168833569</c:v>
                </c:pt>
                <c:pt idx="219">
                  <c:v>0.93968002068835854</c:v>
                </c:pt>
                <c:pt idx="220">
                  <c:v>0.94016716566702008</c:v>
                </c:pt>
                <c:pt idx="221">
                  <c:v>0.94064371121019885</c:v>
                </c:pt>
                <c:pt idx="222">
                  <c:v>0.94111598736844693</c:v>
                </c:pt>
                <c:pt idx="223">
                  <c:v>0.94158517252826313</c:v>
                </c:pt>
                <c:pt idx="224">
                  <c:v>0.94204984658284108</c:v>
                </c:pt>
                <c:pt idx="225">
                  <c:v>0.94251401302477333</c:v>
                </c:pt>
                <c:pt idx="226">
                  <c:v>0.94296750751513059</c:v>
                </c:pt>
                <c:pt idx="227">
                  <c:v>0.94342075122066882</c:v>
                </c:pt>
                <c:pt idx="228">
                  <c:v>0.94387231497007007</c:v>
                </c:pt>
                <c:pt idx="229">
                  <c:v>0.94432079980705486</c:v>
                </c:pt>
                <c:pt idx="230">
                  <c:v>0.94476362234583711</c:v>
                </c:pt>
                <c:pt idx="231">
                  <c:v>0.94520423012230215</c:v>
                </c:pt>
                <c:pt idx="232">
                  <c:v>0.94564482279124795</c:v>
                </c:pt>
                <c:pt idx="233">
                  <c:v>0.94608126693541672</c:v>
                </c:pt>
                <c:pt idx="234">
                  <c:v>0.9465151941668839</c:v>
                </c:pt>
                <c:pt idx="235">
                  <c:v>0.94693639482416248</c:v>
                </c:pt>
                <c:pt idx="236">
                  <c:v>0.94735748368579886</c:v>
                </c:pt>
                <c:pt idx="237">
                  <c:v>0.94777588945202229</c:v>
                </c:pt>
                <c:pt idx="238">
                  <c:v>0.94819211671397463</c:v>
                </c:pt>
                <c:pt idx="239">
                  <c:v>0.94860417127911911</c:v>
                </c:pt>
                <c:pt idx="240">
                  <c:v>0.94901609591959835</c:v>
                </c:pt>
                <c:pt idx="241">
                  <c:v>0.94942673037793646</c:v>
                </c:pt>
                <c:pt idx="242">
                  <c:v>0.94983585710585672</c:v>
                </c:pt>
                <c:pt idx="243">
                  <c:v>0.9502363816123347</c:v>
                </c:pt>
                <c:pt idx="244">
                  <c:v>0.95063210192770164</c:v>
                </c:pt>
                <c:pt idx="245">
                  <c:v>0.95102572531940122</c:v>
                </c:pt>
                <c:pt idx="246">
                  <c:v>0.95141865980822449</c:v>
                </c:pt>
                <c:pt idx="247">
                  <c:v>0.95179639311121145</c:v>
                </c:pt>
                <c:pt idx="248">
                  <c:v>0.95217392397344092</c:v>
                </c:pt>
                <c:pt idx="249">
                  <c:v>0.95254865994461524</c:v>
                </c:pt>
                <c:pt idx="250">
                  <c:v>0.95292328412014726</c:v>
                </c:pt>
                <c:pt idx="251">
                  <c:v>0.95329441845874019</c:v>
                </c:pt>
                <c:pt idx="252">
                  <c:v>0.95366005063883419</c:v>
                </c:pt>
                <c:pt idx="253">
                  <c:v>0.95402144667053967</c:v>
                </c:pt>
                <c:pt idx="254">
                  <c:v>0.95438223840147651</c:v>
                </c:pt>
                <c:pt idx="255">
                  <c:v>0.95474177620831835</c:v>
                </c:pt>
                <c:pt idx="256">
                  <c:v>0.95509214072949145</c:v>
                </c:pt>
                <c:pt idx="257">
                  <c:v>0.95543960460697486</c:v>
                </c:pt>
                <c:pt idx="258">
                  <c:v>0.95578419201279929</c:v>
                </c:pt>
                <c:pt idx="259">
                  <c:v>0.95612864949395848</c:v>
                </c:pt>
                <c:pt idx="260">
                  <c:v>0.9564719920401995</c:v>
                </c:pt>
                <c:pt idx="261">
                  <c:v>0.95681488438236784</c:v>
                </c:pt>
                <c:pt idx="262">
                  <c:v>0.95715064597546562</c:v>
                </c:pt>
                <c:pt idx="263">
                  <c:v>0.95748448891362281</c:v>
                </c:pt>
                <c:pt idx="264">
                  <c:v>0.95781536775650966</c:v>
                </c:pt>
                <c:pt idx="265">
                  <c:v>0.95814493828823233</c:v>
                </c:pt>
                <c:pt idx="266">
                  <c:v>0.95846997354268593</c:v>
                </c:pt>
                <c:pt idx="267">
                  <c:v>0.95879311129272582</c:v>
                </c:pt>
                <c:pt idx="268">
                  <c:v>0.95911577164515849</c:v>
                </c:pt>
                <c:pt idx="269">
                  <c:v>0.95943726569710763</c:v>
                </c:pt>
                <c:pt idx="270">
                  <c:v>0.95975840019009939</c:v>
                </c:pt>
                <c:pt idx="271">
                  <c:v>0.96007695734031273</c:v>
                </c:pt>
                <c:pt idx="272">
                  <c:v>0.96038784893527518</c:v>
                </c:pt>
                <c:pt idx="273">
                  <c:v>0.96069868614316845</c:v>
                </c:pt>
                <c:pt idx="274">
                  <c:v>0.96100777994334408</c:v>
                </c:pt>
                <c:pt idx="275">
                  <c:v>0.96131500343264065</c:v>
                </c:pt>
                <c:pt idx="276">
                  <c:v>0.96162208793276038</c:v>
                </c:pt>
                <c:pt idx="277">
                  <c:v>0.96192704529417439</c:v>
                </c:pt>
                <c:pt idx="278">
                  <c:v>0.96223180927934238</c:v>
                </c:pt>
                <c:pt idx="279">
                  <c:v>0.96253308040606733</c:v>
                </c:pt>
                <c:pt idx="280">
                  <c:v>0.96283342393111238</c:v>
                </c:pt>
                <c:pt idx="281">
                  <c:v>0.96313321452095413</c:v>
                </c:pt>
                <c:pt idx="282">
                  <c:v>0.96343300511079588</c:v>
                </c:pt>
                <c:pt idx="283">
                  <c:v>0.96373193759354603</c:v>
                </c:pt>
                <c:pt idx="284">
                  <c:v>0.96402988204453943</c:v>
                </c:pt>
                <c:pt idx="285">
                  <c:v>0.96432332747631</c:v>
                </c:pt>
                <c:pt idx="286">
                  <c:v>0.96461150038387367</c:v>
                </c:pt>
                <c:pt idx="287">
                  <c:v>0.96489929862496082</c:v>
                </c:pt>
                <c:pt idx="288">
                  <c:v>0.96518606351173353</c:v>
                </c:pt>
                <c:pt idx="289">
                  <c:v>0.96547167418403801</c:v>
                </c:pt>
                <c:pt idx="290">
                  <c:v>0.96575654458790083</c:v>
                </c:pt>
                <c:pt idx="291">
                  <c:v>0.96603235048023339</c:v>
                </c:pt>
                <c:pt idx="292">
                  <c:v>0.96630460610554991</c:v>
                </c:pt>
                <c:pt idx="293">
                  <c:v>0.9665746560330607</c:v>
                </c:pt>
                <c:pt idx="294">
                  <c:v>0.96684437661665257</c:v>
                </c:pt>
                <c:pt idx="295">
                  <c:v>0.96711207581417313</c:v>
                </c:pt>
                <c:pt idx="296">
                  <c:v>0.96737894409813685</c:v>
                </c:pt>
                <c:pt idx="297">
                  <c:v>0.96764448594191321</c:v>
                </c:pt>
                <c:pt idx="298">
                  <c:v>0.96790849286173719</c:v>
                </c:pt>
                <c:pt idx="299">
                  <c:v>0.96817110988979316</c:v>
                </c:pt>
                <c:pt idx="300">
                  <c:v>0.96843084742468633</c:v>
                </c:pt>
                <c:pt idx="301">
                  <c:v>0.96868673858518684</c:v>
                </c:pt>
                <c:pt idx="302">
                  <c:v>0.9689385597800102</c:v>
                </c:pt>
                <c:pt idx="303">
                  <c:v>0.96918894878201178</c:v>
                </c:pt>
                <c:pt idx="304">
                  <c:v>0.96943308931406513</c:v>
                </c:pt>
                <c:pt idx="305">
                  <c:v>0.96967700021182635</c:v>
                </c:pt>
                <c:pt idx="306">
                  <c:v>0.96992023127122284</c:v>
                </c:pt>
                <c:pt idx="307">
                  <c:v>0.9701575401830862</c:v>
                </c:pt>
                <c:pt idx="308">
                  <c:v>0.97039324769791258</c:v>
                </c:pt>
                <c:pt idx="309">
                  <c:v>0.97062558321444958</c:v>
                </c:pt>
                <c:pt idx="310">
                  <c:v>0.97085649862418022</c:v>
                </c:pt>
                <c:pt idx="311">
                  <c:v>0.97108502704587452</c:v>
                </c:pt>
                <c:pt idx="312">
                  <c:v>0.97131046749064087</c:v>
                </c:pt>
                <c:pt idx="313">
                  <c:v>0.97153388050632827</c:v>
                </c:pt>
                <c:pt idx="314">
                  <c:v>0.97175669224275085</c:v>
                </c:pt>
                <c:pt idx="315">
                  <c:v>0.97197731338888693</c:v>
                </c:pt>
                <c:pt idx="316">
                  <c:v>0.97219532093419847</c:v>
                </c:pt>
                <c:pt idx="317">
                  <c:v>0.97241221958759938</c:v>
                </c:pt>
                <c:pt idx="318">
                  <c:v>0.97262729929568659</c:v>
                </c:pt>
                <c:pt idx="319">
                  <c:v>0.97284178376751662</c:v>
                </c:pt>
                <c:pt idx="320">
                  <c:v>0.97305620780926982</c:v>
                </c:pt>
                <c:pt idx="321">
                  <c:v>0.97326927217429349</c:v>
                </c:pt>
                <c:pt idx="322">
                  <c:v>0.97348166274395997</c:v>
                </c:pt>
                <c:pt idx="323">
                  <c:v>0.97369389015241892</c:v>
                </c:pt>
                <c:pt idx="324">
                  <c:v>0.97390585771154736</c:v>
                </c:pt>
                <c:pt idx="325">
                  <c:v>0.97411575856204691</c:v>
                </c:pt>
                <c:pt idx="326">
                  <c:v>0.97432546603630044</c:v>
                </c:pt>
                <c:pt idx="327">
                  <c:v>0.97453507380092719</c:v>
                </c:pt>
                <c:pt idx="328">
                  <c:v>0.97474466343653088</c:v>
                </c:pt>
                <c:pt idx="329">
                  <c:v>0.97495258822351683</c:v>
                </c:pt>
                <c:pt idx="330">
                  <c:v>0.97515992079574942</c:v>
                </c:pt>
                <c:pt idx="331">
                  <c:v>0.97536638015337129</c:v>
                </c:pt>
                <c:pt idx="332">
                  <c:v>0.97557240139293588</c:v>
                </c:pt>
                <c:pt idx="333">
                  <c:v>0.97577733791262067</c:v>
                </c:pt>
                <c:pt idx="334">
                  <c:v>0.97598128035754095</c:v>
                </c:pt>
                <c:pt idx="335">
                  <c:v>0.97618010135344657</c:v>
                </c:pt>
                <c:pt idx="336">
                  <c:v>0.97637537812534392</c:v>
                </c:pt>
                <c:pt idx="337">
                  <c:v>0.97656987534924966</c:v>
                </c:pt>
                <c:pt idx="338">
                  <c:v>0.97676346310049855</c:v>
                </c:pt>
                <c:pt idx="339">
                  <c:v>0.97695554614283342</c:v>
                </c:pt>
                <c:pt idx="340">
                  <c:v>0.97714757177659517</c:v>
                </c:pt>
                <c:pt idx="341">
                  <c:v>0.97733733128247435</c:v>
                </c:pt>
                <c:pt idx="342">
                  <c:v>0.97752596376741996</c:v>
                </c:pt>
                <c:pt idx="343">
                  <c:v>0.97771105202835717</c:v>
                </c:pt>
                <c:pt idx="344">
                  <c:v>0.97789573842928323</c:v>
                </c:pt>
                <c:pt idx="345">
                  <c:v>0.97807910745453364</c:v>
                </c:pt>
                <c:pt idx="346">
                  <c:v>0.97826235561963026</c:v>
                </c:pt>
                <c:pt idx="347">
                  <c:v>0.97844553126863465</c:v>
                </c:pt>
                <c:pt idx="348">
                  <c:v>0.97862693631638675</c:v>
                </c:pt>
                <c:pt idx="349">
                  <c:v>0.97880661004243663</c:v>
                </c:pt>
                <c:pt idx="350">
                  <c:v>0.97898514768304135</c:v>
                </c:pt>
                <c:pt idx="351">
                  <c:v>0.97916029821783757</c:v>
                </c:pt>
                <c:pt idx="352">
                  <c:v>0.97933433683921944</c:v>
                </c:pt>
                <c:pt idx="353">
                  <c:v>0.97950665018190664</c:v>
                </c:pt>
                <c:pt idx="354">
                  <c:v>0.97967564289186992</c:v>
                </c:pt>
                <c:pt idx="355">
                  <c:v>0.97984430021490654</c:v>
                </c:pt>
                <c:pt idx="356">
                  <c:v>0.98001241064574751</c:v>
                </c:pt>
                <c:pt idx="357">
                  <c:v>0.98017987447476607</c:v>
                </c:pt>
                <c:pt idx="358">
                  <c:v>0.9803473020457385</c:v>
                </c:pt>
                <c:pt idx="359">
                  <c:v>0.98051385640210009</c:v>
                </c:pt>
                <c:pt idx="360">
                  <c:v>0.98067973696310462</c:v>
                </c:pt>
                <c:pt idx="361">
                  <c:v>0.98084470200844465</c:v>
                </c:pt>
                <c:pt idx="362">
                  <c:v>0.98100905973151209</c:v>
                </c:pt>
                <c:pt idx="363">
                  <c:v>0.98117282523982619</c:v>
                </c:pt>
                <c:pt idx="364">
                  <c:v>0.98133521596389162</c:v>
                </c:pt>
                <c:pt idx="365">
                  <c:v>0.98149710209681518</c:v>
                </c:pt>
                <c:pt idx="366">
                  <c:v>0.98165878578898125</c:v>
                </c:pt>
                <c:pt idx="367">
                  <c:v>0.98181869283688727</c:v>
                </c:pt>
                <c:pt idx="368">
                  <c:v>0.98197762998205962</c:v>
                </c:pt>
                <c:pt idx="369">
                  <c:v>0.98213640698752824</c:v>
                </c:pt>
                <c:pt idx="370">
                  <c:v>0.98229509032637774</c:v>
                </c:pt>
                <c:pt idx="371">
                  <c:v>0.98244852833455498</c:v>
                </c:pt>
                <c:pt idx="372">
                  <c:v>0.98260189382663998</c:v>
                </c:pt>
                <c:pt idx="373">
                  <c:v>0.9827530354918963</c:v>
                </c:pt>
                <c:pt idx="374">
                  <c:v>0.98290292927606526</c:v>
                </c:pt>
                <c:pt idx="375">
                  <c:v>0.98305269313556898</c:v>
                </c:pt>
                <c:pt idx="376">
                  <c:v>0.98319798214788057</c:v>
                </c:pt>
                <c:pt idx="377">
                  <c:v>0.98334243722513137</c:v>
                </c:pt>
                <c:pt idx="378">
                  <c:v>0.98348633634567495</c:v>
                </c:pt>
                <c:pt idx="379">
                  <c:v>0.98362283882480983</c:v>
                </c:pt>
                <c:pt idx="380">
                  <c:v>0.98375810550887266</c:v>
                </c:pt>
                <c:pt idx="381">
                  <c:v>0.98389031140954208</c:v>
                </c:pt>
                <c:pt idx="382">
                  <c:v>0.98401996413946391</c:v>
                </c:pt>
                <c:pt idx="383">
                  <c:v>0.98414942651464354</c:v>
                </c:pt>
                <c:pt idx="384">
                  <c:v>0.98427635989110618</c:v>
                </c:pt>
                <c:pt idx="385">
                  <c:v>0.98440296694515372</c:v>
                </c:pt>
                <c:pt idx="386">
                  <c:v>0.98452955284867438</c:v>
                </c:pt>
                <c:pt idx="387">
                  <c:v>0.98465591516091067</c:v>
                </c:pt>
                <c:pt idx="388">
                  <c:v>0.98478222912908542</c:v>
                </c:pt>
                <c:pt idx="389">
                  <c:v>0.98490761247407643</c:v>
                </c:pt>
                <c:pt idx="390">
                  <c:v>0.98503194735723376</c:v>
                </c:pt>
                <c:pt idx="391">
                  <c:v>0.9851550857248691</c:v>
                </c:pt>
                <c:pt idx="392">
                  <c:v>0.98527784338302016</c:v>
                </c:pt>
                <c:pt idx="393">
                  <c:v>0.98540032004131373</c:v>
                </c:pt>
                <c:pt idx="394">
                  <c:v>0.98552254591478838</c:v>
                </c:pt>
                <c:pt idx="395">
                  <c:v>0.98564470229367462</c:v>
                </c:pt>
                <c:pt idx="396">
                  <c:v>0.98576658371571113</c:v>
                </c:pt>
                <c:pt idx="397">
                  <c:v>0.98588765839622139</c:v>
                </c:pt>
                <c:pt idx="398">
                  <c:v>0.98600737037849828</c:v>
                </c:pt>
                <c:pt idx="399">
                  <c:v>0.98612690107054457</c:v>
                </c:pt>
                <c:pt idx="400">
                  <c:v>0.9862447548279577</c:v>
                </c:pt>
                <c:pt idx="401">
                  <c:v>0.98636167494068328</c:v>
                </c:pt>
                <c:pt idx="402">
                  <c:v>0.98647845002122436</c:v>
                </c:pt>
                <c:pt idx="403">
                  <c:v>0.9865948806503273</c:v>
                </c:pt>
                <c:pt idx="404">
                  <c:v>0.98671016915097742</c:v>
                </c:pt>
                <c:pt idx="405">
                  <c:v>0.98682322173878334</c:v>
                </c:pt>
                <c:pt idx="406">
                  <c:v>0.98693489652083666</c:v>
                </c:pt>
                <c:pt idx="407">
                  <c:v>0.9870447553790801</c:v>
                </c:pt>
                <c:pt idx="408">
                  <c:v>0.98715456891476583</c:v>
                </c:pt>
                <c:pt idx="409">
                  <c:v>0.98726430086984784</c:v>
                </c:pt>
                <c:pt idx="410">
                  <c:v>0.9873738454916916</c:v>
                </c:pt>
                <c:pt idx="411">
                  <c:v>0.98748164670581762</c:v>
                </c:pt>
                <c:pt idx="412">
                  <c:v>0.98758937842535532</c:v>
                </c:pt>
                <c:pt idx="413">
                  <c:v>0.9876969711557162</c:v>
                </c:pt>
                <c:pt idx="414">
                  <c:v>0.98780356678980874</c:v>
                </c:pt>
                <c:pt idx="415">
                  <c:v>0.98790959135967482</c:v>
                </c:pt>
                <c:pt idx="416">
                  <c:v>0.98801448890860732</c:v>
                </c:pt>
                <c:pt idx="417">
                  <c:v>0.9881181627484833</c:v>
                </c:pt>
                <c:pt idx="418">
                  <c:v>0.98822158882504407</c:v>
                </c:pt>
                <c:pt idx="419">
                  <c:v>0.98832447707392068</c:v>
                </c:pt>
                <c:pt idx="420">
                  <c:v>0.98842640448457508</c:v>
                </c:pt>
                <c:pt idx="421">
                  <c:v>0.98852824427161801</c:v>
                </c:pt>
                <c:pt idx="422">
                  <c:v>0.98862766987709005</c:v>
                </c:pt>
                <c:pt idx="423">
                  <c:v>0.98872687491278155</c:v>
                </c:pt>
                <c:pt idx="424">
                  <c:v>0.98882592887328091</c:v>
                </c:pt>
                <c:pt idx="425">
                  <c:v>0.98892489218866497</c:v>
                </c:pt>
                <c:pt idx="426">
                  <c:v>0.98902382226750674</c:v>
                </c:pt>
                <c:pt idx="427">
                  <c:v>0.98912137756209972</c:v>
                </c:pt>
                <c:pt idx="428">
                  <c:v>0.98921773936267454</c:v>
                </c:pt>
                <c:pt idx="429">
                  <c:v>0.98931389267948411</c:v>
                </c:pt>
                <c:pt idx="430">
                  <c:v>0.98940862891099113</c:v>
                </c:pt>
                <c:pt idx="431">
                  <c:v>0.98950324126084055</c:v>
                </c:pt>
                <c:pt idx="432">
                  <c:v>0.9895976753419633</c:v>
                </c:pt>
                <c:pt idx="433">
                  <c:v>0.98969196741240539</c:v>
                </c:pt>
                <c:pt idx="434">
                  <c:v>0.9897862504183359</c:v>
                </c:pt>
                <c:pt idx="435">
                  <c:v>0.98987953028499043</c:v>
                </c:pt>
                <c:pt idx="436">
                  <c:v>0.98996962850809778</c:v>
                </c:pt>
                <c:pt idx="437">
                  <c:v>0.99005926141961331</c:v>
                </c:pt>
                <c:pt idx="438">
                  <c:v>0.9901479969444873</c:v>
                </c:pt>
                <c:pt idx="439">
                  <c:v>0.99023648168454226</c:v>
                </c:pt>
                <c:pt idx="440">
                  <c:v>0.99032421104863633</c:v>
                </c:pt>
                <c:pt idx="441">
                  <c:v>0.9904105505209625</c:v>
                </c:pt>
                <c:pt idx="442">
                  <c:v>0.99049636425161991</c:v>
                </c:pt>
                <c:pt idx="443">
                  <c:v>0.99058194834798519</c:v>
                </c:pt>
                <c:pt idx="444">
                  <c:v>0.99066738741216598</c:v>
                </c:pt>
                <c:pt idx="445">
                  <c:v>0.99075252734746633</c:v>
                </c:pt>
                <c:pt idx="446">
                  <c:v>0.99083740743343607</c:v>
                </c:pt>
                <c:pt idx="447">
                  <c:v>0.99092161674555257</c:v>
                </c:pt>
                <c:pt idx="448">
                  <c:v>0.99100555714382699</c:v>
                </c:pt>
                <c:pt idx="449">
                  <c:v>0.99108949754210141</c:v>
                </c:pt>
                <c:pt idx="450">
                  <c:v>0.99117313881149538</c:v>
                </c:pt>
                <c:pt idx="451">
                  <c:v>0.99125472847977969</c:v>
                </c:pt>
                <c:pt idx="452">
                  <c:v>0.99133518206261884</c:v>
                </c:pt>
                <c:pt idx="453">
                  <c:v>0.99141501925867392</c:v>
                </c:pt>
                <c:pt idx="454">
                  <c:v>0.99149448480975622</c:v>
                </c:pt>
                <c:pt idx="455">
                  <c:v>0.9915738023071502</c:v>
                </c:pt>
                <c:pt idx="456">
                  <c:v>0.99165153955803409</c:v>
                </c:pt>
                <c:pt idx="457">
                  <c:v>0.99172906228214508</c:v>
                </c:pt>
                <c:pt idx="458">
                  <c:v>0.99180658198475224</c:v>
                </c:pt>
                <c:pt idx="459">
                  <c:v>0.99188342487049852</c:v>
                </c:pt>
                <c:pt idx="460">
                  <c:v>0.99195995956285277</c:v>
                </c:pt>
                <c:pt idx="461">
                  <c:v>0.99203571168571147</c:v>
                </c:pt>
                <c:pt idx="462">
                  <c:v>0.99211089576584766</c:v>
                </c:pt>
                <c:pt idx="463">
                  <c:v>0.99218567496446886</c:v>
                </c:pt>
                <c:pt idx="464">
                  <c:v>0.99226000698052119</c:v>
                </c:pt>
                <c:pt idx="465">
                  <c:v>0.9923342574159697</c:v>
                </c:pt>
                <c:pt idx="466">
                  <c:v>0.99240624172353564</c:v>
                </c:pt>
                <c:pt idx="467">
                  <c:v>0.9924781927945594</c:v>
                </c:pt>
                <c:pt idx="468">
                  <c:v>0.99254961208090664</c:v>
                </c:pt>
                <c:pt idx="469">
                  <c:v>0.99262073828138109</c:v>
                </c:pt>
                <c:pt idx="470">
                  <c:v>0.99269170132064799</c:v>
                </c:pt>
                <c:pt idx="471">
                  <c:v>0.99276241961810352</c:v>
                </c:pt>
                <c:pt idx="472">
                  <c:v>0.99283243692666745</c:v>
                </c:pt>
                <c:pt idx="473">
                  <c:v>0.9929008649242097</c:v>
                </c:pt>
                <c:pt idx="474">
                  <c:v>0.99296801180412231</c:v>
                </c:pt>
                <c:pt idx="475">
                  <c:v>0.99303346059887498</c:v>
                </c:pt>
                <c:pt idx="476">
                  <c:v>0.99309819934022436</c:v>
                </c:pt>
                <c:pt idx="477">
                  <c:v>0.99316123697490999</c:v>
                </c:pt>
                <c:pt idx="478">
                  <c:v>0.99322413562041878</c:v>
                </c:pt>
                <c:pt idx="479">
                  <c:v>0.9932869013197585</c:v>
                </c:pt>
                <c:pt idx="480">
                  <c:v>0.99334925609457547</c:v>
                </c:pt>
                <c:pt idx="481">
                  <c:v>0.99341142051465026</c:v>
                </c:pt>
                <c:pt idx="482">
                  <c:v>0.99347353659066362</c:v>
                </c:pt>
                <c:pt idx="483">
                  <c:v>0.99353517526906965</c:v>
                </c:pt>
                <c:pt idx="484">
                  <c:v>0.99359663265724507</c:v>
                </c:pt>
                <c:pt idx="485">
                  <c:v>0.99365798731428989</c:v>
                </c:pt>
                <c:pt idx="486">
                  <c:v>0.99371779496136681</c:v>
                </c:pt>
                <c:pt idx="487">
                  <c:v>0.99377756030738995</c:v>
                </c:pt>
                <c:pt idx="488">
                  <c:v>0.99383649776135996</c:v>
                </c:pt>
                <c:pt idx="489">
                  <c:v>0.99389465868884219</c:v>
                </c:pt>
                <c:pt idx="490">
                  <c:v>0.99395249329390933</c:v>
                </c:pt>
                <c:pt idx="491">
                  <c:v>0.99401021912483811</c:v>
                </c:pt>
                <c:pt idx="492">
                  <c:v>0.99406760050432874</c:v>
                </c:pt>
                <c:pt idx="493">
                  <c:v>0.99412456189478515</c:v>
                </c:pt>
                <c:pt idx="494">
                  <c:v>0.99418149911321085</c:v>
                </c:pt>
                <c:pt idx="495">
                  <c:v>0.99423790756846397</c:v>
                </c:pt>
                <c:pt idx="496">
                  <c:v>0.99429427674416704</c:v>
                </c:pt>
                <c:pt idx="497">
                  <c:v>0.99434915027546766</c:v>
                </c:pt>
                <c:pt idx="498">
                  <c:v>0.99440397848421058</c:v>
                </c:pt>
                <c:pt idx="499">
                  <c:v>0.99445835648888092</c:v>
                </c:pt>
                <c:pt idx="500">
                  <c:v>0.99451263478392438</c:v>
                </c:pt>
                <c:pt idx="501">
                  <c:v>0.99456650517594902</c:v>
                </c:pt>
                <c:pt idx="502">
                  <c:v>0.99462010665413159</c:v>
                </c:pt>
                <c:pt idx="503">
                  <c:v>0.99467191033752722</c:v>
                </c:pt>
                <c:pt idx="504">
                  <c:v>0.9947235599242269</c:v>
                </c:pt>
                <c:pt idx="505">
                  <c:v>0.99477464448970787</c:v>
                </c:pt>
                <c:pt idx="506">
                  <c:v>0.99482539971126993</c:v>
                </c:pt>
                <c:pt idx="507">
                  <c:v>0.99487520618062508</c:v>
                </c:pt>
                <c:pt idx="508">
                  <c:v>0.99492479812320733</c:v>
                </c:pt>
                <c:pt idx="509">
                  <c:v>0.99497396101224389</c:v>
                </c:pt>
                <c:pt idx="510">
                  <c:v>0.99502312390128045</c:v>
                </c:pt>
                <c:pt idx="511">
                  <c:v>0.99507188190880191</c:v>
                </c:pt>
                <c:pt idx="512">
                  <c:v>0.99512021086277769</c:v>
                </c:pt>
                <c:pt idx="513">
                  <c:v>0.99516836759103433</c:v>
                </c:pt>
                <c:pt idx="514">
                  <c:v>0.99521633396454889</c:v>
                </c:pt>
                <c:pt idx="515">
                  <c:v>0.99526310080103753</c:v>
                </c:pt>
                <c:pt idx="516">
                  <c:v>0.99530980720744933</c:v>
                </c:pt>
                <c:pt idx="517">
                  <c:v>0.99535615405490374</c:v>
                </c:pt>
                <c:pt idx="518">
                  <c:v>0.99540227731107378</c:v>
                </c:pt>
                <c:pt idx="519">
                  <c:v>0.99544777813745211</c:v>
                </c:pt>
                <c:pt idx="520">
                  <c:v>0.99549311882412672</c:v>
                </c:pt>
                <c:pt idx="521">
                  <c:v>0.99553803347875935</c:v>
                </c:pt>
                <c:pt idx="522">
                  <c:v>0.9955827003700769</c:v>
                </c:pt>
                <c:pt idx="523">
                  <c:v>0.99562710439056001</c:v>
                </c:pt>
                <c:pt idx="524">
                  <c:v>0.99567129388427023</c:v>
                </c:pt>
                <c:pt idx="525">
                  <c:v>0.99571526280819989</c:v>
                </c:pt>
                <c:pt idx="526">
                  <c:v>0.99575878757106451</c:v>
                </c:pt>
                <c:pt idx="527">
                  <c:v>0.99580195579647568</c:v>
                </c:pt>
                <c:pt idx="528">
                  <c:v>0.99584512402188685</c:v>
                </c:pt>
                <c:pt idx="529">
                  <c:v>0.99588809282804436</c:v>
                </c:pt>
                <c:pt idx="530">
                  <c:v>0.99593094379555192</c:v>
                </c:pt>
                <c:pt idx="531">
                  <c:v>0.99597363462335575</c:v>
                </c:pt>
                <c:pt idx="532">
                  <c:v>0.99601501713999541</c:v>
                </c:pt>
                <c:pt idx="533">
                  <c:v>0.99605574399030106</c:v>
                </c:pt>
                <c:pt idx="534">
                  <c:v>0.99609584538931117</c:v>
                </c:pt>
                <c:pt idx="535">
                  <c:v>0.99613578060560981</c:v>
                </c:pt>
                <c:pt idx="536">
                  <c:v>0.99617508432760515</c:v>
                </c:pt>
                <c:pt idx="537">
                  <c:v>0.99621426416794301</c:v>
                </c:pt>
                <c:pt idx="538">
                  <c:v>0.99625238950343942</c:v>
                </c:pt>
                <c:pt idx="539">
                  <c:v>0.99629045138735517</c:v>
                </c:pt>
                <c:pt idx="540">
                  <c:v>0.99632846492720939</c:v>
                </c:pt>
                <c:pt idx="541">
                  <c:v>0.99636606754254098</c:v>
                </c:pt>
                <c:pt idx="542">
                  <c:v>0.99640318973876141</c:v>
                </c:pt>
                <c:pt idx="543">
                  <c:v>0.99643989194594762</c:v>
                </c:pt>
                <c:pt idx="544">
                  <c:v>0.99647650350801853</c:v>
                </c:pt>
                <c:pt idx="545">
                  <c:v>0.9965130425539972</c:v>
                </c:pt>
                <c:pt idx="546">
                  <c:v>0.99654928549259925</c:v>
                </c:pt>
                <c:pt idx="547">
                  <c:v>0.9965854045495437</c:v>
                </c:pt>
                <c:pt idx="548">
                  <c:v>0.99662130605821142</c:v>
                </c:pt>
                <c:pt idx="549">
                  <c:v>0.99665711087875608</c:v>
                </c:pt>
                <c:pt idx="550">
                  <c:v>0.99669254707583188</c:v>
                </c:pt>
                <c:pt idx="551">
                  <c:v>0.99672797118689227</c:v>
                </c:pt>
                <c:pt idx="552">
                  <c:v>0.99676311429809528</c:v>
                </c:pt>
                <c:pt idx="553">
                  <c:v>0.99679797640944079</c:v>
                </c:pt>
                <c:pt idx="554">
                  <c:v>0.996832826434771</c:v>
                </c:pt>
                <c:pt idx="555">
                  <c:v>0.99686719301948623</c:v>
                </c:pt>
                <c:pt idx="556">
                  <c:v>0.9969014175935208</c:v>
                </c:pt>
                <c:pt idx="557">
                  <c:v>0.99693548807085941</c:v>
                </c:pt>
                <c:pt idx="558">
                  <c:v>0.9969695011396249</c:v>
                </c:pt>
                <c:pt idx="559">
                  <c:v>0.99700321810101378</c:v>
                </c:pt>
                <c:pt idx="560">
                  <c:v>0.99703685650330276</c:v>
                </c:pt>
                <c:pt idx="561">
                  <c:v>0.9970704344755148</c:v>
                </c:pt>
                <c:pt idx="562">
                  <c:v>0.9971037133188464</c:v>
                </c:pt>
                <c:pt idx="563">
                  <c:v>0.99713644829148618</c:v>
                </c:pt>
                <c:pt idx="564">
                  <c:v>0.99716906542547601</c:v>
                </c:pt>
                <c:pt idx="565">
                  <c:v>0.99720109638772025</c:v>
                </c:pt>
                <c:pt idx="566">
                  <c:v>0.99723302461883379</c:v>
                </c:pt>
                <c:pt idx="567">
                  <c:v>0.99726462652753223</c:v>
                </c:pt>
                <c:pt idx="568">
                  <c:v>0.99729594441486946</c:v>
                </c:pt>
                <c:pt idx="569">
                  <c:v>0.99732716259257981</c:v>
                </c:pt>
                <c:pt idx="570">
                  <c:v>0.99735824480261726</c:v>
                </c:pt>
                <c:pt idx="571">
                  <c:v>0.9973892363675394</c:v>
                </c:pt>
                <c:pt idx="572">
                  <c:v>0.99741995599711564</c:v>
                </c:pt>
                <c:pt idx="573">
                  <c:v>0.99745064843315723</c:v>
                </c:pt>
                <c:pt idx="574">
                  <c:v>0.99748101454678373</c:v>
                </c:pt>
                <c:pt idx="575">
                  <c:v>0.99751105735949896</c:v>
                </c:pt>
                <c:pt idx="576">
                  <c:v>0.99754080406483758</c:v>
                </c:pt>
                <c:pt idx="577">
                  <c:v>0.99757041178099937</c:v>
                </c:pt>
                <c:pt idx="578">
                  <c:v>0.99759993791655743</c:v>
                </c:pt>
                <c:pt idx="579">
                  <c:v>0.99762906823511199</c:v>
                </c:pt>
                <c:pt idx="580">
                  <c:v>0.99765802934945136</c:v>
                </c:pt>
                <c:pt idx="581">
                  <c:v>0.99768680615205618</c:v>
                </c:pt>
                <c:pt idx="582">
                  <c:v>0.99771546511601117</c:v>
                </c:pt>
                <c:pt idx="583">
                  <c:v>0.99774397300477402</c:v>
                </c:pt>
                <c:pt idx="584">
                  <c:v>0.99777170436704909</c:v>
                </c:pt>
                <c:pt idx="585">
                  <c:v>0.99779909429938984</c:v>
                </c:pt>
                <c:pt idx="586">
                  <c:v>0.99782637847909605</c:v>
                </c:pt>
                <c:pt idx="587">
                  <c:v>0.99785335748691406</c:v>
                </c:pt>
                <c:pt idx="588">
                  <c:v>0.99788020354856299</c:v>
                </c:pt>
                <c:pt idx="589">
                  <c:v>0.99790693781456974</c:v>
                </c:pt>
                <c:pt idx="590">
                  <c:v>0.99793320072597691</c:v>
                </c:pt>
                <c:pt idx="591">
                  <c:v>0.99795905875586899</c:v>
                </c:pt>
                <c:pt idx="592">
                  <c:v>0.99798457233432292</c:v>
                </c:pt>
                <c:pt idx="593">
                  <c:v>0.99800974750434646</c:v>
                </c:pt>
                <c:pt idx="594">
                  <c:v>0.99803484411526999</c:v>
                </c:pt>
                <c:pt idx="595">
                  <c:v>0.99805987123160511</c:v>
                </c:pt>
                <c:pt idx="596">
                  <c:v>0.99808386499362578</c:v>
                </c:pt>
                <c:pt idx="597">
                  <c:v>0.99810784666963115</c:v>
                </c:pt>
                <c:pt idx="598">
                  <c:v>0.99813158964683291</c:v>
                </c:pt>
                <c:pt idx="599">
                  <c:v>0.99815509392523094</c:v>
                </c:pt>
                <c:pt idx="600">
                  <c:v>0.99817853173054449</c:v>
                </c:pt>
                <c:pt idx="601">
                  <c:v>0.99820161601990831</c:v>
                </c:pt>
                <c:pt idx="602">
                  <c:v>0.99822469426626448</c:v>
                </c:pt>
                <c:pt idx="603">
                  <c:v>0.998247766469613</c:v>
                </c:pt>
                <c:pt idx="604">
                  <c:v>0.9982704760925003</c:v>
                </c:pt>
                <c:pt idx="605">
                  <c:v>0.99829308902726455</c:v>
                </c:pt>
                <c:pt idx="606">
                  <c:v>0.99831503118817555</c:v>
                </c:pt>
                <c:pt idx="607">
                  <c:v>0.99833694615555202</c:v>
                </c:pt>
                <c:pt idx="608">
                  <c:v>0.99835868889720936</c:v>
                </c:pt>
                <c:pt idx="609">
                  <c:v>0.99838024430562844</c:v>
                </c:pt>
                <c:pt idx="610">
                  <c:v>0.99840173324096293</c:v>
                </c:pt>
                <c:pt idx="611">
                  <c:v>0.99842311038065523</c:v>
                </c:pt>
                <c:pt idx="612">
                  <c:v>0.9984443485311707</c:v>
                </c:pt>
                <c:pt idx="613">
                  <c:v>0.99846552625160934</c:v>
                </c:pt>
                <c:pt idx="614">
                  <c:v>0.99848651059580196</c:v>
                </c:pt>
                <c:pt idx="615">
                  <c:v>0.9985068422951644</c:v>
                </c:pt>
                <c:pt idx="616">
                  <c:v>0.99852711960745766</c:v>
                </c:pt>
                <c:pt idx="617">
                  <c:v>0.99854726397358184</c:v>
                </c:pt>
                <c:pt idx="618">
                  <c:v>0.9985672693505292</c:v>
                </c:pt>
                <c:pt idx="619">
                  <c:v>0.99858702998566529</c:v>
                </c:pt>
                <c:pt idx="620">
                  <c:v>0.99860644012635547</c:v>
                </c:pt>
                <c:pt idx="621">
                  <c:v>0.9986256871058381</c:v>
                </c:pt>
                <c:pt idx="622">
                  <c:v>0.99864488271975549</c:v>
                </c:pt>
                <c:pt idx="623">
                  <c:v>0.99866406926916129</c:v>
                </c:pt>
                <c:pt idx="624">
                  <c:v>0.9986832104960095</c:v>
                </c:pt>
                <c:pt idx="625">
                  <c:v>0.99870224597022317</c:v>
                </c:pt>
                <c:pt idx="626">
                  <c:v>0.99872127842293301</c:v>
                </c:pt>
                <c:pt idx="627">
                  <c:v>0.9987402715960928</c:v>
                </c:pt>
                <c:pt idx="628">
                  <c:v>0.99875918318864887</c:v>
                </c:pt>
                <c:pt idx="629">
                  <c:v>0.99877799205007423</c:v>
                </c:pt>
                <c:pt idx="630">
                  <c:v>0.99879645948156526</c:v>
                </c:pt>
                <c:pt idx="631">
                  <c:v>0.99881459152612972</c:v>
                </c:pt>
                <c:pt idx="632">
                  <c:v>0.99883261781805965</c:v>
                </c:pt>
                <c:pt idx="633">
                  <c:v>0.99885058670141658</c:v>
                </c:pt>
                <c:pt idx="634">
                  <c:v>0.99886845285364279</c:v>
                </c:pt>
                <c:pt idx="635">
                  <c:v>0.99888624951128058</c:v>
                </c:pt>
                <c:pt idx="636">
                  <c:v>0.99890351438424196</c:v>
                </c:pt>
                <c:pt idx="637">
                  <c:v>0.99892077019269176</c:v>
                </c:pt>
                <c:pt idx="638">
                  <c:v>0.9989379172270032</c:v>
                </c:pt>
                <c:pt idx="639">
                  <c:v>0.99895491922913016</c:v>
                </c:pt>
                <c:pt idx="640">
                  <c:v>0.99897170670448432</c:v>
                </c:pt>
                <c:pt idx="641">
                  <c:v>0.99898811044885027</c:v>
                </c:pt>
                <c:pt idx="642">
                  <c:v>0.99900447793517011</c:v>
                </c:pt>
                <c:pt idx="643">
                  <c:v>0.99902078801291694</c:v>
                </c:pt>
                <c:pt idx="644">
                  <c:v>0.99903685032734868</c:v>
                </c:pt>
                <c:pt idx="645">
                  <c:v>0.99905291264178042</c:v>
                </c:pt>
                <c:pt idx="646">
                  <c:v>0.99906890546162375</c:v>
                </c:pt>
                <c:pt idx="647">
                  <c:v>0.99908454476551734</c:v>
                </c:pt>
                <c:pt idx="648">
                  <c:v>0.99910015687587639</c:v>
                </c:pt>
                <c:pt idx="649">
                  <c:v>0.99911548496487412</c:v>
                </c:pt>
                <c:pt idx="650">
                  <c:v>0.99913047464544136</c:v>
                </c:pt>
                <c:pt idx="651">
                  <c:v>0.99914535857337416</c:v>
                </c:pt>
                <c:pt idx="652">
                  <c:v>0.99916021530777233</c:v>
                </c:pt>
                <c:pt idx="653">
                  <c:v>0.99917500556908589</c:v>
                </c:pt>
                <c:pt idx="654">
                  <c:v>0.99918972633581116</c:v>
                </c:pt>
                <c:pt idx="655">
                  <c:v>0.99920418423170199</c:v>
                </c:pt>
                <c:pt idx="656">
                  <c:v>0.99921859378353128</c:v>
                </c:pt>
                <c:pt idx="657">
                  <c:v>0.99923296405581064</c:v>
                </c:pt>
                <c:pt idx="658">
                  <c:v>0.99924732828508234</c:v>
                </c:pt>
                <c:pt idx="659">
                  <c:v>0.99926159280472715</c:v>
                </c:pt>
                <c:pt idx="660">
                  <c:v>0.99927574250722595</c:v>
                </c:pt>
                <c:pt idx="661">
                  <c:v>0.99928981062912103</c:v>
                </c:pt>
                <c:pt idx="662">
                  <c:v>0.99930364609522015</c:v>
                </c:pt>
                <c:pt idx="663">
                  <c:v>0.99931740300221927</c:v>
                </c:pt>
                <c:pt idx="664">
                  <c:v>0.99933112062966845</c:v>
                </c:pt>
                <c:pt idx="665">
                  <c:v>0.99934482012809456</c:v>
                </c:pt>
                <c:pt idx="666">
                  <c:v>0.99935781863762896</c:v>
                </c:pt>
                <c:pt idx="667">
                  <c:v>0.99937076880310194</c:v>
                </c:pt>
                <c:pt idx="668">
                  <c:v>0.99938356185037502</c:v>
                </c:pt>
                <c:pt idx="669">
                  <c:v>0.99939599533869072</c:v>
                </c:pt>
                <c:pt idx="670">
                  <c:v>0.99940839861196806</c:v>
                </c:pt>
                <c:pt idx="671">
                  <c:v>0.99942043930478419</c:v>
                </c:pt>
                <c:pt idx="672">
                  <c:v>0.99943245884707332</c:v>
                </c:pt>
                <c:pt idx="673">
                  <c:v>0.99944431220665109</c:v>
                </c:pt>
                <c:pt idx="674">
                  <c:v>0.99945607492111355</c:v>
                </c:pt>
                <c:pt idx="675">
                  <c:v>0.99946710341014211</c:v>
                </c:pt>
                <c:pt idx="676">
                  <c:v>0.99947810470563603</c:v>
                </c:pt>
                <c:pt idx="677">
                  <c:v>0.99948899118398393</c:v>
                </c:pt>
                <c:pt idx="678">
                  <c:v>0.99949978399571271</c:v>
                </c:pt>
                <c:pt idx="679">
                  <c:v>0.99951010545284191</c:v>
                </c:pt>
                <c:pt idx="680">
                  <c:v>0.99952029698530587</c:v>
                </c:pt>
                <c:pt idx="681">
                  <c:v>0.999530464345739</c:v>
                </c:pt>
                <c:pt idx="682">
                  <c:v>0.99954053803955301</c:v>
                </c:pt>
                <c:pt idx="683">
                  <c:v>0.99955047878719794</c:v>
                </c:pt>
                <c:pt idx="684">
                  <c:v>0.99956030773920068</c:v>
                </c:pt>
                <c:pt idx="685">
                  <c:v>0.9995698859063844</c:v>
                </c:pt>
                <c:pt idx="686">
                  <c:v>0.9995793824929643</c:v>
                </c:pt>
                <c:pt idx="687">
                  <c:v>0.99958870081081741</c:v>
                </c:pt>
                <c:pt idx="688">
                  <c:v>0.99959799193513599</c:v>
                </c:pt>
                <c:pt idx="689">
                  <c:v>0.99960702018862013</c:v>
                </c:pt>
                <c:pt idx="690">
                  <c:v>0.99961589736691214</c:v>
                </c:pt>
                <c:pt idx="691">
                  <c:v>0.99962470807211956</c:v>
                </c:pt>
                <c:pt idx="692">
                  <c:v>0.99963346741176162</c:v>
                </c:pt>
                <c:pt idx="693">
                  <c:v>0.99964222372989986</c:v>
                </c:pt>
                <c:pt idx="694">
                  <c:v>0.9996508561663805</c:v>
                </c:pt>
                <c:pt idx="695">
                  <c:v>0.9996590776783385</c:v>
                </c:pt>
                <c:pt idx="696">
                  <c:v>0.99966722365270044</c:v>
                </c:pt>
                <c:pt idx="697">
                  <c:v>0.9996752940894662</c:v>
                </c:pt>
                <c:pt idx="698">
                  <c:v>0.99968321345103983</c:v>
                </c:pt>
                <c:pt idx="699">
                  <c:v>0.99969095454388668</c:v>
                </c:pt>
                <c:pt idx="700">
                  <c:v>0.9996986019701144</c:v>
                </c:pt>
                <c:pt idx="701">
                  <c:v>0.99970624335333447</c:v>
                </c:pt>
                <c:pt idx="702">
                  <c:v>0.99971385754301989</c:v>
                </c:pt>
                <c:pt idx="703">
                  <c:v>0.99972145360368225</c:v>
                </c:pt>
                <c:pt idx="704">
                  <c:v>0.99972904664284079</c:v>
                </c:pt>
                <c:pt idx="705">
                  <c:v>0.999736298252065</c:v>
                </c:pt>
                <c:pt idx="706">
                  <c:v>0.99974321749586648</c:v>
                </c:pt>
                <c:pt idx="707">
                  <c:v>0.99975013673966795</c:v>
                </c:pt>
                <c:pt idx="708">
                  <c:v>0.99975704994046177</c:v>
                </c:pt>
                <c:pt idx="709">
                  <c:v>0.99976389062516335</c:v>
                </c:pt>
                <c:pt idx="710">
                  <c:v>0.99977058023467269</c:v>
                </c:pt>
                <c:pt idx="711">
                  <c:v>0.99977719430658596</c:v>
                </c:pt>
                <c:pt idx="712">
                  <c:v>0.99978370262586469</c:v>
                </c:pt>
                <c:pt idx="713">
                  <c:v>0.99979014749356276</c:v>
                </c:pt>
                <c:pt idx="714">
                  <c:v>0.99979656818923002</c:v>
                </c:pt>
                <c:pt idx="715">
                  <c:v>0.99980267767000142</c:v>
                </c:pt>
                <c:pt idx="716">
                  <c:v>0.99980876902174975</c:v>
                </c:pt>
                <c:pt idx="717">
                  <c:v>0.99981476670687897</c:v>
                </c:pt>
                <c:pt idx="718">
                  <c:v>0.99982076137050435</c:v>
                </c:pt>
                <c:pt idx="719">
                  <c:v>0.99982670769006821</c:v>
                </c:pt>
                <c:pt idx="720">
                  <c:v>0.99983261775158594</c:v>
                </c:pt>
                <c:pt idx="721">
                  <c:v>0.99983836465189613</c:v>
                </c:pt>
                <c:pt idx="722">
                  <c:v>0.99984406018664096</c:v>
                </c:pt>
                <c:pt idx="723">
                  <c:v>0.99984958349566677</c:v>
                </c:pt>
                <c:pt idx="724">
                  <c:v>0.99985452365445082</c:v>
                </c:pt>
                <c:pt idx="725">
                  <c:v>0.99985927647999651</c:v>
                </c:pt>
                <c:pt idx="726">
                  <c:v>0.99986396887546536</c:v>
                </c:pt>
                <c:pt idx="727">
                  <c:v>0.99986857969033049</c:v>
                </c:pt>
                <c:pt idx="728">
                  <c:v>0.99987309683857639</c:v>
                </c:pt>
                <c:pt idx="729">
                  <c:v>0.99987758981479158</c:v>
                </c:pt>
                <c:pt idx="730">
                  <c:v>0.99988203746844917</c:v>
                </c:pt>
                <c:pt idx="731">
                  <c:v>0.99988647303609135</c:v>
                </c:pt>
                <c:pt idx="732">
                  <c:v>0.99989086932418358</c:v>
                </c:pt>
                <c:pt idx="733">
                  <c:v>0.99989513870911439</c:v>
                </c:pt>
                <c:pt idx="734">
                  <c:v>0.99989938090051056</c:v>
                </c:pt>
                <c:pt idx="735">
                  <c:v>0.99990327864046857</c:v>
                </c:pt>
                <c:pt idx="736">
                  <c:v>0.99990717033741894</c:v>
                </c:pt>
                <c:pt idx="737">
                  <c:v>0.99991083844308482</c:v>
                </c:pt>
                <c:pt idx="738">
                  <c:v>0.99991423159190096</c:v>
                </c:pt>
                <c:pt idx="739">
                  <c:v>0.9999176126547018</c:v>
                </c:pt>
                <c:pt idx="740">
                  <c:v>0.99992097558847959</c:v>
                </c:pt>
                <c:pt idx="741">
                  <c:v>0.99992428413518819</c:v>
                </c:pt>
                <c:pt idx="742">
                  <c:v>0.9999275594453545</c:v>
                </c:pt>
                <c:pt idx="743">
                  <c:v>0.99993076526093239</c:v>
                </c:pt>
                <c:pt idx="744">
                  <c:v>0.99993386532387574</c:v>
                </c:pt>
                <c:pt idx="745">
                  <c:v>0.9999369442362922</c:v>
                </c:pt>
                <c:pt idx="746">
                  <c:v>0.99993977236388965</c:v>
                </c:pt>
                <c:pt idx="747">
                  <c:v>0.99994256725494479</c:v>
                </c:pt>
                <c:pt idx="748">
                  <c:v>0.99994535005998464</c:v>
                </c:pt>
                <c:pt idx="749">
                  <c:v>0.99994812077900908</c:v>
                </c:pt>
                <c:pt idx="750">
                  <c:v>0.99995089149803351</c:v>
                </c:pt>
                <c:pt idx="751">
                  <c:v>0.99995364408803489</c:v>
                </c:pt>
                <c:pt idx="752">
                  <c:v>0.99995628186089025</c:v>
                </c:pt>
                <c:pt idx="753">
                  <c:v>0.99995872323599577</c:v>
                </c:pt>
                <c:pt idx="754">
                  <c:v>0.99996112533155135</c:v>
                </c:pt>
                <c:pt idx="755">
                  <c:v>0.99996348512605304</c:v>
                </c:pt>
                <c:pt idx="756">
                  <c:v>0.99996557298520883</c:v>
                </c:pt>
                <c:pt idx="757">
                  <c:v>0.99996761552180702</c:v>
                </c:pt>
                <c:pt idx="758">
                  <c:v>0.99996950698321296</c:v>
                </c:pt>
                <c:pt idx="759">
                  <c:v>0.99997126549844984</c:v>
                </c:pt>
                <c:pt idx="760">
                  <c:v>0.99997297264812135</c:v>
                </c:pt>
                <c:pt idx="761">
                  <c:v>0.99997463145373144</c:v>
                </c:pt>
                <c:pt idx="762">
                  <c:v>0.99997611803362241</c:v>
                </c:pt>
                <c:pt idx="763">
                  <c:v>0.9999775955490019</c:v>
                </c:pt>
                <c:pt idx="764">
                  <c:v>0.99997907306438139</c:v>
                </c:pt>
                <c:pt idx="765">
                  <c:v>0.99998050827870699</c:v>
                </c:pt>
                <c:pt idx="766">
                  <c:v>0.99998191327799424</c:v>
                </c:pt>
                <c:pt idx="767">
                  <c:v>0.9999832638902123</c:v>
                </c:pt>
                <c:pt idx="768">
                  <c:v>0.99998448759926895</c:v>
                </c:pt>
                <c:pt idx="769">
                  <c:v>0.99998561764170635</c:v>
                </c:pt>
                <c:pt idx="770">
                  <c:v>0.99998667516805151</c:v>
                </c:pt>
                <c:pt idx="771">
                  <c:v>0.99998772967289284</c:v>
                </c:pt>
                <c:pt idx="772">
                  <c:v>0.99998875396269582</c:v>
                </c:pt>
                <c:pt idx="773">
                  <c:v>0.99998970875791038</c:v>
                </c:pt>
                <c:pt idx="774">
                  <c:v>0.99999055175748275</c:v>
                </c:pt>
                <c:pt idx="775">
                  <c:v>0.99999139173555118</c:v>
                </c:pt>
                <c:pt idx="776">
                  <c:v>0.99999221660610049</c:v>
                </c:pt>
                <c:pt idx="777">
                  <c:v>0.99999302636913057</c:v>
                </c:pt>
                <c:pt idx="778">
                  <c:v>0.99999381498163376</c:v>
                </c:pt>
                <c:pt idx="779">
                  <c:v>0.99999460057263301</c:v>
                </c:pt>
                <c:pt idx="780">
                  <c:v>0.99999535292709008</c:v>
                </c:pt>
                <c:pt idx="781">
                  <c:v>0.99999609923853938</c:v>
                </c:pt>
                <c:pt idx="782">
                  <c:v>0.99999673979735415</c:v>
                </c:pt>
                <c:pt idx="783">
                  <c:v>0.99999737733466509</c:v>
                </c:pt>
                <c:pt idx="784">
                  <c:v>0.99999796652791462</c:v>
                </c:pt>
                <c:pt idx="785">
                  <c:v>0.99999852550612567</c:v>
                </c:pt>
                <c:pt idx="786">
                  <c:v>0.99999899081771759</c:v>
                </c:pt>
                <c:pt idx="787">
                  <c:v>0.99999933224765192</c:v>
                </c:pt>
                <c:pt idx="788">
                  <c:v>0.99999961626901324</c:v>
                </c:pt>
                <c:pt idx="789">
                  <c:v>0.99999980360225149</c:v>
                </c:pt>
                <c:pt idx="790">
                  <c:v>0.99999993050541292</c:v>
                </c:pt>
                <c:pt idx="791">
                  <c:v>1.0000000000000013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9-4C5C-8946-D2CBC1CF9739}"/>
            </c:ext>
          </c:extLst>
        </c:ser>
        <c:ser>
          <c:idx val="3"/>
          <c:order val="3"/>
          <c:spPr>
            <a:solidFill>
              <a:srgbClr val="FFFF00"/>
            </a:solidFill>
            <a:ln>
              <a:noFill/>
            </a:ln>
            <a:effectLst/>
          </c:spP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INSUMOS'!$G$18:$G$260</c:f>
              <c:numCache>
                <c:formatCode>0.00%</c:formatCode>
                <c:ptCount val="243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  <c:pt idx="87">
                  <c:v>0.80100493223640157</c:v>
                </c:pt>
                <c:pt idx="88">
                  <c:v>0.80308030955983756</c:v>
                </c:pt>
                <c:pt idx="89">
                  <c:v>0.80513950068718432</c:v>
                </c:pt>
                <c:pt idx="90">
                  <c:v>0.80717472222454112</c:v>
                </c:pt>
                <c:pt idx="91">
                  <c:v>0.80912945392101265</c:v>
                </c:pt>
                <c:pt idx="92">
                  <c:v>0.81107586741740323</c:v>
                </c:pt>
                <c:pt idx="93">
                  <c:v>0.81298288654668305</c:v>
                </c:pt>
                <c:pt idx="94">
                  <c:v>0.81488986941791675</c:v>
                </c:pt>
                <c:pt idx="95">
                  <c:v>0.81678453966098841</c:v>
                </c:pt>
                <c:pt idx="96">
                  <c:v>0.81867156549933617</c:v>
                </c:pt>
                <c:pt idx="97">
                  <c:v>0.82053870984239419</c:v>
                </c:pt>
                <c:pt idx="98">
                  <c:v>0.82237116429982571</c:v>
                </c:pt>
                <c:pt idx="99">
                  <c:v>0.82417107111785581</c:v>
                </c:pt>
                <c:pt idx="100">
                  <c:v>0.82596381395027307</c:v>
                </c:pt>
                <c:pt idx="101">
                  <c:v>0.82772787062520081</c:v>
                </c:pt>
                <c:pt idx="102">
                  <c:v>0.82946862244098407</c:v>
                </c:pt>
                <c:pt idx="103">
                  <c:v>0.83114530326776737</c:v>
                </c:pt>
                <c:pt idx="104">
                  <c:v>0.83278531512390674</c:v>
                </c:pt>
                <c:pt idx="105">
                  <c:v>0.83440268685174723</c:v>
                </c:pt>
                <c:pt idx="106">
                  <c:v>0.83599759369851179</c:v>
                </c:pt>
                <c:pt idx="107">
                  <c:v>0.83758482894701791</c:v>
                </c:pt>
                <c:pt idx="108">
                  <c:v>0.83915821966491344</c:v>
                </c:pt>
                <c:pt idx="109">
                  <c:v>0.84072919015823033</c:v>
                </c:pt>
                <c:pt idx="110">
                  <c:v>0.84229757424425722</c:v>
                </c:pt>
                <c:pt idx="111">
                  <c:v>0.84382007679442161</c:v>
                </c:pt>
                <c:pt idx="112">
                  <c:v>0.84531392642363867</c:v>
                </c:pt>
                <c:pt idx="113">
                  <c:v>0.84679488631745969</c:v>
                </c:pt>
                <c:pt idx="114">
                  <c:v>0.84821668516602622</c:v>
                </c:pt>
                <c:pt idx="115">
                  <c:v>0.84963585530624897</c:v>
                </c:pt>
                <c:pt idx="116">
                  <c:v>0.85102987746998282</c:v>
                </c:pt>
                <c:pt idx="117">
                  <c:v>0.85241484720820171</c:v>
                </c:pt>
                <c:pt idx="118">
                  <c:v>0.85379222088575824</c:v>
                </c:pt>
                <c:pt idx="119">
                  <c:v>0.85515853888075166</c:v>
                </c:pt>
                <c:pt idx="120">
                  <c:v>0.85651668672935244</c:v>
                </c:pt>
                <c:pt idx="121">
                  <c:v>0.85781043424503423</c:v>
                </c:pt>
                <c:pt idx="122">
                  <c:v>0.85909369109937161</c:v>
                </c:pt>
                <c:pt idx="123">
                  <c:v>0.86037196247236736</c:v>
                </c:pt>
                <c:pt idx="124">
                  <c:v>0.86164007252793762</c:v>
                </c:pt>
                <c:pt idx="125">
                  <c:v>0.86290505230552605</c:v>
                </c:pt>
                <c:pt idx="126">
                  <c:v>0.86416129389399932</c:v>
                </c:pt>
                <c:pt idx="127">
                  <c:v>0.8654159129349086</c:v>
                </c:pt>
                <c:pt idx="128">
                  <c:v>0.86665811661652525</c:v>
                </c:pt>
                <c:pt idx="129">
                  <c:v>0.86789452505377018</c:v>
                </c:pt>
                <c:pt idx="130">
                  <c:v>0.86912821715905986</c:v>
                </c:pt>
                <c:pt idx="131">
                  <c:v>0.87035292935492681</c:v>
                </c:pt>
                <c:pt idx="132">
                  <c:v>0.87155414331540337</c:v>
                </c:pt>
                <c:pt idx="133">
                  <c:v>0.87274308090576413</c:v>
                </c:pt>
                <c:pt idx="134">
                  <c:v>0.8739253560801501</c:v>
                </c:pt>
                <c:pt idx="135">
                  <c:v>0.87508416323418403</c:v>
                </c:pt>
                <c:pt idx="136">
                  <c:v>0.87623835050884136</c:v>
                </c:pt>
                <c:pt idx="137">
                  <c:v>0.87738981238703195</c:v>
                </c:pt>
                <c:pt idx="138">
                  <c:v>0.87851686051416755</c:v>
                </c:pt>
                <c:pt idx="139">
                  <c:v>0.87964176941658201</c:v>
                </c:pt>
                <c:pt idx="140">
                  <c:v>0.88076565705069743</c:v>
                </c:pt>
                <c:pt idx="141">
                  <c:v>0.88187877000210713</c:v>
                </c:pt>
                <c:pt idx="142">
                  <c:v>0.88298799125656646</c:v>
                </c:pt>
                <c:pt idx="143">
                  <c:v>0.88406384604408284</c:v>
                </c:pt>
                <c:pt idx="144">
                  <c:v>0.88513709025227849</c:v>
                </c:pt>
                <c:pt idx="145">
                  <c:v>0.8861995446702492</c:v>
                </c:pt>
                <c:pt idx="146">
                  <c:v>0.88726018316441002</c:v>
                </c:pt>
                <c:pt idx="147">
                  <c:v>0.88830694086991413</c:v>
                </c:pt>
                <c:pt idx="148">
                  <c:v>0.88934678235312059</c:v>
                </c:pt>
                <c:pt idx="149">
                  <c:v>0.89038514027793991</c:v>
                </c:pt>
                <c:pt idx="150">
                  <c:v>0.89141704124904586</c:v>
                </c:pt>
                <c:pt idx="151">
                  <c:v>0.8924390044940107</c:v>
                </c:pt>
                <c:pt idx="152">
                  <c:v>0.89343898025550683</c:v>
                </c:pt>
                <c:pt idx="153">
                  <c:v>0.89440190633687477</c:v>
                </c:pt>
                <c:pt idx="154">
                  <c:v>0.89533396473497817</c:v>
                </c:pt>
                <c:pt idx="155">
                  <c:v>0.89624441031608948</c:v>
                </c:pt>
                <c:pt idx="156">
                  <c:v>0.89713552733711444</c:v>
                </c:pt>
                <c:pt idx="157">
                  <c:v>0.89802161959724769</c:v>
                </c:pt>
                <c:pt idx="158">
                  <c:v>0.89890716798668913</c:v>
                </c:pt>
                <c:pt idx="159">
                  <c:v>0.89977110053763465</c:v>
                </c:pt>
                <c:pt idx="160">
                  <c:v>0.9006343925297654</c:v>
                </c:pt>
                <c:pt idx="161">
                  <c:v>0.90149495610392549</c:v>
                </c:pt>
                <c:pt idx="162">
                  <c:v>0.90235436244211353</c:v>
                </c:pt>
                <c:pt idx="163">
                  <c:v>0.903207064063273</c:v>
                </c:pt>
                <c:pt idx="164">
                  <c:v>0.90405806457776861</c:v>
                </c:pt>
                <c:pt idx="165">
                  <c:v>0.90489340765934756</c:v>
                </c:pt>
                <c:pt idx="166">
                  <c:v>0.90572757235442758</c:v>
                </c:pt>
                <c:pt idx="167">
                  <c:v>0.90655642524575086</c:v>
                </c:pt>
                <c:pt idx="168">
                  <c:v>0.90738069753724748</c:v>
                </c:pt>
                <c:pt idx="169">
                  <c:v>0.90816576279487171</c:v>
                </c:pt>
                <c:pt idx="170">
                  <c:v>0.90895056820316533</c:v>
                </c:pt>
                <c:pt idx="171">
                  <c:v>0.90972713699198182</c:v>
                </c:pt>
                <c:pt idx="172">
                  <c:v>0.91049511866687527</c:v>
                </c:pt>
                <c:pt idx="173">
                  <c:v>0.91124576295271509</c:v>
                </c:pt>
                <c:pt idx="174">
                  <c:v>0.91199523791656745</c:v>
                </c:pt>
                <c:pt idx="175">
                  <c:v>0.91274177900018783</c:v>
                </c:pt>
                <c:pt idx="176">
                  <c:v>0.91348540433259928</c:v>
                </c:pt>
                <c:pt idx="177">
                  <c:v>0.91422888161132243</c:v>
                </c:pt>
                <c:pt idx="178">
                  <c:v>0.91496458758216026</c:v>
                </c:pt>
                <c:pt idx="179">
                  <c:v>0.91569649250116303</c:v>
                </c:pt>
                <c:pt idx="180">
                  <c:v>0.91642742751743211</c:v>
                </c:pt>
                <c:pt idx="181">
                  <c:v>0.91714692312014989</c:v>
                </c:pt>
                <c:pt idx="182">
                  <c:v>0.91786195898319478</c:v>
                </c:pt>
                <c:pt idx="183">
                  <c:v>0.91856642260429155</c:v>
                </c:pt>
                <c:pt idx="184">
                  <c:v>0.9192480496993396</c:v>
                </c:pt>
                <c:pt idx="185">
                  <c:v>0.91992797266621995</c:v>
                </c:pt>
                <c:pt idx="186">
                  <c:v>0.9206039767426154</c:v>
                </c:pt>
                <c:pt idx="187">
                  <c:v>0.92127845798107377</c:v>
                </c:pt>
                <c:pt idx="188">
                  <c:v>0.9219492076622855</c:v>
                </c:pt>
                <c:pt idx="189">
                  <c:v>0.9226194467093477</c:v>
                </c:pt>
                <c:pt idx="190">
                  <c:v>0.92328742567153499</c:v>
                </c:pt>
                <c:pt idx="191">
                  <c:v>0.92394514964967767</c:v>
                </c:pt>
                <c:pt idx="192">
                  <c:v>0.92458307069163048</c:v>
                </c:pt>
                <c:pt idx="193">
                  <c:v>0.92520870025594815</c:v>
                </c:pt>
                <c:pt idx="194">
                  <c:v>0.92583209390742172</c:v>
                </c:pt>
                <c:pt idx="195">
                  <c:v>0.92645416414021187</c:v>
                </c:pt>
                <c:pt idx="196">
                  <c:v>0.92707095580578747</c:v>
                </c:pt>
                <c:pt idx="197">
                  <c:v>0.92767977070121643</c:v>
                </c:pt>
                <c:pt idx="198">
                  <c:v>0.9282809411919215</c:v>
                </c:pt>
                <c:pt idx="199">
                  <c:v>0.92887182648354349</c:v>
                </c:pt>
                <c:pt idx="200">
                  <c:v>0.9294558469184333</c:v>
                </c:pt>
                <c:pt idx="201">
                  <c:v>0.93003351010923652</c:v>
                </c:pt>
                <c:pt idx="202">
                  <c:v>0.93060727858158554</c:v>
                </c:pt>
                <c:pt idx="203">
                  <c:v>0.93117981730187027</c:v>
                </c:pt>
                <c:pt idx="204">
                  <c:v>0.93175217775342822</c:v>
                </c:pt>
                <c:pt idx="205">
                  <c:v>0.93232177957197715</c:v>
                </c:pt>
                <c:pt idx="206">
                  <c:v>0.93288440775965542</c:v>
                </c:pt>
                <c:pt idx="207">
                  <c:v>0.93344687278612615</c:v>
                </c:pt>
                <c:pt idx="208">
                  <c:v>0.93399848457079127</c:v>
                </c:pt>
                <c:pt idx="209">
                  <c:v>0.93453395548192475</c:v>
                </c:pt>
                <c:pt idx="210">
                  <c:v>0.93506657711493379</c:v>
                </c:pt>
                <c:pt idx="211">
                  <c:v>0.93559420722359354</c:v>
                </c:pt>
                <c:pt idx="212">
                  <c:v>0.93612183733225329</c:v>
                </c:pt>
                <c:pt idx="213">
                  <c:v>0.93664455447566364</c:v>
                </c:pt>
                <c:pt idx="214">
                  <c:v>0.93716615366265188</c:v>
                </c:pt>
                <c:pt idx="215">
                  <c:v>0.93768560456040739</c:v>
                </c:pt>
                <c:pt idx="216">
                  <c:v>0.93820329694292603</c:v>
                </c:pt>
                <c:pt idx="217">
                  <c:v>0.93870077848623601</c:v>
                </c:pt>
                <c:pt idx="218">
                  <c:v>0.93919259168833569</c:v>
                </c:pt>
                <c:pt idx="219">
                  <c:v>0.93968002068835854</c:v>
                </c:pt>
                <c:pt idx="220">
                  <c:v>0.94016716566702008</c:v>
                </c:pt>
                <c:pt idx="221">
                  <c:v>0.94064371121019885</c:v>
                </c:pt>
                <c:pt idx="222">
                  <c:v>0.94111598736844693</c:v>
                </c:pt>
                <c:pt idx="223">
                  <c:v>0.94158517252826313</c:v>
                </c:pt>
                <c:pt idx="224">
                  <c:v>0.94204984658284108</c:v>
                </c:pt>
                <c:pt idx="225">
                  <c:v>0.94251401302477333</c:v>
                </c:pt>
                <c:pt idx="226">
                  <c:v>0.94296750751513059</c:v>
                </c:pt>
                <c:pt idx="227">
                  <c:v>0.94342075122066882</c:v>
                </c:pt>
                <c:pt idx="228">
                  <c:v>0.94387231497007007</c:v>
                </c:pt>
                <c:pt idx="229">
                  <c:v>0.94432079980705486</c:v>
                </c:pt>
                <c:pt idx="230">
                  <c:v>0.94476362234583711</c:v>
                </c:pt>
                <c:pt idx="231">
                  <c:v>0.94520423012230215</c:v>
                </c:pt>
                <c:pt idx="232">
                  <c:v>0.94564482279124795</c:v>
                </c:pt>
                <c:pt idx="233">
                  <c:v>0.94608126693541672</c:v>
                </c:pt>
                <c:pt idx="234">
                  <c:v>0.9465151941668839</c:v>
                </c:pt>
                <c:pt idx="235">
                  <c:v>0.94693639482416248</c:v>
                </c:pt>
                <c:pt idx="236">
                  <c:v>0.94735748368579886</c:v>
                </c:pt>
                <c:pt idx="237">
                  <c:v>0.94777588945202229</c:v>
                </c:pt>
                <c:pt idx="238">
                  <c:v>0.94819211671397463</c:v>
                </c:pt>
                <c:pt idx="239">
                  <c:v>0.94860417127911911</c:v>
                </c:pt>
                <c:pt idx="240">
                  <c:v>0.94901609591959835</c:v>
                </c:pt>
                <c:pt idx="241">
                  <c:v>0.94942673037793646</c:v>
                </c:pt>
                <c:pt idx="242">
                  <c:v>0.94983585710585672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9-4C5C-8946-D2CBC1CF9739}"/>
            </c:ext>
          </c:extLst>
        </c:ser>
        <c:ser>
          <c:idx val="2"/>
          <c:order val="4"/>
          <c:spPr>
            <a:solidFill>
              <a:srgbClr val="FF0000"/>
            </a:solidFill>
            <a:ln>
              <a:noFill/>
            </a:ln>
            <a:effectLst/>
          </c:spP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INSUMOS'!$G$18:$G$104</c:f>
              <c:numCache>
                <c:formatCode>0.00%</c:formatCode>
                <c:ptCount val="87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9-4C5C-8946-D2CBC1CF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275360"/>
        <c:axId val="1499287840"/>
      </c:area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INSUMOS'!$F$18:$F$809</c:f>
              <c:numCache>
                <c:formatCode>0.00%</c:formatCode>
                <c:ptCount val="792"/>
                <c:pt idx="0">
                  <c:v>7.0821823241771401E-2</c:v>
                </c:pt>
                <c:pt idx="1">
                  <c:v>5.5831027739574761E-2</c:v>
                </c:pt>
                <c:pt idx="2">
                  <c:v>4.9857677802312358E-2</c:v>
                </c:pt>
                <c:pt idx="3">
                  <c:v>3.0463826039309264E-2</c:v>
                </c:pt>
                <c:pt idx="4">
                  <c:v>2.0857344343105166E-2</c:v>
                </c:pt>
                <c:pt idx="5">
                  <c:v>2.08442340379285E-2</c:v>
                </c:pt>
                <c:pt idx="6">
                  <c:v>1.9943553957239121E-2</c:v>
                </c:pt>
                <c:pt idx="7">
                  <c:v>1.7844533366228255E-2</c:v>
                </c:pt>
                <c:pt idx="8">
                  <c:v>1.773393423954318E-2</c:v>
                </c:pt>
                <c:pt idx="9">
                  <c:v>1.6791240147910842E-2</c:v>
                </c:pt>
                <c:pt idx="10">
                  <c:v>1.6764394086261927E-2</c:v>
                </c:pt>
                <c:pt idx="11">
                  <c:v>1.5515573311228182E-2</c:v>
                </c:pt>
                <c:pt idx="12">
                  <c:v>1.518341939371943E-2</c:v>
                </c:pt>
                <c:pt idx="13">
                  <c:v>1.5071835256781397E-2</c:v>
                </c:pt>
                <c:pt idx="14">
                  <c:v>1.3782432663626484E-2</c:v>
                </c:pt>
                <c:pt idx="15">
                  <c:v>1.2239238855142292E-2</c:v>
                </c:pt>
                <c:pt idx="16">
                  <c:v>1.201381653939902E-2</c:v>
                </c:pt>
                <c:pt idx="17">
                  <c:v>1.1990393841604715E-2</c:v>
                </c:pt>
                <c:pt idx="18">
                  <c:v>1.1411195726849075E-2</c:v>
                </c:pt>
                <c:pt idx="19">
                  <c:v>1.137888678625123E-2</c:v>
                </c:pt>
                <c:pt idx="20">
                  <c:v>1.0649583382057608E-2</c:v>
                </c:pt>
                <c:pt idx="21">
                  <c:v>9.8526073562825844E-3</c:v>
                </c:pt>
                <c:pt idx="22">
                  <c:v>9.8333241187537855E-3</c:v>
                </c:pt>
                <c:pt idx="23">
                  <c:v>9.5338538083194636E-3</c:v>
                </c:pt>
                <c:pt idx="24">
                  <c:v>9.4694444108889709E-3</c:v>
                </c:pt>
                <c:pt idx="25">
                  <c:v>9.385120281626403E-3</c:v>
                </c:pt>
                <c:pt idx="26">
                  <c:v>9.2770380676429082E-3</c:v>
                </c:pt>
                <c:pt idx="27">
                  <c:v>9.1703064658774282E-3</c:v>
                </c:pt>
                <c:pt idx="28">
                  <c:v>8.9455911820335195E-3</c:v>
                </c:pt>
                <c:pt idx="29">
                  <c:v>8.903794719367291E-3</c:v>
                </c:pt>
                <c:pt idx="30">
                  <c:v>8.7892313796396303E-3</c:v>
                </c:pt>
                <c:pt idx="31">
                  <c:v>8.6181085094667199E-3</c:v>
                </c:pt>
                <c:pt idx="32">
                  <c:v>8.5414710859818468E-3</c:v>
                </c:pt>
                <c:pt idx="33">
                  <c:v>8.4702058963306015E-3</c:v>
                </c:pt>
                <c:pt idx="34">
                  <c:v>8.427632907176609E-3</c:v>
                </c:pt>
                <c:pt idx="35">
                  <c:v>7.7426730933892315E-3</c:v>
                </c:pt>
                <c:pt idx="36">
                  <c:v>7.2559269532349998E-3</c:v>
                </c:pt>
                <c:pt idx="37">
                  <c:v>7.0771687428497288E-3</c:v>
                </c:pt>
                <c:pt idx="38">
                  <c:v>6.6748132050426208E-3</c:v>
                </c:pt>
                <c:pt idx="39">
                  <c:v>6.6546053873377314E-3</c:v>
                </c:pt>
                <c:pt idx="40">
                  <c:v>6.4334282844944841E-3</c:v>
                </c:pt>
                <c:pt idx="41">
                  <c:v>5.9182074921197252E-3</c:v>
                </c:pt>
                <c:pt idx="42">
                  <c:v>5.7582581431598352E-3</c:v>
                </c:pt>
                <c:pt idx="43">
                  <c:v>5.6291462624260364E-3</c:v>
                </c:pt>
                <c:pt idx="44">
                  <c:v>5.4590295530329881E-3</c:v>
                </c:pt>
                <c:pt idx="45">
                  <c:v>5.4531769000882562E-3</c:v>
                </c:pt>
                <c:pt idx="46">
                  <c:v>5.1801387052763008E-3</c:v>
                </c:pt>
                <c:pt idx="47">
                  <c:v>5.1036160989374789E-3</c:v>
                </c:pt>
                <c:pt idx="48">
                  <c:v>5.0390435402994406E-3</c:v>
                </c:pt>
                <c:pt idx="49">
                  <c:v>4.9407691277917349E-3</c:v>
                </c:pt>
                <c:pt idx="50">
                  <c:v>4.9255135548862345E-3</c:v>
                </c:pt>
                <c:pt idx="51">
                  <c:v>4.8907451101598328E-3</c:v>
                </c:pt>
                <c:pt idx="52">
                  <c:v>4.824102821389043E-3</c:v>
                </c:pt>
                <c:pt idx="53">
                  <c:v>4.4867972398272352E-3</c:v>
                </c:pt>
                <c:pt idx="54">
                  <c:v>4.1592269436489743E-3</c:v>
                </c:pt>
                <c:pt idx="55">
                  <c:v>4.134347881002135E-3</c:v>
                </c:pt>
                <c:pt idx="56">
                  <c:v>4.0140950495372862E-3</c:v>
                </c:pt>
                <c:pt idx="57">
                  <c:v>3.685914409582651E-3</c:v>
                </c:pt>
                <c:pt idx="58">
                  <c:v>3.6702297831313828E-3</c:v>
                </c:pt>
                <c:pt idx="59">
                  <c:v>3.6449579249848967E-3</c:v>
                </c:pt>
                <c:pt idx="60">
                  <c:v>3.4769743973053139E-3</c:v>
                </c:pt>
                <c:pt idx="61">
                  <c:v>3.4707229058532478E-3</c:v>
                </c:pt>
                <c:pt idx="62">
                  <c:v>3.3785247375746888E-3</c:v>
                </c:pt>
                <c:pt idx="63">
                  <c:v>3.2658860957952948E-3</c:v>
                </c:pt>
                <c:pt idx="64">
                  <c:v>3.1372576556764459E-3</c:v>
                </c:pt>
                <c:pt idx="65">
                  <c:v>3.0460867987046544E-3</c:v>
                </c:pt>
                <c:pt idx="66">
                  <c:v>3.0337832350541888E-3</c:v>
                </c:pt>
                <c:pt idx="67">
                  <c:v>2.97495455522252E-3</c:v>
                </c:pt>
                <c:pt idx="68">
                  <c:v>2.9398839601117764E-3</c:v>
                </c:pt>
                <c:pt idx="69">
                  <c:v>2.9277435576688564E-3</c:v>
                </c:pt>
                <c:pt idx="70">
                  <c:v>2.8431626005795954E-3</c:v>
                </c:pt>
                <c:pt idx="71">
                  <c:v>2.6863495726091899E-3</c:v>
                </c:pt>
                <c:pt idx="72">
                  <c:v>2.6051587428322616E-3</c:v>
                </c:pt>
                <c:pt idx="73">
                  <c:v>2.5665771602554474E-3</c:v>
                </c:pt>
                <c:pt idx="74">
                  <c:v>2.5408973990900972E-3</c:v>
                </c:pt>
                <c:pt idx="75">
                  <c:v>2.3894052393879802E-3</c:v>
                </c:pt>
                <c:pt idx="76">
                  <c:v>2.3494518940662462E-3</c:v>
                </c:pt>
                <c:pt idx="77">
                  <c:v>2.3383569319531546E-3</c:v>
                </c:pt>
                <c:pt idx="78">
                  <c:v>2.3279267006856186E-3</c:v>
                </c:pt>
                <c:pt idx="79">
                  <c:v>2.3147680514474613E-3</c:v>
                </c:pt>
                <c:pt idx="80">
                  <c:v>2.2802020474785713E-3</c:v>
                </c:pt>
                <c:pt idx="81">
                  <c:v>2.2193247880410538E-3</c:v>
                </c:pt>
                <c:pt idx="82">
                  <c:v>2.2141852100033715E-3</c:v>
                </c:pt>
                <c:pt idx="83">
                  <c:v>2.1741381980624913E-3</c:v>
                </c:pt>
                <c:pt idx="84">
                  <c:v>2.1675634056991778E-3</c:v>
                </c:pt>
                <c:pt idx="85">
                  <c:v>2.1372335501187822E-3</c:v>
                </c:pt>
                <c:pt idx="86">
                  <c:v>2.1278638667002921E-3</c:v>
                </c:pt>
                <c:pt idx="87">
                  <c:v>2.1069218235614477E-3</c:v>
                </c:pt>
                <c:pt idx="88">
                  <c:v>2.0753773234359917E-3</c:v>
                </c:pt>
                <c:pt idx="89">
                  <c:v>2.0591911273467136E-3</c:v>
                </c:pt>
                <c:pt idx="90">
                  <c:v>2.0352215373567479E-3</c:v>
                </c:pt>
                <c:pt idx="91">
                  <c:v>1.9547316964714967E-3</c:v>
                </c:pt>
                <c:pt idx="92">
                  <c:v>1.9464134963905217E-3</c:v>
                </c:pt>
                <c:pt idx="93">
                  <c:v>1.9070191292798232E-3</c:v>
                </c:pt>
                <c:pt idx="94">
                  <c:v>1.9069828712337019E-3</c:v>
                </c:pt>
                <c:pt idx="95">
                  <c:v>1.8946702430717064E-3</c:v>
                </c:pt>
                <c:pt idx="96">
                  <c:v>1.8870258383478172E-3</c:v>
                </c:pt>
                <c:pt idx="97">
                  <c:v>1.8671443430580187E-3</c:v>
                </c:pt>
                <c:pt idx="98">
                  <c:v>1.8324544574315474E-3</c:v>
                </c:pt>
                <c:pt idx="99">
                  <c:v>1.7999068180300712E-3</c:v>
                </c:pt>
                <c:pt idx="100">
                  <c:v>1.792742832417288E-3</c:v>
                </c:pt>
                <c:pt idx="101">
                  <c:v>1.7640566749277213E-3</c:v>
                </c:pt>
                <c:pt idx="102">
                  <c:v>1.7407518157833111E-3</c:v>
                </c:pt>
                <c:pt idx="103">
                  <c:v>1.6766808267832832E-3</c:v>
                </c:pt>
                <c:pt idx="104">
                  <c:v>1.6400118561393623E-3</c:v>
                </c:pt>
                <c:pt idx="105">
                  <c:v>1.617371727840508E-3</c:v>
                </c:pt>
                <c:pt idx="106">
                  <c:v>1.5949068467645726E-3</c:v>
                </c:pt>
                <c:pt idx="107">
                  <c:v>1.5872352485060924E-3</c:v>
                </c:pt>
                <c:pt idx="108">
                  <c:v>1.5733907178954757E-3</c:v>
                </c:pt>
                <c:pt idx="109">
                  <c:v>1.5709704933168848E-3</c:v>
                </c:pt>
                <c:pt idx="110">
                  <c:v>1.5683840860269047E-3</c:v>
                </c:pt>
                <c:pt idx="111">
                  <c:v>1.5225025501643525E-3</c:v>
                </c:pt>
                <c:pt idx="112">
                  <c:v>1.4938496292170634E-3</c:v>
                </c:pt>
                <c:pt idx="113">
                  <c:v>1.4809598938209717E-3</c:v>
                </c:pt>
                <c:pt idx="114">
                  <c:v>1.4217988485665249E-3</c:v>
                </c:pt>
                <c:pt idx="115">
                  <c:v>1.4191701402227368E-3</c:v>
                </c:pt>
                <c:pt idx="116">
                  <c:v>1.3940221637338318E-3</c:v>
                </c:pt>
                <c:pt idx="117">
                  <c:v>1.384969738218902E-3</c:v>
                </c:pt>
                <c:pt idx="118">
                  <c:v>1.3773736775565077E-3</c:v>
                </c:pt>
                <c:pt idx="119">
                  <c:v>1.366317994993381E-3</c:v>
                </c:pt>
                <c:pt idx="120">
                  <c:v>1.3581478486007343E-3</c:v>
                </c:pt>
                <c:pt idx="121">
                  <c:v>1.2937475156817721E-3</c:v>
                </c:pt>
                <c:pt idx="122">
                  <c:v>1.2832568543373675E-3</c:v>
                </c:pt>
                <c:pt idx="123">
                  <c:v>1.2782713729957006E-3</c:v>
                </c:pt>
                <c:pt idx="124">
                  <c:v>1.2681100555702305E-3</c:v>
                </c:pt>
                <c:pt idx="125">
                  <c:v>1.2649797775884325E-3</c:v>
                </c:pt>
                <c:pt idx="126">
                  <c:v>1.25624158847322E-3</c:v>
                </c:pt>
                <c:pt idx="127">
                  <c:v>1.2546190409092957E-3</c:v>
                </c:pt>
                <c:pt idx="128">
                  <c:v>1.2422036816166233E-3</c:v>
                </c:pt>
                <c:pt idx="129">
                  <c:v>1.2364084372449161E-3</c:v>
                </c:pt>
                <c:pt idx="130">
                  <c:v>1.2336921052896685E-3</c:v>
                </c:pt>
                <c:pt idx="131">
                  <c:v>1.2247121958669813E-3</c:v>
                </c:pt>
                <c:pt idx="132">
                  <c:v>1.2012139604765913E-3</c:v>
                </c:pt>
                <c:pt idx="133">
                  <c:v>1.1889375903607171E-3</c:v>
                </c:pt>
                <c:pt idx="134">
                  <c:v>1.182275174385944E-3</c:v>
                </c:pt>
                <c:pt idx="135">
                  <c:v>1.1588071540339885E-3</c:v>
                </c:pt>
                <c:pt idx="136">
                  <c:v>1.154187274657377E-3</c:v>
                </c:pt>
                <c:pt idx="137">
                  <c:v>1.1514618781905991E-3</c:v>
                </c:pt>
                <c:pt idx="138">
                  <c:v>1.1270481271356489E-3</c:v>
                </c:pt>
                <c:pt idx="139">
                  <c:v>1.1249089024144973E-3</c:v>
                </c:pt>
                <c:pt idx="140">
                  <c:v>1.1238876341154163E-3</c:v>
                </c:pt>
                <c:pt idx="141">
                  <c:v>1.1131129514097289E-3</c:v>
                </c:pt>
                <c:pt idx="142">
                  <c:v>1.1092212544593855E-3</c:v>
                </c:pt>
                <c:pt idx="143">
                  <c:v>1.0758547875163384E-3</c:v>
                </c:pt>
                <c:pt idx="144">
                  <c:v>1.073244208195611E-3</c:v>
                </c:pt>
                <c:pt idx="145">
                  <c:v>1.0624544179707067E-3</c:v>
                </c:pt>
                <c:pt idx="146">
                  <c:v>1.0606384941608026E-3</c:v>
                </c:pt>
                <c:pt idx="147">
                  <c:v>1.0467577055040646E-3</c:v>
                </c:pt>
                <c:pt idx="148">
                  <c:v>1.0398414832064431E-3</c:v>
                </c:pt>
                <c:pt idx="149">
                  <c:v>1.0383579248193168E-3</c:v>
                </c:pt>
                <c:pt idx="150">
                  <c:v>1.0319009711058972E-3</c:v>
                </c:pt>
                <c:pt idx="151">
                  <c:v>1.0219632449648412E-3</c:v>
                </c:pt>
                <c:pt idx="152">
                  <c:v>9.9997576149616859E-4</c:v>
                </c:pt>
                <c:pt idx="153">
                  <c:v>9.6292608136797509E-4</c:v>
                </c:pt>
                <c:pt idx="154">
                  <c:v>9.3205839810344858E-4</c:v>
                </c:pt>
                <c:pt idx="155">
                  <c:v>9.1044558111136168E-4</c:v>
                </c:pt>
                <c:pt idx="156">
                  <c:v>8.9111702102491149E-4</c:v>
                </c:pt>
                <c:pt idx="157">
                  <c:v>8.8609226013327993E-4</c:v>
                </c:pt>
                <c:pt idx="158">
                  <c:v>8.8554838944146183E-4</c:v>
                </c:pt>
                <c:pt idx="159">
                  <c:v>8.6393255094553158E-4</c:v>
                </c:pt>
                <c:pt idx="160">
                  <c:v>8.6329199213072336E-4</c:v>
                </c:pt>
                <c:pt idx="161">
                  <c:v>8.6056357416010212E-4</c:v>
                </c:pt>
                <c:pt idx="162">
                  <c:v>8.594063381880668E-4</c:v>
                </c:pt>
                <c:pt idx="163">
                  <c:v>8.527016211594857E-4</c:v>
                </c:pt>
                <c:pt idx="164">
                  <c:v>8.5100051449563206E-4</c:v>
                </c:pt>
                <c:pt idx="165">
                  <c:v>8.3534308157895453E-4</c:v>
                </c:pt>
                <c:pt idx="166">
                  <c:v>8.3416469508001522E-4</c:v>
                </c:pt>
                <c:pt idx="167">
                  <c:v>8.2885289132325732E-4</c:v>
                </c:pt>
                <c:pt idx="168">
                  <c:v>8.2427229149661062E-4</c:v>
                </c:pt>
                <c:pt idx="169">
                  <c:v>7.85065257624205E-4</c:v>
                </c:pt>
                <c:pt idx="170">
                  <c:v>7.8480540829366967E-4</c:v>
                </c:pt>
                <c:pt idx="171">
                  <c:v>7.7656878881646717E-4</c:v>
                </c:pt>
                <c:pt idx="172">
                  <c:v>7.6798167489342645E-4</c:v>
                </c:pt>
                <c:pt idx="173">
                  <c:v>7.5064428583979949E-4</c:v>
                </c:pt>
                <c:pt idx="174">
                  <c:v>7.4947496385239024E-4</c:v>
                </c:pt>
                <c:pt idx="175">
                  <c:v>7.4654108362041548E-4</c:v>
                </c:pt>
                <c:pt idx="176">
                  <c:v>7.4362533241150125E-4</c:v>
                </c:pt>
                <c:pt idx="177">
                  <c:v>7.4347727872317289E-4</c:v>
                </c:pt>
                <c:pt idx="178">
                  <c:v>7.3570597083785945E-4</c:v>
                </c:pt>
                <c:pt idx="179">
                  <c:v>7.3190491900281896E-4</c:v>
                </c:pt>
                <c:pt idx="180">
                  <c:v>7.3093501626907641E-4</c:v>
                </c:pt>
                <c:pt idx="181">
                  <c:v>7.1949560271783355E-4</c:v>
                </c:pt>
                <c:pt idx="182">
                  <c:v>7.150358630449242E-4</c:v>
                </c:pt>
                <c:pt idx="183">
                  <c:v>7.0446362109674696E-4</c:v>
                </c:pt>
                <c:pt idx="184">
                  <c:v>6.8162709504806932E-4</c:v>
                </c:pt>
                <c:pt idx="185">
                  <c:v>6.7992296688037233E-4</c:v>
                </c:pt>
                <c:pt idx="186">
                  <c:v>6.7600407639543773E-4</c:v>
                </c:pt>
                <c:pt idx="187">
                  <c:v>6.7448123845834671E-4</c:v>
                </c:pt>
                <c:pt idx="188">
                  <c:v>6.7074968121170521E-4</c:v>
                </c:pt>
                <c:pt idx="189">
                  <c:v>6.702390470621647E-4</c:v>
                </c:pt>
                <c:pt idx="190">
                  <c:v>6.6797896218727577E-4</c:v>
                </c:pt>
                <c:pt idx="191">
                  <c:v>6.5772397814265913E-4</c:v>
                </c:pt>
                <c:pt idx="192">
                  <c:v>6.3792104195278961E-4</c:v>
                </c:pt>
                <c:pt idx="193">
                  <c:v>6.2562956431769831E-4</c:v>
                </c:pt>
                <c:pt idx="194">
                  <c:v>6.2339365147355671E-4</c:v>
                </c:pt>
                <c:pt idx="195">
                  <c:v>6.220702327901324E-4</c:v>
                </c:pt>
                <c:pt idx="196">
                  <c:v>6.1679166557565232E-4</c:v>
                </c:pt>
                <c:pt idx="197">
                  <c:v>6.0881489542898536E-4</c:v>
                </c:pt>
                <c:pt idx="198">
                  <c:v>6.0117049070509618E-4</c:v>
                </c:pt>
                <c:pt idx="199">
                  <c:v>5.9088529162204517E-4</c:v>
                </c:pt>
                <c:pt idx="200">
                  <c:v>5.840204348897621E-4</c:v>
                </c:pt>
                <c:pt idx="201">
                  <c:v>5.7766319080317595E-4</c:v>
                </c:pt>
                <c:pt idx="202">
                  <c:v>5.7376847234898891E-4</c:v>
                </c:pt>
                <c:pt idx="203">
                  <c:v>5.7253872028471115E-4</c:v>
                </c:pt>
                <c:pt idx="204">
                  <c:v>5.7236045155794842E-4</c:v>
                </c:pt>
                <c:pt idx="205">
                  <c:v>5.6960181854889282E-4</c:v>
                </c:pt>
                <c:pt idx="206">
                  <c:v>5.6262818767824601E-4</c:v>
                </c:pt>
                <c:pt idx="207">
                  <c:v>5.6246502647070058E-4</c:v>
                </c:pt>
                <c:pt idx="208">
                  <c:v>5.5161178466508391E-4</c:v>
                </c:pt>
                <c:pt idx="209">
                  <c:v>5.3547091113345701E-4</c:v>
                </c:pt>
                <c:pt idx="210">
                  <c:v>5.3262163300909831E-4</c:v>
                </c:pt>
                <c:pt idx="211">
                  <c:v>5.2763010865974457E-4</c:v>
                </c:pt>
                <c:pt idx="212">
                  <c:v>5.2763010865974457E-4</c:v>
                </c:pt>
                <c:pt idx="213">
                  <c:v>5.2271714341032009E-4</c:v>
                </c:pt>
                <c:pt idx="214">
                  <c:v>5.215991869882493E-4</c:v>
                </c:pt>
                <c:pt idx="215">
                  <c:v>5.1945089775556745E-4</c:v>
                </c:pt>
                <c:pt idx="216">
                  <c:v>5.1769238251868853E-4</c:v>
                </c:pt>
                <c:pt idx="217">
                  <c:v>4.9748154330995543E-4</c:v>
                </c:pt>
                <c:pt idx="218">
                  <c:v>4.918132020996723E-4</c:v>
                </c:pt>
                <c:pt idx="219">
                  <c:v>4.8742900002284896E-4</c:v>
                </c:pt>
                <c:pt idx="220">
                  <c:v>4.8714497866156608E-4</c:v>
                </c:pt>
                <c:pt idx="221">
                  <c:v>4.7654554317879799E-4</c:v>
                </c:pt>
                <c:pt idx="222">
                  <c:v>4.7227615824802502E-4</c:v>
                </c:pt>
                <c:pt idx="223">
                  <c:v>4.6918515981619159E-4</c:v>
                </c:pt>
                <c:pt idx="224">
                  <c:v>4.6467405457794393E-4</c:v>
                </c:pt>
                <c:pt idx="225">
                  <c:v>4.6416644193224694E-4</c:v>
                </c:pt>
                <c:pt idx="226">
                  <c:v>4.534944903572364E-4</c:v>
                </c:pt>
                <c:pt idx="227">
                  <c:v>4.5324370553823128E-4</c:v>
                </c:pt>
                <c:pt idx="228">
                  <c:v>4.5156374940128174E-4</c:v>
                </c:pt>
                <c:pt idx="229">
                  <c:v>4.4848483698482202E-4</c:v>
                </c:pt>
                <c:pt idx="230">
                  <c:v>4.4282253878222581E-4</c:v>
                </c:pt>
                <c:pt idx="231">
                  <c:v>4.4060777646498837E-4</c:v>
                </c:pt>
                <c:pt idx="232">
                  <c:v>4.4059266894577118E-4</c:v>
                </c:pt>
                <c:pt idx="233">
                  <c:v>4.3644414416873568E-4</c:v>
                </c:pt>
                <c:pt idx="234">
                  <c:v>4.3392723146715476E-4</c:v>
                </c:pt>
                <c:pt idx="235">
                  <c:v>4.2120065727860876E-4</c:v>
                </c:pt>
                <c:pt idx="236">
                  <c:v>4.2108886163640168E-4</c:v>
                </c:pt>
                <c:pt idx="237">
                  <c:v>4.1840576622343187E-4</c:v>
                </c:pt>
                <c:pt idx="238">
                  <c:v>4.162272619523156E-4</c:v>
                </c:pt>
                <c:pt idx="239">
                  <c:v>4.1205456514453259E-4</c:v>
                </c:pt>
                <c:pt idx="240">
                  <c:v>4.1192464047926493E-4</c:v>
                </c:pt>
                <c:pt idx="241">
                  <c:v>4.1063445833811838E-4</c:v>
                </c:pt>
                <c:pt idx="242">
                  <c:v>4.0912672792024459E-4</c:v>
                </c:pt>
                <c:pt idx="243">
                  <c:v>4.0052450647798664E-4</c:v>
                </c:pt>
                <c:pt idx="244">
                  <c:v>3.9572031536692589E-4</c:v>
                </c:pt>
                <c:pt idx="245">
                  <c:v>3.9362339169958234E-4</c:v>
                </c:pt>
                <c:pt idx="246">
                  <c:v>3.9293448882327927E-4</c:v>
                </c:pt>
                <c:pt idx="247">
                  <c:v>3.7773330298696044E-4</c:v>
                </c:pt>
                <c:pt idx="248">
                  <c:v>3.7753086222945033E-4</c:v>
                </c:pt>
                <c:pt idx="249">
                  <c:v>3.7473597117427344E-4</c:v>
                </c:pt>
                <c:pt idx="250">
                  <c:v>3.7462417553206636E-4</c:v>
                </c:pt>
                <c:pt idx="251">
                  <c:v>3.7113433859289956E-4</c:v>
                </c:pt>
                <c:pt idx="252">
                  <c:v>3.6563218009400537E-4</c:v>
                </c:pt>
                <c:pt idx="253">
                  <c:v>3.6139603170551023E-4</c:v>
                </c:pt>
                <c:pt idx="254">
                  <c:v>3.6079173093682334E-4</c:v>
                </c:pt>
                <c:pt idx="255">
                  <c:v>3.5953780684179807E-4</c:v>
                </c:pt>
                <c:pt idx="256">
                  <c:v>3.50364521173131E-4</c:v>
                </c:pt>
                <c:pt idx="257">
                  <c:v>3.474638774834339E-4</c:v>
                </c:pt>
                <c:pt idx="258">
                  <c:v>3.445874058244843E-4</c:v>
                </c:pt>
                <c:pt idx="259">
                  <c:v>3.4445748115921658E-4</c:v>
                </c:pt>
                <c:pt idx="260">
                  <c:v>3.4334254624098924E-4</c:v>
                </c:pt>
                <c:pt idx="261">
                  <c:v>3.4289234216831752E-4</c:v>
                </c:pt>
                <c:pt idx="262">
                  <c:v>3.357615930978122E-4</c:v>
                </c:pt>
                <c:pt idx="263">
                  <c:v>3.3384293815723136E-4</c:v>
                </c:pt>
                <c:pt idx="264">
                  <c:v>3.3087884288682208E-4</c:v>
                </c:pt>
                <c:pt idx="265">
                  <c:v>3.2957053172261494E-4</c:v>
                </c:pt>
                <c:pt idx="266">
                  <c:v>3.2503525445361984E-4</c:v>
                </c:pt>
                <c:pt idx="267">
                  <c:v>3.23137750039943E-4</c:v>
                </c:pt>
                <c:pt idx="268">
                  <c:v>3.2266035243268037E-4</c:v>
                </c:pt>
                <c:pt idx="269">
                  <c:v>3.2149405194911463E-4</c:v>
                </c:pt>
                <c:pt idx="270">
                  <c:v>3.2113449299174589E-4</c:v>
                </c:pt>
                <c:pt idx="271">
                  <c:v>3.185571502132963E-4</c:v>
                </c:pt>
                <c:pt idx="272">
                  <c:v>3.1089159496250308E-4</c:v>
                </c:pt>
                <c:pt idx="273">
                  <c:v>3.1083720789332127E-4</c:v>
                </c:pt>
                <c:pt idx="274">
                  <c:v>3.0909380017565954E-4</c:v>
                </c:pt>
                <c:pt idx="275">
                  <c:v>3.072234892965736E-4</c:v>
                </c:pt>
                <c:pt idx="276">
                  <c:v>3.0708450011977562E-4</c:v>
                </c:pt>
                <c:pt idx="277">
                  <c:v>3.0495736141399776E-4</c:v>
                </c:pt>
                <c:pt idx="278">
                  <c:v>3.0476398516801796E-4</c:v>
                </c:pt>
                <c:pt idx="279">
                  <c:v>3.0127112672500769E-4</c:v>
                </c:pt>
                <c:pt idx="280">
                  <c:v>3.0034352504507334E-4</c:v>
                </c:pt>
                <c:pt idx="281">
                  <c:v>2.9979058984172481E-4</c:v>
                </c:pt>
                <c:pt idx="282">
                  <c:v>2.9979058984172481E-4</c:v>
                </c:pt>
                <c:pt idx="283">
                  <c:v>2.9893248275018945E-4</c:v>
                </c:pt>
                <c:pt idx="284">
                  <c:v>2.9794445099338637E-4</c:v>
                </c:pt>
                <c:pt idx="285">
                  <c:v>2.9344543177051244E-4</c:v>
                </c:pt>
                <c:pt idx="286">
                  <c:v>2.8817290756371928E-4</c:v>
                </c:pt>
                <c:pt idx="287">
                  <c:v>2.8779824108713341E-4</c:v>
                </c:pt>
                <c:pt idx="288">
                  <c:v>2.8676488677267884E-4</c:v>
                </c:pt>
                <c:pt idx="289">
                  <c:v>2.8561067230448682E-4</c:v>
                </c:pt>
                <c:pt idx="290">
                  <c:v>2.848704038628454E-4</c:v>
                </c:pt>
                <c:pt idx="291">
                  <c:v>2.7580589233254196E-4</c:v>
                </c:pt>
                <c:pt idx="292">
                  <c:v>2.7225562531650648E-4</c:v>
                </c:pt>
                <c:pt idx="293">
                  <c:v>2.700499275107993E-4</c:v>
                </c:pt>
                <c:pt idx="294">
                  <c:v>2.6972058359186492E-4</c:v>
                </c:pt>
                <c:pt idx="295">
                  <c:v>2.6769919752060728E-4</c:v>
                </c:pt>
                <c:pt idx="296">
                  <c:v>2.6686828396366283E-4</c:v>
                </c:pt>
                <c:pt idx="297">
                  <c:v>2.6554184377639511E-4</c:v>
                </c:pt>
                <c:pt idx="298">
                  <c:v>2.6400691982393035E-4</c:v>
                </c:pt>
                <c:pt idx="299">
                  <c:v>2.626170280559505E-4</c:v>
                </c:pt>
                <c:pt idx="300">
                  <c:v>2.5973753489315745E-4</c:v>
                </c:pt>
                <c:pt idx="301">
                  <c:v>2.5589116050046536E-4</c:v>
                </c:pt>
                <c:pt idx="302">
                  <c:v>2.5182119482335916E-4</c:v>
                </c:pt>
                <c:pt idx="303">
                  <c:v>2.5038900200157122E-4</c:v>
                </c:pt>
                <c:pt idx="304">
                  <c:v>2.4414053205334873E-4</c:v>
                </c:pt>
                <c:pt idx="305">
                  <c:v>2.4391089776124771E-4</c:v>
                </c:pt>
                <c:pt idx="306">
                  <c:v>2.4323105939647494E-4</c:v>
                </c:pt>
                <c:pt idx="307">
                  <c:v>2.3730891186334336E-4</c:v>
                </c:pt>
                <c:pt idx="308">
                  <c:v>2.3570751482632313E-4</c:v>
                </c:pt>
                <c:pt idx="309">
                  <c:v>2.3233551653705026E-4</c:v>
                </c:pt>
                <c:pt idx="310">
                  <c:v>2.3091540973063605E-4</c:v>
                </c:pt>
                <c:pt idx="311">
                  <c:v>2.2852842169432283E-4</c:v>
                </c:pt>
                <c:pt idx="312">
                  <c:v>2.2544044476633277E-4</c:v>
                </c:pt>
                <c:pt idx="313">
                  <c:v>2.2341301568738823E-4</c:v>
                </c:pt>
                <c:pt idx="314">
                  <c:v>2.2281173642254478E-4</c:v>
                </c:pt>
                <c:pt idx="315">
                  <c:v>2.2062114613605478E-4</c:v>
                </c:pt>
                <c:pt idx="316">
                  <c:v>2.1800754531148397E-4</c:v>
                </c:pt>
                <c:pt idx="317">
                  <c:v>2.1689865340094352E-4</c:v>
                </c:pt>
                <c:pt idx="318">
                  <c:v>2.1507970808719599E-4</c:v>
                </c:pt>
                <c:pt idx="319">
                  <c:v>2.144844718300394E-4</c:v>
                </c:pt>
                <c:pt idx="320">
                  <c:v>2.144240417531707E-4</c:v>
                </c:pt>
                <c:pt idx="321">
                  <c:v>2.1306436502362518E-4</c:v>
                </c:pt>
                <c:pt idx="322">
                  <c:v>2.1239056966653927E-4</c:v>
                </c:pt>
                <c:pt idx="323">
                  <c:v>2.1222740845899384E-4</c:v>
                </c:pt>
                <c:pt idx="324">
                  <c:v>2.1196755912845846E-4</c:v>
                </c:pt>
                <c:pt idx="325">
                  <c:v>2.0990085049954932E-4</c:v>
                </c:pt>
                <c:pt idx="326">
                  <c:v>2.0970747425356947E-4</c:v>
                </c:pt>
                <c:pt idx="327">
                  <c:v>2.0960776462673617E-4</c:v>
                </c:pt>
                <c:pt idx="328">
                  <c:v>2.0958963560367553E-4</c:v>
                </c:pt>
                <c:pt idx="329">
                  <c:v>2.0792478698594314E-4</c:v>
                </c:pt>
                <c:pt idx="330">
                  <c:v>2.0733257223263E-4</c:v>
                </c:pt>
                <c:pt idx="331">
                  <c:v>2.0645935762187741E-4</c:v>
                </c:pt>
                <c:pt idx="332">
                  <c:v>2.0602123956457944E-4</c:v>
                </c:pt>
                <c:pt idx="333">
                  <c:v>2.0493651968478646E-4</c:v>
                </c:pt>
                <c:pt idx="334">
                  <c:v>2.0394244492029652E-4</c:v>
                </c:pt>
                <c:pt idx="335">
                  <c:v>1.9882099590567509E-4</c:v>
                </c:pt>
                <c:pt idx="336">
                  <c:v>1.9527677189732644E-4</c:v>
                </c:pt>
                <c:pt idx="337">
                  <c:v>1.9449722390572037E-4</c:v>
                </c:pt>
                <c:pt idx="338">
                  <c:v>1.9358775124884661E-4</c:v>
                </c:pt>
                <c:pt idx="339">
                  <c:v>1.9208304233481622E-4</c:v>
                </c:pt>
                <c:pt idx="340">
                  <c:v>1.9202563376179095E-4</c:v>
                </c:pt>
                <c:pt idx="341">
                  <c:v>1.897595058792151E-4</c:v>
                </c:pt>
                <c:pt idx="342">
                  <c:v>1.8863248494561404E-4</c:v>
                </c:pt>
                <c:pt idx="343">
                  <c:v>1.8508826093726542E-4</c:v>
                </c:pt>
                <c:pt idx="344">
                  <c:v>1.8468640092608862E-4</c:v>
                </c:pt>
                <c:pt idx="345">
                  <c:v>1.8336902525035119E-4</c:v>
                </c:pt>
                <c:pt idx="346">
                  <c:v>1.8324816509661382E-4</c:v>
                </c:pt>
                <c:pt idx="347">
                  <c:v>1.831756490043714E-4</c:v>
                </c:pt>
                <c:pt idx="348">
                  <c:v>1.8140504775211879E-4</c:v>
                </c:pt>
                <c:pt idx="349">
                  <c:v>1.7967372604983084E-4</c:v>
                </c:pt>
                <c:pt idx="350">
                  <c:v>1.7853764060469948E-4</c:v>
                </c:pt>
                <c:pt idx="351">
                  <c:v>1.7515053479620943E-4</c:v>
                </c:pt>
                <c:pt idx="352">
                  <c:v>1.7403862138182555E-4</c:v>
                </c:pt>
                <c:pt idx="353">
                  <c:v>1.7231334268722446E-4</c:v>
                </c:pt>
                <c:pt idx="354">
                  <c:v>1.6899270996328998E-4</c:v>
                </c:pt>
                <c:pt idx="355">
                  <c:v>1.6865732303666877E-4</c:v>
                </c:pt>
                <c:pt idx="356">
                  <c:v>1.6811043084100712E-4</c:v>
                </c:pt>
                <c:pt idx="357">
                  <c:v>1.6746382901851214E-4</c:v>
                </c:pt>
                <c:pt idx="358">
                  <c:v>1.6742757097239092E-4</c:v>
                </c:pt>
                <c:pt idx="359">
                  <c:v>1.6655435636163838E-4</c:v>
                </c:pt>
                <c:pt idx="360">
                  <c:v>1.6588056100455247E-4</c:v>
                </c:pt>
                <c:pt idx="361">
                  <c:v>1.6496504533999184E-4</c:v>
                </c:pt>
                <c:pt idx="362">
                  <c:v>1.6435772306746152E-4</c:v>
                </c:pt>
                <c:pt idx="363">
                  <c:v>1.6376550831414836E-4</c:v>
                </c:pt>
                <c:pt idx="364">
                  <c:v>1.6239072406538569E-4</c:v>
                </c:pt>
                <c:pt idx="365">
                  <c:v>1.618861329235321E-4</c:v>
                </c:pt>
                <c:pt idx="366">
                  <c:v>1.6168369216602201E-4</c:v>
                </c:pt>
                <c:pt idx="367">
                  <c:v>1.5990704790608254E-4</c:v>
                </c:pt>
                <c:pt idx="368">
                  <c:v>1.5893714517234005E-4</c:v>
                </c:pt>
                <c:pt idx="369">
                  <c:v>1.5877700546863805E-4</c:v>
                </c:pt>
                <c:pt idx="370">
                  <c:v>1.5868333884949155E-4</c:v>
                </c:pt>
                <c:pt idx="371">
                  <c:v>1.5343800817728932E-4</c:v>
                </c:pt>
                <c:pt idx="372">
                  <c:v>1.533654920850469E-4</c:v>
                </c:pt>
                <c:pt idx="373">
                  <c:v>1.5114166525627914E-4</c:v>
                </c:pt>
                <c:pt idx="374">
                  <c:v>1.4989378416894067E-4</c:v>
                </c:pt>
                <c:pt idx="375">
                  <c:v>1.4976385950367301E-4</c:v>
                </c:pt>
                <c:pt idx="376">
                  <c:v>1.4528901231154656E-4</c:v>
                </c:pt>
                <c:pt idx="377">
                  <c:v>1.4445507725075864E-4</c:v>
                </c:pt>
                <c:pt idx="378">
                  <c:v>1.438991205435667E-4</c:v>
                </c:pt>
                <c:pt idx="379">
                  <c:v>1.3650247913483911E-4</c:v>
                </c:pt>
                <c:pt idx="380">
                  <c:v>1.3526668406287442E-4</c:v>
                </c:pt>
                <c:pt idx="381">
                  <c:v>1.3220590066947529E-4</c:v>
                </c:pt>
                <c:pt idx="382">
                  <c:v>1.2965272992177318E-4</c:v>
                </c:pt>
                <c:pt idx="383">
                  <c:v>1.2946237517963682E-4</c:v>
                </c:pt>
                <c:pt idx="384">
                  <c:v>1.2693337646268215E-4</c:v>
                </c:pt>
                <c:pt idx="385">
                  <c:v>1.2660705404759121E-4</c:v>
                </c:pt>
                <c:pt idx="386">
                  <c:v>1.2658590352068716E-4</c:v>
                </c:pt>
                <c:pt idx="387">
                  <c:v>1.2636231223627303E-4</c:v>
                </c:pt>
                <c:pt idx="388">
                  <c:v>1.2631396817477808E-4</c:v>
                </c:pt>
                <c:pt idx="389">
                  <c:v>1.2538334499100027E-4</c:v>
                </c:pt>
                <c:pt idx="390">
                  <c:v>1.243348831573285E-4</c:v>
                </c:pt>
                <c:pt idx="391">
                  <c:v>1.2313836763532844E-4</c:v>
                </c:pt>
                <c:pt idx="392">
                  <c:v>1.2275765815105569E-4</c:v>
                </c:pt>
                <c:pt idx="393">
                  <c:v>1.2247665829361631E-4</c:v>
                </c:pt>
                <c:pt idx="394">
                  <c:v>1.2222587347461122E-4</c:v>
                </c:pt>
                <c:pt idx="395">
                  <c:v>1.2215637888621225E-4</c:v>
                </c:pt>
                <c:pt idx="396">
                  <c:v>1.218814220364597E-4</c:v>
                </c:pt>
                <c:pt idx="397">
                  <c:v>1.210746805102627E-4</c:v>
                </c:pt>
                <c:pt idx="398">
                  <c:v>1.1971198227687375E-4</c:v>
                </c:pt>
                <c:pt idx="399">
                  <c:v>1.1953069204626769E-4</c:v>
                </c:pt>
                <c:pt idx="400">
                  <c:v>1.1785375741316157E-4</c:v>
                </c:pt>
                <c:pt idx="401">
                  <c:v>1.169201127255403E-4</c:v>
                </c:pt>
                <c:pt idx="402">
                  <c:v>1.1677508054105545E-4</c:v>
                </c:pt>
                <c:pt idx="403">
                  <c:v>1.1643062910290391E-4</c:v>
                </c:pt>
                <c:pt idx="404">
                  <c:v>1.1528850065008569E-4</c:v>
                </c:pt>
                <c:pt idx="405">
                  <c:v>1.1305258780594419E-4</c:v>
                </c:pt>
                <c:pt idx="406">
                  <c:v>1.1167478205333807E-4</c:v>
                </c:pt>
                <c:pt idx="407">
                  <c:v>1.0985885824343394E-4</c:v>
                </c:pt>
                <c:pt idx="408">
                  <c:v>1.0981353568578242E-4</c:v>
                </c:pt>
                <c:pt idx="409">
                  <c:v>1.0973195508200971E-4</c:v>
                </c:pt>
                <c:pt idx="410">
                  <c:v>1.0954462184371676E-4</c:v>
                </c:pt>
                <c:pt idx="411">
                  <c:v>1.0780121412605506E-4</c:v>
                </c:pt>
                <c:pt idx="412">
                  <c:v>1.0773171953765608E-4</c:v>
                </c:pt>
                <c:pt idx="413">
                  <c:v>1.0759273036085808E-4</c:v>
                </c:pt>
                <c:pt idx="414">
                  <c:v>1.0659563409252472E-4</c:v>
                </c:pt>
                <c:pt idx="415">
                  <c:v>1.060245698661156E-4</c:v>
                </c:pt>
                <c:pt idx="416">
                  <c:v>1.0489754893251455E-4</c:v>
                </c:pt>
                <c:pt idx="417">
                  <c:v>1.0367383987592358E-4</c:v>
                </c:pt>
                <c:pt idx="418">
                  <c:v>1.0342607656076196E-4</c:v>
                </c:pt>
                <c:pt idx="419">
                  <c:v>1.0288824887663062E-4</c:v>
                </c:pt>
                <c:pt idx="420">
                  <c:v>1.0192741065441844E-4</c:v>
                </c:pt>
                <c:pt idx="421">
                  <c:v>1.0183978704295887E-4</c:v>
                </c:pt>
                <c:pt idx="422">
                  <c:v>9.9425605472054713E-5</c:v>
                </c:pt>
                <c:pt idx="423">
                  <c:v>9.9205035691483999E-5</c:v>
                </c:pt>
                <c:pt idx="424">
                  <c:v>9.9053960499312276E-5</c:v>
                </c:pt>
                <c:pt idx="425">
                  <c:v>9.8963315384009227E-5</c:v>
                </c:pt>
                <c:pt idx="426">
                  <c:v>9.8930078841731473E-5</c:v>
                </c:pt>
                <c:pt idx="427">
                  <c:v>9.7555294592968777E-5</c:v>
                </c:pt>
                <c:pt idx="428">
                  <c:v>9.6361800574812167E-5</c:v>
                </c:pt>
                <c:pt idx="429">
                  <c:v>9.6153316809615189E-5</c:v>
                </c:pt>
                <c:pt idx="430">
                  <c:v>9.473623150704442E-5</c:v>
                </c:pt>
                <c:pt idx="431">
                  <c:v>9.4612349849463603E-5</c:v>
                </c:pt>
                <c:pt idx="432">
                  <c:v>9.4434081122700975E-5</c:v>
                </c:pt>
                <c:pt idx="433">
                  <c:v>9.4292070442059545E-5</c:v>
                </c:pt>
                <c:pt idx="434">
                  <c:v>9.4283005930529253E-5</c:v>
                </c:pt>
                <c:pt idx="435">
                  <c:v>9.3279866654509007E-5</c:v>
                </c:pt>
                <c:pt idx="436">
                  <c:v>9.0098223107372506E-5</c:v>
                </c:pt>
                <c:pt idx="437">
                  <c:v>8.9632911515483588E-5</c:v>
                </c:pt>
                <c:pt idx="438">
                  <c:v>8.873552487398356E-5</c:v>
                </c:pt>
                <c:pt idx="439">
                  <c:v>8.8484740054978496E-5</c:v>
                </c:pt>
                <c:pt idx="440">
                  <c:v>8.7729364094119884E-5</c:v>
                </c:pt>
                <c:pt idx="441">
                  <c:v>8.633947232614002E-5</c:v>
                </c:pt>
                <c:pt idx="442">
                  <c:v>8.5813730657382416E-5</c:v>
                </c:pt>
                <c:pt idx="443">
                  <c:v>8.5584096365281409E-5</c:v>
                </c:pt>
                <c:pt idx="444">
                  <c:v>8.5439064180796548E-5</c:v>
                </c:pt>
                <c:pt idx="445">
                  <c:v>8.5139935300296521E-5</c:v>
                </c:pt>
                <c:pt idx="446">
                  <c:v>8.4880085969761177E-5</c:v>
                </c:pt>
                <c:pt idx="447">
                  <c:v>8.4209312116518713E-5</c:v>
                </c:pt>
                <c:pt idx="448">
                  <c:v>8.3940398274453049E-5</c:v>
                </c:pt>
                <c:pt idx="449">
                  <c:v>8.3940398274453049E-5</c:v>
                </c:pt>
                <c:pt idx="450">
                  <c:v>8.3641269393953035E-5</c:v>
                </c:pt>
                <c:pt idx="451">
                  <c:v>8.1589668284261026E-5</c:v>
                </c:pt>
                <c:pt idx="452">
                  <c:v>8.0453582839129658E-5</c:v>
                </c:pt>
                <c:pt idx="453">
                  <c:v>7.9837196055069045E-5</c:v>
                </c:pt>
                <c:pt idx="454">
                  <c:v>7.9465551082326594E-5</c:v>
                </c:pt>
                <c:pt idx="455">
                  <c:v>7.9317497393998303E-5</c:v>
                </c:pt>
                <c:pt idx="456">
                  <c:v>7.7737250883882074E-5</c:v>
                </c:pt>
                <c:pt idx="457">
                  <c:v>7.7522724110998234E-5</c:v>
                </c:pt>
                <c:pt idx="458">
                  <c:v>7.7519702607154804E-5</c:v>
                </c:pt>
                <c:pt idx="459">
                  <c:v>7.6842885746225477E-5</c:v>
                </c:pt>
                <c:pt idx="460">
                  <c:v>7.6534692354195157E-5</c:v>
                </c:pt>
                <c:pt idx="461">
                  <c:v>7.575212285874564E-5</c:v>
                </c:pt>
                <c:pt idx="462">
                  <c:v>7.5184080136179949E-5</c:v>
                </c:pt>
                <c:pt idx="463">
                  <c:v>7.4779198621159731E-5</c:v>
                </c:pt>
                <c:pt idx="464">
                  <c:v>7.4332016052331426E-5</c:v>
                </c:pt>
                <c:pt idx="465">
                  <c:v>7.4250435448558697E-5</c:v>
                </c:pt>
                <c:pt idx="466">
                  <c:v>7.1984307565982849E-5</c:v>
                </c:pt>
                <c:pt idx="467">
                  <c:v>7.1951071023705068E-5</c:v>
                </c:pt>
                <c:pt idx="468">
                  <c:v>7.1419286347260602E-5</c:v>
                </c:pt>
                <c:pt idx="469">
                  <c:v>7.1126200474447464E-5</c:v>
                </c:pt>
                <c:pt idx="470">
                  <c:v>7.0963039266902004E-5</c:v>
                </c:pt>
                <c:pt idx="471">
                  <c:v>7.0718297455583801E-5</c:v>
                </c:pt>
                <c:pt idx="472">
                  <c:v>7.0017308563907001E-5</c:v>
                </c:pt>
                <c:pt idx="473">
                  <c:v>6.8427997542260479E-5</c:v>
                </c:pt>
                <c:pt idx="474">
                  <c:v>6.714687991264425E-5</c:v>
                </c:pt>
                <c:pt idx="475">
                  <c:v>6.5448794752634093E-5</c:v>
                </c:pt>
                <c:pt idx="476">
                  <c:v>6.4738741349426986E-5</c:v>
                </c:pt>
                <c:pt idx="477">
                  <c:v>6.3037634685573371E-5</c:v>
                </c:pt>
                <c:pt idx="478">
                  <c:v>6.2898645508775386E-5</c:v>
                </c:pt>
                <c:pt idx="479">
                  <c:v>6.2765699339664276E-5</c:v>
                </c:pt>
                <c:pt idx="480">
                  <c:v>6.2354774816957183E-5</c:v>
                </c:pt>
                <c:pt idx="481">
                  <c:v>6.2164420074820818E-5</c:v>
                </c:pt>
                <c:pt idx="482">
                  <c:v>6.2116076013325869E-5</c:v>
                </c:pt>
                <c:pt idx="483">
                  <c:v>6.1638678406063214E-5</c:v>
                </c:pt>
                <c:pt idx="484">
                  <c:v>6.1457388175457155E-5</c:v>
                </c:pt>
                <c:pt idx="485">
                  <c:v>6.1354657044780382E-5</c:v>
                </c:pt>
                <c:pt idx="486">
                  <c:v>5.9807647076941927E-5</c:v>
                </c:pt>
                <c:pt idx="487">
                  <c:v>5.9765346023133846E-5</c:v>
                </c:pt>
                <c:pt idx="488">
                  <c:v>5.8937453970032798E-5</c:v>
                </c:pt>
                <c:pt idx="489">
                  <c:v>5.8160927482270143E-5</c:v>
                </c:pt>
                <c:pt idx="490">
                  <c:v>5.7834605067179217E-5</c:v>
                </c:pt>
                <c:pt idx="491">
                  <c:v>5.7725830928815582E-5</c:v>
                </c:pt>
                <c:pt idx="492">
                  <c:v>5.7381379490664043E-5</c:v>
                </c:pt>
                <c:pt idx="493">
                  <c:v>5.6961390456426657E-5</c:v>
                </c:pt>
                <c:pt idx="494">
                  <c:v>5.6937218425679176E-5</c:v>
                </c:pt>
                <c:pt idx="495">
                  <c:v>5.6408455253078148E-5</c:v>
                </c:pt>
                <c:pt idx="496">
                  <c:v>5.6369175703113498E-5</c:v>
                </c:pt>
                <c:pt idx="497">
                  <c:v>5.4873531300613437E-5</c:v>
                </c:pt>
                <c:pt idx="498">
                  <c:v>5.4828208742961919E-5</c:v>
                </c:pt>
                <c:pt idx="499">
                  <c:v>5.4378004670290183E-5</c:v>
                </c:pt>
                <c:pt idx="500">
                  <c:v>5.427829504345684E-5</c:v>
                </c:pt>
                <c:pt idx="501">
                  <c:v>5.3870392024593185E-5</c:v>
                </c:pt>
                <c:pt idx="502">
                  <c:v>5.3601478182527521E-5</c:v>
                </c:pt>
                <c:pt idx="503">
                  <c:v>5.1803683395684008E-5</c:v>
                </c:pt>
                <c:pt idx="504">
                  <c:v>5.1649586699668855E-5</c:v>
                </c:pt>
                <c:pt idx="505">
                  <c:v>5.1084565480946608E-5</c:v>
                </c:pt>
                <c:pt idx="506">
                  <c:v>5.0755221562012245E-5</c:v>
                </c:pt>
                <c:pt idx="507">
                  <c:v>4.980646935517383E-5</c:v>
                </c:pt>
                <c:pt idx="508">
                  <c:v>4.9591942582289977E-5</c:v>
                </c:pt>
                <c:pt idx="509">
                  <c:v>4.9162889036522285E-5</c:v>
                </c:pt>
                <c:pt idx="510">
                  <c:v>4.9162889036522285E-5</c:v>
                </c:pt>
                <c:pt idx="511">
                  <c:v>4.8758007521502067E-5</c:v>
                </c:pt>
                <c:pt idx="512">
                  <c:v>4.8328953975734368E-5</c:v>
                </c:pt>
                <c:pt idx="513">
                  <c:v>4.8156728256658602E-5</c:v>
                </c:pt>
                <c:pt idx="514">
                  <c:v>4.796637351452223E-5</c:v>
                </c:pt>
                <c:pt idx="515">
                  <c:v>4.6766836488678751E-5</c:v>
                </c:pt>
                <c:pt idx="516">
                  <c:v>4.6706406411810065E-5</c:v>
                </c:pt>
                <c:pt idx="517">
                  <c:v>4.6346847454441352E-5</c:v>
                </c:pt>
                <c:pt idx="518">
                  <c:v>4.6123256170027206E-5</c:v>
                </c:pt>
                <c:pt idx="519">
                  <c:v>4.5500826378279704E-5</c:v>
                </c:pt>
                <c:pt idx="520">
                  <c:v>4.5340686674577676E-5</c:v>
                </c:pt>
                <c:pt idx="521">
                  <c:v>4.4914654632653421E-5</c:v>
                </c:pt>
                <c:pt idx="522">
                  <c:v>4.4666891317491794E-5</c:v>
                </c:pt>
                <c:pt idx="523">
                  <c:v>4.4404020483112992E-5</c:v>
                </c:pt>
                <c:pt idx="524">
                  <c:v>4.4189493710229146E-5</c:v>
                </c:pt>
                <c:pt idx="525">
                  <c:v>4.3968923929658431E-5</c:v>
                </c:pt>
                <c:pt idx="526">
                  <c:v>4.3524762864673564E-5</c:v>
                </c:pt>
                <c:pt idx="527">
                  <c:v>4.3168225411148295E-5</c:v>
                </c:pt>
                <c:pt idx="528">
                  <c:v>4.3168225411148295E-5</c:v>
                </c:pt>
                <c:pt idx="529">
                  <c:v>4.2968806157481623E-5</c:v>
                </c:pt>
                <c:pt idx="530">
                  <c:v>4.2850967507587668E-5</c:v>
                </c:pt>
                <c:pt idx="531">
                  <c:v>4.2690827803885646E-5</c:v>
                </c:pt>
                <c:pt idx="532">
                  <c:v>4.1382516639678526E-5</c:v>
                </c:pt>
                <c:pt idx="533">
                  <c:v>4.0726850305653236E-5</c:v>
                </c:pt>
                <c:pt idx="534">
                  <c:v>4.0101399010062303E-5</c:v>
                </c:pt>
                <c:pt idx="535">
                  <c:v>3.9935216298673406E-5</c:v>
                </c:pt>
                <c:pt idx="536">
                  <c:v>3.9303721995395605E-5</c:v>
                </c:pt>
                <c:pt idx="537">
                  <c:v>3.9179840337814788E-5</c:v>
                </c:pt>
                <c:pt idx="538">
                  <c:v>3.8125335496456163E-5</c:v>
                </c:pt>
                <c:pt idx="539">
                  <c:v>3.8061883915744039E-5</c:v>
                </c:pt>
                <c:pt idx="540">
                  <c:v>3.8013539854249083E-5</c:v>
                </c:pt>
                <c:pt idx="541">
                  <c:v>3.7602615331541996E-5</c:v>
                </c:pt>
                <c:pt idx="542">
                  <c:v>3.7122196220435917E-5</c:v>
                </c:pt>
                <c:pt idx="543">
                  <c:v>3.6702207186198525E-5</c:v>
                </c:pt>
                <c:pt idx="544">
                  <c:v>3.6611562070895488E-5</c:v>
                </c:pt>
                <c:pt idx="545">
                  <c:v>3.6539045978653065E-5</c:v>
                </c:pt>
                <c:pt idx="546">
                  <c:v>3.6242938601996482E-5</c:v>
                </c:pt>
                <c:pt idx="547">
                  <c:v>3.6119056944415672E-5</c:v>
                </c:pt>
                <c:pt idx="548">
                  <c:v>3.5901508667688388E-5</c:v>
                </c:pt>
                <c:pt idx="549">
                  <c:v>3.5804820544698483E-5</c:v>
                </c:pt>
                <c:pt idx="550">
                  <c:v>3.5436197075799484E-5</c:v>
                </c:pt>
                <c:pt idx="551">
                  <c:v>3.542411106042574E-5</c:v>
                </c:pt>
                <c:pt idx="552">
                  <c:v>3.5143111202986339E-5</c:v>
                </c:pt>
                <c:pt idx="553">
                  <c:v>3.4862111345546931E-5</c:v>
                </c:pt>
                <c:pt idx="554">
                  <c:v>3.4850025330173194E-5</c:v>
                </c:pt>
                <c:pt idx="555">
                  <c:v>3.4366584715223677E-5</c:v>
                </c:pt>
                <c:pt idx="556">
                  <c:v>3.4224574034582254E-5</c:v>
                </c:pt>
                <c:pt idx="557">
                  <c:v>3.4070477338567101E-5</c:v>
                </c:pt>
                <c:pt idx="558">
                  <c:v>3.4013068765541839E-5</c:v>
                </c:pt>
                <c:pt idx="559">
                  <c:v>3.371696138888527E-5</c:v>
                </c:pt>
                <c:pt idx="560">
                  <c:v>3.3638402288955971E-5</c:v>
                </c:pt>
                <c:pt idx="561">
                  <c:v>3.3577972212087278E-5</c:v>
                </c:pt>
                <c:pt idx="562">
                  <c:v>3.3278843331587271E-5</c:v>
                </c:pt>
                <c:pt idx="563">
                  <c:v>3.2734972639769061E-5</c:v>
                </c:pt>
                <c:pt idx="564">
                  <c:v>3.261713398987512E-5</c:v>
                </c:pt>
                <c:pt idx="565">
                  <c:v>3.203096224424883E-5</c:v>
                </c:pt>
                <c:pt idx="566">
                  <c:v>3.1928231113572056E-5</c:v>
                </c:pt>
                <c:pt idx="567">
                  <c:v>3.1601908698481137E-5</c:v>
                </c:pt>
                <c:pt idx="568">
                  <c:v>3.1317887337198299E-5</c:v>
                </c:pt>
                <c:pt idx="569">
                  <c:v>3.1218177710364956E-5</c:v>
                </c:pt>
                <c:pt idx="570">
                  <c:v>3.1082210037410409E-5</c:v>
                </c:pt>
                <c:pt idx="571">
                  <c:v>3.0991564922107373E-5</c:v>
                </c:pt>
                <c:pt idx="572">
                  <c:v>3.0719629576198271E-5</c:v>
                </c:pt>
                <c:pt idx="573">
                  <c:v>3.0692436041607359E-5</c:v>
                </c:pt>
                <c:pt idx="574">
                  <c:v>3.0366113626516437E-5</c:v>
                </c:pt>
                <c:pt idx="575">
                  <c:v>3.0042812715268952E-5</c:v>
                </c:pt>
                <c:pt idx="576">
                  <c:v>2.9746705338612372E-5</c:v>
                </c:pt>
                <c:pt idx="577">
                  <c:v>2.9607716161814384E-5</c:v>
                </c:pt>
                <c:pt idx="578">
                  <c:v>2.9526135558041654E-5</c:v>
                </c:pt>
                <c:pt idx="579">
                  <c:v>2.9130318554551739E-5</c:v>
                </c:pt>
                <c:pt idx="580">
                  <c:v>2.8961114339319408E-5</c:v>
                </c:pt>
                <c:pt idx="581">
                  <c:v>2.8776802604869905E-5</c:v>
                </c:pt>
                <c:pt idx="582">
                  <c:v>2.865896395497596E-5</c:v>
                </c:pt>
                <c:pt idx="583">
                  <c:v>2.8507888762804237E-5</c:v>
                </c:pt>
                <c:pt idx="584">
                  <c:v>2.7731362275041579E-5</c:v>
                </c:pt>
                <c:pt idx="585">
                  <c:v>2.7389932340733485E-5</c:v>
                </c:pt>
                <c:pt idx="586">
                  <c:v>2.7284179706213277E-5</c:v>
                </c:pt>
                <c:pt idx="587">
                  <c:v>2.6979007818026398E-5</c:v>
                </c:pt>
                <c:pt idx="588">
                  <c:v>2.6846061648915275E-5</c:v>
                </c:pt>
                <c:pt idx="589">
                  <c:v>2.6734266006708206E-5</c:v>
                </c:pt>
                <c:pt idx="590">
                  <c:v>2.6262911407132426E-5</c:v>
                </c:pt>
                <c:pt idx="591">
                  <c:v>2.5858029892112205E-5</c:v>
                </c:pt>
                <c:pt idx="592">
                  <c:v>2.5513578453960676E-5</c:v>
                </c:pt>
                <c:pt idx="593">
                  <c:v>2.5175170023496013E-5</c:v>
                </c:pt>
                <c:pt idx="594">
                  <c:v>2.5096610923566721E-5</c:v>
                </c:pt>
                <c:pt idx="595">
                  <c:v>2.5027116335167725E-5</c:v>
                </c:pt>
                <c:pt idx="596">
                  <c:v>2.3993762020713137E-5</c:v>
                </c:pt>
                <c:pt idx="597">
                  <c:v>2.39816760053394E-5</c:v>
                </c:pt>
                <c:pt idx="598">
                  <c:v>2.3742977201708076E-5</c:v>
                </c:pt>
                <c:pt idx="599">
                  <c:v>2.3504278398076755E-5</c:v>
                </c:pt>
                <c:pt idx="600">
                  <c:v>2.3437805313521193E-5</c:v>
                </c:pt>
                <c:pt idx="601">
                  <c:v>2.3084289363839362E-5</c:v>
                </c:pt>
                <c:pt idx="602">
                  <c:v>2.307824635615249E-5</c:v>
                </c:pt>
                <c:pt idx="603">
                  <c:v>2.3072203348465625E-5</c:v>
                </c:pt>
                <c:pt idx="604">
                  <c:v>2.2709622887253487E-5</c:v>
                </c:pt>
                <c:pt idx="605">
                  <c:v>2.2612934764263586E-5</c:v>
                </c:pt>
                <c:pt idx="606">
                  <c:v>2.1942160911021132E-5</c:v>
                </c:pt>
                <c:pt idx="607">
                  <c:v>2.1914967376430223E-5</c:v>
                </c:pt>
                <c:pt idx="608">
                  <c:v>2.1742741657354454E-5</c:v>
                </c:pt>
                <c:pt idx="609">
                  <c:v>2.155540841906152E-5</c:v>
                </c:pt>
                <c:pt idx="610">
                  <c:v>2.1488935334505961E-5</c:v>
                </c:pt>
                <c:pt idx="611">
                  <c:v>2.1377139692298885E-5</c:v>
                </c:pt>
                <c:pt idx="612">
                  <c:v>2.12381505155009E-5</c:v>
                </c:pt>
                <c:pt idx="613">
                  <c:v>2.117772043863221E-5</c:v>
                </c:pt>
                <c:pt idx="614">
                  <c:v>2.0984344192652404E-5</c:v>
                </c:pt>
                <c:pt idx="615">
                  <c:v>2.033169936247056E-5</c:v>
                </c:pt>
                <c:pt idx="616">
                  <c:v>2.0277312293288739E-5</c:v>
                </c:pt>
                <c:pt idx="617">
                  <c:v>2.0144366124177622E-5</c:v>
                </c:pt>
                <c:pt idx="618">
                  <c:v>2.0005376947379634E-5</c:v>
                </c:pt>
                <c:pt idx="619">
                  <c:v>1.9760635136061444E-5</c:v>
                </c:pt>
                <c:pt idx="620">
                  <c:v>1.9410140690223044E-5</c:v>
                </c:pt>
                <c:pt idx="621">
                  <c:v>1.9246979482677584E-5</c:v>
                </c:pt>
                <c:pt idx="622">
                  <c:v>1.9195613917339198E-5</c:v>
                </c:pt>
                <c:pt idx="623">
                  <c:v>1.9186549405808895E-5</c:v>
                </c:pt>
                <c:pt idx="624">
                  <c:v>1.9141226848157377E-5</c:v>
                </c:pt>
                <c:pt idx="625">
                  <c:v>1.9035474213637169E-5</c:v>
                </c:pt>
                <c:pt idx="626">
                  <c:v>1.9032452709793735E-5</c:v>
                </c:pt>
                <c:pt idx="627">
                  <c:v>1.8993173159829085E-5</c:v>
                </c:pt>
                <c:pt idx="628">
                  <c:v>1.8911592556056359E-5</c:v>
                </c:pt>
                <c:pt idx="629">
                  <c:v>1.8808861425379586E-5</c:v>
                </c:pt>
                <c:pt idx="630">
                  <c:v>1.8467431491071488E-5</c:v>
                </c:pt>
                <c:pt idx="631">
                  <c:v>1.8132044564450263E-5</c:v>
                </c:pt>
                <c:pt idx="632">
                  <c:v>1.8026291929930055E-5</c:v>
                </c:pt>
                <c:pt idx="633">
                  <c:v>1.79688833569048E-5</c:v>
                </c:pt>
                <c:pt idx="634">
                  <c:v>1.786615222622803E-5</c:v>
                </c:pt>
                <c:pt idx="635">
                  <c:v>1.7796657637829037E-5</c:v>
                </c:pt>
                <c:pt idx="636">
                  <c:v>1.7264872961384568E-5</c:v>
                </c:pt>
                <c:pt idx="637">
                  <c:v>1.7255808449854265E-5</c:v>
                </c:pt>
                <c:pt idx="638">
                  <c:v>1.7147034311490623E-5</c:v>
                </c:pt>
                <c:pt idx="639">
                  <c:v>1.700200212700577E-5</c:v>
                </c:pt>
                <c:pt idx="640">
                  <c:v>1.6787475354121924E-5</c:v>
                </c:pt>
                <c:pt idx="641">
                  <c:v>1.6403744366005746E-5</c:v>
                </c:pt>
                <c:pt idx="642">
                  <c:v>1.6367486319884531E-5</c:v>
                </c:pt>
                <c:pt idx="643">
                  <c:v>1.6310077746859275E-5</c:v>
                </c:pt>
                <c:pt idx="644">
                  <c:v>1.6062314431697648E-5</c:v>
                </c:pt>
                <c:pt idx="645">
                  <c:v>1.6062314431697648E-5</c:v>
                </c:pt>
                <c:pt idx="646">
                  <c:v>1.5992819843298656E-5</c:v>
                </c:pt>
                <c:pt idx="647">
                  <c:v>1.5639303893616825E-5</c:v>
                </c:pt>
                <c:pt idx="648">
                  <c:v>1.5612110359025916E-5</c:v>
                </c:pt>
                <c:pt idx="649">
                  <c:v>1.5328088997743074E-5</c:v>
                </c:pt>
                <c:pt idx="650">
                  <c:v>1.4989680567278412E-5</c:v>
                </c:pt>
                <c:pt idx="651">
                  <c:v>1.4883927932758206E-5</c:v>
                </c:pt>
                <c:pt idx="652">
                  <c:v>1.4856734398167296E-5</c:v>
                </c:pt>
                <c:pt idx="653">
                  <c:v>1.4790261313611738E-5</c:v>
                </c:pt>
                <c:pt idx="654">
                  <c:v>1.4720766725212745E-5</c:v>
                </c:pt>
                <c:pt idx="655">
                  <c:v>1.4457895890833947E-5</c:v>
                </c:pt>
                <c:pt idx="656">
                  <c:v>1.4409551829338994E-5</c:v>
                </c:pt>
                <c:pt idx="657">
                  <c:v>1.4370272279374346E-5</c:v>
                </c:pt>
                <c:pt idx="658">
                  <c:v>1.4364229271687476E-5</c:v>
                </c:pt>
                <c:pt idx="659">
                  <c:v>1.426451964485414E-5</c:v>
                </c:pt>
                <c:pt idx="660">
                  <c:v>1.4149702498803628E-5</c:v>
                </c:pt>
                <c:pt idx="661">
                  <c:v>1.40681218950309E-5</c:v>
                </c:pt>
                <c:pt idx="662">
                  <c:v>1.3835466099086445E-5</c:v>
                </c:pt>
                <c:pt idx="663">
                  <c:v>1.3756906999157149E-5</c:v>
                </c:pt>
                <c:pt idx="664">
                  <c:v>1.37176274491925E-5</c:v>
                </c:pt>
                <c:pt idx="665">
                  <c:v>1.3699498426131894E-5</c:v>
                </c:pt>
                <c:pt idx="666">
                  <c:v>1.2998509534455097E-5</c:v>
                </c:pt>
                <c:pt idx="667">
                  <c:v>1.2950165472960144E-5</c:v>
                </c:pt>
                <c:pt idx="668">
                  <c:v>1.2793047273101553E-5</c:v>
                </c:pt>
                <c:pt idx="669">
                  <c:v>1.243348831573285E-5</c:v>
                </c:pt>
                <c:pt idx="670">
                  <c:v>1.2403273277298504E-5</c:v>
                </c:pt>
                <c:pt idx="671">
                  <c:v>1.2040692816086369E-5</c:v>
                </c:pt>
                <c:pt idx="672">
                  <c:v>1.2019542289182328E-5</c:v>
                </c:pt>
                <c:pt idx="673">
                  <c:v>1.185335957779343E-5</c:v>
                </c:pt>
                <c:pt idx="674">
                  <c:v>1.1762714462490398E-5</c:v>
                </c:pt>
                <c:pt idx="675">
                  <c:v>1.1028489028535821E-5</c:v>
                </c:pt>
                <c:pt idx="676">
                  <c:v>1.1001295493944909E-5</c:v>
                </c:pt>
                <c:pt idx="677">
                  <c:v>1.08864783478944E-5</c:v>
                </c:pt>
                <c:pt idx="678">
                  <c:v>1.0792811728747931E-5</c:v>
                </c:pt>
                <c:pt idx="679">
                  <c:v>1.0321457129172154E-5</c:v>
                </c:pt>
                <c:pt idx="680">
                  <c:v>1.0191532463904471E-5</c:v>
                </c:pt>
                <c:pt idx="681">
                  <c:v>1.0167360433156995E-5</c:v>
                </c:pt>
                <c:pt idx="682">
                  <c:v>1.0073693814010528E-5</c:v>
                </c:pt>
                <c:pt idx="683">
                  <c:v>9.9407476448994101E-6</c:v>
                </c:pt>
                <c:pt idx="684">
                  <c:v>9.8289520026923355E-6</c:v>
                </c:pt>
                <c:pt idx="685">
                  <c:v>9.5781671836872742E-6</c:v>
                </c:pt>
                <c:pt idx="686">
                  <c:v>9.4965865799145427E-6</c:v>
                </c:pt>
                <c:pt idx="687">
                  <c:v>9.3183178531519099E-6</c:v>
                </c:pt>
                <c:pt idx="688">
                  <c:v>9.2911243185609994E-6</c:v>
                </c:pt>
                <c:pt idx="689">
                  <c:v>9.0282534841822009E-6</c:v>
                </c:pt>
                <c:pt idx="690">
                  <c:v>8.8771782920104769E-6</c:v>
                </c:pt>
                <c:pt idx="691">
                  <c:v>8.8107052074549187E-6</c:v>
                </c:pt>
                <c:pt idx="692">
                  <c:v>8.759339642116532E-6</c:v>
                </c:pt>
                <c:pt idx="693">
                  <c:v>8.7563181382730977E-6</c:v>
                </c:pt>
                <c:pt idx="694">
                  <c:v>8.6324364806922842E-6</c:v>
                </c:pt>
                <c:pt idx="695">
                  <c:v>8.2215119579851976E-6</c:v>
                </c:pt>
                <c:pt idx="696">
                  <c:v>8.1459743618993348E-6</c:v>
                </c:pt>
                <c:pt idx="697">
                  <c:v>8.0704367658134736E-6</c:v>
                </c:pt>
                <c:pt idx="698">
                  <c:v>7.9193615736417496E-6</c:v>
                </c:pt>
                <c:pt idx="699">
                  <c:v>7.7410928468791168E-6</c:v>
                </c:pt>
                <c:pt idx="700">
                  <c:v>7.6474262277326464E-6</c:v>
                </c:pt>
                <c:pt idx="701">
                  <c:v>7.6413832200457778E-6</c:v>
                </c:pt>
                <c:pt idx="702">
                  <c:v>7.6141896854548673E-6</c:v>
                </c:pt>
                <c:pt idx="703">
                  <c:v>7.5960606623942615E-6</c:v>
                </c:pt>
                <c:pt idx="704">
                  <c:v>7.5930391585508263E-6</c:v>
                </c:pt>
                <c:pt idx="705">
                  <c:v>7.2516092242427314E-6</c:v>
                </c:pt>
                <c:pt idx="706">
                  <c:v>6.9192438014649386E-6</c:v>
                </c:pt>
                <c:pt idx="707">
                  <c:v>6.9192438014649386E-6</c:v>
                </c:pt>
                <c:pt idx="708">
                  <c:v>6.91320079377807E-6</c:v>
                </c:pt>
                <c:pt idx="709">
                  <c:v>6.8406847015356432E-6</c:v>
                </c:pt>
                <c:pt idx="710">
                  <c:v>6.68960950936392E-6</c:v>
                </c:pt>
                <c:pt idx="711">
                  <c:v>6.614071913278058E-6</c:v>
                </c:pt>
                <c:pt idx="712">
                  <c:v>6.5083192787578512E-6</c:v>
                </c:pt>
                <c:pt idx="713">
                  <c:v>6.4448676980457273E-6</c:v>
                </c:pt>
                <c:pt idx="714">
                  <c:v>6.420695667298252E-6</c:v>
                </c:pt>
                <c:pt idx="715">
                  <c:v>6.1094807714245011E-6</c:v>
                </c:pt>
                <c:pt idx="716">
                  <c:v>6.0913517483638944E-6</c:v>
                </c:pt>
                <c:pt idx="717">
                  <c:v>5.9976851292174265E-6</c:v>
                </c:pt>
                <c:pt idx="718">
                  <c:v>5.9946636253739914E-6</c:v>
                </c:pt>
                <c:pt idx="719">
                  <c:v>5.9463195638790398E-6</c:v>
                </c:pt>
                <c:pt idx="720">
                  <c:v>5.9100615177578256E-6</c:v>
                </c:pt>
                <c:pt idx="721">
                  <c:v>5.7469003102123643E-6</c:v>
                </c:pt>
                <c:pt idx="722">
                  <c:v>5.6955347448739794E-6</c:v>
                </c:pt>
                <c:pt idx="723">
                  <c:v>5.5233090257982144E-6</c:v>
                </c:pt>
                <c:pt idx="724">
                  <c:v>4.9401587840153611E-6</c:v>
                </c:pt>
                <c:pt idx="725">
                  <c:v>4.7528255457224237E-6</c:v>
                </c:pt>
                <c:pt idx="726">
                  <c:v>4.6923954688537341E-6</c:v>
                </c:pt>
                <c:pt idx="727">
                  <c:v>4.6108148650810035E-6</c:v>
                </c:pt>
                <c:pt idx="728">
                  <c:v>4.5171482459345347E-6</c:v>
                </c:pt>
                <c:pt idx="729">
                  <c:v>4.4929762151870586E-6</c:v>
                </c:pt>
                <c:pt idx="730">
                  <c:v>4.4476536575355422E-6</c:v>
                </c:pt>
                <c:pt idx="731">
                  <c:v>4.4355676421618041E-6</c:v>
                </c:pt>
                <c:pt idx="732">
                  <c:v>4.3962880921971564E-6</c:v>
                </c:pt>
                <c:pt idx="733">
                  <c:v>4.2693849307729086E-6</c:v>
                </c:pt>
                <c:pt idx="734">
                  <c:v>4.2421913961819972E-6</c:v>
                </c:pt>
                <c:pt idx="735">
                  <c:v>3.8977399580304681E-6</c:v>
                </c:pt>
                <c:pt idx="736">
                  <c:v>3.8916969503435994E-6</c:v>
                </c:pt>
                <c:pt idx="737">
                  <c:v>3.6681056659294486E-6</c:v>
                </c:pt>
                <c:pt idx="738">
                  <c:v>3.3931488161769115E-6</c:v>
                </c:pt>
                <c:pt idx="739">
                  <c:v>3.3810628008031734E-6</c:v>
                </c:pt>
                <c:pt idx="740">
                  <c:v>3.3629337777425667E-6</c:v>
                </c:pt>
                <c:pt idx="741">
                  <c:v>3.3085467085607457E-6</c:v>
                </c:pt>
                <c:pt idx="742">
                  <c:v>3.2753101662829671E-6</c:v>
                </c:pt>
                <c:pt idx="743">
                  <c:v>3.2058155778839741E-6</c:v>
                </c:pt>
                <c:pt idx="744">
                  <c:v>3.1000629433637677E-6</c:v>
                </c:pt>
                <c:pt idx="745">
                  <c:v>3.0789124164597263E-6</c:v>
                </c:pt>
                <c:pt idx="746">
                  <c:v>2.828127597454665E-6</c:v>
                </c:pt>
                <c:pt idx="747">
                  <c:v>2.7948910551768859E-6</c:v>
                </c:pt>
                <c:pt idx="748">
                  <c:v>2.7828050398031486E-6</c:v>
                </c:pt>
                <c:pt idx="749">
                  <c:v>2.7707190244294101E-6</c:v>
                </c:pt>
                <c:pt idx="750">
                  <c:v>2.7707190244294101E-6</c:v>
                </c:pt>
                <c:pt idx="751">
                  <c:v>2.7525900013688034E-6</c:v>
                </c:pt>
                <c:pt idx="752">
                  <c:v>2.6377728553182937E-6</c:v>
                </c:pt>
                <c:pt idx="753">
                  <c:v>2.4413751054950529E-6</c:v>
                </c:pt>
                <c:pt idx="754">
                  <c:v>2.4020955555304047E-6</c:v>
                </c:pt>
                <c:pt idx="755">
                  <c:v>2.3597945017223219E-6</c:v>
                </c:pt>
                <c:pt idx="756">
                  <c:v>2.0878591558132199E-6</c:v>
                </c:pt>
                <c:pt idx="757">
                  <c:v>2.0425365981617027E-6</c:v>
                </c:pt>
                <c:pt idx="758">
                  <c:v>1.891461405989979E-6</c:v>
                </c:pt>
                <c:pt idx="759">
                  <c:v>1.7585152368788625E-6</c:v>
                </c:pt>
                <c:pt idx="760">
                  <c:v>1.7071496715404765E-6</c:v>
                </c:pt>
                <c:pt idx="761">
                  <c:v>1.6588056100455248E-6</c:v>
                </c:pt>
                <c:pt idx="762">
                  <c:v>1.48657989096976E-6</c:v>
                </c:pt>
                <c:pt idx="763">
                  <c:v>1.4775153794394564E-6</c:v>
                </c:pt>
                <c:pt idx="764">
                  <c:v>1.4775153794394564E-6</c:v>
                </c:pt>
                <c:pt idx="765">
                  <c:v>1.4352143256313739E-6</c:v>
                </c:pt>
                <c:pt idx="766">
                  <c:v>1.4049992871970293E-6</c:v>
                </c:pt>
                <c:pt idx="767">
                  <c:v>1.3506122180152086E-6</c:v>
                </c:pt>
                <c:pt idx="768">
                  <c:v>1.2237090565909608E-6</c:v>
                </c:pt>
                <c:pt idx="769">
                  <c:v>1.1300424374444923E-6</c:v>
                </c:pt>
                <c:pt idx="770">
                  <c:v>1.057526345202065E-6</c:v>
                </c:pt>
                <c:pt idx="771">
                  <c:v>1.0545048413586305E-6</c:v>
                </c:pt>
                <c:pt idx="772">
                  <c:v>1.0242898029242859E-6</c:v>
                </c:pt>
                <c:pt idx="773">
                  <c:v>9.5479521452529294E-7</c:v>
                </c:pt>
                <c:pt idx="774">
                  <c:v>8.4299957231821752E-7</c:v>
                </c:pt>
                <c:pt idx="775">
                  <c:v>8.39978068474783E-7</c:v>
                </c:pt>
                <c:pt idx="776">
                  <c:v>8.248705492576107E-7</c:v>
                </c:pt>
                <c:pt idx="777">
                  <c:v>8.0976303004043841E-7</c:v>
                </c:pt>
                <c:pt idx="778">
                  <c:v>7.8861250313639697E-7</c:v>
                </c:pt>
                <c:pt idx="779">
                  <c:v>7.8559099929296255E-7</c:v>
                </c:pt>
                <c:pt idx="780">
                  <c:v>7.5235445701518344E-7</c:v>
                </c:pt>
                <c:pt idx="781">
                  <c:v>7.463114493283145E-7</c:v>
                </c:pt>
                <c:pt idx="782">
                  <c:v>6.4055881480810792E-7</c:v>
                </c:pt>
                <c:pt idx="783">
                  <c:v>6.375373109646734E-7</c:v>
                </c:pt>
                <c:pt idx="784">
                  <c:v>5.8919324946972189E-7</c:v>
                </c:pt>
                <c:pt idx="785">
                  <c:v>5.5897821103537719E-7</c:v>
                </c:pt>
                <c:pt idx="786">
                  <c:v>4.6531159188890859E-7</c:v>
                </c:pt>
                <c:pt idx="787">
                  <c:v>3.4142993430809524E-7</c:v>
                </c:pt>
                <c:pt idx="788">
                  <c:v>2.8402136128284027E-7</c:v>
                </c:pt>
                <c:pt idx="789">
                  <c:v>1.8733323829293723E-7</c:v>
                </c:pt>
                <c:pt idx="790">
                  <c:v>1.2690316142424779E-7</c:v>
                </c:pt>
                <c:pt idx="791">
                  <c:v>6.9494588398992847E-8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9-4C5C-8946-D2CBC1CF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9275360"/>
        <c:axId val="14992878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INSUMOS'!$G$18:$G$809</c:f>
              <c:numCache>
                <c:formatCode>0.00%</c:formatCode>
                <c:ptCount val="792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  <c:pt idx="87">
                  <c:v>0.80100493223640157</c:v>
                </c:pt>
                <c:pt idx="88">
                  <c:v>0.80308030955983756</c:v>
                </c:pt>
                <c:pt idx="89">
                  <c:v>0.80513950068718432</c:v>
                </c:pt>
                <c:pt idx="90">
                  <c:v>0.80717472222454112</c:v>
                </c:pt>
                <c:pt idx="91">
                  <c:v>0.80912945392101265</c:v>
                </c:pt>
                <c:pt idx="92">
                  <c:v>0.81107586741740323</c:v>
                </c:pt>
                <c:pt idx="93">
                  <c:v>0.81298288654668305</c:v>
                </c:pt>
                <c:pt idx="94">
                  <c:v>0.81488986941791675</c:v>
                </c:pt>
                <c:pt idx="95">
                  <c:v>0.81678453966098841</c:v>
                </c:pt>
                <c:pt idx="96">
                  <c:v>0.81867156549933617</c:v>
                </c:pt>
                <c:pt idx="97">
                  <c:v>0.82053870984239419</c:v>
                </c:pt>
                <c:pt idx="98">
                  <c:v>0.82237116429982571</c:v>
                </c:pt>
                <c:pt idx="99">
                  <c:v>0.82417107111785581</c:v>
                </c:pt>
                <c:pt idx="100">
                  <c:v>0.82596381395027307</c:v>
                </c:pt>
                <c:pt idx="101">
                  <c:v>0.82772787062520081</c:v>
                </c:pt>
                <c:pt idx="102">
                  <c:v>0.82946862244098407</c:v>
                </c:pt>
                <c:pt idx="103">
                  <c:v>0.83114530326776737</c:v>
                </c:pt>
                <c:pt idx="104">
                  <c:v>0.83278531512390674</c:v>
                </c:pt>
                <c:pt idx="105">
                  <c:v>0.83440268685174723</c:v>
                </c:pt>
                <c:pt idx="106">
                  <c:v>0.83599759369851179</c:v>
                </c:pt>
                <c:pt idx="107">
                  <c:v>0.83758482894701791</c:v>
                </c:pt>
                <c:pt idx="108">
                  <c:v>0.83915821966491344</c:v>
                </c:pt>
                <c:pt idx="109">
                  <c:v>0.84072919015823033</c:v>
                </c:pt>
                <c:pt idx="110">
                  <c:v>0.84229757424425722</c:v>
                </c:pt>
                <c:pt idx="111">
                  <c:v>0.84382007679442161</c:v>
                </c:pt>
                <c:pt idx="112">
                  <c:v>0.84531392642363867</c:v>
                </c:pt>
                <c:pt idx="113">
                  <c:v>0.84679488631745969</c:v>
                </c:pt>
                <c:pt idx="114">
                  <c:v>0.84821668516602622</c:v>
                </c:pt>
                <c:pt idx="115">
                  <c:v>0.84963585530624897</c:v>
                </c:pt>
                <c:pt idx="116">
                  <c:v>0.85102987746998282</c:v>
                </c:pt>
                <c:pt idx="117">
                  <c:v>0.85241484720820171</c:v>
                </c:pt>
                <c:pt idx="118">
                  <c:v>0.85379222088575824</c:v>
                </c:pt>
                <c:pt idx="119">
                  <c:v>0.85515853888075166</c:v>
                </c:pt>
                <c:pt idx="120">
                  <c:v>0.85651668672935244</c:v>
                </c:pt>
                <c:pt idx="121">
                  <c:v>0.85781043424503423</c:v>
                </c:pt>
                <c:pt idx="122">
                  <c:v>0.85909369109937161</c:v>
                </c:pt>
                <c:pt idx="123">
                  <c:v>0.86037196247236736</c:v>
                </c:pt>
                <c:pt idx="124">
                  <c:v>0.86164007252793762</c:v>
                </c:pt>
                <c:pt idx="125">
                  <c:v>0.86290505230552605</c:v>
                </c:pt>
                <c:pt idx="126">
                  <c:v>0.86416129389399932</c:v>
                </c:pt>
                <c:pt idx="127">
                  <c:v>0.8654159129349086</c:v>
                </c:pt>
                <c:pt idx="128">
                  <c:v>0.86665811661652525</c:v>
                </c:pt>
                <c:pt idx="129">
                  <c:v>0.86789452505377018</c:v>
                </c:pt>
                <c:pt idx="130">
                  <c:v>0.86912821715905986</c:v>
                </c:pt>
                <c:pt idx="131">
                  <c:v>0.87035292935492681</c:v>
                </c:pt>
                <c:pt idx="132">
                  <c:v>0.87155414331540337</c:v>
                </c:pt>
                <c:pt idx="133">
                  <c:v>0.87274308090576413</c:v>
                </c:pt>
                <c:pt idx="134">
                  <c:v>0.8739253560801501</c:v>
                </c:pt>
                <c:pt idx="135">
                  <c:v>0.87508416323418403</c:v>
                </c:pt>
                <c:pt idx="136">
                  <c:v>0.87623835050884136</c:v>
                </c:pt>
                <c:pt idx="137">
                  <c:v>0.87738981238703195</c:v>
                </c:pt>
                <c:pt idx="138">
                  <c:v>0.87851686051416755</c:v>
                </c:pt>
                <c:pt idx="139">
                  <c:v>0.87964176941658201</c:v>
                </c:pt>
                <c:pt idx="140">
                  <c:v>0.88076565705069743</c:v>
                </c:pt>
                <c:pt idx="141">
                  <c:v>0.88187877000210713</c:v>
                </c:pt>
                <c:pt idx="142">
                  <c:v>0.88298799125656646</c:v>
                </c:pt>
                <c:pt idx="143">
                  <c:v>0.88406384604408284</c:v>
                </c:pt>
                <c:pt idx="144">
                  <c:v>0.88513709025227849</c:v>
                </c:pt>
                <c:pt idx="145">
                  <c:v>0.8861995446702492</c:v>
                </c:pt>
                <c:pt idx="146">
                  <c:v>0.88726018316441002</c:v>
                </c:pt>
                <c:pt idx="147">
                  <c:v>0.88830694086991413</c:v>
                </c:pt>
                <c:pt idx="148">
                  <c:v>0.88934678235312059</c:v>
                </c:pt>
                <c:pt idx="149">
                  <c:v>0.89038514027793991</c:v>
                </c:pt>
                <c:pt idx="150">
                  <c:v>0.89141704124904586</c:v>
                </c:pt>
                <c:pt idx="151">
                  <c:v>0.8924390044940107</c:v>
                </c:pt>
                <c:pt idx="152">
                  <c:v>0.89343898025550683</c:v>
                </c:pt>
                <c:pt idx="153">
                  <c:v>0.89440190633687477</c:v>
                </c:pt>
                <c:pt idx="154">
                  <c:v>0.89533396473497817</c:v>
                </c:pt>
                <c:pt idx="155">
                  <c:v>0.89624441031608948</c:v>
                </c:pt>
                <c:pt idx="156">
                  <c:v>0.89713552733711444</c:v>
                </c:pt>
                <c:pt idx="157">
                  <c:v>0.89802161959724769</c:v>
                </c:pt>
                <c:pt idx="158">
                  <c:v>0.89890716798668913</c:v>
                </c:pt>
                <c:pt idx="159">
                  <c:v>0.89977110053763465</c:v>
                </c:pt>
                <c:pt idx="160">
                  <c:v>0.9006343925297654</c:v>
                </c:pt>
                <c:pt idx="161">
                  <c:v>0.90149495610392549</c:v>
                </c:pt>
                <c:pt idx="162">
                  <c:v>0.90235436244211353</c:v>
                </c:pt>
                <c:pt idx="163">
                  <c:v>0.903207064063273</c:v>
                </c:pt>
                <c:pt idx="164">
                  <c:v>0.90405806457776861</c:v>
                </c:pt>
                <c:pt idx="165">
                  <c:v>0.90489340765934756</c:v>
                </c:pt>
                <c:pt idx="166">
                  <c:v>0.90572757235442758</c:v>
                </c:pt>
                <c:pt idx="167">
                  <c:v>0.90655642524575086</c:v>
                </c:pt>
                <c:pt idx="168">
                  <c:v>0.90738069753724748</c:v>
                </c:pt>
                <c:pt idx="169">
                  <c:v>0.90816576279487171</c:v>
                </c:pt>
                <c:pt idx="170">
                  <c:v>0.90895056820316533</c:v>
                </c:pt>
                <c:pt idx="171">
                  <c:v>0.90972713699198182</c:v>
                </c:pt>
                <c:pt idx="172">
                  <c:v>0.91049511866687527</c:v>
                </c:pt>
                <c:pt idx="173">
                  <c:v>0.91124576295271509</c:v>
                </c:pt>
                <c:pt idx="174">
                  <c:v>0.91199523791656745</c:v>
                </c:pt>
                <c:pt idx="175">
                  <c:v>0.91274177900018783</c:v>
                </c:pt>
                <c:pt idx="176">
                  <c:v>0.91348540433259928</c:v>
                </c:pt>
                <c:pt idx="177">
                  <c:v>0.91422888161132243</c:v>
                </c:pt>
                <c:pt idx="178">
                  <c:v>0.91496458758216026</c:v>
                </c:pt>
                <c:pt idx="179">
                  <c:v>0.91569649250116303</c:v>
                </c:pt>
                <c:pt idx="180">
                  <c:v>0.91642742751743211</c:v>
                </c:pt>
                <c:pt idx="181">
                  <c:v>0.91714692312014989</c:v>
                </c:pt>
                <c:pt idx="182">
                  <c:v>0.91786195898319478</c:v>
                </c:pt>
                <c:pt idx="183">
                  <c:v>0.91856642260429155</c:v>
                </c:pt>
                <c:pt idx="184">
                  <c:v>0.9192480496993396</c:v>
                </c:pt>
                <c:pt idx="185">
                  <c:v>0.91992797266621995</c:v>
                </c:pt>
                <c:pt idx="186">
                  <c:v>0.9206039767426154</c:v>
                </c:pt>
                <c:pt idx="187">
                  <c:v>0.92127845798107377</c:v>
                </c:pt>
                <c:pt idx="188">
                  <c:v>0.9219492076622855</c:v>
                </c:pt>
                <c:pt idx="189">
                  <c:v>0.9226194467093477</c:v>
                </c:pt>
                <c:pt idx="190">
                  <c:v>0.92328742567153499</c:v>
                </c:pt>
                <c:pt idx="191">
                  <c:v>0.92394514964967767</c:v>
                </c:pt>
                <c:pt idx="192">
                  <c:v>0.92458307069163048</c:v>
                </c:pt>
                <c:pt idx="193">
                  <c:v>0.92520870025594815</c:v>
                </c:pt>
                <c:pt idx="194">
                  <c:v>0.92583209390742172</c:v>
                </c:pt>
                <c:pt idx="195">
                  <c:v>0.92645416414021187</c:v>
                </c:pt>
                <c:pt idx="196">
                  <c:v>0.92707095580578747</c:v>
                </c:pt>
                <c:pt idx="197">
                  <c:v>0.92767977070121643</c:v>
                </c:pt>
                <c:pt idx="198">
                  <c:v>0.9282809411919215</c:v>
                </c:pt>
                <c:pt idx="199">
                  <c:v>0.92887182648354349</c:v>
                </c:pt>
                <c:pt idx="200">
                  <c:v>0.9294558469184333</c:v>
                </c:pt>
                <c:pt idx="201">
                  <c:v>0.93003351010923652</c:v>
                </c:pt>
                <c:pt idx="202">
                  <c:v>0.93060727858158554</c:v>
                </c:pt>
                <c:pt idx="203">
                  <c:v>0.93117981730187027</c:v>
                </c:pt>
                <c:pt idx="204">
                  <c:v>0.93175217775342822</c:v>
                </c:pt>
                <c:pt idx="205">
                  <c:v>0.93232177957197715</c:v>
                </c:pt>
                <c:pt idx="206">
                  <c:v>0.93288440775965542</c:v>
                </c:pt>
                <c:pt idx="207">
                  <c:v>0.93344687278612615</c:v>
                </c:pt>
                <c:pt idx="208">
                  <c:v>0.93399848457079127</c:v>
                </c:pt>
                <c:pt idx="209">
                  <c:v>0.93453395548192475</c:v>
                </c:pt>
                <c:pt idx="210">
                  <c:v>0.93506657711493379</c:v>
                </c:pt>
                <c:pt idx="211">
                  <c:v>0.93559420722359354</c:v>
                </c:pt>
                <c:pt idx="212">
                  <c:v>0.93612183733225329</c:v>
                </c:pt>
                <c:pt idx="213">
                  <c:v>0.93664455447566364</c:v>
                </c:pt>
                <c:pt idx="214">
                  <c:v>0.93716615366265188</c:v>
                </c:pt>
                <c:pt idx="215">
                  <c:v>0.93768560456040739</c:v>
                </c:pt>
                <c:pt idx="216">
                  <c:v>0.93820329694292603</c:v>
                </c:pt>
                <c:pt idx="217">
                  <c:v>0.93870077848623601</c:v>
                </c:pt>
                <c:pt idx="218">
                  <c:v>0.93919259168833569</c:v>
                </c:pt>
                <c:pt idx="219">
                  <c:v>0.93968002068835854</c:v>
                </c:pt>
                <c:pt idx="220">
                  <c:v>0.94016716566702008</c:v>
                </c:pt>
                <c:pt idx="221">
                  <c:v>0.94064371121019885</c:v>
                </c:pt>
                <c:pt idx="222">
                  <c:v>0.94111598736844693</c:v>
                </c:pt>
                <c:pt idx="223">
                  <c:v>0.94158517252826313</c:v>
                </c:pt>
                <c:pt idx="224">
                  <c:v>0.94204984658284108</c:v>
                </c:pt>
                <c:pt idx="225">
                  <c:v>0.94251401302477333</c:v>
                </c:pt>
                <c:pt idx="226">
                  <c:v>0.94296750751513059</c:v>
                </c:pt>
                <c:pt idx="227">
                  <c:v>0.94342075122066882</c:v>
                </c:pt>
                <c:pt idx="228">
                  <c:v>0.94387231497007007</c:v>
                </c:pt>
                <c:pt idx="229">
                  <c:v>0.94432079980705486</c:v>
                </c:pt>
                <c:pt idx="230">
                  <c:v>0.94476362234583711</c:v>
                </c:pt>
                <c:pt idx="231">
                  <c:v>0.94520423012230215</c:v>
                </c:pt>
                <c:pt idx="232">
                  <c:v>0.94564482279124795</c:v>
                </c:pt>
                <c:pt idx="233">
                  <c:v>0.94608126693541672</c:v>
                </c:pt>
                <c:pt idx="234">
                  <c:v>0.9465151941668839</c:v>
                </c:pt>
                <c:pt idx="235">
                  <c:v>0.94693639482416248</c:v>
                </c:pt>
                <c:pt idx="236">
                  <c:v>0.94735748368579886</c:v>
                </c:pt>
                <c:pt idx="237">
                  <c:v>0.94777588945202229</c:v>
                </c:pt>
                <c:pt idx="238">
                  <c:v>0.94819211671397463</c:v>
                </c:pt>
                <c:pt idx="239">
                  <c:v>0.94860417127911911</c:v>
                </c:pt>
                <c:pt idx="240">
                  <c:v>0.94901609591959835</c:v>
                </c:pt>
                <c:pt idx="241">
                  <c:v>0.94942673037793646</c:v>
                </c:pt>
                <c:pt idx="242">
                  <c:v>0.94983585710585672</c:v>
                </c:pt>
                <c:pt idx="243">
                  <c:v>0.9502363816123347</c:v>
                </c:pt>
                <c:pt idx="244">
                  <c:v>0.95063210192770164</c:v>
                </c:pt>
                <c:pt idx="245">
                  <c:v>0.95102572531940122</c:v>
                </c:pt>
                <c:pt idx="246">
                  <c:v>0.95141865980822449</c:v>
                </c:pt>
                <c:pt idx="247">
                  <c:v>0.95179639311121145</c:v>
                </c:pt>
                <c:pt idx="248">
                  <c:v>0.95217392397344092</c:v>
                </c:pt>
                <c:pt idx="249">
                  <c:v>0.95254865994461524</c:v>
                </c:pt>
                <c:pt idx="250">
                  <c:v>0.95292328412014726</c:v>
                </c:pt>
                <c:pt idx="251">
                  <c:v>0.95329441845874019</c:v>
                </c:pt>
                <c:pt idx="252">
                  <c:v>0.95366005063883419</c:v>
                </c:pt>
                <c:pt idx="253">
                  <c:v>0.95402144667053967</c:v>
                </c:pt>
                <c:pt idx="254">
                  <c:v>0.95438223840147651</c:v>
                </c:pt>
                <c:pt idx="255">
                  <c:v>0.95474177620831835</c:v>
                </c:pt>
                <c:pt idx="256">
                  <c:v>0.95509214072949145</c:v>
                </c:pt>
                <c:pt idx="257">
                  <c:v>0.95543960460697486</c:v>
                </c:pt>
                <c:pt idx="258">
                  <c:v>0.95578419201279929</c:v>
                </c:pt>
                <c:pt idx="259">
                  <c:v>0.95612864949395848</c:v>
                </c:pt>
                <c:pt idx="260">
                  <c:v>0.9564719920401995</c:v>
                </c:pt>
                <c:pt idx="261">
                  <c:v>0.95681488438236784</c:v>
                </c:pt>
                <c:pt idx="262">
                  <c:v>0.95715064597546562</c:v>
                </c:pt>
                <c:pt idx="263">
                  <c:v>0.95748448891362281</c:v>
                </c:pt>
                <c:pt idx="264">
                  <c:v>0.95781536775650966</c:v>
                </c:pt>
                <c:pt idx="265">
                  <c:v>0.95814493828823233</c:v>
                </c:pt>
                <c:pt idx="266">
                  <c:v>0.95846997354268593</c:v>
                </c:pt>
                <c:pt idx="267">
                  <c:v>0.95879311129272582</c:v>
                </c:pt>
                <c:pt idx="268">
                  <c:v>0.95911577164515849</c:v>
                </c:pt>
                <c:pt idx="269">
                  <c:v>0.95943726569710763</c:v>
                </c:pt>
                <c:pt idx="270">
                  <c:v>0.95975840019009939</c:v>
                </c:pt>
                <c:pt idx="271">
                  <c:v>0.96007695734031273</c:v>
                </c:pt>
                <c:pt idx="272">
                  <c:v>0.96038784893527518</c:v>
                </c:pt>
                <c:pt idx="273">
                  <c:v>0.96069868614316845</c:v>
                </c:pt>
                <c:pt idx="274">
                  <c:v>0.96100777994334408</c:v>
                </c:pt>
                <c:pt idx="275">
                  <c:v>0.96131500343264065</c:v>
                </c:pt>
                <c:pt idx="276">
                  <c:v>0.96162208793276038</c:v>
                </c:pt>
                <c:pt idx="277">
                  <c:v>0.96192704529417439</c:v>
                </c:pt>
                <c:pt idx="278">
                  <c:v>0.96223180927934238</c:v>
                </c:pt>
                <c:pt idx="279">
                  <c:v>0.96253308040606733</c:v>
                </c:pt>
                <c:pt idx="280">
                  <c:v>0.96283342393111238</c:v>
                </c:pt>
                <c:pt idx="281">
                  <c:v>0.96313321452095413</c:v>
                </c:pt>
                <c:pt idx="282">
                  <c:v>0.96343300511079588</c:v>
                </c:pt>
                <c:pt idx="283">
                  <c:v>0.96373193759354603</c:v>
                </c:pt>
                <c:pt idx="284">
                  <c:v>0.96402988204453943</c:v>
                </c:pt>
                <c:pt idx="285">
                  <c:v>0.96432332747631</c:v>
                </c:pt>
                <c:pt idx="286">
                  <c:v>0.96461150038387367</c:v>
                </c:pt>
                <c:pt idx="287">
                  <c:v>0.96489929862496082</c:v>
                </c:pt>
                <c:pt idx="288">
                  <c:v>0.96518606351173353</c:v>
                </c:pt>
                <c:pt idx="289">
                  <c:v>0.96547167418403801</c:v>
                </c:pt>
                <c:pt idx="290">
                  <c:v>0.96575654458790083</c:v>
                </c:pt>
                <c:pt idx="291">
                  <c:v>0.96603235048023339</c:v>
                </c:pt>
                <c:pt idx="292">
                  <c:v>0.96630460610554991</c:v>
                </c:pt>
                <c:pt idx="293">
                  <c:v>0.9665746560330607</c:v>
                </c:pt>
                <c:pt idx="294">
                  <c:v>0.96684437661665257</c:v>
                </c:pt>
                <c:pt idx="295">
                  <c:v>0.96711207581417313</c:v>
                </c:pt>
                <c:pt idx="296">
                  <c:v>0.96737894409813685</c:v>
                </c:pt>
                <c:pt idx="297">
                  <c:v>0.96764448594191321</c:v>
                </c:pt>
                <c:pt idx="298">
                  <c:v>0.96790849286173719</c:v>
                </c:pt>
                <c:pt idx="299">
                  <c:v>0.96817110988979316</c:v>
                </c:pt>
                <c:pt idx="300">
                  <c:v>0.96843084742468633</c:v>
                </c:pt>
                <c:pt idx="301">
                  <c:v>0.96868673858518684</c:v>
                </c:pt>
                <c:pt idx="302">
                  <c:v>0.9689385597800102</c:v>
                </c:pt>
                <c:pt idx="303">
                  <c:v>0.96918894878201178</c:v>
                </c:pt>
                <c:pt idx="304">
                  <c:v>0.96943308931406513</c:v>
                </c:pt>
                <c:pt idx="305">
                  <c:v>0.96967700021182635</c:v>
                </c:pt>
                <c:pt idx="306">
                  <c:v>0.96992023127122284</c:v>
                </c:pt>
                <c:pt idx="307">
                  <c:v>0.9701575401830862</c:v>
                </c:pt>
                <c:pt idx="308">
                  <c:v>0.97039324769791258</c:v>
                </c:pt>
                <c:pt idx="309">
                  <c:v>0.97062558321444958</c:v>
                </c:pt>
                <c:pt idx="310">
                  <c:v>0.97085649862418022</c:v>
                </c:pt>
                <c:pt idx="311">
                  <c:v>0.97108502704587452</c:v>
                </c:pt>
                <c:pt idx="312">
                  <c:v>0.97131046749064087</c:v>
                </c:pt>
                <c:pt idx="313">
                  <c:v>0.97153388050632827</c:v>
                </c:pt>
                <c:pt idx="314">
                  <c:v>0.97175669224275085</c:v>
                </c:pt>
                <c:pt idx="315">
                  <c:v>0.97197731338888693</c:v>
                </c:pt>
                <c:pt idx="316">
                  <c:v>0.97219532093419847</c:v>
                </c:pt>
                <c:pt idx="317">
                  <c:v>0.97241221958759938</c:v>
                </c:pt>
                <c:pt idx="318">
                  <c:v>0.97262729929568659</c:v>
                </c:pt>
                <c:pt idx="319">
                  <c:v>0.97284178376751662</c:v>
                </c:pt>
                <c:pt idx="320">
                  <c:v>0.97305620780926982</c:v>
                </c:pt>
                <c:pt idx="321">
                  <c:v>0.97326927217429349</c:v>
                </c:pt>
                <c:pt idx="322">
                  <c:v>0.97348166274395997</c:v>
                </c:pt>
                <c:pt idx="323">
                  <c:v>0.97369389015241892</c:v>
                </c:pt>
                <c:pt idx="324">
                  <c:v>0.97390585771154736</c:v>
                </c:pt>
                <c:pt idx="325">
                  <c:v>0.97411575856204691</c:v>
                </c:pt>
                <c:pt idx="326">
                  <c:v>0.97432546603630044</c:v>
                </c:pt>
                <c:pt idx="327">
                  <c:v>0.97453507380092719</c:v>
                </c:pt>
                <c:pt idx="328">
                  <c:v>0.97474466343653088</c:v>
                </c:pt>
                <c:pt idx="329">
                  <c:v>0.97495258822351683</c:v>
                </c:pt>
                <c:pt idx="330">
                  <c:v>0.97515992079574942</c:v>
                </c:pt>
                <c:pt idx="331">
                  <c:v>0.97536638015337129</c:v>
                </c:pt>
                <c:pt idx="332">
                  <c:v>0.97557240139293588</c:v>
                </c:pt>
                <c:pt idx="333">
                  <c:v>0.97577733791262067</c:v>
                </c:pt>
                <c:pt idx="334">
                  <c:v>0.97598128035754095</c:v>
                </c:pt>
                <c:pt idx="335">
                  <c:v>0.97618010135344657</c:v>
                </c:pt>
                <c:pt idx="336">
                  <c:v>0.97637537812534392</c:v>
                </c:pt>
                <c:pt idx="337">
                  <c:v>0.97656987534924966</c:v>
                </c:pt>
                <c:pt idx="338">
                  <c:v>0.97676346310049855</c:v>
                </c:pt>
                <c:pt idx="339">
                  <c:v>0.97695554614283342</c:v>
                </c:pt>
                <c:pt idx="340">
                  <c:v>0.97714757177659517</c:v>
                </c:pt>
                <c:pt idx="341">
                  <c:v>0.97733733128247435</c:v>
                </c:pt>
                <c:pt idx="342">
                  <c:v>0.97752596376741996</c:v>
                </c:pt>
                <c:pt idx="343">
                  <c:v>0.97771105202835717</c:v>
                </c:pt>
                <c:pt idx="344">
                  <c:v>0.97789573842928323</c:v>
                </c:pt>
                <c:pt idx="345">
                  <c:v>0.97807910745453364</c:v>
                </c:pt>
                <c:pt idx="346">
                  <c:v>0.97826235561963026</c:v>
                </c:pt>
                <c:pt idx="347">
                  <c:v>0.97844553126863465</c:v>
                </c:pt>
                <c:pt idx="348">
                  <c:v>0.97862693631638675</c:v>
                </c:pt>
                <c:pt idx="349">
                  <c:v>0.97880661004243663</c:v>
                </c:pt>
                <c:pt idx="350">
                  <c:v>0.97898514768304135</c:v>
                </c:pt>
                <c:pt idx="351">
                  <c:v>0.97916029821783757</c:v>
                </c:pt>
                <c:pt idx="352">
                  <c:v>0.97933433683921944</c:v>
                </c:pt>
                <c:pt idx="353">
                  <c:v>0.97950665018190664</c:v>
                </c:pt>
                <c:pt idx="354">
                  <c:v>0.97967564289186992</c:v>
                </c:pt>
                <c:pt idx="355">
                  <c:v>0.97984430021490654</c:v>
                </c:pt>
                <c:pt idx="356">
                  <c:v>0.98001241064574751</c:v>
                </c:pt>
                <c:pt idx="357">
                  <c:v>0.98017987447476607</c:v>
                </c:pt>
                <c:pt idx="358">
                  <c:v>0.9803473020457385</c:v>
                </c:pt>
                <c:pt idx="359">
                  <c:v>0.98051385640210009</c:v>
                </c:pt>
                <c:pt idx="360">
                  <c:v>0.98067973696310462</c:v>
                </c:pt>
                <c:pt idx="361">
                  <c:v>0.98084470200844465</c:v>
                </c:pt>
                <c:pt idx="362">
                  <c:v>0.98100905973151209</c:v>
                </c:pt>
                <c:pt idx="363">
                  <c:v>0.98117282523982619</c:v>
                </c:pt>
                <c:pt idx="364">
                  <c:v>0.98133521596389162</c:v>
                </c:pt>
                <c:pt idx="365">
                  <c:v>0.98149710209681518</c:v>
                </c:pt>
                <c:pt idx="366">
                  <c:v>0.98165878578898125</c:v>
                </c:pt>
                <c:pt idx="367">
                  <c:v>0.98181869283688727</c:v>
                </c:pt>
                <c:pt idx="368">
                  <c:v>0.98197762998205962</c:v>
                </c:pt>
                <c:pt idx="369">
                  <c:v>0.98213640698752824</c:v>
                </c:pt>
                <c:pt idx="370">
                  <c:v>0.98229509032637774</c:v>
                </c:pt>
                <c:pt idx="371">
                  <c:v>0.98244852833455498</c:v>
                </c:pt>
                <c:pt idx="372">
                  <c:v>0.98260189382663998</c:v>
                </c:pt>
                <c:pt idx="373">
                  <c:v>0.9827530354918963</c:v>
                </c:pt>
                <c:pt idx="374">
                  <c:v>0.98290292927606526</c:v>
                </c:pt>
                <c:pt idx="375">
                  <c:v>0.98305269313556898</c:v>
                </c:pt>
                <c:pt idx="376">
                  <c:v>0.98319798214788057</c:v>
                </c:pt>
                <c:pt idx="377">
                  <c:v>0.98334243722513137</c:v>
                </c:pt>
                <c:pt idx="378">
                  <c:v>0.98348633634567495</c:v>
                </c:pt>
                <c:pt idx="379">
                  <c:v>0.98362283882480983</c:v>
                </c:pt>
                <c:pt idx="380">
                  <c:v>0.98375810550887266</c:v>
                </c:pt>
                <c:pt idx="381">
                  <c:v>0.98389031140954208</c:v>
                </c:pt>
                <c:pt idx="382">
                  <c:v>0.98401996413946391</c:v>
                </c:pt>
                <c:pt idx="383">
                  <c:v>0.98414942651464354</c:v>
                </c:pt>
                <c:pt idx="384">
                  <c:v>0.98427635989110618</c:v>
                </c:pt>
                <c:pt idx="385">
                  <c:v>0.98440296694515372</c:v>
                </c:pt>
                <c:pt idx="386">
                  <c:v>0.98452955284867438</c:v>
                </c:pt>
                <c:pt idx="387">
                  <c:v>0.98465591516091067</c:v>
                </c:pt>
                <c:pt idx="388">
                  <c:v>0.98478222912908542</c:v>
                </c:pt>
                <c:pt idx="389">
                  <c:v>0.98490761247407643</c:v>
                </c:pt>
                <c:pt idx="390">
                  <c:v>0.98503194735723376</c:v>
                </c:pt>
                <c:pt idx="391">
                  <c:v>0.9851550857248691</c:v>
                </c:pt>
                <c:pt idx="392">
                  <c:v>0.98527784338302016</c:v>
                </c:pt>
                <c:pt idx="393">
                  <c:v>0.98540032004131373</c:v>
                </c:pt>
                <c:pt idx="394">
                  <c:v>0.98552254591478838</c:v>
                </c:pt>
                <c:pt idx="395">
                  <c:v>0.98564470229367462</c:v>
                </c:pt>
                <c:pt idx="396">
                  <c:v>0.98576658371571113</c:v>
                </c:pt>
                <c:pt idx="397">
                  <c:v>0.98588765839622139</c:v>
                </c:pt>
                <c:pt idx="398">
                  <c:v>0.98600737037849828</c:v>
                </c:pt>
                <c:pt idx="399">
                  <c:v>0.98612690107054457</c:v>
                </c:pt>
                <c:pt idx="400">
                  <c:v>0.9862447548279577</c:v>
                </c:pt>
                <c:pt idx="401">
                  <c:v>0.98636167494068328</c:v>
                </c:pt>
                <c:pt idx="402">
                  <c:v>0.98647845002122436</c:v>
                </c:pt>
                <c:pt idx="403">
                  <c:v>0.9865948806503273</c:v>
                </c:pt>
                <c:pt idx="404">
                  <c:v>0.98671016915097742</c:v>
                </c:pt>
                <c:pt idx="405">
                  <c:v>0.98682322173878334</c:v>
                </c:pt>
                <c:pt idx="406">
                  <c:v>0.98693489652083666</c:v>
                </c:pt>
                <c:pt idx="407">
                  <c:v>0.9870447553790801</c:v>
                </c:pt>
                <c:pt idx="408">
                  <c:v>0.98715456891476583</c:v>
                </c:pt>
                <c:pt idx="409">
                  <c:v>0.98726430086984784</c:v>
                </c:pt>
                <c:pt idx="410">
                  <c:v>0.9873738454916916</c:v>
                </c:pt>
                <c:pt idx="411">
                  <c:v>0.98748164670581762</c:v>
                </c:pt>
                <c:pt idx="412">
                  <c:v>0.98758937842535532</c:v>
                </c:pt>
                <c:pt idx="413">
                  <c:v>0.9876969711557162</c:v>
                </c:pt>
                <c:pt idx="414">
                  <c:v>0.98780356678980874</c:v>
                </c:pt>
                <c:pt idx="415">
                  <c:v>0.98790959135967482</c:v>
                </c:pt>
                <c:pt idx="416">
                  <c:v>0.98801448890860732</c:v>
                </c:pt>
                <c:pt idx="417">
                  <c:v>0.9881181627484833</c:v>
                </c:pt>
                <c:pt idx="418">
                  <c:v>0.98822158882504407</c:v>
                </c:pt>
                <c:pt idx="419">
                  <c:v>0.98832447707392068</c:v>
                </c:pt>
                <c:pt idx="420">
                  <c:v>0.98842640448457508</c:v>
                </c:pt>
                <c:pt idx="421">
                  <c:v>0.98852824427161801</c:v>
                </c:pt>
                <c:pt idx="422">
                  <c:v>0.98862766987709005</c:v>
                </c:pt>
                <c:pt idx="423">
                  <c:v>0.98872687491278155</c:v>
                </c:pt>
                <c:pt idx="424">
                  <c:v>0.98882592887328091</c:v>
                </c:pt>
                <c:pt idx="425">
                  <c:v>0.98892489218866497</c:v>
                </c:pt>
                <c:pt idx="426">
                  <c:v>0.98902382226750674</c:v>
                </c:pt>
                <c:pt idx="427">
                  <c:v>0.98912137756209972</c:v>
                </c:pt>
                <c:pt idx="428">
                  <c:v>0.98921773936267454</c:v>
                </c:pt>
                <c:pt idx="429">
                  <c:v>0.98931389267948411</c:v>
                </c:pt>
                <c:pt idx="430">
                  <c:v>0.98940862891099113</c:v>
                </c:pt>
                <c:pt idx="431">
                  <c:v>0.98950324126084055</c:v>
                </c:pt>
                <c:pt idx="432">
                  <c:v>0.9895976753419633</c:v>
                </c:pt>
                <c:pt idx="433">
                  <c:v>0.98969196741240539</c:v>
                </c:pt>
                <c:pt idx="434">
                  <c:v>0.9897862504183359</c:v>
                </c:pt>
                <c:pt idx="435">
                  <c:v>0.98987953028499043</c:v>
                </c:pt>
                <c:pt idx="436">
                  <c:v>0.98996962850809778</c:v>
                </c:pt>
                <c:pt idx="437">
                  <c:v>0.99005926141961331</c:v>
                </c:pt>
                <c:pt idx="438">
                  <c:v>0.9901479969444873</c:v>
                </c:pt>
                <c:pt idx="439">
                  <c:v>0.99023648168454226</c:v>
                </c:pt>
                <c:pt idx="440">
                  <c:v>0.99032421104863633</c:v>
                </c:pt>
                <c:pt idx="441">
                  <c:v>0.9904105505209625</c:v>
                </c:pt>
                <c:pt idx="442">
                  <c:v>0.99049636425161991</c:v>
                </c:pt>
                <c:pt idx="443">
                  <c:v>0.99058194834798519</c:v>
                </c:pt>
                <c:pt idx="444">
                  <c:v>0.99066738741216598</c:v>
                </c:pt>
                <c:pt idx="445">
                  <c:v>0.99075252734746633</c:v>
                </c:pt>
                <c:pt idx="446">
                  <c:v>0.99083740743343607</c:v>
                </c:pt>
                <c:pt idx="447">
                  <c:v>0.99092161674555257</c:v>
                </c:pt>
                <c:pt idx="448">
                  <c:v>0.99100555714382699</c:v>
                </c:pt>
                <c:pt idx="449">
                  <c:v>0.99108949754210141</c:v>
                </c:pt>
                <c:pt idx="450">
                  <c:v>0.99117313881149538</c:v>
                </c:pt>
                <c:pt idx="451">
                  <c:v>0.99125472847977969</c:v>
                </c:pt>
                <c:pt idx="452">
                  <c:v>0.99133518206261884</c:v>
                </c:pt>
                <c:pt idx="453">
                  <c:v>0.99141501925867392</c:v>
                </c:pt>
                <c:pt idx="454">
                  <c:v>0.99149448480975622</c:v>
                </c:pt>
                <c:pt idx="455">
                  <c:v>0.9915738023071502</c:v>
                </c:pt>
                <c:pt idx="456">
                  <c:v>0.99165153955803409</c:v>
                </c:pt>
                <c:pt idx="457">
                  <c:v>0.99172906228214508</c:v>
                </c:pt>
                <c:pt idx="458">
                  <c:v>0.99180658198475224</c:v>
                </c:pt>
                <c:pt idx="459">
                  <c:v>0.99188342487049852</c:v>
                </c:pt>
                <c:pt idx="460">
                  <c:v>0.99195995956285277</c:v>
                </c:pt>
                <c:pt idx="461">
                  <c:v>0.99203571168571147</c:v>
                </c:pt>
                <c:pt idx="462">
                  <c:v>0.99211089576584766</c:v>
                </c:pt>
                <c:pt idx="463">
                  <c:v>0.99218567496446886</c:v>
                </c:pt>
                <c:pt idx="464">
                  <c:v>0.99226000698052119</c:v>
                </c:pt>
                <c:pt idx="465">
                  <c:v>0.9923342574159697</c:v>
                </c:pt>
                <c:pt idx="466">
                  <c:v>0.99240624172353564</c:v>
                </c:pt>
                <c:pt idx="467">
                  <c:v>0.9924781927945594</c:v>
                </c:pt>
                <c:pt idx="468">
                  <c:v>0.99254961208090664</c:v>
                </c:pt>
                <c:pt idx="469">
                  <c:v>0.99262073828138109</c:v>
                </c:pt>
                <c:pt idx="470">
                  <c:v>0.99269170132064799</c:v>
                </c:pt>
                <c:pt idx="471">
                  <c:v>0.99276241961810352</c:v>
                </c:pt>
                <c:pt idx="472">
                  <c:v>0.99283243692666745</c:v>
                </c:pt>
                <c:pt idx="473">
                  <c:v>0.9929008649242097</c:v>
                </c:pt>
                <c:pt idx="474">
                  <c:v>0.99296801180412231</c:v>
                </c:pt>
                <c:pt idx="475">
                  <c:v>0.99303346059887498</c:v>
                </c:pt>
                <c:pt idx="476">
                  <c:v>0.99309819934022436</c:v>
                </c:pt>
                <c:pt idx="477">
                  <c:v>0.99316123697490999</c:v>
                </c:pt>
                <c:pt idx="478">
                  <c:v>0.99322413562041878</c:v>
                </c:pt>
                <c:pt idx="479">
                  <c:v>0.9932869013197585</c:v>
                </c:pt>
                <c:pt idx="480">
                  <c:v>0.99334925609457547</c:v>
                </c:pt>
                <c:pt idx="481">
                  <c:v>0.99341142051465026</c:v>
                </c:pt>
                <c:pt idx="482">
                  <c:v>0.99347353659066362</c:v>
                </c:pt>
                <c:pt idx="483">
                  <c:v>0.99353517526906965</c:v>
                </c:pt>
                <c:pt idx="484">
                  <c:v>0.99359663265724507</c:v>
                </c:pt>
                <c:pt idx="485">
                  <c:v>0.99365798731428989</c:v>
                </c:pt>
                <c:pt idx="486">
                  <c:v>0.99371779496136681</c:v>
                </c:pt>
                <c:pt idx="487">
                  <c:v>0.99377756030738995</c:v>
                </c:pt>
                <c:pt idx="488">
                  <c:v>0.99383649776135996</c:v>
                </c:pt>
                <c:pt idx="489">
                  <c:v>0.99389465868884219</c:v>
                </c:pt>
                <c:pt idx="490">
                  <c:v>0.99395249329390933</c:v>
                </c:pt>
                <c:pt idx="491">
                  <c:v>0.99401021912483811</c:v>
                </c:pt>
                <c:pt idx="492">
                  <c:v>0.99406760050432874</c:v>
                </c:pt>
                <c:pt idx="493">
                  <c:v>0.99412456189478515</c:v>
                </c:pt>
                <c:pt idx="494">
                  <c:v>0.99418149911321085</c:v>
                </c:pt>
                <c:pt idx="495">
                  <c:v>0.99423790756846397</c:v>
                </c:pt>
                <c:pt idx="496">
                  <c:v>0.99429427674416704</c:v>
                </c:pt>
                <c:pt idx="497">
                  <c:v>0.99434915027546766</c:v>
                </c:pt>
                <c:pt idx="498">
                  <c:v>0.99440397848421058</c:v>
                </c:pt>
                <c:pt idx="499">
                  <c:v>0.99445835648888092</c:v>
                </c:pt>
                <c:pt idx="500">
                  <c:v>0.99451263478392438</c:v>
                </c:pt>
                <c:pt idx="501">
                  <c:v>0.99456650517594902</c:v>
                </c:pt>
                <c:pt idx="502">
                  <c:v>0.99462010665413159</c:v>
                </c:pt>
                <c:pt idx="503">
                  <c:v>0.99467191033752722</c:v>
                </c:pt>
                <c:pt idx="504">
                  <c:v>0.9947235599242269</c:v>
                </c:pt>
                <c:pt idx="505">
                  <c:v>0.99477464448970787</c:v>
                </c:pt>
                <c:pt idx="506">
                  <c:v>0.99482539971126993</c:v>
                </c:pt>
                <c:pt idx="507">
                  <c:v>0.99487520618062508</c:v>
                </c:pt>
                <c:pt idx="508">
                  <c:v>0.99492479812320733</c:v>
                </c:pt>
                <c:pt idx="509">
                  <c:v>0.99497396101224389</c:v>
                </c:pt>
                <c:pt idx="510">
                  <c:v>0.99502312390128045</c:v>
                </c:pt>
                <c:pt idx="511">
                  <c:v>0.99507188190880191</c:v>
                </c:pt>
                <c:pt idx="512">
                  <c:v>0.99512021086277769</c:v>
                </c:pt>
                <c:pt idx="513">
                  <c:v>0.99516836759103433</c:v>
                </c:pt>
                <c:pt idx="514">
                  <c:v>0.99521633396454889</c:v>
                </c:pt>
                <c:pt idx="515">
                  <c:v>0.99526310080103753</c:v>
                </c:pt>
                <c:pt idx="516">
                  <c:v>0.99530980720744933</c:v>
                </c:pt>
                <c:pt idx="517">
                  <c:v>0.99535615405490374</c:v>
                </c:pt>
                <c:pt idx="518">
                  <c:v>0.99540227731107378</c:v>
                </c:pt>
                <c:pt idx="519">
                  <c:v>0.99544777813745211</c:v>
                </c:pt>
                <c:pt idx="520">
                  <c:v>0.99549311882412672</c:v>
                </c:pt>
                <c:pt idx="521">
                  <c:v>0.99553803347875935</c:v>
                </c:pt>
                <c:pt idx="522">
                  <c:v>0.9955827003700769</c:v>
                </c:pt>
                <c:pt idx="523">
                  <c:v>0.99562710439056001</c:v>
                </c:pt>
                <c:pt idx="524">
                  <c:v>0.99567129388427023</c:v>
                </c:pt>
                <c:pt idx="525">
                  <c:v>0.99571526280819989</c:v>
                </c:pt>
                <c:pt idx="526">
                  <c:v>0.99575878757106451</c:v>
                </c:pt>
                <c:pt idx="527">
                  <c:v>0.99580195579647568</c:v>
                </c:pt>
                <c:pt idx="528">
                  <c:v>0.99584512402188685</c:v>
                </c:pt>
                <c:pt idx="529">
                  <c:v>0.99588809282804436</c:v>
                </c:pt>
                <c:pt idx="530">
                  <c:v>0.99593094379555192</c:v>
                </c:pt>
                <c:pt idx="531">
                  <c:v>0.99597363462335575</c:v>
                </c:pt>
                <c:pt idx="532">
                  <c:v>0.99601501713999541</c:v>
                </c:pt>
                <c:pt idx="533">
                  <c:v>0.99605574399030106</c:v>
                </c:pt>
                <c:pt idx="534">
                  <c:v>0.99609584538931117</c:v>
                </c:pt>
                <c:pt idx="535">
                  <c:v>0.99613578060560981</c:v>
                </c:pt>
                <c:pt idx="536">
                  <c:v>0.99617508432760515</c:v>
                </c:pt>
                <c:pt idx="537">
                  <c:v>0.99621426416794301</c:v>
                </c:pt>
                <c:pt idx="538">
                  <c:v>0.99625238950343942</c:v>
                </c:pt>
                <c:pt idx="539">
                  <c:v>0.99629045138735517</c:v>
                </c:pt>
                <c:pt idx="540">
                  <c:v>0.99632846492720939</c:v>
                </c:pt>
                <c:pt idx="541">
                  <c:v>0.99636606754254098</c:v>
                </c:pt>
                <c:pt idx="542">
                  <c:v>0.99640318973876141</c:v>
                </c:pt>
                <c:pt idx="543">
                  <c:v>0.99643989194594762</c:v>
                </c:pt>
                <c:pt idx="544">
                  <c:v>0.99647650350801853</c:v>
                </c:pt>
                <c:pt idx="545">
                  <c:v>0.9965130425539972</c:v>
                </c:pt>
                <c:pt idx="546">
                  <c:v>0.99654928549259925</c:v>
                </c:pt>
                <c:pt idx="547">
                  <c:v>0.9965854045495437</c:v>
                </c:pt>
                <c:pt idx="548">
                  <c:v>0.99662130605821142</c:v>
                </c:pt>
                <c:pt idx="549">
                  <c:v>0.99665711087875608</c:v>
                </c:pt>
                <c:pt idx="550">
                  <c:v>0.99669254707583188</c:v>
                </c:pt>
                <c:pt idx="551">
                  <c:v>0.99672797118689227</c:v>
                </c:pt>
                <c:pt idx="552">
                  <c:v>0.99676311429809528</c:v>
                </c:pt>
                <c:pt idx="553">
                  <c:v>0.99679797640944079</c:v>
                </c:pt>
                <c:pt idx="554">
                  <c:v>0.996832826434771</c:v>
                </c:pt>
                <c:pt idx="555">
                  <c:v>0.99686719301948623</c:v>
                </c:pt>
                <c:pt idx="556">
                  <c:v>0.9969014175935208</c:v>
                </c:pt>
                <c:pt idx="557">
                  <c:v>0.99693548807085941</c:v>
                </c:pt>
                <c:pt idx="558">
                  <c:v>0.9969695011396249</c:v>
                </c:pt>
                <c:pt idx="559">
                  <c:v>0.99700321810101378</c:v>
                </c:pt>
                <c:pt idx="560">
                  <c:v>0.99703685650330276</c:v>
                </c:pt>
                <c:pt idx="561">
                  <c:v>0.9970704344755148</c:v>
                </c:pt>
                <c:pt idx="562">
                  <c:v>0.9971037133188464</c:v>
                </c:pt>
                <c:pt idx="563">
                  <c:v>0.99713644829148618</c:v>
                </c:pt>
                <c:pt idx="564">
                  <c:v>0.99716906542547601</c:v>
                </c:pt>
                <c:pt idx="565">
                  <c:v>0.99720109638772025</c:v>
                </c:pt>
                <c:pt idx="566">
                  <c:v>0.99723302461883379</c:v>
                </c:pt>
                <c:pt idx="567">
                  <c:v>0.99726462652753223</c:v>
                </c:pt>
                <c:pt idx="568">
                  <c:v>0.99729594441486946</c:v>
                </c:pt>
                <c:pt idx="569">
                  <c:v>0.99732716259257981</c:v>
                </c:pt>
                <c:pt idx="570">
                  <c:v>0.99735824480261726</c:v>
                </c:pt>
                <c:pt idx="571">
                  <c:v>0.9973892363675394</c:v>
                </c:pt>
                <c:pt idx="572">
                  <c:v>0.99741995599711564</c:v>
                </c:pt>
                <c:pt idx="573">
                  <c:v>0.99745064843315723</c:v>
                </c:pt>
                <c:pt idx="574">
                  <c:v>0.99748101454678373</c:v>
                </c:pt>
                <c:pt idx="575">
                  <c:v>0.99751105735949896</c:v>
                </c:pt>
                <c:pt idx="576">
                  <c:v>0.99754080406483758</c:v>
                </c:pt>
                <c:pt idx="577">
                  <c:v>0.99757041178099937</c:v>
                </c:pt>
                <c:pt idx="578">
                  <c:v>0.99759993791655743</c:v>
                </c:pt>
                <c:pt idx="579">
                  <c:v>0.99762906823511199</c:v>
                </c:pt>
                <c:pt idx="580">
                  <c:v>0.99765802934945136</c:v>
                </c:pt>
                <c:pt idx="581">
                  <c:v>0.99768680615205618</c:v>
                </c:pt>
                <c:pt idx="582">
                  <c:v>0.99771546511601117</c:v>
                </c:pt>
                <c:pt idx="583">
                  <c:v>0.99774397300477402</c:v>
                </c:pt>
                <c:pt idx="584">
                  <c:v>0.99777170436704909</c:v>
                </c:pt>
                <c:pt idx="585">
                  <c:v>0.99779909429938984</c:v>
                </c:pt>
                <c:pt idx="586">
                  <c:v>0.99782637847909605</c:v>
                </c:pt>
                <c:pt idx="587">
                  <c:v>0.99785335748691406</c:v>
                </c:pt>
                <c:pt idx="588">
                  <c:v>0.99788020354856299</c:v>
                </c:pt>
                <c:pt idx="589">
                  <c:v>0.99790693781456974</c:v>
                </c:pt>
                <c:pt idx="590">
                  <c:v>0.99793320072597691</c:v>
                </c:pt>
                <c:pt idx="591">
                  <c:v>0.99795905875586899</c:v>
                </c:pt>
                <c:pt idx="592">
                  <c:v>0.99798457233432292</c:v>
                </c:pt>
                <c:pt idx="593">
                  <c:v>0.99800974750434646</c:v>
                </c:pt>
                <c:pt idx="594">
                  <c:v>0.99803484411526999</c:v>
                </c:pt>
                <c:pt idx="595">
                  <c:v>0.99805987123160511</c:v>
                </c:pt>
                <c:pt idx="596">
                  <c:v>0.99808386499362578</c:v>
                </c:pt>
                <c:pt idx="597">
                  <c:v>0.99810784666963115</c:v>
                </c:pt>
                <c:pt idx="598">
                  <c:v>0.99813158964683291</c:v>
                </c:pt>
                <c:pt idx="599">
                  <c:v>0.99815509392523094</c:v>
                </c:pt>
                <c:pt idx="600">
                  <c:v>0.99817853173054449</c:v>
                </c:pt>
                <c:pt idx="601">
                  <c:v>0.99820161601990831</c:v>
                </c:pt>
                <c:pt idx="602">
                  <c:v>0.99822469426626448</c:v>
                </c:pt>
                <c:pt idx="603">
                  <c:v>0.998247766469613</c:v>
                </c:pt>
                <c:pt idx="604">
                  <c:v>0.9982704760925003</c:v>
                </c:pt>
                <c:pt idx="605">
                  <c:v>0.99829308902726455</c:v>
                </c:pt>
                <c:pt idx="606">
                  <c:v>0.99831503118817555</c:v>
                </c:pt>
                <c:pt idx="607">
                  <c:v>0.99833694615555202</c:v>
                </c:pt>
                <c:pt idx="608">
                  <c:v>0.99835868889720936</c:v>
                </c:pt>
                <c:pt idx="609">
                  <c:v>0.99838024430562844</c:v>
                </c:pt>
                <c:pt idx="610">
                  <c:v>0.99840173324096293</c:v>
                </c:pt>
                <c:pt idx="611">
                  <c:v>0.99842311038065523</c:v>
                </c:pt>
                <c:pt idx="612">
                  <c:v>0.9984443485311707</c:v>
                </c:pt>
                <c:pt idx="613">
                  <c:v>0.99846552625160934</c:v>
                </c:pt>
                <c:pt idx="614">
                  <c:v>0.99848651059580196</c:v>
                </c:pt>
                <c:pt idx="615">
                  <c:v>0.9985068422951644</c:v>
                </c:pt>
                <c:pt idx="616">
                  <c:v>0.99852711960745766</c:v>
                </c:pt>
                <c:pt idx="617">
                  <c:v>0.99854726397358184</c:v>
                </c:pt>
                <c:pt idx="618">
                  <c:v>0.9985672693505292</c:v>
                </c:pt>
                <c:pt idx="619">
                  <c:v>0.99858702998566529</c:v>
                </c:pt>
                <c:pt idx="620">
                  <c:v>0.99860644012635547</c:v>
                </c:pt>
                <c:pt idx="621">
                  <c:v>0.9986256871058381</c:v>
                </c:pt>
                <c:pt idx="622">
                  <c:v>0.99864488271975549</c:v>
                </c:pt>
                <c:pt idx="623">
                  <c:v>0.99866406926916129</c:v>
                </c:pt>
                <c:pt idx="624">
                  <c:v>0.9986832104960095</c:v>
                </c:pt>
                <c:pt idx="625">
                  <c:v>0.99870224597022317</c:v>
                </c:pt>
                <c:pt idx="626">
                  <c:v>0.99872127842293301</c:v>
                </c:pt>
                <c:pt idx="627">
                  <c:v>0.9987402715960928</c:v>
                </c:pt>
                <c:pt idx="628">
                  <c:v>0.99875918318864887</c:v>
                </c:pt>
                <c:pt idx="629">
                  <c:v>0.99877799205007423</c:v>
                </c:pt>
                <c:pt idx="630">
                  <c:v>0.99879645948156526</c:v>
                </c:pt>
                <c:pt idx="631">
                  <c:v>0.99881459152612972</c:v>
                </c:pt>
                <c:pt idx="632">
                  <c:v>0.99883261781805965</c:v>
                </c:pt>
                <c:pt idx="633">
                  <c:v>0.99885058670141658</c:v>
                </c:pt>
                <c:pt idx="634">
                  <c:v>0.99886845285364279</c:v>
                </c:pt>
                <c:pt idx="635">
                  <c:v>0.99888624951128058</c:v>
                </c:pt>
                <c:pt idx="636">
                  <c:v>0.99890351438424196</c:v>
                </c:pt>
                <c:pt idx="637">
                  <c:v>0.99892077019269176</c:v>
                </c:pt>
                <c:pt idx="638">
                  <c:v>0.9989379172270032</c:v>
                </c:pt>
                <c:pt idx="639">
                  <c:v>0.99895491922913016</c:v>
                </c:pt>
                <c:pt idx="640">
                  <c:v>0.99897170670448432</c:v>
                </c:pt>
                <c:pt idx="641">
                  <c:v>0.99898811044885027</c:v>
                </c:pt>
                <c:pt idx="642">
                  <c:v>0.99900447793517011</c:v>
                </c:pt>
                <c:pt idx="643">
                  <c:v>0.99902078801291694</c:v>
                </c:pt>
                <c:pt idx="644">
                  <c:v>0.99903685032734868</c:v>
                </c:pt>
                <c:pt idx="645">
                  <c:v>0.99905291264178042</c:v>
                </c:pt>
                <c:pt idx="646">
                  <c:v>0.99906890546162375</c:v>
                </c:pt>
                <c:pt idx="647">
                  <c:v>0.99908454476551734</c:v>
                </c:pt>
                <c:pt idx="648">
                  <c:v>0.99910015687587639</c:v>
                </c:pt>
                <c:pt idx="649">
                  <c:v>0.99911548496487412</c:v>
                </c:pt>
                <c:pt idx="650">
                  <c:v>0.99913047464544136</c:v>
                </c:pt>
                <c:pt idx="651">
                  <c:v>0.99914535857337416</c:v>
                </c:pt>
                <c:pt idx="652">
                  <c:v>0.99916021530777233</c:v>
                </c:pt>
                <c:pt idx="653">
                  <c:v>0.99917500556908589</c:v>
                </c:pt>
                <c:pt idx="654">
                  <c:v>0.99918972633581116</c:v>
                </c:pt>
                <c:pt idx="655">
                  <c:v>0.99920418423170199</c:v>
                </c:pt>
                <c:pt idx="656">
                  <c:v>0.99921859378353128</c:v>
                </c:pt>
                <c:pt idx="657">
                  <c:v>0.99923296405581064</c:v>
                </c:pt>
                <c:pt idx="658">
                  <c:v>0.99924732828508234</c:v>
                </c:pt>
                <c:pt idx="659">
                  <c:v>0.99926159280472715</c:v>
                </c:pt>
                <c:pt idx="660">
                  <c:v>0.99927574250722595</c:v>
                </c:pt>
                <c:pt idx="661">
                  <c:v>0.99928981062912103</c:v>
                </c:pt>
                <c:pt idx="662">
                  <c:v>0.99930364609522015</c:v>
                </c:pt>
                <c:pt idx="663">
                  <c:v>0.99931740300221927</c:v>
                </c:pt>
                <c:pt idx="664">
                  <c:v>0.99933112062966845</c:v>
                </c:pt>
                <c:pt idx="665">
                  <c:v>0.99934482012809456</c:v>
                </c:pt>
                <c:pt idx="666">
                  <c:v>0.99935781863762896</c:v>
                </c:pt>
                <c:pt idx="667">
                  <c:v>0.99937076880310194</c:v>
                </c:pt>
                <c:pt idx="668">
                  <c:v>0.99938356185037502</c:v>
                </c:pt>
                <c:pt idx="669">
                  <c:v>0.99939599533869072</c:v>
                </c:pt>
                <c:pt idx="670">
                  <c:v>0.99940839861196806</c:v>
                </c:pt>
                <c:pt idx="671">
                  <c:v>0.99942043930478419</c:v>
                </c:pt>
                <c:pt idx="672">
                  <c:v>0.99943245884707332</c:v>
                </c:pt>
                <c:pt idx="673">
                  <c:v>0.99944431220665109</c:v>
                </c:pt>
                <c:pt idx="674">
                  <c:v>0.99945607492111355</c:v>
                </c:pt>
                <c:pt idx="675">
                  <c:v>0.99946710341014211</c:v>
                </c:pt>
                <c:pt idx="676">
                  <c:v>0.99947810470563603</c:v>
                </c:pt>
                <c:pt idx="677">
                  <c:v>0.99948899118398393</c:v>
                </c:pt>
                <c:pt idx="678">
                  <c:v>0.99949978399571271</c:v>
                </c:pt>
                <c:pt idx="679">
                  <c:v>0.99951010545284191</c:v>
                </c:pt>
                <c:pt idx="680">
                  <c:v>0.99952029698530587</c:v>
                </c:pt>
                <c:pt idx="681">
                  <c:v>0.999530464345739</c:v>
                </c:pt>
                <c:pt idx="682">
                  <c:v>0.99954053803955301</c:v>
                </c:pt>
                <c:pt idx="683">
                  <c:v>0.99955047878719794</c:v>
                </c:pt>
                <c:pt idx="684">
                  <c:v>0.99956030773920068</c:v>
                </c:pt>
                <c:pt idx="685">
                  <c:v>0.9995698859063844</c:v>
                </c:pt>
                <c:pt idx="686">
                  <c:v>0.9995793824929643</c:v>
                </c:pt>
                <c:pt idx="687">
                  <c:v>0.99958870081081741</c:v>
                </c:pt>
                <c:pt idx="688">
                  <c:v>0.99959799193513599</c:v>
                </c:pt>
                <c:pt idx="689">
                  <c:v>0.99960702018862013</c:v>
                </c:pt>
                <c:pt idx="690">
                  <c:v>0.99961589736691214</c:v>
                </c:pt>
                <c:pt idx="691">
                  <c:v>0.99962470807211956</c:v>
                </c:pt>
                <c:pt idx="692">
                  <c:v>0.99963346741176162</c:v>
                </c:pt>
                <c:pt idx="693">
                  <c:v>0.99964222372989986</c:v>
                </c:pt>
                <c:pt idx="694">
                  <c:v>0.9996508561663805</c:v>
                </c:pt>
                <c:pt idx="695">
                  <c:v>0.9996590776783385</c:v>
                </c:pt>
                <c:pt idx="696">
                  <c:v>0.99966722365270044</c:v>
                </c:pt>
                <c:pt idx="697">
                  <c:v>0.9996752940894662</c:v>
                </c:pt>
                <c:pt idx="698">
                  <c:v>0.99968321345103983</c:v>
                </c:pt>
                <c:pt idx="699">
                  <c:v>0.99969095454388668</c:v>
                </c:pt>
                <c:pt idx="700">
                  <c:v>0.9996986019701144</c:v>
                </c:pt>
                <c:pt idx="701">
                  <c:v>0.99970624335333447</c:v>
                </c:pt>
                <c:pt idx="702">
                  <c:v>0.99971385754301989</c:v>
                </c:pt>
                <c:pt idx="703">
                  <c:v>0.99972145360368225</c:v>
                </c:pt>
                <c:pt idx="704">
                  <c:v>0.99972904664284079</c:v>
                </c:pt>
                <c:pt idx="705">
                  <c:v>0.999736298252065</c:v>
                </c:pt>
                <c:pt idx="706">
                  <c:v>0.99974321749586648</c:v>
                </c:pt>
                <c:pt idx="707">
                  <c:v>0.99975013673966795</c:v>
                </c:pt>
                <c:pt idx="708">
                  <c:v>0.99975704994046177</c:v>
                </c:pt>
                <c:pt idx="709">
                  <c:v>0.99976389062516335</c:v>
                </c:pt>
                <c:pt idx="710">
                  <c:v>0.99977058023467269</c:v>
                </c:pt>
                <c:pt idx="711">
                  <c:v>0.99977719430658596</c:v>
                </c:pt>
                <c:pt idx="712">
                  <c:v>0.99978370262586469</c:v>
                </c:pt>
                <c:pt idx="713">
                  <c:v>0.99979014749356276</c:v>
                </c:pt>
                <c:pt idx="714">
                  <c:v>0.99979656818923002</c:v>
                </c:pt>
                <c:pt idx="715">
                  <c:v>0.99980267767000142</c:v>
                </c:pt>
                <c:pt idx="716">
                  <c:v>0.99980876902174975</c:v>
                </c:pt>
                <c:pt idx="717">
                  <c:v>0.99981476670687897</c:v>
                </c:pt>
                <c:pt idx="718">
                  <c:v>0.99982076137050435</c:v>
                </c:pt>
                <c:pt idx="719">
                  <c:v>0.99982670769006821</c:v>
                </c:pt>
                <c:pt idx="720">
                  <c:v>0.99983261775158594</c:v>
                </c:pt>
                <c:pt idx="721">
                  <c:v>0.99983836465189613</c:v>
                </c:pt>
                <c:pt idx="722">
                  <c:v>0.99984406018664096</c:v>
                </c:pt>
                <c:pt idx="723">
                  <c:v>0.99984958349566677</c:v>
                </c:pt>
                <c:pt idx="724">
                  <c:v>0.99985452365445082</c:v>
                </c:pt>
                <c:pt idx="725">
                  <c:v>0.99985927647999651</c:v>
                </c:pt>
                <c:pt idx="726">
                  <c:v>0.99986396887546536</c:v>
                </c:pt>
                <c:pt idx="727">
                  <c:v>0.99986857969033049</c:v>
                </c:pt>
                <c:pt idx="728">
                  <c:v>0.99987309683857639</c:v>
                </c:pt>
                <c:pt idx="729">
                  <c:v>0.99987758981479158</c:v>
                </c:pt>
                <c:pt idx="730">
                  <c:v>0.99988203746844917</c:v>
                </c:pt>
                <c:pt idx="731">
                  <c:v>0.99988647303609135</c:v>
                </c:pt>
                <c:pt idx="732">
                  <c:v>0.99989086932418358</c:v>
                </c:pt>
                <c:pt idx="733">
                  <c:v>0.99989513870911439</c:v>
                </c:pt>
                <c:pt idx="734">
                  <c:v>0.99989938090051056</c:v>
                </c:pt>
                <c:pt idx="735">
                  <c:v>0.99990327864046857</c:v>
                </c:pt>
                <c:pt idx="736">
                  <c:v>0.99990717033741894</c:v>
                </c:pt>
                <c:pt idx="737">
                  <c:v>0.99991083844308482</c:v>
                </c:pt>
                <c:pt idx="738">
                  <c:v>0.99991423159190096</c:v>
                </c:pt>
                <c:pt idx="739">
                  <c:v>0.9999176126547018</c:v>
                </c:pt>
                <c:pt idx="740">
                  <c:v>0.99992097558847959</c:v>
                </c:pt>
                <c:pt idx="741">
                  <c:v>0.99992428413518819</c:v>
                </c:pt>
                <c:pt idx="742">
                  <c:v>0.9999275594453545</c:v>
                </c:pt>
                <c:pt idx="743">
                  <c:v>0.99993076526093239</c:v>
                </c:pt>
                <c:pt idx="744">
                  <c:v>0.99993386532387574</c:v>
                </c:pt>
                <c:pt idx="745">
                  <c:v>0.9999369442362922</c:v>
                </c:pt>
                <c:pt idx="746">
                  <c:v>0.99993977236388965</c:v>
                </c:pt>
                <c:pt idx="747">
                  <c:v>0.99994256725494479</c:v>
                </c:pt>
                <c:pt idx="748">
                  <c:v>0.99994535005998464</c:v>
                </c:pt>
                <c:pt idx="749">
                  <c:v>0.99994812077900908</c:v>
                </c:pt>
                <c:pt idx="750">
                  <c:v>0.99995089149803351</c:v>
                </c:pt>
                <c:pt idx="751">
                  <c:v>0.99995364408803489</c:v>
                </c:pt>
                <c:pt idx="752">
                  <c:v>0.99995628186089025</c:v>
                </c:pt>
                <c:pt idx="753">
                  <c:v>0.99995872323599577</c:v>
                </c:pt>
                <c:pt idx="754">
                  <c:v>0.99996112533155135</c:v>
                </c:pt>
                <c:pt idx="755">
                  <c:v>0.99996348512605304</c:v>
                </c:pt>
                <c:pt idx="756">
                  <c:v>0.99996557298520883</c:v>
                </c:pt>
                <c:pt idx="757">
                  <c:v>0.99996761552180702</c:v>
                </c:pt>
                <c:pt idx="758">
                  <c:v>0.99996950698321296</c:v>
                </c:pt>
                <c:pt idx="759">
                  <c:v>0.99997126549844984</c:v>
                </c:pt>
                <c:pt idx="760">
                  <c:v>0.99997297264812135</c:v>
                </c:pt>
                <c:pt idx="761">
                  <c:v>0.99997463145373144</c:v>
                </c:pt>
                <c:pt idx="762">
                  <c:v>0.99997611803362241</c:v>
                </c:pt>
                <c:pt idx="763">
                  <c:v>0.9999775955490019</c:v>
                </c:pt>
                <c:pt idx="764">
                  <c:v>0.99997907306438139</c:v>
                </c:pt>
                <c:pt idx="765">
                  <c:v>0.99998050827870699</c:v>
                </c:pt>
                <c:pt idx="766">
                  <c:v>0.99998191327799424</c:v>
                </c:pt>
                <c:pt idx="767">
                  <c:v>0.9999832638902123</c:v>
                </c:pt>
                <c:pt idx="768">
                  <c:v>0.99998448759926895</c:v>
                </c:pt>
                <c:pt idx="769">
                  <c:v>0.99998561764170635</c:v>
                </c:pt>
                <c:pt idx="770">
                  <c:v>0.99998667516805151</c:v>
                </c:pt>
                <c:pt idx="771">
                  <c:v>0.99998772967289284</c:v>
                </c:pt>
                <c:pt idx="772">
                  <c:v>0.99998875396269582</c:v>
                </c:pt>
                <c:pt idx="773">
                  <c:v>0.99998970875791038</c:v>
                </c:pt>
                <c:pt idx="774">
                  <c:v>0.99999055175748275</c:v>
                </c:pt>
                <c:pt idx="775">
                  <c:v>0.99999139173555118</c:v>
                </c:pt>
                <c:pt idx="776">
                  <c:v>0.99999221660610049</c:v>
                </c:pt>
                <c:pt idx="777">
                  <c:v>0.99999302636913057</c:v>
                </c:pt>
                <c:pt idx="778">
                  <c:v>0.99999381498163376</c:v>
                </c:pt>
                <c:pt idx="779">
                  <c:v>0.99999460057263301</c:v>
                </c:pt>
                <c:pt idx="780">
                  <c:v>0.99999535292709008</c:v>
                </c:pt>
                <c:pt idx="781">
                  <c:v>0.99999609923853938</c:v>
                </c:pt>
                <c:pt idx="782">
                  <c:v>0.99999673979735415</c:v>
                </c:pt>
                <c:pt idx="783">
                  <c:v>0.99999737733466509</c:v>
                </c:pt>
                <c:pt idx="784">
                  <c:v>0.99999796652791462</c:v>
                </c:pt>
                <c:pt idx="785">
                  <c:v>0.99999852550612567</c:v>
                </c:pt>
                <c:pt idx="786">
                  <c:v>0.99999899081771759</c:v>
                </c:pt>
                <c:pt idx="787">
                  <c:v>0.99999933224765192</c:v>
                </c:pt>
                <c:pt idx="788">
                  <c:v>0.99999961626901324</c:v>
                </c:pt>
                <c:pt idx="789">
                  <c:v>0.99999980360225149</c:v>
                </c:pt>
                <c:pt idx="790">
                  <c:v>0.99999993050541292</c:v>
                </c:pt>
                <c:pt idx="791">
                  <c:v>1.0000000000000013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9-4C5C-8946-D2CBC1CF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275360"/>
        <c:axId val="1499287840"/>
      </c:lineChart>
      <c:catAx>
        <c:axId val="14992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87840"/>
        <c:crosses val="autoZero"/>
        <c:auto val="1"/>
        <c:lblAlgn val="ctr"/>
        <c:lblOffset val="100"/>
        <c:noMultiLvlLbl val="0"/>
      </c:catAx>
      <c:valAx>
        <c:axId val="149928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7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35721</xdr:colOff>
      <xdr:row>0</xdr:row>
      <xdr:rowOff>21772</xdr:rowOff>
    </xdr:from>
    <xdr:to>
      <xdr:col>1</xdr:col>
      <xdr:colOff>936172</xdr:colOff>
      <xdr:row>1</xdr:row>
      <xdr:rowOff>0</xdr:rowOff>
    </xdr:to>
    <xdr:pic>
      <xdr:nvPicPr>
        <xdr:cNvPr id="4" name="Imagem 3" descr="MARCA_COM_SLOGAN">
          <a:extLst>
            <a:ext uri="{FF2B5EF4-FFF2-40B4-BE49-F238E27FC236}">
              <a16:creationId xmlns:a16="http://schemas.microsoft.com/office/drawing/2014/main" id="{F5604377-7F4E-433E-8979-5BD66A5306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35721" y="21772"/>
          <a:ext cx="2097880" cy="90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3</xdr:col>
      <xdr:colOff>773906</xdr:colOff>
      <xdr:row>0</xdr:row>
      <xdr:rowOff>887677</xdr:rowOff>
    </xdr:to>
    <xdr:pic>
      <xdr:nvPicPr>
        <xdr:cNvPr id="3" name="Imagem 3" descr="MARCA_COM_SLOGAN">
          <a:extLst>
            <a:ext uri="{FF2B5EF4-FFF2-40B4-BE49-F238E27FC236}">
              <a16:creationId xmlns:a16="http://schemas.microsoft.com/office/drawing/2014/main" id="{CD14D04A-1716-4816-AF0A-9D8487971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1565007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47623</xdr:rowOff>
    </xdr:from>
    <xdr:to>
      <xdr:col>1</xdr:col>
      <xdr:colOff>1163940</xdr:colOff>
      <xdr:row>0</xdr:row>
      <xdr:rowOff>947623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D3C0469D-A5F2-48AB-90FC-57274AE1D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7624" y="47623"/>
          <a:ext cx="1521129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153</xdr:row>
      <xdr:rowOff>104775</xdr:rowOff>
    </xdr:from>
    <xdr:to>
      <xdr:col>0</xdr:col>
      <xdr:colOff>714375</xdr:colOff>
      <xdr:row>153</xdr:row>
      <xdr:rowOff>104775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57B79BC4-8D43-86E6-9E13-B9D225B41065}"/>
            </a:ext>
          </a:extLst>
        </xdr:cNvPr>
        <xdr:cNvCxnSpPr/>
      </xdr:nvCxnSpPr>
      <xdr:spPr>
        <a:xfrm>
          <a:off x="47625" y="14668500"/>
          <a:ext cx="66675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47631</xdr:colOff>
      <xdr:row>0</xdr:row>
      <xdr:rowOff>47624</xdr:rowOff>
    </xdr:from>
    <xdr:to>
      <xdr:col>1</xdr:col>
      <xdr:colOff>833444</xdr:colOff>
      <xdr:row>0</xdr:row>
      <xdr:rowOff>892967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A863225E-FA03-49AD-B11B-690B7F818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7631" y="47624"/>
          <a:ext cx="1433513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0</xdr:row>
      <xdr:rowOff>59532</xdr:rowOff>
    </xdr:from>
    <xdr:to>
      <xdr:col>1</xdr:col>
      <xdr:colOff>511968</xdr:colOff>
      <xdr:row>0</xdr:row>
      <xdr:rowOff>904875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3F7EA49A-4169-4D4D-9AE6-5E42E2BD34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59530" y="59532"/>
          <a:ext cx="1433513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4ED1B1CE-5DB4-418F-A2F5-A0E4E3689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00788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485</xdr:row>
      <xdr:rowOff>91966</xdr:rowOff>
    </xdr:from>
    <xdr:to>
      <xdr:col>0</xdr:col>
      <xdr:colOff>968101</xdr:colOff>
      <xdr:row>485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33BDFD80-F2BD-4402-B9A1-7D09DA153307}"/>
            </a:ext>
          </a:extLst>
        </xdr:cNvPr>
        <xdr:cNvCxnSpPr/>
      </xdr:nvCxnSpPr>
      <xdr:spPr>
        <a:xfrm>
          <a:off x="85397" y="6234736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486</xdr:row>
      <xdr:rowOff>85397</xdr:rowOff>
    </xdr:from>
    <xdr:to>
      <xdr:col>0</xdr:col>
      <xdr:colOff>961532</xdr:colOff>
      <xdr:row>486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9E26E177-337C-4253-BD24-CC33829230B5}"/>
            </a:ext>
          </a:extLst>
        </xdr:cNvPr>
        <xdr:cNvCxnSpPr/>
      </xdr:nvCxnSpPr>
      <xdr:spPr>
        <a:xfrm>
          <a:off x="78828" y="6251224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487</xdr:row>
      <xdr:rowOff>91966</xdr:rowOff>
    </xdr:from>
    <xdr:to>
      <xdr:col>0</xdr:col>
      <xdr:colOff>968101</xdr:colOff>
      <xdr:row>487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360E2E69-85A8-4066-8D50-043C9656DBAC}"/>
            </a:ext>
          </a:extLst>
        </xdr:cNvPr>
        <xdr:cNvCxnSpPr/>
      </xdr:nvCxnSpPr>
      <xdr:spPr>
        <a:xfrm>
          <a:off x="85397" y="6269026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485</xdr:row>
      <xdr:rowOff>7327</xdr:rowOff>
    </xdr:from>
    <xdr:to>
      <xdr:col>1</xdr:col>
      <xdr:colOff>1677865</xdr:colOff>
      <xdr:row>488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27C8322-C8C8-4B25-A449-86DD69905FCB}"/>
            </a:ext>
          </a:extLst>
        </xdr:cNvPr>
        <xdr:cNvSpPr/>
      </xdr:nvSpPr>
      <xdr:spPr>
        <a:xfrm>
          <a:off x="35733" y="62262727"/>
          <a:ext cx="2775607" cy="53633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0</xdr:colOff>
      <xdr:row>375</xdr:row>
      <xdr:rowOff>0</xdr:rowOff>
    </xdr:from>
    <xdr:to>
      <xdr:col>19</xdr:col>
      <xdr:colOff>1001486</xdr:colOff>
      <xdr:row>396</xdr:row>
      <xdr:rowOff>130629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5FCF6B-D99D-417B-88A7-0FD71688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743D37A4-329B-4DCF-880D-2370CD03A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5079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47</xdr:row>
      <xdr:rowOff>91966</xdr:rowOff>
    </xdr:from>
    <xdr:to>
      <xdr:col>0</xdr:col>
      <xdr:colOff>968101</xdr:colOff>
      <xdr:row>47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8862D29B-5364-4DC9-9153-CA9837C5F398}"/>
            </a:ext>
          </a:extLst>
        </xdr:cNvPr>
        <xdr:cNvCxnSpPr/>
      </xdr:nvCxnSpPr>
      <xdr:spPr>
        <a:xfrm>
          <a:off x="85397" y="16545358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48</xdr:row>
      <xdr:rowOff>85397</xdr:rowOff>
    </xdr:from>
    <xdr:to>
      <xdr:col>0</xdr:col>
      <xdr:colOff>961532</xdr:colOff>
      <xdr:row>48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FCDBA08F-8E3B-4296-A3E7-A629158B1394}"/>
            </a:ext>
          </a:extLst>
        </xdr:cNvPr>
        <xdr:cNvCxnSpPr/>
      </xdr:nvCxnSpPr>
      <xdr:spPr>
        <a:xfrm>
          <a:off x="78828" y="16562227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49</xdr:row>
      <xdr:rowOff>91966</xdr:rowOff>
    </xdr:from>
    <xdr:to>
      <xdr:col>0</xdr:col>
      <xdr:colOff>968101</xdr:colOff>
      <xdr:row>49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57E49421-0440-42B4-BB04-76706F47CAB6}"/>
            </a:ext>
          </a:extLst>
        </xdr:cNvPr>
        <xdr:cNvCxnSpPr/>
      </xdr:nvCxnSpPr>
      <xdr:spPr>
        <a:xfrm>
          <a:off x="85397" y="16580410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47</xdr:row>
      <xdr:rowOff>7327</xdr:rowOff>
    </xdr:from>
    <xdr:to>
      <xdr:col>1</xdr:col>
      <xdr:colOff>1677865</xdr:colOff>
      <xdr:row>50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5416052-A6A3-443F-89F5-559E1EE032F0}"/>
            </a:ext>
          </a:extLst>
        </xdr:cNvPr>
        <xdr:cNvSpPr/>
      </xdr:nvSpPr>
      <xdr:spPr>
        <a:xfrm>
          <a:off x="35733" y="165368947"/>
          <a:ext cx="2823232" cy="5477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217715</xdr:colOff>
      <xdr:row>16</xdr:row>
      <xdr:rowOff>32656</xdr:rowOff>
    </xdr:from>
    <xdr:to>
      <xdr:col>7</xdr:col>
      <xdr:colOff>116438</xdr:colOff>
      <xdr:row>44</xdr:row>
      <xdr:rowOff>174171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97288FD-9CD4-8894-69DD-DD6527E3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715" y="3537856"/>
          <a:ext cx="12101609" cy="59327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86C05AC8-60C3-4C7B-9412-D580AE261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5079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813</xdr:row>
      <xdr:rowOff>91966</xdr:rowOff>
    </xdr:from>
    <xdr:to>
      <xdr:col>0</xdr:col>
      <xdr:colOff>968101</xdr:colOff>
      <xdr:row>813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AA42901-B16E-4063-B128-281E0CBB35A8}"/>
            </a:ext>
          </a:extLst>
        </xdr:cNvPr>
        <xdr:cNvCxnSpPr/>
      </xdr:nvCxnSpPr>
      <xdr:spPr>
        <a:xfrm>
          <a:off x="85397" y="16545358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814</xdr:row>
      <xdr:rowOff>85397</xdr:rowOff>
    </xdr:from>
    <xdr:to>
      <xdr:col>0</xdr:col>
      <xdr:colOff>961532</xdr:colOff>
      <xdr:row>814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9C45BEC4-9B7C-469F-8222-FDB53E6DEE26}"/>
            </a:ext>
          </a:extLst>
        </xdr:cNvPr>
        <xdr:cNvCxnSpPr/>
      </xdr:nvCxnSpPr>
      <xdr:spPr>
        <a:xfrm>
          <a:off x="78828" y="16562227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815</xdr:row>
      <xdr:rowOff>91966</xdr:rowOff>
    </xdr:from>
    <xdr:to>
      <xdr:col>0</xdr:col>
      <xdr:colOff>968101</xdr:colOff>
      <xdr:row>815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2EB345E5-0D25-4A68-A0B3-BAC582365B7D}"/>
            </a:ext>
          </a:extLst>
        </xdr:cNvPr>
        <xdr:cNvCxnSpPr/>
      </xdr:nvCxnSpPr>
      <xdr:spPr>
        <a:xfrm>
          <a:off x="85397" y="16580410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813</xdr:row>
      <xdr:rowOff>7327</xdr:rowOff>
    </xdr:from>
    <xdr:to>
      <xdr:col>1</xdr:col>
      <xdr:colOff>1677865</xdr:colOff>
      <xdr:row>816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85D9C634-E29F-4779-8ACC-A9DADDDFA70A}"/>
            </a:ext>
          </a:extLst>
        </xdr:cNvPr>
        <xdr:cNvSpPr/>
      </xdr:nvSpPr>
      <xdr:spPr>
        <a:xfrm>
          <a:off x="35733" y="165368947"/>
          <a:ext cx="2823232" cy="5477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981892</xdr:colOff>
      <xdr:row>27</xdr:row>
      <xdr:rowOff>91440</xdr:rowOff>
    </xdr:from>
    <xdr:to>
      <xdr:col>19</xdr:col>
      <xdr:colOff>845820</xdr:colOff>
      <xdr:row>58</xdr:row>
      <xdr:rowOff>249282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2891AB4-A489-4690-9C6F-73F4FE8B0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BA9FAE7E-0890-4021-A5AF-4CFB30B30B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5079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47</xdr:row>
      <xdr:rowOff>91966</xdr:rowOff>
    </xdr:from>
    <xdr:to>
      <xdr:col>0</xdr:col>
      <xdr:colOff>968101</xdr:colOff>
      <xdr:row>47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9A46C728-BC96-43C0-9296-DD84B2698090}"/>
            </a:ext>
          </a:extLst>
        </xdr:cNvPr>
        <xdr:cNvCxnSpPr/>
      </xdr:nvCxnSpPr>
      <xdr:spPr>
        <a:xfrm>
          <a:off x="85397" y="989890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48</xdr:row>
      <xdr:rowOff>85397</xdr:rowOff>
    </xdr:from>
    <xdr:to>
      <xdr:col>0</xdr:col>
      <xdr:colOff>961532</xdr:colOff>
      <xdr:row>48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8EAC8BB9-8C23-4ADE-A820-9B5C931234FE}"/>
            </a:ext>
          </a:extLst>
        </xdr:cNvPr>
        <xdr:cNvCxnSpPr/>
      </xdr:nvCxnSpPr>
      <xdr:spPr>
        <a:xfrm>
          <a:off x="78828" y="1006759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49</xdr:row>
      <xdr:rowOff>91966</xdr:rowOff>
    </xdr:from>
    <xdr:to>
      <xdr:col>0</xdr:col>
      <xdr:colOff>968101</xdr:colOff>
      <xdr:row>49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10D3A03B-9658-48E9-A36A-4CC2D8C67BC2}"/>
            </a:ext>
          </a:extLst>
        </xdr:cNvPr>
        <xdr:cNvCxnSpPr/>
      </xdr:nvCxnSpPr>
      <xdr:spPr>
        <a:xfrm>
          <a:off x="85397" y="1024942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47</xdr:row>
      <xdr:rowOff>7327</xdr:rowOff>
    </xdr:from>
    <xdr:to>
      <xdr:col>1</xdr:col>
      <xdr:colOff>1677865</xdr:colOff>
      <xdr:row>50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D4EC23D4-C10B-4941-8103-2680B1B8F2B0}"/>
            </a:ext>
          </a:extLst>
        </xdr:cNvPr>
        <xdr:cNvSpPr/>
      </xdr:nvSpPr>
      <xdr:spPr>
        <a:xfrm>
          <a:off x="35733" y="9814267"/>
          <a:ext cx="2823232" cy="5477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295275</xdr:colOff>
      <xdr:row>16</xdr:row>
      <xdr:rowOff>38100</xdr:rowOff>
    </xdr:from>
    <xdr:to>
      <xdr:col>7</xdr:col>
      <xdr:colOff>173641</xdr:colOff>
      <xdr:row>44</xdr:row>
      <xdr:rowOff>180975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F7BA2F3-D408-5E2A-2C0F-C205B6F4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3190875"/>
          <a:ext cx="12089416" cy="60102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E996-1C53-4B05-9489-0F41023B5CDD}">
  <dimension ref="A1:F76"/>
  <sheetViews>
    <sheetView view="pageBreakPreview" zoomScale="80" zoomScaleNormal="100" zoomScaleSheetLayoutView="80" workbookViewId="0">
      <selection activeCell="J16" sqref="J16"/>
    </sheetView>
  </sheetViews>
  <sheetFormatPr defaultColWidth="11.19921875" defaultRowHeight="12.75" x14ac:dyDescent="0.2"/>
  <cols>
    <col min="1" max="1" width="9.796875" style="122" customWidth="1"/>
    <col min="2" max="2" width="38.09765625" style="126" customWidth="1"/>
    <col min="3" max="3" width="15.09765625" style="122" customWidth="1"/>
    <col min="4" max="5" width="13.296875" style="122" customWidth="1"/>
    <col min="6" max="6" width="5.8984375" style="122" bestFit="1" customWidth="1"/>
    <col min="7" max="7" width="12.19921875" style="122" customWidth="1"/>
    <col min="8" max="16384" width="11.19921875" style="122"/>
  </cols>
  <sheetData>
    <row r="1" spans="1:5" s="4" customFormat="1" ht="72.75" customHeight="1" x14ac:dyDescent="0.2">
      <c r="A1" s="11" t="s">
        <v>77</v>
      </c>
      <c r="B1" s="11"/>
      <c r="C1" s="11"/>
      <c r="D1" s="11"/>
      <c r="E1" s="11"/>
    </row>
    <row r="2" spans="1:5" s="4" customFormat="1" ht="13.5" x14ac:dyDescent="0.2">
      <c r="A2" s="40" t="s">
        <v>168</v>
      </c>
      <c r="C2" s="40" t="s">
        <v>79</v>
      </c>
      <c r="D2" s="40" t="s">
        <v>1354</v>
      </c>
    </row>
    <row r="3" spans="1:5" s="4" customFormat="1" ht="13.5" x14ac:dyDescent="0.2">
      <c r="A3" s="173" t="s">
        <v>1467</v>
      </c>
      <c r="B3" s="178"/>
      <c r="C3" s="45" t="s">
        <v>3895</v>
      </c>
      <c r="D3" s="102">
        <v>45477</v>
      </c>
      <c r="E3" s="103"/>
    </row>
    <row r="4" spans="1:5" s="4" customFormat="1" ht="5.0999999999999996" customHeight="1" x14ac:dyDescent="0.2"/>
    <row r="5" spans="1:5" s="4" customFormat="1" ht="13.5" x14ac:dyDescent="0.2">
      <c r="A5" s="40" t="s">
        <v>80</v>
      </c>
      <c r="C5" s="40" t="s">
        <v>81</v>
      </c>
      <c r="D5" s="3" t="s">
        <v>82</v>
      </c>
      <c r="E5" s="41"/>
    </row>
    <row r="6" spans="1:5" s="4" customFormat="1" ht="13.5" x14ac:dyDescent="0.2">
      <c r="A6" s="40"/>
      <c r="C6" s="40"/>
      <c r="D6" s="40" t="s">
        <v>83</v>
      </c>
      <c r="E6" s="40" t="s">
        <v>84</v>
      </c>
    </row>
    <row r="7" spans="1:5" s="4" customFormat="1" ht="13.5" x14ac:dyDescent="0.2">
      <c r="A7" s="42" t="s">
        <v>77</v>
      </c>
      <c r="B7" s="46"/>
      <c r="C7" s="42" t="s">
        <v>85</v>
      </c>
      <c r="D7" s="47">
        <f>'ENCARGOS SOCIAIS'!C57</f>
        <v>1.1158392000000001</v>
      </c>
      <c r="E7" s="48">
        <f>'ENCARGOS SOCIAIS'!D57</f>
        <v>0.66339640000000011</v>
      </c>
    </row>
    <row r="8" spans="1:5" s="4" customFormat="1" ht="5.0999999999999996" customHeight="1" x14ac:dyDescent="0.2"/>
    <row r="9" spans="1:5" s="4" customFormat="1" ht="13.5" x14ac:dyDescent="0.2">
      <c r="D9" s="3" t="s">
        <v>27</v>
      </c>
      <c r="E9" s="41"/>
    </row>
    <row r="10" spans="1:5" s="4" customFormat="1" ht="13.5" x14ac:dyDescent="0.2">
      <c r="A10" s="40" t="s">
        <v>86</v>
      </c>
      <c r="C10" s="40" t="s">
        <v>81</v>
      </c>
      <c r="D10" s="40" t="s">
        <v>87</v>
      </c>
      <c r="E10" s="40" t="s">
        <v>88</v>
      </c>
    </row>
    <row r="11" spans="1:5" s="4" customFormat="1" ht="13.5" x14ac:dyDescent="0.2">
      <c r="A11" s="204" t="s">
        <v>1468</v>
      </c>
      <c r="B11" s="206"/>
      <c r="C11" s="42" t="s">
        <v>1469</v>
      </c>
      <c r="D11" s="48">
        <f>'BDI - PADRÃO'!C32</f>
        <v>0.22470000000000001</v>
      </c>
      <c r="E11" s="48" t="s">
        <v>156</v>
      </c>
    </row>
    <row r="12" spans="1:5" s="4" customFormat="1" ht="5.0999999999999996" customHeight="1" x14ac:dyDescent="0.2"/>
    <row r="13" spans="1:5" s="4" customFormat="1" ht="13.5" x14ac:dyDescent="0.2">
      <c r="A13" s="40" t="s">
        <v>89</v>
      </c>
      <c r="D13" s="40" t="s">
        <v>92</v>
      </c>
    </row>
    <row r="14" spans="1:5" s="4" customFormat="1" ht="28.9" customHeight="1" x14ac:dyDescent="0.2">
      <c r="A14" s="204" t="s">
        <v>1470</v>
      </c>
      <c r="B14" s="205"/>
      <c r="C14" s="206"/>
      <c r="D14" s="50">
        <f>D45</f>
        <v>5561901.1900000004</v>
      </c>
      <c r="E14" s="51"/>
    </row>
    <row r="15" spans="1:5" s="4" customFormat="1" ht="5.0999999999999996" customHeight="1" x14ac:dyDescent="0.2">
      <c r="A15" s="41"/>
      <c r="B15" s="41"/>
      <c r="C15" s="41"/>
      <c r="D15" s="41"/>
    </row>
    <row r="16" spans="1:5" s="4" customFormat="1" ht="28.15" customHeight="1" x14ac:dyDescent="0.2">
      <c r="A16" s="11" t="s">
        <v>1105</v>
      </c>
      <c r="B16" s="11"/>
      <c r="C16" s="11"/>
      <c r="D16" s="11"/>
      <c r="E16" s="11"/>
    </row>
    <row r="17" spans="1:5" ht="16.899999999999999" customHeight="1" x14ac:dyDescent="0.2">
      <c r="A17" s="145" t="s">
        <v>74</v>
      </c>
      <c r="B17" s="209" t="s">
        <v>30</v>
      </c>
      <c r="C17" s="209"/>
      <c r="D17" s="145" t="s">
        <v>1104</v>
      </c>
      <c r="E17" s="145" t="s">
        <v>111</v>
      </c>
    </row>
    <row r="18" spans="1:5" ht="24" customHeight="1" x14ac:dyDescent="0.2">
      <c r="A18" s="123">
        <v>1</v>
      </c>
      <c r="B18" s="203" t="str">
        <f>IF(A18="","",VLOOKUP(A18,ANALÍTICO!$A$18:$I$713,4,0))</f>
        <v>ADMINISTRAÇÃO DA OBRA</v>
      </c>
      <c r="C18" s="203"/>
      <c r="D18" s="124">
        <f>IF(A18="","",VLOOKUP(A18,ANALÍTICO!$A$18:$I$713,9,0))</f>
        <v>498592.67999999993</v>
      </c>
      <c r="E18" s="125">
        <f t="shared" ref="E18:E45" si="0">D18/$D$45</f>
        <v>8.9644289419675921E-2</v>
      </c>
    </row>
    <row r="19" spans="1:5" ht="24" customHeight="1" x14ac:dyDescent="0.2">
      <c r="A19" s="123">
        <v>2</v>
      </c>
      <c r="B19" s="203" t="str">
        <f>IF(A19="","",VLOOKUP(A19,ANALÍTICO!$A$18:$I$713,4,0))</f>
        <v>SERVIÇOS PRELIMINARES</v>
      </c>
      <c r="C19" s="203"/>
      <c r="D19" s="124">
        <f>IF(A19="","",VLOOKUP(A19,ANALÍTICO!$A$18:$I$713,9,0))</f>
        <v>383327.55</v>
      </c>
      <c r="E19" s="125">
        <f t="shared" si="0"/>
        <v>6.8920237326258571E-2</v>
      </c>
    </row>
    <row r="20" spans="1:5" ht="24" customHeight="1" x14ac:dyDescent="0.2">
      <c r="A20" s="123">
        <v>3</v>
      </c>
      <c r="B20" s="203" t="str">
        <f>IF(A20="","",VLOOKUP(A20,ANALÍTICO!$A$18:$I$713,4,0))</f>
        <v>MOVIMENTO DE TERRA PARA FUNDAÇÕES</v>
      </c>
      <c r="C20" s="203"/>
      <c r="D20" s="124">
        <f>IF(A20="","",VLOOKUP(A20,ANALÍTICO!$A$18:$I$713,9,0))</f>
        <v>89030.109999999986</v>
      </c>
      <c r="E20" s="125">
        <f t="shared" si="0"/>
        <v>1.6007136221706228E-2</v>
      </c>
    </row>
    <row r="21" spans="1:5" ht="24" customHeight="1" x14ac:dyDescent="0.2">
      <c r="A21" s="123">
        <v>4</v>
      </c>
      <c r="B21" s="203" t="str">
        <f>IF(A21="","",VLOOKUP(A21,ANALÍTICO!$A$18:$I$713,4,0))</f>
        <v>FUNDAÇÕES</v>
      </c>
      <c r="C21" s="203"/>
      <c r="D21" s="124">
        <f>IF(A21="","",VLOOKUP(A21,ANALÍTICO!$A$18:$I$713,9,0))</f>
        <v>188693.61</v>
      </c>
      <c r="E21" s="125">
        <f t="shared" si="0"/>
        <v>3.3926098928053768E-2</v>
      </c>
    </row>
    <row r="22" spans="1:5" ht="24" customHeight="1" x14ac:dyDescent="0.2">
      <c r="A22" s="123">
        <v>5</v>
      </c>
      <c r="B22" s="203" t="str">
        <f>IF(A22="","",VLOOKUP(A22,ANALÍTICO!$A$18:$I$713,4,0))</f>
        <v>SUPERESTRUTURA</v>
      </c>
      <c r="C22" s="203"/>
      <c r="D22" s="124">
        <f>IF(A22="","",VLOOKUP(A22,ANALÍTICO!$A$18:$I$713,9,0))</f>
        <v>585181.98999999987</v>
      </c>
      <c r="E22" s="125">
        <f t="shared" si="0"/>
        <v>0.10521258289379999</v>
      </c>
    </row>
    <row r="23" spans="1:5" ht="24" customHeight="1" x14ac:dyDescent="0.2">
      <c r="A23" s="123">
        <v>6</v>
      </c>
      <c r="B23" s="203" t="str">
        <f>IF(A23="","",VLOOKUP(A23,ANALÍTICO!$A$18:$I$713,4,0))</f>
        <v>SISTEMA DE VEDAÇÃO VERTICAL</v>
      </c>
      <c r="C23" s="203"/>
      <c r="D23" s="124">
        <f>IF(A23="","",VLOOKUP(A23,ANALÍTICO!$A$18:$I$713,9,0))</f>
        <v>402798.36</v>
      </c>
      <c r="E23" s="125">
        <f t="shared" si="0"/>
        <v>7.2420984523099724E-2</v>
      </c>
    </row>
    <row r="24" spans="1:5" ht="24" customHeight="1" x14ac:dyDescent="0.2">
      <c r="A24" s="123">
        <v>7</v>
      </c>
      <c r="B24" s="203" t="str">
        <f>IF(A24="","",VLOOKUP(A24,ANALÍTICO!$A$18:$I$713,4,0))</f>
        <v>ESQUADRIAS</v>
      </c>
      <c r="C24" s="203"/>
      <c r="D24" s="124">
        <f>IF(A24="","",VLOOKUP(A24,ANALÍTICO!$A$18:$I$713,9,0))</f>
        <v>253206.36000000002</v>
      </c>
      <c r="E24" s="125">
        <f t="shared" si="0"/>
        <v>4.5525145332544106E-2</v>
      </c>
    </row>
    <row r="25" spans="1:5" ht="24" customHeight="1" x14ac:dyDescent="0.2">
      <c r="A25" s="123">
        <v>8</v>
      </c>
      <c r="B25" s="203" t="str">
        <f>IF(A25="","",VLOOKUP(A25,ANALÍTICO!$A$18:$I$713,4,0))</f>
        <v>SISTEMAS DE COBERTURA</v>
      </c>
      <c r="C25" s="203"/>
      <c r="D25" s="124">
        <f>IF(A25="","",VLOOKUP(A25,ANALÍTICO!$A$18:$I$713,9,0))</f>
        <v>662516.52</v>
      </c>
      <c r="E25" s="125">
        <f t="shared" si="0"/>
        <v>0.11911691656643759</v>
      </c>
    </row>
    <row r="26" spans="1:5" ht="24" customHeight="1" x14ac:dyDescent="0.2">
      <c r="A26" s="123">
        <v>9</v>
      </c>
      <c r="B26" s="203" t="str">
        <f>IF(A26="","",VLOOKUP(A26,ANALÍTICO!$A$18:$I$713,4,0))</f>
        <v>IMPERMEABILIZAÇÃO</v>
      </c>
      <c r="C26" s="203"/>
      <c r="D26" s="124">
        <f>IF(A26="","",VLOOKUP(A26,ANALÍTICO!$A$18:$I$713,9,0))</f>
        <v>232255.95999999996</v>
      </c>
      <c r="E26" s="125">
        <f t="shared" si="0"/>
        <v>4.1758375790203486E-2</v>
      </c>
    </row>
    <row r="27" spans="1:5" ht="24" customHeight="1" x14ac:dyDescent="0.2">
      <c r="A27" s="123">
        <v>10</v>
      </c>
      <c r="B27" s="203" t="str">
        <f>IF(A27="","",VLOOKUP(A27,ANALÍTICO!$A$18:$I$713,4,0))</f>
        <v>REVESTIMENTOS INTERNO E EXTERNO</v>
      </c>
      <c r="C27" s="203"/>
      <c r="D27" s="124">
        <f>IF(A27="","",VLOOKUP(A27,ANALÍTICO!$A$18:$I$713,9,0))</f>
        <v>517911.54000000004</v>
      </c>
      <c r="E27" s="125">
        <f t="shared" si="0"/>
        <v>9.3117716821574811E-2</v>
      </c>
    </row>
    <row r="28" spans="1:5" ht="24" customHeight="1" x14ac:dyDescent="0.2">
      <c r="A28" s="123">
        <v>11</v>
      </c>
      <c r="B28" s="203" t="str">
        <f>IF(A28="","",VLOOKUP(A28,ANALÍTICO!$A$18:$I$713,4,0))</f>
        <v>SISTEMAS DE PISOS</v>
      </c>
      <c r="C28" s="203"/>
      <c r="D28" s="124">
        <f>IF(A28="","",VLOOKUP(A28,ANALÍTICO!$A$18:$I$713,9,0))</f>
        <v>270753.42000000004</v>
      </c>
      <c r="E28" s="125">
        <f t="shared" si="0"/>
        <v>4.8680012598353986E-2</v>
      </c>
    </row>
    <row r="29" spans="1:5" ht="24" customHeight="1" x14ac:dyDescent="0.2">
      <c r="A29" s="123">
        <v>12</v>
      </c>
      <c r="B29" s="203" t="str">
        <f>IF(A29="","",VLOOKUP(A29,ANALÍTICO!$A$18:$I$713,4,0))</f>
        <v>PINTURAS E ACABAMENTOS</v>
      </c>
      <c r="C29" s="203"/>
      <c r="D29" s="124">
        <f>IF(A29="","",VLOOKUP(A29,ANALÍTICO!$A$18:$I$713,9,0))</f>
        <v>161963.50000000003</v>
      </c>
      <c r="E29" s="125">
        <f t="shared" si="0"/>
        <v>2.9120168529998644E-2</v>
      </c>
    </row>
    <row r="30" spans="1:5" ht="24" customHeight="1" x14ac:dyDescent="0.2">
      <c r="A30" s="123">
        <v>13</v>
      </c>
      <c r="B30" s="203" t="str">
        <f>IF(A30="","",VLOOKUP(A30,ANALÍTICO!$A$18:$I$713,4,0))</f>
        <v>INSTALAÇÃO HIDRÁULICA</v>
      </c>
      <c r="C30" s="203"/>
      <c r="D30" s="124">
        <f>IF(A30="","",VLOOKUP(A30,ANALÍTICO!$A$18:$I$713,9,0))</f>
        <v>50574.930000000015</v>
      </c>
      <c r="E30" s="125">
        <f t="shared" si="0"/>
        <v>9.0931011307664039E-3</v>
      </c>
    </row>
    <row r="31" spans="1:5" ht="24" customHeight="1" x14ac:dyDescent="0.2">
      <c r="A31" s="123">
        <v>14</v>
      </c>
      <c r="B31" s="203" t="str">
        <f>IF(A31="","",VLOOKUP(A31,ANALÍTICO!$A$18:$I$713,4,0))</f>
        <v>DRENAGEM DE ÁGUAS PLUVIAIS</v>
      </c>
      <c r="C31" s="203"/>
      <c r="D31" s="124">
        <f>IF(A31="","",VLOOKUP(A31,ANALÍTICO!$A$18:$I$713,9,0))</f>
        <v>54864.73000000001</v>
      </c>
      <c r="E31" s="125">
        <f t="shared" si="0"/>
        <v>9.8643841603378076E-3</v>
      </c>
    </row>
    <row r="32" spans="1:5" ht="24" customHeight="1" x14ac:dyDescent="0.2">
      <c r="A32" s="123">
        <v>15</v>
      </c>
      <c r="B32" s="203" t="str">
        <f>IF(A32="","",VLOOKUP(A32,ANALÍTICO!$A$18:$I$713,4,0))</f>
        <v>INSTALAÇÃO SANITÁRIA</v>
      </c>
      <c r="C32" s="203"/>
      <c r="D32" s="124">
        <f>IF(A32="","",VLOOKUP(A32,ANALÍTICO!$A$18:$I$713,9,0))</f>
        <v>110040.70000000006</v>
      </c>
      <c r="E32" s="125">
        <f t="shared" si="0"/>
        <v>1.9784727603188515E-2</v>
      </c>
    </row>
    <row r="33" spans="1:6" ht="24" customHeight="1" x14ac:dyDescent="0.2">
      <c r="A33" s="123">
        <v>16</v>
      </c>
      <c r="B33" s="203" t="str">
        <f>IF(A33="","",VLOOKUP(A33,ANALÍTICO!$A$18:$I$713,4,0))</f>
        <v>LOUÇAS, ACESSÓRIOS E METAIS</v>
      </c>
      <c r="C33" s="203"/>
      <c r="D33" s="124">
        <f>IF(A33="","",VLOOKUP(A33,ANALÍTICO!$A$18:$I$713,9,0))</f>
        <v>105730.63</v>
      </c>
      <c r="E33" s="125">
        <f t="shared" si="0"/>
        <v>1.9009800136345106E-2</v>
      </c>
    </row>
    <row r="34" spans="1:6" ht="24" customHeight="1" x14ac:dyDescent="0.2">
      <c r="A34" s="123">
        <v>17</v>
      </c>
      <c r="B34" s="203" t="str">
        <f>IF(A34="","",VLOOKUP(A34,ANALÍTICO!$A$18:$I$713,4,0))</f>
        <v>INSTALAÇÃO DE GÁS COMBUSTÍVEL</v>
      </c>
      <c r="C34" s="203"/>
      <c r="D34" s="124">
        <f>IF(A34="","",VLOOKUP(A34,ANALÍTICO!$A$18:$I$713,9,0))</f>
        <v>5131.12</v>
      </c>
      <c r="E34" s="125">
        <f t="shared" si="0"/>
        <v>9.2254785274241803E-4</v>
      </c>
    </row>
    <row r="35" spans="1:6" ht="24" customHeight="1" x14ac:dyDescent="0.2">
      <c r="A35" s="123">
        <v>18</v>
      </c>
      <c r="B35" s="203" t="str">
        <f>IF(A35="","",VLOOKUP(A35,ANALÍTICO!$A$18:$I$713,4,0))</f>
        <v>SISTEMA DE PROTEÇÃO CONTRA INCÊNDIO</v>
      </c>
      <c r="C35" s="203"/>
      <c r="D35" s="124">
        <f>IF(A35="","",VLOOKUP(A35,ANALÍTICO!$A$18:$I$713,9,0))</f>
        <v>44823.23000000001</v>
      </c>
      <c r="E35" s="125">
        <f t="shared" si="0"/>
        <v>8.0589763228066276E-3</v>
      </c>
    </row>
    <row r="36" spans="1:6" ht="24" customHeight="1" x14ac:dyDescent="0.2">
      <c r="A36" s="123">
        <v>19</v>
      </c>
      <c r="B36" s="203" t="str">
        <f>IF(A36="","",VLOOKUP(A36,ANALÍTICO!$A$18:$I$713,4,0))</f>
        <v>INSTALAÇÃO ELÉTRICA - 127V</v>
      </c>
      <c r="C36" s="203"/>
      <c r="D36" s="124">
        <f>IF(A36="","",VLOOKUP(A36,ANALÍTICO!$A$18:$I$713,9,0))</f>
        <v>471291.83</v>
      </c>
      <c r="E36" s="125">
        <f t="shared" si="0"/>
        <v>8.4735743031062363E-2</v>
      </c>
    </row>
    <row r="37" spans="1:6" ht="24" customHeight="1" x14ac:dyDescent="0.2">
      <c r="A37" s="123">
        <v>20</v>
      </c>
      <c r="B37" s="203" t="str">
        <f>IF(A37="","",VLOOKUP(A37,ANALÍTICO!$A$18:$I$713,4,0))</f>
        <v>INSTALAÇÕES DE CLIMATIZAÇÃO</v>
      </c>
      <c r="C37" s="203"/>
      <c r="D37" s="124">
        <f>IF(A37="","",VLOOKUP(A37,ANALÍTICO!$A$18:$I$713,9,0))</f>
        <v>147677.81</v>
      </c>
      <c r="E37" s="125">
        <f t="shared" si="0"/>
        <v>2.6551678096244639E-2</v>
      </c>
    </row>
    <row r="38" spans="1:6" ht="24" customHeight="1" x14ac:dyDescent="0.2">
      <c r="A38" s="123">
        <v>21</v>
      </c>
      <c r="B38" s="203" t="str">
        <f>IF(A38="","",VLOOKUP(A38,ANALÍTICO!$A$18:$I$713,4,0))</f>
        <v>INSTALAÇÕES DE REDE ESTRUTURADA</v>
      </c>
      <c r="C38" s="203"/>
      <c r="D38" s="124">
        <f>IF(A38="","",VLOOKUP(A38,ANALÍTICO!$A$18:$I$713,9,0))</f>
        <v>37841.11</v>
      </c>
      <c r="E38" s="125">
        <f t="shared" si="0"/>
        <v>6.8036285988029204E-3</v>
      </c>
    </row>
    <row r="39" spans="1:6" ht="24" customHeight="1" x14ac:dyDescent="0.2">
      <c r="A39" s="123">
        <v>22</v>
      </c>
      <c r="B39" s="203" t="str">
        <f>IF(A39="","",VLOOKUP(A39,ANALÍTICO!$A$18:$I$713,4,0))</f>
        <v>SISTEMA DE EXAUSTÃO MECÂNICA</v>
      </c>
      <c r="C39" s="203"/>
      <c r="D39" s="124">
        <f>IF(A39="","",VLOOKUP(A39,ANALÍTICO!$A$18:$I$713,9,0))</f>
        <v>6442.1399999999994</v>
      </c>
      <c r="E39" s="125">
        <f t="shared" si="0"/>
        <v>1.1582622164490483E-3</v>
      </c>
    </row>
    <row r="40" spans="1:6" ht="24" customHeight="1" x14ac:dyDescent="0.2">
      <c r="A40" s="123">
        <v>23</v>
      </c>
      <c r="B40" s="203" t="str">
        <f>IF(A40="","",VLOOKUP(A40,ANALÍTICO!$A$18:$I$713,4,0))</f>
        <v>SISTEMA DE PROTEÇÃO CONTRA DESCARGAS ATMOSFÉRICAS (SPDA)</v>
      </c>
      <c r="C40" s="203"/>
      <c r="D40" s="124">
        <f>IF(A40="","",VLOOKUP(A40,ANALÍTICO!$A$18:$I$713,9,0))</f>
        <v>76963.509999999995</v>
      </c>
      <c r="E40" s="125">
        <f t="shared" si="0"/>
        <v>1.3837626266783785E-2</v>
      </c>
    </row>
    <row r="41" spans="1:6" ht="24" customHeight="1" x14ac:dyDescent="0.2">
      <c r="A41" s="123">
        <v>24</v>
      </c>
      <c r="B41" s="203" t="str">
        <f>IF(A41="","",VLOOKUP(A41,ANALÍTICO!$A$18:$I$713,4,0))</f>
        <v>SERVIÇOS COMPLEMENTARES</v>
      </c>
      <c r="C41" s="203"/>
      <c r="D41" s="124">
        <f>IF(A41="","",VLOOKUP(A41,ANALÍTICO!$A$18:$I$713,9,0))</f>
        <v>129128.05000000002</v>
      </c>
      <c r="E41" s="125">
        <f t="shared" si="0"/>
        <v>2.3216530748903865E-2</v>
      </c>
    </row>
    <row r="42" spans="1:6" ht="24" customHeight="1" x14ac:dyDescent="0.2">
      <c r="A42" s="123">
        <v>25</v>
      </c>
      <c r="B42" s="203" t="str">
        <f>IF(A42="","",VLOOKUP(A42,ANALÍTICO!$A$18:$I$713,4,0))</f>
        <v>PEQUENAS OBRAS</v>
      </c>
      <c r="C42" s="203"/>
      <c r="D42" s="124">
        <f>IF(A42="","",VLOOKUP(A42,ANALÍTICO!$A$18:$I$713,9,0))</f>
        <v>32246.230000000003</v>
      </c>
      <c r="E42" s="125">
        <f t="shared" si="0"/>
        <v>5.797699185662808E-3</v>
      </c>
    </row>
    <row r="43" spans="1:6" ht="24" customHeight="1" x14ac:dyDescent="0.2">
      <c r="A43" s="123">
        <v>26</v>
      </c>
      <c r="B43" s="203" t="str">
        <f>IF(A43="","",VLOOKUP(A43,ANALÍTICO!$A$18:$I$713,4,0))</f>
        <v>ACESSIBILIDADE</v>
      </c>
      <c r="C43" s="203"/>
      <c r="D43" s="124">
        <f>IF(A43="","",VLOOKUP(A43,ANALÍTICO!$A$18:$I$713,9,0))</f>
        <v>21832.71</v>
      </c>
      <c r="E43" s="125">
        <f t="shared" si="0"/>
        <v>3.9254041476418245E-3</v>
      </c>
    </row>
    <row r="44" spans="1:6" ht="24" customHeight="1" x14ac:dyDescent="0.2">
      <c r="A44" s="123">
        <v>27</v>
      </c>
      <c r="B44" s="203" t="str">
        <f>IF(A44="","",VLOOKUP(A44,ANALÍTICO!$A$18:$I$713,4,0))</f>
        <v>SERVIÇOS FINAIS</v>
      </c>
      <c r="C44" s="203"/>
      <c r="D44" s="124">
        <f>IF(A44="","",VLOOKUP(A44,ANALÍTICO!$A$18:$I$713,9,0))</f>
        <v>21080.859999999997</v>
      </c>
      <c r="E44" s="125">
        <f t="shared" si="0"/>
        <v>3.7902255505549527E-3</v>
      </c>
    </row>
    <row r="45" spans="1:6" ht="15" customHeight="1" x14ac:dyDescent="0.2">
      <c r="A45" s="174"/>
      <c r="B45" s="175" t="s">
        <v>169</v>
      </c>
      <c r="C45" s="175"/>
      <c r="D45" s="176">
        <f>ANALÍTICO!I713</f>
        <v>5561901.1900000004</v>
      </c>
      <c r="E45" s="177">
        <f t="shared" si="0"/>
        <v>1</v>
      </c>
    </row>
    <row r="46" spans="1:6" ht="35.25" customHeight="1" x14ac:dyDescent="0.2">
      <c r="A46" s="208" t="s">
        <v>1471</v>
      </c>
      <c r="B46" s="208"/>
      <c r="C46" s="208"/>
      <c r="D46" s="208"/>
      <c r="E46" s="208"/>
    </row>
    <row r="47" spans="1:6" ht="13.5" x14ac:dyDescent="0.2">
      <c r="A47" s="207"/>
      <c r="B47" s="207"/>
      <c r="C47" s="207"/>
      <c r="D47" s="207"/>
      <c r="E47" s="123"/>
    </row>
    <row r="48" spans="1:6" x14ac:dyDescent="0.2">
      <c r="F48" s="127"/>
    </row>
    <row r="49" spans="1:6" x14ac:dyDescent="0.2">
      <c r="C49" s="144" t="s">
        <v>1355</v>
      </c>
      <c r="D49" s="142">
        <f>D45/(1+D11)</f>
        <v>4541439.6913529849</v>
      </c>
      <c r="F49" s="127"/>
    </row>
    <row r="50" spans="1:6" x14ac:dyDescent="0.2">
      <c r="C50" s="144" t="s">
        <v>1356</v>
      </c>
      <c r="D50" s="142">
        <f>D45-D49</f>
        <v>1020461.4986470155</v>
      </c>
      <c r="F50" s="127"/>
    </row>
    <row r="51" spans="1:6" x14ac:dyDescent="0.2">
      <c r="C51" s="144" t="s">
        <v>1357</v>
      </c>
      <c r="D51" s="142">
        <f>D49+D50</f>
        <v>5561901.1900000004</v>
      </c>
      <c r="F51" s="127"/>
    </row>
    <row r="52" spans="1:6" x14ac:dyDescent="0.2">
      <c r="F52" s="127"/>
    </row>
    <row r="53" spans="1:6" x14ac:dyDescent="0.2">
      <c r="F53" s="127"/>
    </row>
    <row r="54" spans="1:6" x14ac:dyDescent="0.2">
      <c r="F54" s="127"/>
    </row>
    <row r="55" spans="1:6" ht="13.5" x14ac:dyDescent="0.2">
      <c r="A55" s="14" t="s">
        <v>3894</v>
      </c>
      <c r="F55" s="127"/>
    </row>
    <row r="56" spans="1:6" x14ac:dyDescent="0.2">
      <c r="F56" s="127"/>
    </row>
    <row r="57" spans="1:6" x14ac:dyDescent="0.2">
      <c r="F57" s="127"/>
    </row>
    <row r="58" spans="1:6" ht="13.5" x14ac:dyDescent="0.2">
      <c r="B58" s="18"/>
      <c r="C58" s="4"/>
      <c r="D58" s="4"/>
      <c r="F58" s="127"/>
    </row>
    <row r="59" spans="1:6" ht="13.5" x14ac:dyDescent="0.2">
      <c r="A59" s="18"/>
      <c r="B59" s="18"/>
      <c r="C59" s="4"/>
      <c r="D59" s="4"/>
      <c r="F59" s="127"/>
    </row>
    <row r="60" spans="1:6" ht="13.5" x14ac:dyDescent="0.25">
      <c r="A60" s="96" t="s">
        <v>162</v>
      </c>
      <c r="B60" s="14"/>
      <c r="C60" s="4"/>
      <c r="D60" s="4"/>
    </row>
    <row r="61" spans="1:6" ht="13.5" x14ac:dyDescent="0.2">
      <c r="A61" s="57" t="s">
        <v>77</v>
      </c>
      <c r="B61" s="14"/>
      <c r="C61" s="4"/>
      <c r="D61" s="4"/>
    </row>
    <row r="62" spans="1:6" ht="13.5" x14ac:dyDescent="0.2">
      <c r="A62" s="14" t="s">
        <v>108</v>
      </c>
      <c r="B62" s="14"/>
      <c r="C62" s="4"/>
      <c r="D62" s="4"/>
    </row>
    <row r="63" spans="1:6" ht="13.5" x14ac:dyDescent="0.2">
      <c r="A63" s="14" t="s">
        <v>1445</v>
      </c>
      <c r="B63" s="14"/>
      <c r="C63" s="4"/>
      <c r="D63" s="4"/>
    </row>
    <row r="64" spans="1:6" ht="13.5" x14ac:dyDescent="0.2">
      <c r="A64" s="14" t="s">
        <v>1446</v>
      </c>
      <c r="B64" s="14"/>
      <c r="C64" s="4"/>
      <c r="D64" s="4"/>
    </row>
    <row r="68" spans="4:6" hidden="1" x14ac:dyDescent="0.2">
      <c r="D68" s="182" t="s">
        <v>2617</v>
      </c>
      <c r="E68" s="142">
        <v>5561901.1900000004</v>
      </c>
    </row>
    <row r="69" spans="4:6" hidden="1" x14ac:dyDescent="0.2">
      <c r="D69" s="182" t="s">
        <v>2616</v>
      </c>
      <c r="E69" s="142">
        <v>3309610.2199999979</v>
      </c>
      <c r="F69" s="186">
        <f>E69/E68</f>
        <v>0.59505016485199325</v>
      </c>
    </row>
    <row r="70" spans="4:6" hidden="1" x14ac:dyDescent="0.2">
      <c r="D70" s="182" t="s">
        <v>2618</v>
      </c>
      <c r="E70" s="142">
        <v>2252290.9700000025</v>
      </c>
      <c r="F70" s="186">
        <f>E70/E68</f>
        <v>0.4049498351480067</v>
      </c>
    </row>
    <row r="72" spans="4:6" x14ac:dyDescent="0.2">
      <c r="E72" s="142"/>
    </row>
    <row r="73" spans="4:6" x14ac:dyDescent="0.2">
      <c r="E73" s="142"/>
    </row>
    <row r="74" spans="4:6" x14ac:dyDescent="0.2">
      <c r="E74" s="142"/>
    </row>
    <row r="75" spans="4:6" x14ac:dyDescent="0.2">
      <c r="E75" s="142"/>
    </row>
    <row r="76" spans="4:6" x14ac:dyDescent="0.2">
      <c r="E76" s="142"/>
    </row>
  </sheetData>
  <mergeCells count="33">
    <mergeCell ref="A11:B11"/>
    <mergeCell ref="B24:C24"/>
    <mergeCell ref="B25:C25"/>
    <mergeCell ref="B26:C26"/>
    <mergeCell ref="B27:C27"/>
    <mergeCell ref="B38:C38"/>
    <mergeCell ref="B39:C39"/>
    <mergeCell ref="B40:C40"/>
    <mergeCell ref="B28:C28"/>
    <mergeCell ref="B17:C17"/>
    <mergeCell ref="B29:C29"/>
    <mergeCell ref="B18:C18"/>
    <mergeCell ref="B19:C19"/>
    <mergeCell ref="B20:C20"/>
    <mergeCell ref="B21:C21"/>
    <mergeCell ref="B22:C22"/>
    <mergeCell ref="B23:C23"/>
    <mergeCell ref="B42:C42"/>
    <mergeCell ref="B43:C43"/>
    <mergeCell ref="B44:C44"/>
    <mergeCell ref="A14:C14"/>
    <mergeCell ref="A47:B47"/>
    <mergeCell ref="C47:D47"/>
    <mergeCell ref="A46:E46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</mergeCells>
  <printOptions horizontalCentered="1"/>
  <pageMargins left="0.19685039370078741" right="0.19685039370078741" top="0.39370078740157483" bottom="0.59055118110236227" header="0" footer="0"/>
  <pageSetup paperSize="9" scale="58" orientation="portrait" horizontalDpi="4294967293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0607-2445-4030-A893-5D5AF96A8EEF}">
  <dimension ref="A1:M738"/>
  <sheetViews>
    <sheetView view="pageBreakPreview" zoomScale="80" zoomScaleNormal="100" zoomScaleSheetLayoutView="80" workbookViewId="0"/>
  </sheetViews>
  <sheetFormatPr defaultColWidth="11.19921875" defaultRowHeight="13.5" x14ac:dyDescent="0.2"/>
  <cols>
    <col min="1" max="1" width="11.3984375" style="4" customWidth="1"/>
    <col min="2" max="2" width="7.59765625" style="4" hidden="1" customWidth="1"/>
    <col min="3" max="3" width="1.59765625" style="4" hidden="1" customWidth="1"/>
    <col min="4" max="4" width="54.69921875" style="4" bestFit="1" customWidth="1"/>
    <col min="5" max="5" width="7.09765625" style="4" customWidth="1"/>
    <col min="6" max="6" width="10.296875" style="4" customWidth="1"/>
    <col min="7" max="7" width="13.19921875" style="4" customWidth="1"/>
    <col min="8" max="8" width="13.5" style="4" bestFit="1" customWidth="1"/>
    <col min="9" max="9" width="15.8984375" style="4" customWidth="1"/>
    <col min="10" max="10" width="10.296875" style="4" customWidth="1"/>
    <col min="11" max="11" width="14.296875" style="4" hidden="1" customWidth="1"/>
    <col min="12" max="12" width="11.8984375" style="4" hidden="1" customWidth="1"/>
    <col min="13" max="13" width="11.19921875" style="4" hidden="1" customWidth="1"/>
    <col min="14" max="16384" width="11.19921875" style="4"/>
  </cols>
  <sheetData>
    <row r="1" spans="1:12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  <c r="I1" s="11"/>
      <c r="K1" s="97"/>
    </row>
    <row r="2" spans="1:12" x14ac:dyDescent="0.2">
      <c r="A2" s="40" t="s">
        <v>168</v>
      </c>
      <c r="C2" s="41"/>
      <c r="E2" s="40" t="s">
        <v>79</v>
      </c>
      <c r="F2" s="12"/>
      <c r="G2" s="12"/>
      <c r="H2" s="40" t="s">
        <v>1354</v>
      </c>
      <c r="K2" s="41"/>
    </row>
    <row r="3" spans="1:12" x14ac:dyDescent="0.2">
      <c r="A3" s="173" t="str">
        <f>'ORÇAMENTO RESUMIDO'!A3</f>
        <v>2024.1502.001 – PMO</v>
      </c>
      <c r="B3" s="46"/>
      <c r="C3" s="46"/>
      <c r="D3" s="46"/>
      <c r="E3" s="43" t="str">
        <f>'ORÇAMENTO RESUMIDO'!C3</f>
        <v>005/2024 – PMO – CP</v>
      </c>
      <c r="F3" s="44"/>
      <c r="G3" s="12"/>
      <c r="H3" s="102">
        <f>'ORÇAMENTO RESUMIDO'!D3</f>
        <v>45477</v>
      </c>
      <c r="I3" s="103"/>
    </row>
    <row r="4" spans="1:12" ht="5.0999999999999996" customHeight="1" x14ac:dyDescent="0.2"/>
    <row r="5" spans="1:12" x14ac:dyDescent="0.2">
      <c r="A5" s="40" t="s">
        <v>80</v>
      </c>
      <c r="E5" s="40" t="s">
        <v>81</v>
      </c>
      <c r="F5" s="41"/>
      <c r="G5" s="41"/>
      <c r="H5" s="3" t="s">
        <v>82</v>
      </c>
    </row>
    <row r="6" spans="1:12" x14ac:dyDescent="0.2">
      <c r="A6" s="40"/>
      <c r="E6" s="40"/>
      <c r="F6" s="41"/>
      <c r="G6" s="41"/>
      <c r="H6" s="40" t="s">
        <v>83</v>
      </c>
      <c r="I6" s="40" t="s">
        <v>84</v>
      </c>
    </row>
    <row r="7" spans="1:12" x14ac:dyDescent="0.2">
      <c r="A7" s="42" t="str">
        <f>'ORÇAMENTO RESUMIDO'!A7</f>
        <v>AOKI &amp; SOUZA ENGENHARIA LTDA</v>
      </c>
      <c r="B7" s="46"/>
      <c r="C7" s="46"/>
      <c r="D7" s="46"/>
      <c r="E7" s="42" t="str">
        <f>'ORÇAMENTO RESUMIDO'!C7</f>
        <v>21.250.517/0001-09</v>
      </c>
      <c r="F7" s="44"/>
      <c r="H7" s="47">
        <f>'ORÇAMENTO RESUMIDO'!D7</f>
        <v>1.1158392000000001</v>
      </c>
      <c r="I7" s="48">
        <f>'ORÇAMENTO RESUMIDO'!E7</f>
        <v>0.66339640000000011</v>
      </c>
      <c r="K7" s="49"/>
    </row>
    <row r="8" spans="1:12" ht="5.0999999999999996" customHeight="1" x14ac:dyDescent="0.2"/>
    <row r="9" spans="1:12" x14ac:dyDescent="0.2">
      <c r="H9" s="3" t="s">
        <v>27</v>
      </c>
      <c r="I9" s="41"/>
      <c r="L9" s="155"/>
    </row>
    <row r="10" spans="1:12" x14ac:dyDescent="0.2">
      <c r="A10" s="40" t="s">
        <v>1106</v>
      </c>
      <c r="E10" s="40" t="s">
        <v>81</v>
      </c>
      <c r="F10" s="41"/>
      <c r="G10" s="41"/>
      <c r="H10" s="40" t="s">
        <v>87</v>
      </c>
      <c r="I10" s="40" t="s">
        <v>88</v>
      </c>
    </row>
    <row r="11" spans="1:12" x14ac:dyDescent="0.2">
      <c r="A11" s="42" t="str">
        <f>'ORÇAMENTO RESUMIDO'!A11:B11</f>
        <v>PREFEITURA MUNICIPAL DE OURÉM</v>
      </c>
      <c r="B11" s="46"/>
      <c r="C11" s="46"/>
      <c r="D11" s="46"/>
      <c r="E11" s="42" t="str">
        <f>'ORÇAMENTO RESUMIDO'!C11</f>
        <v>05.149.133/0001-48</v>
      </c>
      <c r="F11" s="44"/>
      <c r="G11" s="100"/>
      <c r="H11" s="48">
        <f>'BDI - PADRÃO'!C32</f>
        <v>0.22470000000000001</v>
      </c>
      <c r="I11" s="48" t="s">
        <v>156</v>
      </c>
      <c r="K11" s="41"/>
    </row>
    <row r="12" spans="1:12" ht="5.0999999999999996" customHeight="1" x14ac:dyDescent="0.2">
      <c r="H12" s="49"/>
      <c r="I12" s="49"/>
      <c r="K12" s="49"/>
    </row>
    <row r="13" spans="1:12" x14ac:dyDescent="0.2">
      <c r="A13" s="40" t="s">
        <v>89</v>
      </c>
      <c r="H13" s="40" t="s">
        <v>92</v>
      </c>
      <c r="K13" s="41"/>
    </row>
    <row r="14" spans="1:12" x14ac:dyDescent="0.2">
      <c r="A14" s="204" t="str">
        <f>'ORÇAMENTO RESUMIDO'!A14:C14</f>
        <v>CONSTRUÇÃO DE UMA CRECHE DO PROGRAMA CRECHES POR TODO O PARÁ, NO MUNICÍPIO DE OURÉM/PA</v>
      </c>
      <c r="B14" s="205"/>
      <c r="C14" s="205"/>
      <c r="D14" s="205"/>
      <c r="E14" s="205"/>
      <c r="F14" s="206"/>
      <c r="G14" s="101"/>
      <c r="H14" s="50">
        <f>I713</f>
        <v>5561901.1900000004</v>
      </c>
      <c r="I14" s="51"/>
      <c r="J14" s="143"/>
      <c r="K14" s="121"/>
    </row>
    <row r="15" spans="1:12" ht="5.0999999999999996" customHeight="1" x14ac:dyDescent="0.2">
      <c r="A15" s="41"/>
      <c r="B15" s="41"/>
      <c r="C15" s="41"/>
      <c r="D15" s="41"/>
      <c r="F15" s="41"/>
      <c r="G15" s="41"/>
      <c r="H15" s="41"/>
      <c r="I15" s="41"/>
      <c r="J15" s="41"/>
      <c r="K15" s="41"/>
    </row>
    <row r="16" spans="1:12" s="39" customFormat="1" ht="24.75" customHeight="1" x14ac:dyDescent="0.2">
      <c r="A16" s="11" t="s">
        <v>91</v>
      </c>
      <c r="B16" s="11"/>
      <c r="C16" s="11"/>
      <c r="D16" s="11"/>
      <c r="E16" s="11"/>
      <c r="F16" s="11"/>
      <c r="G16" s="11"/>
      <c r="H16" s="11"/>
      <c r="I16" s="11"/>
      <c r="J16" s="151"/>
      <c r="K16" s="121"/>
      <c r="L16" s="121"/>
    </row>
    <row r="17" spans="1:13" ht="18" customHeight="1" x14ac:dyDescent="0.2">
      <c r="A17" s="1" t="s">
        <v>74</v>
      </c>
      <c r="B17" s="1" t="s">
        <v>75</v>
      </c>
      <c r="C17" s="1" t="s">
        <v>29</v>
      </c>
      <c r="D17" s="1" t="s">
        <v>30</v>
      </c>
      <c r="E17" s="1" t="s">
        <v>164</v>
      </c>
      <c r="F17" s="1" t="s">
        <v>165</v>
      </c>
      <c r="G17" s="1" t="s">
        <v>163</v>
      </c>
      <c r="H17" s="2" t="s">
        <v>166</v>
      </c>
      <c r="I17" s="2" t="s">
        <v>76</v>
      </c>
      <c r="J17" s="152"/>
      <c r="K17" s="3"/>
    </row>
    <row r="18" spans="1:13" ht="15.4" customHeight="1" x14ac:dyDescent="0.2">
      <c r="A18" s="109">
        <v>1</v>
      </c>
      <c r="B18" s="110"/>
      <c r="C18" s="110"/>
      <c r="D18" s="111" t="s">
        <v>170</v>
      </c>
      <c r="E18" s="112"/>
      <c r="F18" s="113"/>
      <c r="G18" s="114"/>
      <c r="H18" s="114"/>
      <c r="I18" s="129">
        <f>SUM(I19:I23)</f>
        <v>498592.67999999993</v>
      </c>
      <c r="J18" s="99"/>
      <c r="K18" s="98" t="b">
        <f>I18=J18</f>
        <v>0</v>
      </c>
      <c r="L18" s="121"/>
    </row>
    <row r="19" spans="1:13" x14ac:dyDescent="0.2">
      <c r="A19" s="104" t="s">
        <v>113</v>
      </c>
      <c r="B19" s="105" t="s">
        <v>174</v>
      </c>
      <c r="C19" s="105"/>
      <c r="D19" s="106" t="s">
        <v>171</v>
      </c>
      <c r="E19" s="105" t="s">
        <v>3</v>
      </c>
      <c r="F19" s="107">
        <v>12</v>
      </c>
      <c r="G19" s="108">
        <v>16984.673797664735</v>
      </c>
      <c r="H19" s="128">
        <f>G19*(1+$H$11)</f>
        <v>20801.129999999997</v>
      </c>
      <c r="I19" s="128">
        <f>F19*H19</f>
        <v>249613.55999999997</v>
      </c>
      <c r="J19" s="99"/>
      <c r="K19" s="98" t="b">
        <f t="shared" ref="K19:K82" si="0">I19=J19</f>
        <v>0</v>
      </c>
      <c r="L19" s="121">
        <f>J19/(F19*(1+$H$11))</f>
        <v>0</v>
      </c>
    </row>
    <row r="20" spans="1:13" x14ac:dyDescent="0.2">
      <c r="A20" s="104" t="s">
        <v>115</v>
      </c>
      <c r="B20" s="105" t="s">
        <v>174</v>
      </c>
      <c r="C20" s="105"/>
      <c r="D20" s="106" t="s">
        <v>4</v>
      </c>
      <c r="E20" s="105" t="s">
        <v>3</v>
      </c>
      <c r="F20" s="107">
        <v>12</v>
      </c>
      <c r="G20" s="108">
        <v>5370.9561525271502</v>
      </c>
      <c r="H20" s="128">
        <f t="shared" ref="H20:H23" si="1">G20*(1+$H$11)</f>
        <v>6577.81</v>
      </c>
      <c r="I20" s="128">
        <f t="shared" ref="I20:I23" si="2">F20*H20</f>
        <v>78933.72</v>
      </c>
      <c r="J20" s="99"/>
      <c r="K20" s="98" t="b">
        <f t="shared" si="0"/>
        <v>0</v>
      </c>
      <c r="L20" s="121">
        <f t="shared" ref="L20:L83" si="3">J20/(F20*(1+$H$11))</f>
        <v>0</v>
      </c>
      <c r="M20" s="143"/>
    </row>
    <row r="21" spans="1:13" x14ac:dyDescent="0.2">
      <c r="A21" s="104" t="s">
        <v>119</v>
      </c>
      <c r="B21" s="105" t="s">
        <v>174</v>
      </c>
      <c r="C21" s="105"/>
      <c r="D21" s="106" t="s">
        <v>5</v>
      </c>
      <c r="E21" s="105" t="s">
        <v>3</v>
      </c>
      <c r="F21" s="107">
        <v>12</v>
      </c>
      <c r="G21" s="108">
        <v>3453.5233118314691</v>
      </c>
      <c r="H21" s="128">
        <f t="shared" si="1"/>
        <v>4229.53</v>
      </c>
      <c r="I21" s="128">
        <f t="shared" si="2"/>
        <v>50754.36</v>
      </c>
      <c r="J21" s="99"/>
      <c r="K21" s="98" t="b">
        <f t="shared" si="0"/>
        <v>0</v>
      </c>
      <c r="L21" s="121">
        <f t="shared" si="3"/>
        <v>0</v>
      </c>
      <c r="M21" s="143"/>
    </row>
    <row r="22" spans="1:13" x14ac:dyDescent="0.2">
      <c r="A22" s="104" t="s">
        <v>121</v>
      </c>
      <c r="B22" s="105" t="s">
        <v>174</v>
      </c>
      <c r="C22" s="105"/>
      <c r="D22" s="106" t="s">
        <v>2</v>
      </c>
      <c r="E22" s="105" t="s">
        <v>0</v>
      </c>
      <c r="F22" s="107">
        <v>264</v>
      </c>
      <c r="G22" s="108">
        <v>149.14672981138239</v>
      </c>
      <c r="H22" s="128">
        <f t="shared" si="1"/>
        <v>182.66</v>
      </c>
      <c r="I22" s="128">
        <f t="shared" si="2"/>
        <v>48222.239999999998</v>
      </c>
      <c r="J22" s="99"/>
      <c r="K22" s="98" t="b">
        <f t="shared" si="0"/>
        <v>0</v>
      </c>
      <c r="L22" s="121">
        <f t="shared" si="3"/>
        <v>0</v>
      </c>
    </row>
    <row r="23" spans="1:13" x14ac:dyDescent="0.2">
      <c r="A23" s="104" t="s">
        <v>172</v>
      </c>
      <c r="B23" s="105" t="s">
        <v>174</v>
      </c>
      <c r="C23" s="105"/>
      <c r="D23" s="106" t="s">
        <v>173</v>
      </c>
      <c r="E23" s="105" t="s">
        <v>0</v>
      </c>
      <c r="F23" s="107">
        <v>2640</v>
      </c>
      <c r="G23" s="108">
        <v>21.98089327998694</v>
      </c>
      <c r="H23" s="128">
        <f t="shared" si="1"/>
        <v>26.920000000000005</v>
      </c>
      <c r="I23" s="128">
        <f t="shared" si="2"/>
        <v>71068.800000000017</v>
      </c>
      <c r="J23" s="99"/>
      <c r="K23" s="98" t="b">
        <f t="shared" si="0"/>
        <v>0</v>
      </c>
      <c r="L23" s="121">
        <f t="shared" si="3"/>
        <v>0</v>
      </c>
    </row>
    <row r="24" spans="1:13" x14ac:dyDescent="0.2">
      <c r="A24" s="109">
        <v>2</v>
      </c>
      <c r="B24" s="110"/>
      <c r="C24" s="110"/>
      <c r="D24" s="111" t="s">
        <v>6</v>
      </c>
      <c r="E24" s="112"/>
      <c r="F24" s="113"/>
      <c r="G24" s="114"/>
      <c r="H24" s="114"/>
      <c r="I24" s="129">
        <f>SUM(I25:I40)</f>
        <v>383327.55</v>
      </c>
      <c r="J24" s="99"/>
      <c r="K24" s="98" t="b">
        <f t="shared" si="0"/>
        <v>0</v>
      </c>
      <c r="L24" s="121"/>
    </row>
    <row r="25" spans="1:13" ht="27" x14ac:dyDescent="0.2">
      <c r="A25" s="104" t="s">
        <v>124</v>
      </c>
      <c r="B25" s="105" t="s">
        <v>174</v>
      </c>
      <c r="C25" s="105"/>
      <c r="D25" s="106" t="s">
        <v>175</v>
      </c>
      <c r="E25" s="105" t="s">
        <v>8</v>
      </c>
      <c r="F25" s="107">
        <v>1</v>
      </c>
      <c r="G25" s="108">
        <v>41929.043847472851</v>
      </c>
      <c r="H25" s="128">
        <f t="shared" ref="H25:H40" si="4">G25*(1+$H$11)</f>
        <v>51350.499999999993</v>
      </c>
      <c r="I25" s="128">
        <f t="shared" ref="I25:I40" si="5">F25*H25</f>
        <v>51350.499999999993</v>
      </c>
      <c r="J25" s="99"/>
      <c r="K25" s="98" t="b">
        <f t="shared" si="0"/>
        <v>0</v>
      </c>
      <c r="L25" s="121">
        <f t="shared" si="3"/>
        <v>0</v>
      </c>
    </row>
    <row r="26" spans="1:13" x14ac:dyDescent="0.2">
      <c r="A26" s="104" t="s">
        <v>126</v>
      </c>
      <c r="B26" s="105" t="s">
        <v>174</v>
      </c>
      <c r="C26" s="105"/>
      <c r="D26" s="106" t="s">
        <v>176</v>
      </c>
      <c r="E26" s="105" t="s">
        <v>16</v>
      </c>
      <c r="F26" s="107">
        <v>1</v>
      </c>
      <c r="G26" s="108">
        <v>10858.218339185107</v>
      </c>
      <c r="H26" s="128">
        <f t="shared" si="4"/>
        <v>13298.06</v>
      </c>
      <c r="I26" s="128">
        <f t="shared" si="5"/>
        <v>13298.06</v>
      </c>
      <c r="J26" s="99"/>
      <c r="K26" s="98" t="b">
        <f t="shared" si="0"/>
        <v>0</v>
      </c>
      <c r="L26" s="121">
        <f t="shared" si="3"/>
        <v>0</v>
      </c>
    </row>
    <row r="27" spans="1:13" x14ac:dyDescent="0.2">
      <c r="A27" s="104" t="s">
        <v>128</v>
      </c>
      <c r="B27" s="105" t="s">
        <v>174</v>
      </c>
      <c r="C27" s="105"/>
      <c r="D27" s="106" t="s">
        <v>177</v>
      </c>
      <c r="E27" s="105" t="s">
        <v>178</v>
      </c>
      <c r="F27" s="107">
        <v>6</v>
      </c>
      <c r="G27" s="108">
        <v>148.59965705887157</v>
      </c>
      <c r="H27" s="128">
        <f t="shared" si="4"/>
        <v>181.99</v>
      </c>
      <c r="I27" s="128">
        <f t="shared" si="5"/>
        <v>1091.94</v>
      </c>
      <c r="J27" s="99"/>
      <c r="K27" s="98" t="b">
        <f t="shared" si="0"/>
        <v>0</v>
      </c>
      <c r="L27" s="121">
        <f t="shared" si="3"/>
        <v>0</v>
      </c>
    </row>
    <row r="28" spans="1:13" x14ac:dyDescent="0.2">
      <c r="A28" s="104" t="s">
        <v>130</v>
      </c>
      <c r="B28" s="105" t="s">
        <v>174</v>
      </c>
      <c r="C28" s="105"/>
      <c r="D28" s="106" t="s">
        <v>9</v>
      </c>
      <c r="E28" s="105" t="s">
        <v>178</v>
      </c>
      <c r="F28" s="107">
        <v>528</v>
      </c>
      <c r="G28" s="108">
        <v>91.998040336408934</v>
      </c>
      <c r="H28" s="128">
        <f t="shared" si="4"/>
        <v>112.67000000000002</v>
      </c>
      <c r="I28" s="128">
        <f t="shared" si="5"/>
        <v>59489.760000000009</v>
      </c>
      <c r="J28" s="99"/>
      <c r="K28" s="98" t="b">
        <f t="shared" si="0"/>
        <v>0</v>
      </c>
      <c r="L28" s="121">
        <f t="shared" si="3"/>
        <v>0</v>
      </c>
    </row>
    <row r="29" spans="1:13" x14ac:dyDescent="0.2">
      <c r="A29" s="104" t="s">
        <v>179</v>
      </c>
      <c r="B29" s="105" t="s">
        <v>174</v>
      </c>
      <c r="C29" s="105"/>
      <c r="D29" s="106" t="s">
        <v>180</v>
      </c>
      <c r="E29" s="105" t="s">
        <v>1</v>
      </c>
      <c r="F29" s="107">
        <v>1</v>
      </c>
      <c r="G29" s="108">
        <v>1974.0589532130321</v>
      </c>
      <c r="H29" s="128">
        <f t="shared" si="4"/>
        <v>2417.63</v>
      </c>
      <c r="I29" s="128">
        <f t="shared" si="5"/>
        <v>2417.63</v>
      </c>
      <c r="J29" s="99"/>
      <c r="K29" s="98" t="b">
        <f t="shared" si="0"/>
        <v>0</v>
      </c>
      <c r="L29" s="121">
        <f t="shared" si="3"/>
        <v>0</v>
      </c>
    </row>
    <row r="30" spans="1:13" x14ac:dyDescent="0.2">
      <c r="A30" s="104" t="s">
        <v>181</v>
      </c>
      <c r="B30" s="105" t="s">
        <v>174</v>
      </c>
      <c r="C30" s="105"/>
      <c r="D30" s="106" t="s">
        <v>182</v>
      </c>
      <c r="E30" s="105" t="s">
        <v>1</v>
      </c>
      <c r="F30" s="107">
        <v>1</v>
      </c>
      <c r="G30" s="108">
        <v>2205.9688086878423</v>
      </c>
      <c r="H30" s="128">
        <f t="shared" si="4"/>
        <v>2701.65</v>
      </c>
      <c r="I30" s="128">
        <f t="shared" si="5"/>
        <v>2701.65</v>
      </c>
      <c r="J30" s="99"/>
      <c r="K30" s="98" t="b">
        <f t="shared" si="0"/>
        <v>0</v>
      </c>
      <c r="L30" s="121">
        <f t="shared" si="3"/>
        <v>0</v>
      </c>
    </row>
    <row r="31" spans="1:13" ht="27" x14ac:dyDescent="0.2">
      <c r="A31" s="104" t="s">
        <v>183</v>
      </c>
      <c r="B31" s="105" t="s">
        <v>174</v>
      </c>
      <c r="C31" s="105"/>
      <c r="D31" s="106" t="s">
        <v>184</v>
      </c>
      <c r="E31" s="105" t="s">
        <v>178</v>
      </c>
      <c r="F31" s="107">
        <v>60</v>
      </c>
      <c r="G31" s="108">
        <v>908.50820609128766</v>
      </c>
      <c r="H31" s="128">
        <f t="shared" si="4"/>
        <v>1112.6499999999999</v>
      </c>
      <c r="I31" s="128">
        <f t="shared" si="5"/>
        <v>66758.999999999985</v>
      </c>
      <c r="J31" s="99"/>
      <c r="K31" s="98" t="b">
        <f t="shared" si="0"/>
        <v>0</v>
      </c>
      <c r="L31" s="121">
        <f t="shared" si="3"/>
        <v>0</v>
      </c>
    </row>
    <row r="32" spans="1:13" ht="27" x14ac:dyDescent="0.2">
      <c r="A32" s="104" t="s">
        <v>185</v>
      </c>
      <c r="B32" s="105" t="s">
        <v>174</v>
      </c>
      <c r="C32" s="105"/>
      <c r="D32" s="106" t="s">
        <v>186</v>
      </c>
      <c r="E32" s="105" t="s">
        <v>178</v>
      </c>
      <c r="F32" s="107">
        <v>24</v>
      </c>
      <c r="G32" s="108">
        <v>1021.8910753653957</v>
      </c>
      <c r="H32" s="128">
        <f t="shared" si="4"/>
        <v>1251.51</v>
      </c>
      <c r="I32" s="128">
        <f t="shared" si="5"/>
        <v>30036.239999999998</v>
      </c>
      <c r="J32" s="99"/>
      <c r="K32" s="98" t="b">
        <f t="shared" si="0"/>
        <v>0</v>
      </c>
      <c r="L32" s="121">
        <f t="shared" si="3"/>
        <v>0</v>
      </c>
    </row>
    <row r="33" spans="1:12" ht="27" x14ac:dyDescent="0.2">
      <c r="A33" s="104" t="s">
        <v>187</v>
      </c>
      <c r="B33" s="105" t="s">
        <v>174</v>
      </c>
      <c r="C33" s="105"/>
      <c r="D33" s="106" t="s">
        <v>188</v>
      </c>
      <c r="E33" s="105" t="s">
        <v>178</v>
      </c>
      <c r="F33" s="107">
        <v>50</v>
      </c>
      <c r="G33" s="108">
        <v>774.86731444435384</v>
      </c>
      <c r="H33" s="128">
        <f t="shared" si="4"/>
        <v>948.98</v>
      </c>
      <c r="I33" s="128">
        <f t="shared" si="5"/>
        <v>47449</v>
      </c>
      <c r="J33" s="99"/>
      <c r="K33" s="98" t="b">
        <f t="shared" si="0"/>
        <v>0</v>
      </c>
      <c r="L33" s="121">
        <f t="shared" si="3"/>
        <v>0</v>
      </c>
    </row>
    <row r="34" spans="1:12" ht="27" x14ac:dyDescent="0.2">
      <c r="A34" s="104" t="s">
        <v>189</v>
      </c>
      <c r="B34" s="105" t="s">
        <v>174</v>
      </c>
      <c r="C34" s="105"/>
      <c r="D34" s="106" t="s">
        <v>7</v>
      </c>
      <c r="E34" s="105" t="s">
        <v>178</v>
      </c>
      <c r="F34" s="107">
        <v>60</v>
      </c>
      <c r="G34" s="108">
        <v>571.44606842492044</v>
      </c>
      <c r="H34" s="128">
        <f t="shared" si="4"/>
        <v>699.85</v>
      </c>
      <c r="I34" s="128">
        <f t="shared" si="5"/>
        <v>41991</v>
      </c>
      <c r="J34" s="99"/>
      <c r="K34" s="98" t="b">
        <f t="shared" si="0"/>
        <v>0</v>
      </c>
      <c r="L34" s="121">
        <f t="shared" si="3"/>
        <v>0</v>
      </c>
    </row>
    <row r="35" spans="1:12" x14ac:dyDescent="0.2">
      <c r="A35" s="104" t="s">
        <v>190</v>
      </c>
      <c r="B35" s="105" t="s">
        <v>174</v>
      </c>
      <c r="C35" s="105"/>
      <c r="D35" s="106" t="s">
        <v>191</v>
      </c>
      <c r="E35" s="105" t="s">
        <v>178</v>
      </c>
      <c r="F35" s="107">
        <v>1514.3</v>
      </c>
      <c r="G35" s="108">
        <v>4.6623646761546622</v>
      </c>
      <c r="H35" s="128">
        <f t="shared" si="4"/>
        <v>5.7099980188866146</v>
      </c>
      <c r="I35" s="128">
        <f t="shared" si="5"/>
        <v>8646.65</v>
      </c>
      <c r="J35" s="99"/>
      <c r="K35" s="98" t="b">
        <f t="shared" si="0"/>
        <v>0</v>
      </c>
      <c r="L35" s="121">
        <f t="shared" si="3"/>
        <v>0</v>
      </c>
    </row>
    <row r="36" spans="1:12" x14ac:dyDescent="0.2">
      <c r="A36" s="104" t="s">
        <v>192</v>
      </c>
      <c r="B36" s="105" t="s">
        <v>174</v>
      </c>
      <c r="C36" s="105"/>
      <c r="D36" s="106" t="s">
        <v>193</v>
      </c>
      <c r="E36" s="105" t="s">
        <v>178</v>
      </c>
      <c r="F36" s="107">
        <v>3600</v>
      </c>
      <c r="G36" s="108">
        <v>0.31028006858822571</v>
      </c>
      <c r="H36" s="128">
        <f t="shared" si="4"/>
        <v>0.38</v>
      </c>
      <c r="I36" s="128">
        <f t="shared" si="5"/>
        <v>1368</v>
      </c>
      <c r="J36" s="99"/>
      <c r="K36" s="98" t="b">
        <f t="shared" si="0"/>
        <v>0</v>
      </c>
      <c r="L36" s="121">
        <f t="shared" si="3"/>
        <v>0</v>
      </c>
    </row>
    <row r="37" spans="1:12" x14ac:dyDescent="0.2">
      <c r="A37" s="104" t="s">
        <v>194</v>
      </c>
      <c r="B37" s="105" t="s">
        <v>174</v>
      </c>
      <c r="C37" s="105"/>
      <c r="D37" s="106" t="s">
        <v>195</v>
      </c>
      <c r="E37" s="105" t="s">
        <v>178</v>
      </c>
      <c r="F37" s="107">
        <v>3600</v>
      </c>
      <c r="G37" s="108">
        <v>0.2939495386625296</v>
      </c>
      <c r="H37" s="128">
        <f t="shared" si="4"/>
        <v>0.36</v>
      </c>
      <c r="I37" s="128">
        <f t="shared" si="5"/>
        <v>1296</v>
      </c>
      <c r="J37" s="99"/>
      <c r="K37" s="98" t="b">
        <f t="shared" si="0"/>
        <v>0</v>
      </c>
      <c r="L37" s="121">
        <f t="shared" si="3"/>
        <v>0</v>
      </c>
    </row>
    <row r="38" spans="1:12" x14ac:dyDescent="0.2">
      <c r="A38" s="104" t="s">
        <v>196</v>
      </c>
      <c r="B38" s="105" t="s">
        <v>174</v>
      </c>
      <c r="C38" s="105"/>
      <c r="D38" s="106" t="s">
        <v>197</v>
      </c>
      <c r="E38" s="105" t="s">
        <v>198</v>
      </c>
      <c r="F38" s="107">
        <v>1831.2</v>
      </c>
      <c r="G38" s="108">
        <v>10.100430975455229</v>
      </c>
      <c r="H38" s="128">
        <f t="shared" si="4"/>
        <v>12.369997815640017</v>
      </c>
      <c r="I38" s="128">
        <f t="shared" si="5"/>
        <v>22651.94</v>
      </c>
      <c r="J38" s="99"/>
      <c r="K38" s="98" t="b">
        <f t="shared" si="0"/>
        <v>0</v>
      </c>
      <c r="L38" s="121">
        <f t="shared" si="3"/>
        <v>0</v>
      </c>
    </row>
    <row r="39" spans="1:12" x14ac:dyDescent="0.2">
      <c r="A39" s="104" t="s">
        <v>199</v>
      </c>
      <c r="B39" s="105" t="s">
        <v>174</v>
      </c>
      <c r="C39" s="105"/>
      <c r="D39" s="106" t="s">
        <v>200</v>
      </c>
      <c r="E39" s="105" t="s">
        <v>1</v>
      </c>
      <c r="F39" s="107">
        <v>7</v>
      </c>
      <c r="G39" s="108">
        <v>2483.6613048093413</v>
      </c>
      <c r="H39" s="128">
        <f t="shared" si="4"/>
        <v>3041.7400000000002</v>
      </c>
      <c r="I39" s="128">
        <f t="shared" si="5"/>
        <v>21292.18</v>
      </c>
      <c r="J39" s="99"/>
      <c r="K39" s="98" t="b">
        <f t="shared" si="0"/>
        <v>0</v>
      </c>
      <c r="L39" s="121">
        <f t="shared" si="3"/>
        <v>0</v>
      </c>
    </row>
    <row r="40" spans="1:12" x14ac:dyDescent="0.2">
      <c r="A40" s="104" t="s">
        <v>201</v>
      </c>
      <c r="B40" s="105" t="s">
        <v>174</v>
      </c>
      <c r="C40" s="105"/>
      <c r="D40" s="106" t="s">
        <v>202</v>
      </c>
      <c r="E40" s="105" t="s">
        <v>178</v>
      </c>
      <c r="F40" s="107">
        <v>1600</v>
      </c>
      <c r="G40" s="108">
        <v>5.8626602433248962</v>
      </c>
      <c r="H40" s="128">
        <f t="shared" si="4"/>
        <v>7.18</v>
      </c>
      <c r="I40" s="128">
        <f t="shared" si="5"/>
        <v>11488</v>
      </c>
      <c r="J40" s="99"/>
      <c r="K40" s="98" t="b">
        <f t="shared" si="0"/>
        <v>0</v>
      </c>
      <c r="L40" s="121">
        <f t="shared" si="3"/>
        <v>0</v>
      </c>
    </row>
    <row r="41" spans="1:12" x14ac:dyDescent="0.2">
      <c r="A41" s="109">
        <v>3</v>
      </c>
      <c r="B41" s="110"/>
      <c r="C41" s="110"/>
      <c r="D41" s="111" t="s">
        <v>203</v>
      </c>
      <c r="E41" s="112"/>
      <c r="F41" s="113"/>
      <c r="G41" s="114"/>
      <c r="H41" s="114"/>
      <c r="I41" s="129">
        <f>SUM(I42:I54)</f>
        <v>89030.109999999986</v>
      </c>
      <c r="J41" s="99"/>
      <c r="K41" s="98" t="b">
        <f t="shared" si="0"/>
        <v>0</v>
      </c>
      <c r="L41" s="121"/>
    </row>
    <row r="42" spans="1:12" x14ac:dyDescent="0.2">
      <c r="A42" s="131" t="s">
        <v>204</v>
      </c>
      <c r="B42" s="132"/>
      <c r="C42" s="132"/>
      <c r="D42" s="133" t="s">
        <v>205</v>
      </c>
      <c r="E42" s="134"/>
      <c r="F42" s="135"/>
      <c r="G42" s="136"/>
      <c r="H42" s="137"/>
      <c r="I42" s="137"/>
      <c r="J42" s="99"/>
      <c r="K42" s="98" t="b">
        <f t="shared" si="0"/>
        <v>1</v>
      </c>
      <c r="L42" s="121"/>
    </row>
    <row r="43" spans="1:12" ht="27" x14ac:dyDescent="0.2">
      <c r="A43" s="104" t="s">
        <v>206</v>
      </c>
      <c r="B43" s="105" t="s">
        <v>174</v>
      </c>
      <c r="C43" s="105"/>
      <c r="D43" s="106" t="s">
        <v>207</v>
      </c>
      <c r="E43" s="105" t="s">
        <v>208</v>
      </c>
      <c r="F43" s="107">
        <v>622.91</v>
      </c>
      <c r="G43" s="108">
        <v>64.048337844249744</v>
      </c>
      <c r="H43" s="128">
        <f t="shared" ref="H43:H46" si="6">G43*(1+$H$11)</f>
        <v>78.439999357852656</v>
      </c>
      <c r="I43" s="128">
        <f t="shared" ref="I43:I46" si="7">F43*H43</f>
        <v>48861.06</v>
      </c>
      <c r="J43" s="99"/>
      <c r="K43" s="98" t="b">
        <f t="shared" si="0"/>
        <v>0</v>
      </c>
      <c r="L43" s="121">
        <f t="shared" si="3"/>
        <v>0</v>
      </c>
    </row>
    <row r="44" spans="1:12" ht="27" x14ac:dyDescent="0.2">
      <c r="A44" s="104" t="s">
        <v>209</v>
      </c>
      <c r="B44" s="105" t="s">
        <v>174</v>
      </c>
      <c r="C44" s="105"/>
      <c r="D44" s="106" t="s">
        <v>210</v>
      </c>
      <c r="E44" s="105" t="s">
        <v>208</v>
      </c>
      <c r="F44" s="107">
        <v>350.32</v>
      </c>
      <c r="G44" s="108">
        <v>64.726063751383037</v>
      </c>
      <c r="H44" s="128">
        <f t="shared" si="6"/>
        <v>79.2700102763188</v>
      </c>
      <c r="I44" s="128">
        <f t="shared" si="7"/>
        <v>27769.870000000003</v>
      </c>
      <c r="J44" s="99"/>
      <c r="K44" s="98" t="b">
        <f t="shared" si="0"/>
        <v>0</v>
      </c>
      <c r="L44" s="121">
        <f t="shared" si="3"/>
        <v>0</v>
      </c>
    </row>
    <row r="45" spans="1:12" x14ac:dyDescent="0.2">
      <c r="A45" s="104" t="s">
        <v>211</v>
      </c>
      <c r="B45" s="105" t="s">
        <v>174</v>
      </c>
      <c r="C45" s="105"/>
      <c r="D45" s="106" t="s">
        <v>212</v>
      </c>
      <c r="E45" s="105" t="s">
        <v>178</v>
      </c>
      <c r="F45" s="107">
        <v>260.44</v>
      </c>
      <c r="G45" s="108">
        <v>2.327087973688359</v>
      </c>
      <c r="H45" s="128">
        <f t="shared" si="6"/>
        <v>2.8499846413761332</v>
      </c>
      <c r="I45" s="128">
        <f t="shared" si="7"/>
        <v>742.25000000000011</v>
      </c>
      <c r="J45" s="99"/>
      <c r="K45" s="98" t="b">
        <f t="shared" si="0"/>
        <v>0</v>
      </c>
      <c r="L45" s="121">
        <f t="shared" si="3"/>
        <v>0</v>
      </c>
    </row>
    <row r="46" spans="1:12" x14ac:dyDescent="0.2">
      <c r="A46" s="104" t="s">
        <v>213</v>
      </c>
      <c r="B46" s="105" t="s">
        <v>174</v>
      </c>
      <c r="C46" s="105"/>
      <c r="D46" s="106" t="s">
        <v>214</v>
      </c>
      <c r="E46" s="105" t="s">
        <v>208</v>
      </c>
      <c r="F46" s="107">
        <v>245.88</v>
      </c>
      <c r="G46" s="108">
        <v>20.837764155188172</v>
      </c>
      <c r="H46" s="128">
        <f t="shared" si="6"/>
        <v>25.520009760858951</v>
      </c>
      <c r="I46" s="128">
        <f t="shared" si="7"/>
        <v>6274.8599999999988</v>
      </c>
      <c r="J46" s="99"/>
      <c r="K46" s="98" t="b">
        <f t="shared" si="0"/>
        <v>0</v>
      </c>
      <c r="L46" s="121">
        <f t="shared" si="3"/>
        <v>0</v>
      </c>
    </row>
    <row r="47" spans="1:12" x14ac:dyDescent="0.2">
      <c r="A47" s="131" t="s">
        <v>215</v>
      </c>
      <c r="B47" s="132"/>
      <c r="C47" s="132"/>
      <c r="D47" s="133" t="s">
        <v>216</v>
      </c>
      <c r="E47" s="134"/>
      <c r="F47" s="135"/>
      <c r="G47" s="136"/>
      <c r="H47" s="137"/>
      <c r="I47" s="137"/>
      <c r="J47" s="99"/>
      <c r="K47" s="98" t="b">
        <f t="shared" si="0"/>
        <v>1</v>
      </c>
      <c r="L47" s="121"/>
    </row>
    <row r="48" spans="1:12" x14ac:dyDescent="0.2">
      <c r="A48" s="104" t="s">
        <v>217</v>
      </c>
      <c r="B48" s="105" t="s">
        <v>174</v>
      </c>
      <c r="C48" s="105"/>
      <c r="D48" s="106" t="s">
        <v>218</v>
      </c>
      <c r="E48" s="105" t="s">
        <v>208</v>
      </c>
      <c r="F48" s="107">
        <v>44.34</v>
      </c>
      <c r="G48" s="108">
        <v>64.726022213277375</v>
      </c>
      <c r="H48" s="128">
        <f t="shared" ref="H48:H50" si="8">G48*(1+$H$11)</f>
        <v>79.269959404600797</v>
      </c>
      <c r="I48" s="128">
        <f t="shared" ref="I48:I50" si="9">F48*H48</f>
        <v>3514.8299999999995</v>
      </c>
      <c r="J48" s="99"/>
      <c r="K48" s="98" t="b">
        <f t="shared" si="0"/>
        <v>0</v>
      </c>
      <c r="L48" s="121">
        <f t="shared" si="3"/>
        <v>0</v>
      </c>
    </row>
    <row r="49" spans="1:12" ht="27" x14ac:dyDescent="0.2">
      <c r="A49" s="104" t="s">
        <v>219</v>
      </c>
      <c r="B49" s="105" t="s">
        <v>174</v>
      </c>
      <c r="C49" s="105"/>
      <c r="D49" s="106" t="s">
        <v>220</v>
      </c>
      <c r="E49" s="105" t="s">
        <v>178</v>
      </c>
      <c r="F49" s="107">
        <v>36.950000000000003</v>
      </c>
      <c r="G49" s="108">
        <v>2.3271557597768</v>
      </c>
      <c r="H49" s="128">
        <f t="shared" si="8"/>
        <v>2.8500676589986469</v>
      </c>
      <c r="I49" s="128">
        <f t="shared" si="9"/>
        <v>105.31000000000002</v>
      </c>
      <c r="J49" s="99"/>
      <c r="K49" s="98" t="b">
        <f t="shared" si="0"/>
        <v>0</v>
      </c>
      <c r="L49" s="121">
        <f t="shared" si="3"/>
        <v>0</v>
      </c>
    </row>
    <row r="50" spans="1:12" x14ac:dyDescent="0.2">
      <c r="A50" s="104" t="s">
        <v>221</v>
      </c>
      <c r="B50" s="105" t="s">
        <v>174</v>
      </c>
      <c r="C50" s="105"/>
      <c r="D50" s="106" t="s">
        <v>222</v>
      </c>
      <c r="E50" s="105" t="s">
        <v>208</v>
      </c>
      <c r="F50" s="107">
        <v>47.46</v>
      </c>
      <c r="G50" s="108">
        <v>20.837769948803825</v>
      </c>
      <c r="H50" s="128">
        <f t="shared" si="8"/>
        <v>25.520016856300042</v>
      </c>
      <c r="I50" s="128">
        <f t="shared" si="9"/>
        <v>1211.18</v>
      </c>
      <c r="J50" s="99"/>
      <c r="K50" s="98" t="b">
        <f t="shared" si="0"/>
        <v>0</v>
      </c>
      <c r="L50" s="121">
        <f t="shared" si="3"/>
        <v>0</v>
      </c>
    </row>
    <row r="51" spans="1:12" x14ac:dyDescent="0.2">
      <c r="A51" s="131" t="s">
        <v>223</v>
      </c>
      <c r="B51" s="132"/>
      <c r="C51" s="132"/>
      <c r="D51" s="133" t="s">
        <v>224</v>
      </c>
      <c r="E51" s="134"/>
      <c r="F51" s="135"/>
      <c r="G51" s="136"/>
      <c r="H51" s="137"/>
      <c r="I51" s="137"/>
      <c r="J51" s="99"/>
      <c r="K51" s="98" t="b">
        <f t="shared" si="0"/>
        <v>1</v>
      </c>
      <c r="L51" s="121"/>
    </row>
    <row r="52" spans="1:12" ht="27" x14ac:dyDescent="0.2">
      <c r="A52" s="104" t="s">
        <v>225</v>
      </c>
      <c r="B52" s="105" t="s">
        <v>174</v>
      </c>
      <c r="C52" s="105"/>
      <c r="D52" s="106" t="s">
        <v>210</v>
      </c>
      <c r="E52" s="105" t="s">
        <v>208</v>
      </c>
      <c r="F52" s="107">
        <v>6.18</v>
      </c>
      <c r="G52" s="108">
        <v>64.726240334136392</v>
      </c>
      <c r="H52" s="128">
        <f t="shared" ref="H52:H54" si="10">G52*(1+$H$11)</f>
        <v>79.270226537216828</v>
      </c>
      <c r="I52" s="128">
        <f t="shared" ref="I52:I54" si="11">F52*H52</f>
        <v>489.89</v>
      </c>
      <c r="J52" s="99"/>
      <c r="K52" s="98" t="b">
        <f t="shared" si="0"/>
        <v>0</v>
      </c>
      <c r="L52" s="121">
        <f t="shared" si="3"/>
        <v>0</v>
      </c>
    </row>
    <row r="53" spans="1:12" x14ac:dyDescent="0.2">
      <c r="A53" s="104" t="s">
        <v>226</v>
      </c>
      <c r="B53" s="105" t="s">
        <v>174</v>
      </c>
      <c r="C53" s="105"/>
      <c r="D53" s="106" t="s">
        <v>212</v>
      </c>
      <c r="E53" s="105" t="s">
        <v>178</v>
      </c>
      <c r="F53" s="107">
        <v>9</v>
      </c>
      <c r="G53" s="108">
        <v>2.3261932627491539</v>
      </c>
      <c r="H53" s="128">
        <f t="shared" si="10"/>
        <v>2.8488888888888888</v>
      </c>
      <c r="I53" s="128">
        <f t="shared" si="11"/>
        <v>25.64</v>
      </c>
      <c r="J53" s="99"/>
      <c r="K53" s="98" t="b">
        <f t="shared" si="0"/>
        <v>0</v>
      </c>
      <c r="L53" s="121">
        <f t="shared" si="3"/>
        <v>0</v>
      </c>
    </row>
    <row r="54" spans="1:12" x14ac:dyDescent="0.2">
      <c r="A54" s="104" t="s">
        <v>227</v>
      </c>
      <c r="B54" s="105" t="s">
        <v>174</v>
      </c>
      <c r="C54" s="105"/>
      <c r="D54" s="106" t="s">
        <v>222</v>
      </c>
      <c r="E54" s="105" t="s">
        <v>208</v>
      </c>
      <c r="F54" s="107">
        <v>1.38</v>
      </c>
      <c r="G54" s="108">
        <v>20.839176231268706</v>
      </c>
      <c r="H54" s="128">
        <f t="shared" si="10"/>
        <v>25.521739130434781</v>
      </c>
      <c r="I54" s="128">
        <f t="shared" si="11"/>
        <v>35.22</v>
      </c>
      <c r="J54" s="99"/>
      <c r="K54" s="98" t="b">
        <f t="shared" si="0"/>
        <v>0</v>
      </c>
      <c r="L54" s="121">
        <f t="shared" si="3"/>
        <v>0</v>
      </c>
    </row>
    <row r="55" spans="1:12" x14ac:dyDescent="0.2">
      <c r="A55" s="109">
        <v>4</v>
      </c>
      <c r="B55" s="110"/>
      <c r="C55" s="110"/>
      <c r="D55" s="111" t="s">
        <v>228</v>
      </c>
      <c r="E55" s="112"/>
      <c r="F55" s="113"/>
      <c r="G55" s="114"/>
      <c r="H55" s="114"/>
      <c r="I55" s="129">
        <f>SUM(I56:I80)</f>
        <v>188693.61</v>
      </c>
      <c r="J55" s="99"/>
      <c r="K55" s="98" t="b">
        <f t="shared" si="0"/>
        <v>0</v>
      </c>
      <c r="L55" s="121"/>
    </row>
    <row r="56" spans="1:12" x14ac:dyDescent="0.2">
      <c r="A56" s="131" t="s">
        <v>229</v>
      </c>
      <c r="B56" s="132"/>
      <c r="C56" s="132"/>
      <c r="D56" s="133" t="s">
        <v>230</v>
      </c>
      <c r="E56" s="134"/>
      <c r="F56" s="135"/>
      <c r="G56" s="136"/>
      <c r="H56" s="137"/>
      <c r="I56" s="137"/>
      <c r="J56" s="99"/>
      <c r="K56" s="98" t="b">
        <f t="shared" si="0"/>
        <v>1</v>
      </c>
      <c r="L56" s="121"/>
    </row>
    <row r="57" spans="1:12" x14ac:dyDescent="0.2">
      <c r="A57" s="104" t="s">
        <v>1107</v>
      </c>
      <c r="B57" s="105" t="s">
        <v>174</v>
      </c>
      <c r="C57" s="105"/>
      <c r="D57" s="106" t="s">
        <v>232</v>
      </c>
      <c r="E57" s="105" t="s">
        <v>178</v>
      </c>
      <c r="F57" s="107">
        <v>54.26</v>
      </c>
      <c r="G57" s="108">
        <v>33.004013018556407</v>
      </c>
      <c r="H57" s="128">
        <f t="shared" ref="H57:H80" si="12">G57*(1+$H$11)</f>
        <v>40.42001474382603</v>
      </c>
      <c r="I57" s="128">
        <f t="shared" ref="I57:I80" si="13">F57*H57</f>
        <v>2193.1900000000005</v>
      </c>
      <c r="J57" s="99"/>
      <c r="K57" s="98" t="b">
        <f t="shared" si="0"/>
        <v>0</v>
      </c>
      <c r="L57" s="121">
        <f t="shared" si="3"/>
        <v>0</v>
      </c>
    </row>
    <row r="58" spans="1:12" x14ac:dyDescent="0.2">
      <c r="A58" s="104" t="s">
        <v>1108</v>
      </c>
      <c r="B58" s="105" t="s">
        <v>174</v>
      </c>
      <c r="C58" s="105"/>
      <c r="D58" s="106" t="s">
        <v>234</v>
      </c>
      <c r="E58" s="105" t="s">
        <v>178</v>
      </c>
      <c r="F58" s="107">
        <v>77</v>
      </c>
      <c r="G58" s="108">
        <v>61.876377888462493</v>
      </c>
      <c r="H58" s="128">
        <f t="shared" si="12"/>
        <v>75.780000000000015</v>
      </c>
      <c r="I58" s="128">
        <f t="shared" si="13"/>
        <v>5835.0600000000013</v>
      </c>
      <c r="J58" s="99"/>
      <c r="K58" s="98" t="b">
        <f t="shared" si="0"/>
        <v>0</v>
      </c>
      <c r="L58" s="121">
        <f t="shared" si="3"/>
        <v>0</v>
      </c>
    </row>
    <row r="59" spans="1:12" x14ac:dyDescent="0.2">
      <c r="A59" s="104" t="s">
        <v>231</v>
      </c>
      <c r="B59" s="105" t="s">
        <v>174</v>
      </c>
      <c r="C59" s="105"/>
      <c r="D59" s="106" t="s">
        <v>235</v>
      </c>
      <c r="E59" s="105" t="s">
        <v>19</v>
      </c>
      <c r="F59" s="107">
        <v>895</v>
      </c>
      <c r="G59" s="108">
        <v>10.231076998448602</v>
      </c>
      <c r="H59" s="128">
        <f t="shared" si="12"/>
        <v>12.530000000000001</v>
      </c>
      <c r="I59" s="128">
        <f t="shared" si="13"/>
        <v>11214.35</v>
      </c>
      <c r="J59" s="99"/>
      <c r="K59" s="98" t="b">
        <f t="shared" si="0"/>
        <v>0</v>
      </c>
      <c r="L59" s="121">
        <f t="shared" si="3"/>
        <v>0</v>
      </c>
    </row>
    <row r="60" spans="1:12" x14ac:dyDescent="0.2">
      <c r="A60" s="104" t="s">
        <v>233</v>
      </c>
      <c r="B60" s="105" t="s">
        <v>174</v>
      </c>
      <c r="C60" s="105"/>
      <c r="D60" s="106" t="s">
        <v>236</v>
      </c>
      <c r="E60" s="105" t="s">
        <v>208</v>
      </c>
      <c r="F60" s="107">
        <v>21.7</v>
      </c>
      <c r="G60" s="108">
        <v>819.58752994714405</v>
      </c>
      <c r="H60" s="128">
        <f t="shared" si="12"/>
        <v>1003.7488479262672</v>
      </c>
      <c r="I60" s="128">
        <f t="shared" si="13"/>
        <v>21781.35</v>
      </c>
      <c r="J60" s="99"/>
      <c r="K60" s="98" t="b">
        <f t="shared" si="0"/>
        <v>0</v>
      </c>
      <c r="L60" s="121">
        <f t="shared" si="3"/>
        <v>0</v>
      </c>
    </row>
    <row r="61" spans="1:12" x14ac:dyDescent="0.2">
      <c r="A61" s="131" t="s">
        <v>237</v>
      </c>
      <c r="B61" s="132"/>
      <c r="C61" s="132"/>
      <c r="D61" s="133" t="s">
        <v>238</v>
      </c>
      <c r="E61" s="134"/>
      <c r="F61" s="135"/>
      <c r="G61" s="136"/>
      <c r="H61" s="137"/>
      <c r="I61" s="137"/>
      <c r="J61" s="99"/>
      <c r="K61" s="98" t="b">
        <f t="shared" si="0"/>
        <v>1</v>
      </c>
      <c r="L61" s="121"/>
    </row>
    <row r="62" spans="1:12" x14ac:dyDescent="0.2">
      <c r="A62" s="104" t="s">
        <v>1109</v>
      </c>
      <c r="B62" s="105" t="s">
        <v>174</v>
      </c>
      <c r="C62" s="105"/>
      <c r="D62" s="106" t="s">
        <v>232</v>
      </c>
      <c r="E62" s="105" t="s">
        <v>178</v>
      </c>
      <c r="F62" s="107">
        <v>59.06</v>
      </c>
      <c r="G62" s="108">
        <v>32.048734106040776</v>
      </c>
      <c r="H62" s="128">
        <f t="shared" si="12"/>
        <v>39.250084659668133</v>
      </c>
      <c r="I62" s="128">
        <f t="shared" si="13"/>
        <v>2318.11</v>
      </c>
      <c r="J62" s="99"/>
      <c r="K62" s="98" t="b">
        <f t="shared" si="0"/>
        <v>0</v>
      </c>
      <c r="L62" s="121">
        <f t="shared" si="3"/>
        <v>0</v>
      </c>
    </row>
    <row r="63" spans="1:12" x14ac:dyDescent="0.2">
      <c r="A63" s="104" t="s">
        <v>1110</v>
      </c>
      <c r="B63" s="105" t="s">
        <v>174</v>
      </c>
      <c r="C63" s="105"/>
      <c r="D63" s="106" t="s">
        <v>234</v>
      </c>
      <c r="E63" s="105" t="s">
        <v>178</v>
      </c>
      <c r="F63" s="107">
        <v>81.08</v>
      </c>
      <c r="G63" s="108">
        <v>61.87635371895594</v>
      </c>
      <c r="H63" s="128">
        <f t="shared" si="12"/>
        <v>75.779970399605332</v>
      </c>
      <c r="I63" s="128">
        <f t="shared" si="13"/>
        <v>6144.24</v>
      </c>
      <c r="J63" s="99"/>
      <c r="K63" s="98" t="b">
        <f t="shared" si="0"/>
        <v>0</v>
      </c>
      <c r="L63" s="121">
        <f t="shared" si="3"/>
        <v>0</v>
      </c>
    </row>
    <row r="64" spans="1:12" x14ac:dyDescent="0.2">
      <c r="A64" s="104" t="s">
        <v>239</v>
      </c>
      <c r="B64" s="105" t="s">
        <v>174</v>
      </c>
      <c r="C64" s="105"/>
      <c r="D64" s="106" t="s">
        <v>241</v>
      </c>
      <c r="E64" s="105" t="s">
        <v>19</v>
      </c>
      <c r="F64" s="107">
        <v>954</v>
      </c>
      <c r="G64" s="108">
        <v>10.231076998448602</v>
      </c>
      <c r="H64" s="128">
        <f t="shared" si="12"/>
        <v>12.530000000000001</v>
      </c>
      <c r="I64" s="128">
        <f t="shared" si="13"/>
        <v>11953.62</v>
      </c>
      <c r="J64" s="99"/>
      <c r="K64" s="98" t="b">
        <f t="shared" si="0"/>
        <v>0</v>
      </c>
      <c r="L64" s="121">
        <f t="shared" si="3"/>
        <v>0</v>
      </c>
    </row>
    <row r="65" spans="1:12" x14ac:dyDescent="0.2">
      <c r="A65" s="104" t="s">
        <v>240</v>
      </c>
      <c r="B65" s="105" t="s">
        <v>174</v>
      </c>
      <c r="C65" s="105"/>
      <c r="D65" s="106" t="s">
        <v>236</v>
      </c>
      <c r="E65" s="105" t="s">
        <v>208</v>
      </c>
      <c r="F65" s="107">
        <v>24.1</v>
      </c>
      <c r="G65" s="108">
        <v>819.58864004970985</v>
      </c>
      <c r="H65" s="128">
        <f t="shared" si="12"/>
        <v>1003.7502074688796</v>
      </c>
      <c r="I65" s="128">
        <f t="shared" si="13"/>
        <v>24190.38</v>
      </c>
      <c r="J65" s="99"/>
      <c r="K65" s="98" t="b">
        <f t="shared" si="0"/>
        <v>0</v>
      </c>
      <c r="L65" s="121">
        <f t="shared" si="3"/>
        <v>0</v>
      </c>
    </row>
    <row r="66" spans="1:12" x14ac:dyDescent="0.2">
      <c r="A66" s="131" t="s">
        <v>242</v>
      </c>
      <c r="B66" s="132"/>
      <c r="C66" s="132"/>
      <c r="D66" s="133" t="s">
        <v>243</v>
      </c>
      <c r="E66" s="134"/>
      <c r="F66" s="135"/>
      <c r="G66" s="136"/>
      <c r="H66" s="137"/>
      <c r="I66" s="137"/>
      <c r="J66" s="99"/>
      <c r="K66" s="98" t="b">
        <f t="shared" si="0"/>
        <v>1</v>
      </c>
      <c r="L66" s="121"/>
    </row>
    <row r="67" spans="1:12" x14ac:dyDescent="0.2">
      <c r="A67" s="104" t="s">
        <v>244</v>
      </c>
      <c r="B67" s="105" t="s">
        <v>174</v>
      </c>
      <c r="C67" s="105"/>
      <c r="D67" s="106" t="s">
        <v>245</v>
      </c>
      <c r="E67" s="105" t="s">
        <v>10</v>
      </c>
      <c r="F67" s="107">
        <v>192</v>
      </c>
      <c r="G67" s="108">
        <v>281.17906426063524</v>
      </c>
      <c r="H67" s="128">
        <f t="shared" si="12"/>
        <v>344.35999999999996</v>
      </c>
      <c r="I67" s="128">
        <f t="shared" si="13"/>
        <v>66117.119999999995</v>
      </c>
      <c r="J67" s="99"/>
      <c r="K67" s="98" t="b">
        <f t="shared" si="0"/>
        <v>0</v>
      </c>
      <c r="L67" s="121">
        <f t="shared" si="3"/>
        <v>0</v>
      </c>
    </row>
    <row r="68" spans="1:12" x14ac:dyDescent="0.2">
      <c r="A68" s="104" t="s">
        <v>246</v>
      </c>
      <c r="B68" s="105" t="s">
        <v>174</v>
      </c>
      <c r="C68" s="105"/>
      <c r="D68" s="106" t="s">
        <v>247</v>
      </c>
      <c r="E68" s="105" t="s">
        <v>1</v>
      </c>
      <c r="F68" s="107">
        <v>12</v>
      </c>
      <c r="G68" s="108">
        <v>14.607659018535154</v>
      </c>
      <c r="H68" s="128">
        <f t="shared" si="12"/>
        <v>17.89</v>
      </c>
      <c r="I68" s="128">
        <f t="shared" si="13"/>
        <v>214.68</v>
      </c>
      <c r="J68" s="99"/>
      <c r="K68" s="98" t="b">
        <f t="shared" si="0"/>
        <v>0</v>
      </c>
      <c r="L68" s="121">
        <f t="shared" si="3"/>
        <v>0</v>
      </c>
    </row>
    <row r="69" spans="1:12" ht="27" x14ac:dyDescent="0.2">
      <c r="A69" s="104" t="s">
        <v>248</v>
      </c>
      <c r="B69" s="105" t="s">
        <v>174</v>
      </c>
      <c r="C69" s="105"/>
      <c r="D69" s="106" t="s">
        <v>249</v>
      </c>
      <c r="E69" s="105" t="s">
        <v>178</v>
      </c>
      <c r="F69" s="107">
        <v>6.47</v>
      </c>
      <c r="G69" s="108">
        <v>32.048980484007124</v>
      </c>
      <c r="H69" s="128">
        <f t="shared" si="12"/>
        <v>39.250386398763524</v>
      </c>
      <c r="I69" s="128">
        <f t="shared" si="13"/>
        <v>253.95</v>
      </c>
      <c r="J69" s="99"/>
      <c r="K69" s="98" t="b">
        <f t="shared" si="0"/>
        <v>0</v>
      </c>
      <c r="L69" s="121">
        <f t="shared" si="3"/>
        <v>0</v>
      </c>
    </row>
    <row r="70" spans="1:12" ht="40.5" x14ac:dyDescent="0.2">
      <c r="A70" s="104" t="s">
        <v>250</v>
      </c>
      <c r="B70" s="105" t="s">
        <v>174</v>
      </c>
      <c r="C70" s="105"/>
      <c r="D70" s="106" t="s">
        <v>251</v>
      </c>
      <c r="E70" s="105" t="s">
        <v>178</v>
      </c>
      <c r="F70" s="107">
        <v>13.81</v>
      </c>
      <c r="G70" s="108">
        <v>71.666311813672081</v>
      </c>
      <c r="H70" s="128">
        <f t="shared" si="12"/>
        <v>87.769732078204186</v>
      </c>
      <c r="I70" s="128">
        <f t="shared" si="13"/>
        <v>1212.0999999999999</v>
      </c>
      <c r="J70" s="99"/>
      <c r="K70" s="98" t="b">
        <f t="shared" si="0"/>
        <v>0</v>
      </c>
      <c r="L70" s="121">
        <f t="shared" si="3"/>
        <v>0</v>
      </c>
    </row>
    <row r="71" spans="1:12" x14ac:dyDescent="0.2">
      <c r="A71" s="104" t="s">
        <v>252</v>
      </c>
      <c r="B71" s="105" t="s">
        <v>174</v>
      </c>
      <c r="C71" s="105"/>
      <c r="D71" s="106" t="s">
        <v>235</v>
      </c>
      <c r="E71" s="105" t="s">
        <v>19</v>
      </c>
      <c r="F71" s="107">
        <v>82.8</v>
      </c>
      <c r="G71" s="108">
        <v>10.231037552724143</v>
      </c>
      <c r="H71" s="128">
        <f t="shared" si="12"/>
        <v>12.529951690821257</v>
      </c>
      <c r="I71" s="128">
        <f t="shared" si="13"/>
        <v>1037.48</v>
      </c>
      <c r="J71" s="99"/>
      <c r="K71" s="98" t="b">
        <f t="shared" si="0"/>
        <v>0</v>
      </c>
      <c r="L71" s="121">
        <f t="shared" si="3"/>
        <v>0</v>
      </c>
    </row>
    <row r="72" spans="1:12" x14ac:dyDescent="0.2">
      <c r="A72" s="104" t="s">
        <v>253</v>
      </c>
      <c r="B72" s="105" t="s">
        <v>174</v>
      </c>
      <c r="C72" s="105"/>
      <c r="D72" s="106" t="s">
        <v>254</v>
      </c>
      <c r="E72" s="105" t="s">
        <v>19</v>
      </c>
      <c r="F72" s="107">
        <v>56.8</v>
      </c>
      <c r="G72" s="108">
        <v>13.897338468633309</v>
      </c>
      <c r="H72" s="128">
        <f t="shared" si="12"/>
        <v>17.020070422535213</v>
      </c>
      <c r="I72" s="128">
        <f t="shared" si="13"/>
        <v>966.74</v>
      </c>
      <c r="J72" s="99"/>
      <c r="K72" s="98" t="b">
        <f t="shared" si="0"/>
        <v>0</v>
      </c>
      <c r="L72" s="121">
        <f t="shared" si="3"/>
        <v>0</v>
      </c>
    </row>
    <row r="73" spans="1:12" x14ac:dyDescent="0.2">
      <c r="A73" s="104" t="s">
        <v>255</v>
      </c>
      <c r="B73" s="105" t="s">
        <v>174</v>
      </c>
      <c r="C73" s="105"/>
      <c r="D73" s="106" t="s">
        <v>236</v>
      </c>
      <c r="E73" s="105" t="s">
        <v>208</v>
      </c>
      <c r="F73" s="107">
        <v>3.95</v>
      </c>
      <c r="G73" s="108">
        <v>819.58795385695078</v>
      </c>
      <c r="H73" s="128">
        <f t="shared" si="12"/>
        <v>1003.7493670886075</v>
      </c>
      <c r="I73" s="128">
        <f t="shared" si="13"/>
        <v>3964.81</v>
      </c>
      <c r="J73" s="99"/>
      <c r="K73" s="98" t="b">
        <f t="shared" si="0"/>
        <v>0</v>
      </c>
      <c r="L73" s="121">
        <f t="shared" si="3"/>
        <v>0</v>
      </c>
    </row>
    <row r="74" spans="1:12" x14ac:dyDescent="0.2">
      <c r="A74" s="131" t="s">
        <v>256</v>
      </c>
      <c r="B74" s="132"/>
      <c r="C74" s="132"/>
      <c r="D74" s="133" t="s">
        <v>257</v>
      </c>
      <c r="E74" s="134"/>
      <c r="F74" s="135"/>
      <c r="G74" s="136"/>
      <c r="H74" s="137"/>
      <c r="I74" s="137"/>
      <c r="J74" s="99"/>
      <c r="K74" s="98" t="b">
        <f t="shared" si="0"/>
        <v>1</v>
      </c>
      <c r="L74" s="121"/>
    </row>
    <row r="75" spans="1:12" ht="27" x14ac:dyDescent="0.2">
      <c r="A75" s="104" t="s">
        <v>258</v>
      </c>
      <c r="B75" s="105" t="s">
        <v>174</v>
      </c>
      <c r="C75" s="105"/>
      <c r="D75" s="106" t="s">
        <v>249</v>
      </c>
      <c r="E75" s="105" t="s">
        <v>178</v>
      </c>
      <c r="F75" s="107">
        <v>31.26</v>
      </c>
      <c r="G75" s="108">
        <v>32.0487955816252</v>
      </c>
      <c r="H75" s="128">
        <f t="shared" si="12"/>
        <v>39.250159948816382</v>
      </c>
      <c r="I75" s="128">
        <f t="shared" si="13"/>
        <v>1226.9600000000003</v>
      </c>
      <c r="J75" s="99"/>
      <c r="K75" s="98" t="b">
        <f t="shared" si="0"/>
        <v>0</v>
      </c>
      <c r="L75" s="121">
        <f t="shared" si="3"/>
        <v>0</v>
      </c>
    </row>
    <row r="76" spans="1:12" ht="40.5" x14ac:dyDescent="0.2">
      <c r="A76" s="104" t="s">
        <v>259</v>
      </c>
      <c r="B76" s="105" t="s">
        <v>174</v>
      </c>
      <c r="C76" s="105"/>
      <c r="D76" s="106" t="s">
        <v>251</v>
      </c>
      <c r="E76" s="105" t="s">
        <v>178</v>
      </c>
      <c r="F76" s="107">
        <v>104.63</v>
      </c>
      <c r="G76" s="108">
        <v>71.666568818235191</v>
      </c>
      <c r="H76" s="128">
        <f t="shared" si="12"/>
        <v>87.770046831692625</v>
      </c>
      <c r="I76" s="128">
        <f t="shared" si="13"/>
        <v>9183.3799999999992</v>
      </c>
      <c r="J76" s="99"/>
      <c r="K76" s="98" t="b">
        <f t="shared" si="0"/>
        <v>0</v>
      </c>
      <c r="L76" s="121">
        <f t="shared" si="3"/>
        <v>0</v>
      </c>
    </row>
    <row r="77" spans="1:12" ht="27" x14ac:dyDescent="0.2">
      <c r="A77" s="104" t="s">
        <v>260</v>
      </c>
      <c r="B77" s="105" t="s">
        <v>174</v>
      </c>
      <c r="C77" s="105"/>
      <c r="D77" s="106" t="s">
        <v>261</v>
      </c>
      <c r="E77" s="105" t="s">
        <v>19</v>
      </c>
      <c r="F77" s="107">
        <v>78.7</v>
      </c>
      <c r="G77" s="108">
        <v>11.929483236254523</v>
      </c>
      <c r="H77" s="128">
        <f t="shared" si="12"/>
        <v>14.610038119440913</v>
      </c>
      <c r="I77" s="128">
        <f t="shared" si="13"/>
        <v>1149.81</v>
      </c>
      <c r="J77" s="99"/>
      <c r="K77" s="98" t="b">
        <f t="shared" si="0"/>
        <v>0</v>
      </c>
      <c r="L77" s="121">
        <f t="shared" si="3"/>
        <v>0</v>
      </c>
    </row>
    <row r="78" spans="1:12" ht="27" x14ac:dyDescent="0.2">
      <c r="A78" s="104" t="s">
        <v>262</v>
      </c>
      <c r="B78" s="105" t="s">
        <v>174</v>
      </c>
      <c r="C78" s="105"/>
      <c r="D78" s="106" t="s">
        <v>263</v>
      </c>
      <c r="E78" s="105" t="s">
        <v>19</v>
      </c>
      <c r="F78" s="107">
        <v>276.89999999999998</v>
      </c>
      <c r="G78" s="108">
        <v>9.4472027155742744</v>
      </c>
      <c r="H78" s="128">
        <f t="shared" si="12"/>
        <v>11.569989165763813</v>
      </c>
      <c r="I78" s="128">
        <f t="shared" si="13"/>
        <v>3203.7299999999996</v>
      </c>
      <c r="J78" s="99"/>
      <c r="K78" s="98" t="b">
        <f t="shared" si="0"/>
        <v>0</v>
      </c>
      <c r="L78" s="121">
        <f t="shared" si="3"/>
        <v>0</v>
      </c>
    </row>
    <row r="79" spans="1:12" ht="27" x14ac:dyDescent="0.2">
      <c r="A79" s="104" t="s">
        <v>264</v>
      </c>
      <c r="B79" s="105" t="s">
        <v>174</v>
      </c>
      <c r="C79" s="105"/>
      <c r="D79" s="106" t="s">
        <v>265</v>
      </c>
      <c r="E79" s="105" t="s">
        <v>19</v>
      </c>
      <c r="F79" s="107">
        <v>247.3</v>
      </c>
      <c r="G79" s="108">
        <v>13.350224723081791</v>
      </c>
      <c r="H79" s="128">
        <f t="shared" si="12"/>
        <v>16.350020218358267</v>
      </c>
      <c r="I79" s="128">
        <f t="shared" si="13"/>
        <v>4043.3599999999997</v>
      </c>
      <c r="J79" s="99"/>
      <c r="K79" s="98" t="b">
        <f t="shared" si="0"/>
        <v>0</v>
      </c>
      <c r="L79" s="121">
        <f t="shared" si="3"/>
        <v>0</v>
      </c>
    </row>
    <row r="80" spans="1:12" x14ac:dyDescent="0.2">
      <c r="A80" s="104" t="s">
        <v>1111</v>
      </c>
      <c r="B80" s="105" t="s">
        <v>174</v>
      </c>
      <c r="C80" s="105"/>
      <c r="D80" s="106" t="s">
        <v>236</v>
      </c>
      <c r="E80" s="105" t="s">
        <v>208</v>
      </c>
      <c r="F80" s="107">
        <v>10.45</v>
      </c>
      <c r="G80" s="108">
        <v>819.58866598713973</v>
      </c>
      <c r="H80" s="128">
        <f t="shared" si="12"/>
        <v>1003.75023923445</v>
      </c>
      <c r="I80" s="128">
        <f t="shared" si="13"/>
        <v>10489.19</v>
      </c>
      <c r="J80" s="99"/>
      <c r="K80" s="98" t="b">
        <f t="shared" si="0"/>
        <v>0</v>
      </c>
      <c r="L80" s="121">
        <f t="shared" si="3"/>
        <v>0</v>
      </c>
    </row>
    <row r="81" spans="1:12" x14ac:dyDescent="0.2">
      <c r="A81" s="109">
        <v>5</v>
      </c>
      <c r="B81" s="110"/>
      <c r="C81" s="110"/>
      <c r="D81" s="111" t="s">
        <v>266</v>
      </c>
      <c r="E81" s="112"/>
      <c r="F81" s="113"/>
      <c r="G81" s="114"/>
      <c r="H81" s="114"/>
      <c r="I81" s="114">
        <f>SUM(I82:I114)</f>
        <v>585181.98999999987</v>
      </c>
      <c r="J81" s="99"/>
      <c r="K81" s="98" t="b">
        <f t="shared" si="0"/>
        <v>0</v>
      </c>
      <c r="L81" s="121"/>
    </row>
    <row r="82" spans="1:12" x14ac:dyDescent="0.2">
      <c r="A82" s="131" t="s">
        <v>267</v>
      </c>
      <c r="B82" s="132"/>
      <c r="C82" s="132"/>
      <c r="D82" s="133" t="s">
        <v>268</v>
      </c>
      <c r="E82" s="134"/>
      <c r="F82" s="135"/>
      <c r="G82" s="136"/>
      <c r="H82" s="137"/>
      <c r="I82" s="137"/>
      <c r="J82" s="99"/>
      <c r="K82" s="98" t="b">
        <f t="shared" si="0"/>
        <v>1</v>
      </c>
      <c r="L82" s="121"/>
    </row>
    <row r="83" spans="1:12" ht="40.5" x14ac:dyDescent="0.2">
      <c r="A83" s="104" t="s">
        <v>269</v>
      </c>
      <c r="B83" s="105" t="s">
        <v>174</v>
      </c>
      <c r="C83" s="105"/>
      <c r="D83" s="106" t="s">
        <v>270</v>
      </c>
      <c r="E83" s="105" t="s">
        <v>178</v>
      </c>
      <c r="F83" s="107">
        <v>1048.53</v>
      </c>
      <c r="G83" s="108">
        <v>39.813829778390442</v>
      </c>
      <c r="H83" s="128">
        <f t="shared" ref="H83:H114" si="14">G83*(1+$H$11)</f>
        <v>48.759997329594768</v>
      </c>
      <c r="I83" s="128">
        <f t="shared" ref="I83:I114" si="15">F83*H83</f>
        <v>51126.32</v>
      </c>
      <c r="J83" s="99"/>
      <c r="K83" s="98" t="b">
        <f t="shared" ref="K83:K146" si="16">I83=J83</f>
        <v>0</v>
      </c>
      <c r="L83" s="121">
        <f t="shared" si="3"/>
        <v>0</v>
      </c>
    </row>
    <row r="84" spans="1:12" ht="40.5" x14ac:dyDescent="0.2">
      <c r="A84" s="104" t="s">
        <v>271</v>
      </c>
      <c r="B84" s="105" t="s">
        <v>174</v>
      </c>
      <c r="C84" s="105"/>
      <c r="D84" s="106" t="s">
        <v>272</v>
      </c>
      <c r="E84" s="105" t="s">
        <v>19</v>
      </c>
      <c r="F84" s="107">
        <v>1354</v>
      </c>
      <c r="G84" s="108">
        <v>15.12207071119458</v>
      </c>
      <c r="H84" s="128">
        <f t="shared" si="14"/>
        <v>18.52</v>
      </c>
      <c r="I84" s="128">
        <f t="shared" si="15"/>
        <v>25076.079999999998</v>
      </c>
      <c r="J84" s="99"/>
      <c r="K84" s="98" t="b">
        <f t="shared" si="16"/>
        <v>0</v>
      </c>
      <c r="L84" s="121">
        <f t="shared" ref="L84:L146" si="17">J84/(F84*(1+$H$11))</f>
        <v>0</v>
      </c>
    </row>
    <row r="85" spans="1:12" ht="40.5" x14ac:dyDescent="0.2">
      <c r="A85" s="104" t="s">
        <v>273</v>
      </c>
      <c r="B85" s="105" t="s">
        <v>174</v>
      </c>
      <c r="C85" s="105"/>
      <c r="D85" s="106" t="s">
        <v>274</v>
      </c>
      <c r="E85" s="105" t="s">
        <v>19</v>
      </c>
      <c r="F85" s="107">
        <v>253</v>
      </c>
      <c r="G85" s="108">
        <v>13.668653547807629</v>
      </c>
      <c r="H85" s="128">
        <f t="shared" si="14"/>
        <v>16.740000000000002</v>
      </c>
      <c r="I85" s="128">
        <f t="shared" si="15"/>
        <v>4235.22</v>
      </c>
      <c r="J85" s="99"/>
      <c r="K85" s="98" t="b">
        <f t="shared" si="16"/>
        <v>0</v>
      </c>
      <c r="L85" s="121">
        <f t="shared" si="17"/>
        <v>0</v>
      </c>
    </row>
    <row r="86" spans="1:12" ht="40.5" x14ac:dyDescent="0.2">
      <c r="A86" s="104" t="s">
        <v>275</v>
      </c>
      <c r="B86" s="105" t="s">
        <v>174</v>
      </c>
      <c r="C86" s="105"/>
      <c r="D86" s="106" t="s">
        <v>276</v>
      </c>
      <c r="E86" s="105" t="s">
        <v>19</v>
      </c>
      <c r="F86" s="107">
        <v>2240</v>
      </c>
      <c r="G86" s="108">
        <v>11.611006777169919</v>
      </c>
      <c r="H86" s="128">
        <f t="shared" si="14"/>
        <v>14.219999999999999</v>
      </c>
      <c r="I86" s="128">
        <f t="shared" si="15"/>
        <v>31852.799999999996</v>
      </c>
      <c r="J86" s="99"/>
      <c r="K86" s="98" t="b">
        <f t="shared" si="16"/>
        <v>0</v>
      </c>
      <c r="L86" s="121">
        <f t="shared" si="17"/>
        <v>0</v>
      </c>
    </row>
    <row r="87" spans="1:12" ht="40.5" x14ac:dyDescent="0.2">
      <c r="A87" s="104" t="s">
        <v>277</v>
      </c>
      <c r="B87" s="105" t="s">
        <v>174</v>
      </c>
      <c r="C87" s="105"/>
      <c r="D87" s="106" t="s">
        <v>278</v>
      </c>
      <c r="E87" s="105" t="s">
        <v>19</v>
      </c>
      <c r="F87" s="107">
        <v>1885</v>
      </c>
      <c r="G87" s="108">
        <v>10.900628725402139</v>
      </c>
      <c r="H87" s="128">
        <f t="shared" si="14"/>
        <v>13.35</v>
      </c>
      <c r="I87" s="128">
        <f t="shared" si="15"/>
        <v>25164.75</v>
      </c>
      <c r="J87" s="99"/>
      <c r="K87" s="98" t="b">
        <f t="shared" si="16"/>
        <v>0</v>
      </c>
      <c r="L87" s="121">
        <f t="shared" si="17"/>
        <v>0</v>
      </c>
    </row>
    <row r="88" spans="1:12" ht="40.5" x14ac:dyDescent="0.2">
      <c r="A88" s="104" t="s">
        <v>279</v>
      </c>
      <c r="B88" s="105" t="s">
        <v>174</v>
      </c>
      <c r="C88" s="105"/>
      <c r="D88" s="106" t="s">
        <v>280</v>
      </c>
      <c r="E88" s="105" t="s">
        <v>19</v>
      </c>
      <c r="F88" s="107">
        <v>506</v>
      </c>
      <c r="G88" s="108">
        <v>9.030783048909937</v>
      </c>
      <c r="H88" s="128">
        <f t="shared" si="14"/>
        <v>11.059999999999999</v>
      </c>
      <c r="I88" s="128">
        <f t="shared" si="15"/>
        <v>5596.36</v>
      </c>
      <c r="J88" s="99"/>
      <c r="K88" s="98" t="b">
        <f t="shared" si="16"/>
        <v>0</v>
      </c>
      <c r="L88" s="121">
        <f t="shared" si="17"/>
        <v>0</v>
      </c>
    </row>
    <row r="89" spans="1:12" ht="27" x14ac:dyDescent="0.2">
      <c r="A89" s="104" t="s">
        <v>281</v>
      </c>
      <c r="B89" s="105" t="s">
        <v>174</v>
      </c>
      <c r="C89" s="105"/>
      <c r="D89" s="106" t="s">
        <v>282</v>
      </c>
      <c r="E89" s="105" t="s">
        <v>19</v>
      </c>
      <c r="F89" s="107">
        <v>316</v>
      </c>
      <c r="G89" s="108">
        <v>7.7570017147056429</v>
      </c>
      <c r="H89" s="128">
        <f t="shared" si="14"/>
        <v>9.5</v>
      </c>
      <c r="I89" s="128">
        <f t="shared" si="15"/>
        <v>3002</v>
      </c>
      <c r="J89" s="99"/>
      <c r="K89" s="98" t="b">
        <f t="shared" si="16"/>
        <v>0</v>
      </c>
      <c r="L89" s="121">
        <f t="shared" si="17"/>
        <v>0</v>
      </c>
    </row>
    <row r="90" spans="1:12" ht="27" x14ac:dyDescent="0.2">
      <c r="A90" s="104" t="s">
        <v>283</v>
      </c>
      <c r="B90" s="105" t="s">
        <v>174</v>
      </c>
      <c r="C90" s="105"/>
      <c r="D90" s="106" t="s">
        <v>284</v>
      </c>
      <c r="E90" s="105" t="s">
        <v>19</v>
      </c>
      <c r="F90" s="107">
        <v>90</v>
      </c>
      <c r="G90" s="108">
        <v>8.7531640401731039</v>
      </c>
      <c r="H90" s="128">
        <f t="shared" si="14"/>
        <v>10.719999999999999</v>
      </c>
      <c r="I90" s="128">
        <f t="shared" si="15"/>
        <v>964.8</v>
      </c>
      <c r="J90" s="99"/>
      <c r="K90" s="98" t="b">
        <f t="shared" si="16"/>
        <v>0</v>
      </c>
      <c r="L90" s="121">
        <f t="shared" si="17"/>
        <v>0</v>
      </c>
    </row>
    <row r="91" spans="1:12" x14ac:dyDescent="0.2">
      <c r="A91" s="104" t="s">
        <v>285</v>
      </c>
      <c r="B91" s="105" t="s">
        <v>174</v>
      </c>
      <c r="C91" s="105"/>
      <c r="D91" s="106" t="s">
        <v>236</v>
      </c>
      <c r="E91" s="105" t="s">
        <v>208</v>
      </c>
      <c r="F91" s="107">
        <v>76.739999999999995</v>
      </c>
      <c r="G91" s="108">
        <v>819.58852384671275</v>
      </c>
      <c r="H91" s="128">
        <f t="shared" si="14"/>
        <v>1003.750065155069</v>
      </c>
      <c r="I91" s="128">
        <f t="shared" si="15"/>
        <v>77027.78</v>
      </c>
      <c r="J91" s="99"/>
      <c r="K91" s="98" t="b">
        <f t="shared" si="16"/>
        <v>0</v>
      </c>
      <c r="L91" s="121">
        <f t="shared" si="17"/>
        <v>0</v>
      </c>
    </row>
    <row r="92" spans="1:12" x14ac:dyDescent="0.2">
      <c r="A92" s="131" t="s">
        <v>286</v>
      </c>
      <c r="B92" s="132"/>
      <c r="C92" s="132"/>
      <c r="D92" s="133" t="s">
        <v>287</v>
      </c>
      <c r="E92" s="134"/>
      <c r="F92" s="135"/>
      <c r="G92" s="136"/>
      <c r="H92" s="137"/>
      <c r="I92" s="137"/>
      <c r="J92" s="99"/>
      <c r="K92" s="98" t="b">
        <f t="shared" si="16"/>
        <v>1</v>
      </c>
      <c r="L92" s="121"/>
    </row>
    <row r="93" spans="1:12" ht="40.5" x14ac:dyDescent="0.2">
      <c r="A93" s="104" t="s">
        <v>288</v>
      </c>
      <c r="B93" s="105" t="s">
        <v>174</v>
      </c>
      <c r="C93" s="105"/>
      <c r="D93" s="106" t="s">
        <v>270</v>
      </c>
      <c r="E93" s="105" t="s">
        <v>178</v>
      </c>
      <c r="F93" s="107">
        <v>1158.49</v>
      </c>
      <c r="G93" s="108">
        <v>39.813830267279954</v>
      </c>
      <c r="H93" s="128">
        <f t="shared" si="14"/>
        <v>48.759997928337754</v>
      </c>
      <c r="I93" s="128">
        <f t="shared" si="15"/>
        <v>56487.97</v>
      </c>
      <c r="J93" s="99"/>
      <c r="K93" s="98" t="b">
        <f t="shared" si="16"/>
        <v>0</v>
      </c>
      <c r="L93" s="121">
        <f t="shared" si="17"/>
        <v>0</v>
      </c>
    </row>
    <row r="94" spans="1:12" x14ac:dyDescent="0.2">
      <c r="A94" s="104" t="s">
        <v>289</v>
      </c>
      <c r="B94" s="105" t="s">
        <v>174</v>
      </c>
      <c r="C94" s="105"/>
      <c r="D94" s="106" t="s">
        <v>254</v>
      </c>
      <c r="E94" s="105" t="s">
        <v>19</v>
      </c>
      <c r="F94" s="107">
        <v>1346</v>
      </c>
      <c r="G94" s="108">
        <v>15.122070711194578</v>
      </c>
      <c r="H94" s="128">
        <f t="shared" si="14"/>
        <v>18.52</v>
      </c>
      <c r="I94" s="128">
        <f t="shared" si="15"/>
        <v>24927.919999999998</v>
      </c>
      <c r="J94" s="99"/>
      <c r="K94" s="98" t="b">
        <f t="shared" si="16"/>
        <v>0</v>
      </c>
      <c r="L94" s="121">
        <f t="shared" si="17"/>
        <v>0</v>
      </c>
    </row>
    <row r="95" spans="1:12" x14ac:dyDescent="0.2">
      <c r="A95" s="104" t="s">
        <v>290</v>
      </c>
      <c r="B95" s="105" t="s">
        <v>174</v>
      </c>
      <c r="C95" s="105"/>
      <c r="D95" s="106" t="s">
        <v>291</v>
      </c>
      <c r="E95" s="105" t="s">
        <v>19</v>
      </c>
      <c r="F95" s="107">
        <v>406</v>
      </c>
      <c r="G95" s="108">
        <v>13.668653547807626</v>
      </c>
      <c r="H95" s="128">
        <f t="shared" si="14"/>
        <v>16.739999999999998</v>
      </c>
      <c r="I95" s="128">
        <f t="shared" si="15"/>
        <v>6796.44</v>
      </c>
      <c r="J95" s="99"/>
      <c r="K95" s="98" t="b">
        <f t="shared" si="16"/>
        <v>0</v>
      </c>
      <c r="L95" s="121">
        <f t="shared" si="17"/>
        <v>0</v>
      </c>
    </row>
    <row r="96" spans="1:12" x14ac:dyDescent="0.2">
      <c r="A96" s="104" t="s">
        <v>292</v>
      </c>
      <c r="B96" s="105" t="s">
        <v>174</v>
      </c>
      <c r="C96" s="105"/>
      <c r="D96" s="106" t="s">
        <v>293</v>
      </c>
      <c r="E96" s="105" t="s">
        <v>19</v>
      </c>
      <c r="F96" s="107">
        <v>1353</v>
      </c>
      <c r="G96" s="108">
        <v>12.419368008491878</v>
      </c>
      <c r="H96" s="128">
        <f t="shared" si="14"/>
        <v>15.21</v>
      </c>
      <c r="I96" s="128">
        <f t="shared" si="15"/>
        <v>20579.13</v>
      </c>
      <c r="J96" s="99"/>
      <c r="K96" s="98" t="b">
        <f t="shared" si="16"/>
        <v>0</v>
      </c>
      <c r="L96" s="121">
        <f t="shared" si="17"/>
        <v>0</v>
      </c>
    </row>
    <row r="97" spans="1:12" x14ac:dyDescent="0.2">
      <c r="A97" s="104" t="s">
        <v>294</v>
      </c>
      <c r="B97" s="105" t="s">
        <v>174</v>
      </c>
      <c r="C97" s="105"/>
      <c r="D97" s="106" t="s">
        <v>235</v>
      </c>
      <c r="E97" s="105" t="s">
        <v>19</v>
      </c>
      <c r="F97" s="107">
        <v>1959</v>
      </c>
      <c r="G97" s="108">
        <v>10.900628725402141</v>
      </c>
      <c r="H97" s="128">
        <f t="shared" si="14"/>
        <v>13.350000000000001</v>
      </c>
      <c r="I97" s="128">
        <f t="shared" si="15"/>
        <v>26152.65</v>
      </c>
      <c r="J97" s="99"/>
      <c r="K97" s="98" t="b">
        <f t="shared" si="16"/>
        <v>0</v>
      </c>
      <c r="L97" s="121">
        <f t="shared" si="17"/>
        <v>0</v>
      </c>
    </row>
    <row r="98" spans="1:12" x14ac:dyDescent="0.2">
      <c r="A98" s="104" t="s">
        <v>295</v>
      </c>
      <c r="B98" s="105" t="s">
        <v>174</v>
      </c>
      <c r="C98" s="105"/>
      <c r="D98" s="106" t="s">
        <v>296</v>
      </c>
      <c r="E98" s="105" t="s">
        <v>19</v>
      </c>
      <c r="F98" s="107">
        <v>32</v>
      </c>
      <c r="G98" s="108">
        <v>9.0307830489099388</v>
      </c>
      <c r="H98" s="128">
        <f t="shared" si="14"/>
        <v>11.06</v>
      </c>
      <c r="I98" s="128">
        <f t="shared" si="15"/>
        <v>353.92</v>
      </c>
      <c r="J98" s="99"/>
      <c r="K98" s="98" t="b">
        <f t="shared" si="16"/>
        <v>0</v>
      </c>
      <c r="L98" s="121">
        <f t="shared" si="17"/>
        <v>0</v>
      </c>
    </row>
    <row r="99" spans="1:12" x14ac:dyDescent="0.2">
      <c r="A99" s="104" t="s">
        <v>297</v>
      </c>
      <c r="B99" s="105" t="s">
        <v>174</v>
      </c>
      <c r="C99" s="105"/>
      <c r="D99" s="106" t="s">
        <v>236</v>
      </c>
      <c r="E99" s="105" t="s">
        <v>208</v>
      </c>
      <c r="F99" s="107">
        <v>87.75</v>
      </c>
      <c r="G99" s="108">
        <v>819.58844738300934</v>
      </c>
      <c r="H99" s="128">
        <f t="shared" si="14"/>
        <v>1003.7499715099715</v>
      </c>
      <c r="I99" s="128">
        <f t="shared" si="15"/>
        <v>88079.06</v>
      </c>
      <c r="J99" s="99"/>
      <c r="K99" s="98" t="b">
        <f t="shared" si="16"/>
        <v>0</v>
      </c>
      <c r="L99" s="121">
        <f t="shared" si="17"/>
        <v>0</v>
      </c>
    </row>
    <row r="100" spans="1:12" x14ac:dyDescent="0.2">
      <c r="A100" s="131" t="s">
        <v>298</v>
      </c>
      <c r="B100" s="132"/>
      <c r="C100" s="132"/>
      <c r="D100" s="133" t="s">
        <v>299</v>
      </c>
      <c r="E100" s="134"/>
      <c r="F100" s="135"/>
      <c r="G100" s="136"/>
      <c r="H100" s="137"/>
      <c r="I100" s="137"/>
      <c r="J100" s="99"/>
      <c r="K100" s="98" t="b">
        <f t="shared" si="16"/>
        <v>1</v>
      </c>
      <c r="L100" s="121"/>
    </row>
    <row r="101" spans="1:12" ht="27" x14ac:dyDescent="0.2">
      <c r="A101" s="104" t="s">
        <v>300</v>
      </c>
      <c r="B101" s="105" t="s">
        <v>174</v>
      </c>
      <c r="C101" s="105"/>
      <c r="D101" s="106" t="s">
        <v>301</v>
      </c>
      <c r="E101" s="105" t="s">
        <v>178</v>
      </c>
      <c r="F101" s="107">
        <v>250</v>
      </c>
      <c r="G101" s="108">
        <v>39.813831958847068</v>
      </c>
      <c r="H101" s="128">
        <f t="shared" si="14"/>
        <v>48.76</v>
      </c>
      <c r="I101" s="128">
        <f t="shared" si="15"/>
        <v>12190</v>
      </c>
      <c r="J101" s="99"/>
      <c r="K101" s="98" t="b">
        <f t="shared" si="16"/>
        <v>0</v>
      </c>
      <c r="L101" s="121">
        <f t="shared" si="17"/>
        <v>0</v>
      </c>
    </row>
    <row r="102" spans="1:12" x14ac:dyDescent="0.2">
      <c r="A102" s="104" t="s">
        <v>302</v>
      </c>
      <c r="B102" s="105" t="s">
        <v>174</v>
      </c>
      <c r="C102" s="105"/>
      <c r="D102" s="106" t="s">
        <v>291</v>
      </c>
      <c r="E102" s="105" t="s">
        <v>19</v>
      </c>
      <c r="F102" s="107">
        <v>810.8</v>
      </c>
      <c r="G102" s="108">
        <v>13.668651533682082</v>
      </c>
      <c r="H102" s="128">
        <f t="shared" si="14"/>
        <v>16.739997533300446</v>
      </c>
      <c r="I102" s="128">
        <f t="shared" si="15"/>
        <v>13572.79</v>
      </c>
      <c r="J102" s="99"/>
      <c r="K102" s="98" t="b">
        <f t="shared" si="16"/>
        <v>0</v>
      </c>
      <c r="L102" s="121">
        <f t="shared" si="17"/>
        <v>0</v>
      </c>
    </row>
    <row r="103" spans="1:12" x14ac:dyDescent="0.2">
      <c r="A103" s="104" t="s">
        <v>303</v>
      </c>
      <c r="B103" s="105" t="s">
        <v>174</v>
      </c>
      <c r="C103" s="105"/>
      <c r="D103" s="106" t="s">
        <v>293</v>
      </c>
      <c r="E103" s="105" t="s">
        <v>19</v>
      </c>
      <c r="F103" s="107">
        <v>938.3</v>
      </c>
      <c r="G103" s="108">
        <v>12.41936539783485</v>
      </c>
      <c r="H103" s="128">
        <f t="shared" si="14"/>
        <v>15.209996802728339</v>
      </c>
      <c r="I103" s="128">
        <f t="shared" si="15"/>
        <v>14271.54</v>
      </c>
      <c r="J103" s="99"/>
      <c r="K103" s="98" t="b">
        <f t="shared" si="16"/>
        <v>0</v>
      </c>
      <c r="L103" s="121">
        <f t="shared" si="17"/>
        <v>0</v>
      </c>
    </row>
    <row r="104" spans="1:12" x14ac:dyDescent="0.2">
      <c r="A104" s="104" t="s">
        <v>304</v>
      </c>
      <c r="B104" s="105" t="s">
        <v>174</v>
      </c>
      <c r="C104" s="105"/>
      <c r="D104" s="106" t="s">
        <v>235</v>
      </c>
      <c r="E104" s="105" t="s">
        <v>19</v>
      </c>
      <c r="F104" s="107">
        <v>218</v>
      </c>
      <c r="G104" s="108">
        <v>10.900628725402139</v>
      </c>
      <c r="H104" s="128">
        <f t="shared" si="14"/>
        <v>13.35</v>
      </c>
      <c r="I104" s="128">
        <f t="shared" si="15"/>
        <v>2910.2999999999997</v>
      </c>
      <c r="J104" s="99"/>
      <c r="K104" s="98" t="b">
        <f t="shared" si="16"/>
        <v>0</v>
      </c>
      <c r="L104" s="121">
        <f t="shared" si="17"/>
        <v>0</v>
      </c>
    </row>
    <row r="105" spans="1:12" x14ac:dyDescent="0.2">
      <c r="A105" s="104" t="s">
        <v>305</v>
      </c>
      <c r="B105" s="105" t="s">
        <v>174</v>
      </c>
      <c r="C105" s="105"/>
      <c r="D105" s="106" t="s">
        <v>254</v>
      </c>
      <c r="E105" s="105" t="s">
        <v>19</v>
      </c>
      <c r="F105" s="107">
        <v>168.4</v>
      </c>
      <c r="G105" s="108">
        <v>15.122080408658906</v>
      </c>
      <c r="H105" s="128">
        <f t="shared" si="14"/>
        <v>18.52001187648456</v>
      </c>
      <c r="I105" s="128">
        <f t="shared" si="15"/>
        <v>3118.77</v>
      </c>
      <c r="J105" s="99"/>
      <c r="K105" s="98" t="b">
        <f t="shared" si="16"/>
        <v>0</v>
      </c>
      <c r="L105" s="121">
        <f t="shared" si="17"/>
        <v>0</v>
      </c>
    </row>
    <row r="106" spans="1:12" x14ac:dyDescent="0.2">
      <c r="A106" s="104" t="s">
        <v>1112</v>
      </c>
      <c r="B106" s="105" t="s">
        <v>174</v>
      </c>
      <c r="C106" s="105"/>
      <c r="D106" s="106" t="s">
        <v>307</v>
      </c>
      <c r="E106" s="105" t="s">
        <v>19</v>
      </c>
      <c r="F106" s="107">
        <v>44.1</v>
      </c>
      <c r="G106" s="108">
        <v>8.418369661356282</v>
      </c>
      <c r="H106" s="128">
        <f t="shared" si="14"/>
        <v>10.309977324263038</v>
      </c>
      <c r="I106" s="128">
        <f t="shared" si="15"/>
        <v>454.66999999999996</v>
      </c>
      <c r="J106" s="99"/>
      <c r="K106" s="98" t="b">
        <f t="shared" si="16"/>
        <v>0</v>
      </c>
      <c r="L106" s="121">
        <f t="shared" si="17"/>
        <v>0</v>
      </c>
    </row>
    <row r="107" spans="1:12" x14ac:dyDescent="0.2">
      <c r="A107" s="104" t="s">
        <v>306</v>
      </c>
      <c r="B107" s="105" t="s">
        <v>174</v>
      </c>
      <c r="C107" s="105"/>
      <c r="D107" s="106" t="s">
        <v>236</v>
      </c>
      <c r="E107" s="105" t="s">
        <v>208</v>
      </c>
      <c r="F107" s="107">
        <v>21.13</v>
      </c>
      <c r="G107" s="108">
        <v>819.58856725336148</v>
      </c>
      <c r="H107" s="128">
        <f t="shared" si="14"/>
        <v>1003.7501183151917</v>
      </c>
      <c r="I107" s="128">
        <f t="shared" si="15"/>
        <v>21209.239999999998</v>
      </c>
      <c r="J107" s="99"/>
      <c r="K107" s="98" t="b">
        <f t="shared" si="16"/>
        <v>0</v>
      </c>
      <c r="L107" s="121">
        <f t="shared" si="17"/>
        <v>0</v>
      </c>
    </row>
    <row r="108" spans="1:12" x14ac:dyDescent="0.2">
      <c r="A108" s="131" t="s">
        <v>308</v>
      </c>
      <c r="B108" s="132"/>
      <c r="C108" s="132"/>
      <c r="D108" s="133" t="s">
        <v>309</v>
      </c>
      <c r="E108" s="134"/>
      <c r="F108" s="135"/>
      <c r="G108" s="136"/>
      <c r="H108" s="137"/>
      <c r="I108" s="137"/>
      <c r="J108" s="99"/>
      <c r="K108" s="98" t="b">
        <f t="shared" si="16"/>
        <v>1</v>
      </c>
      <c r="L108" s="121"/>
    </row>
    <row r="109" spans="1:12" ht="47.25" customHeight="1" x14ac:dyDescent="0.2">
      <c r="A109" s="104" t="s">
        <v>310</v>
      </c>
      <c r="B109" s="105" t="s">
        <v>174</v>
      </c>
      <c r="C109" s="105"/>
      <c r="D109" s="106" t="s">
        <v>270</v>
      </c>
      <c r="E109" s="105" t="s">
        <v>178</v>
      </c>
      <c r="F109" s="107">
        <v>438.9</v>
      </c>
      <c r="G109" s="108">
        <v>39.813824517274988</v>
      </c>
      <c r="H109" s="128">
        <f t="shared" si="14"/>
        <v>48.759990886306674</v>
      </c>
      <c r="I109" s="128">
        <f t="shared" si="15"/>
        <v>21400.76</v>
      </c>
      <c r="J109" s="99"/>
      <c r="K109" s="98" t="b">
        <f t="shared" si="16"/>
        <v>0</v>
      </c>
      <c r="L109" s="121">
        <f t="shared" si="17"/>
        <v>0</v>
      </c>
    </row>
    <row r="110" spans="1:12" ht="47.25" customHeight="1" x14ac:dyDescent="0.2">
      <c r="A110" s="104" t="s">
        <v>311</v>
      </c>
      <c r="B110" s="105" t="s">
        <v>174</v>
      </c>
      <c r="C110" s="105"/>
      <c r="D110" s="106" t="s">
        <v>261</v>
      </c>
      <c r="E110" s="105" t="s">
        <v>19</v>
      </c>
      <c r="F110" s="107">
        <v>633.29999999999995</v>
      </c>
      <c r="G110" s="108">
        <v>11.929448242760332</v>
      </c>
      <c r="H110" s="128">
        <f t="shared" si="14"/>
        <v>14.609995262908576</v>
      </c>
      <c r="I110" s="128">
        <f t="shared" si="15"/>
        <v>9252.51</v>
      </c>
      <c r="J110" s="99"/>
      <c r="K110" s="98" t="b">
        <f t="shared" si="16"/>
        <v>0</v>
      </c>
      <c r="L110" s="121">
        <f t="shared" si="17"/>
        <v>0</v>
      </c>
    </row>
    <row r="111" spans="1:12" ht="47.25" customHeight="1" x14ac:dyDescent="0.2">
      <c r="A111" s="104" t="s">
        <v>312</v>
      </c>
      <c r="B111" s="105" t="s">
        <v>174</v>
      </c>
      <c r="C111" s="105"/>
      <c r="D111" s="106" t="s">
        <v>313</v>
      </c>
      <c r="E111" s="105" t="s">
        <v>19</v>
      </c>
      <c r="F111" s="107">
        <v>0.2</v>
      </c>
      <c r="G111" s="108">
        <v>11.268065648730301</v>
      </c>
      <c r="H111" s="128">
        <f t="shared" si="14"/>
        <v>13.799999999999999</v>
      </c>
      <c r="I111" s="128">
        <f t="shared" si="15"/>
        <v>2.76</v>
      </c>
      <c r="J111" s="99"/>
      <c r="K111" s="98" t="b">
        <f t="shared" si="16"/>
        <v>0</v>
      </c>
      <c r="L111" s="121">
        <f t="shared" si="17"/>
        <v>0</v>
      </c>
    </row>
    <row r="112" spans="1:12" ht="47.25" customHeight="1" x14ac:dyDescent="0.2">
      <c r="A112" s="104" t="s">
        <v>314</v>
      </c>
      <c r="B112" s="105" t="s">
        <v>174</v>
      </c>
      <c r="C112" s="105"/>
      <c r="D112" s="106" t="s">
        <v>315</v>
      </c>
      <c r="E112" s="105" t="s">
        <v>19</v>
      </c>
      <c r="F112" s="107">
        <v>905.7</v>
      </c>
      <c r="G112" s="108">
        <v>10.598517527944352</v>
      </c>
      <c r="H112" s="128">
        <f t="shared" si="14"/>
        <v>12.980004416473447</v>
      </c>
      <c r="I112" s="128">
        <f t="shared" si="15"/>
        <v>11755.990000000002</v>
      </c>
      <c r="J112" s="99"/>
      <c r="K112" s="98" t="b">
        <f t="shared" si="16"/>
        <v>0</v>
      </c>
      <c r="L112" s="121">
        <f t="shared" si="17"/>
        <v>0</v>
      </c>
    </row>
    <row r="113" spans="1:12" ht="47.25" customHeight="1" x14ac:dyDescent="0.2">
      <c r="A113" s="104" t="s">
        <v>316</v>
      </c>
      <c r="B113" s="105" t="s">
        <v>174</v>
      </c>
      <c r="C113" s="105"/>
      <c r="D113" s="106" t="s">
        <v>263</v>
      </c>
      <c r="E113" s="105" t="s">
        <v>19</v>
      </c>
      <c r="F113" s="107">
        <v>253</v>
      </c>
      <c r="G113" s="108">
        <v>9.4472115620151893</v>
      </c>
      <c r="H113" s="128">
        <f t="shared" si="14"/>
        <v>11.570000000000002</v>
      </c>
      <c r="I113" s="128">
        <f t="shared" si="15"/>
        <v>2927.2100000000005</v>
      </c>
      <c r="J113" s="99"/>
      <c r="K113" s="98" t="b">
        <f t="shared" si="16"/>
        <v>0</v>
      </c>
      <c r="L113" s="121">
        <f t="shared" si="17"/>
        <v>0</v>
      </c>
    </row>
    <row r="114" spans="1:12" x14ac:dyDescent="0.2">
      <c r="A114" s="104" t="s">
        <v>317</v>
      </c>
      <c r="B114" s="105" t="s">
        <v>174</v>
      </c>
      <c r="C114" s="105"/>
      <c r="D114" s="106" t="s">
        <v>236</v>
      </c>
      <c r="E114" s="105" t="s">
        <v>208</v>
      </c>
      <c r="F114" s="107">
        <v>24.6</v>
      </c>
      <c r="G114" s="108">
        <v>819.58847064587246</v>
      </c>
      <c r="H114" s="128">
        <f t="shared" si="14"/>
        <v>1003.7499999999999</v>
      </c>
      <c r="I114" s="128">
        <f t="shared" si="15"/>
        <v>24692.25</v>
      </c>
      <c r="J114" s="99"/>
      <c r="K114" s="98" t="b">
        <f t="shared" si="16"/>
        <v>0</v>
      </c>
      <c r="L114" s="121">
        <f t="shared" si="17"/>
        <v>0</v>
      </c>
    </row>
    <row r="115" spans="1:12" x14ac:dyDescent="0.2">
      <c r="A115" s="109">
        <v>6</v>
      </c>
      <c r="B115" s="110"/>
      <c r="C115" s="110"/>
      <c r="D115" s="111" t="s">
        <v>318</v>
      </c>
      <c r="E115" s="112"/>
      <c r="F115" s="113"/>
      <c r="G115" s="114"/>
      <c r="H115" s="114"/>
      <c r="I115" s="129">
        <f>SUM(I116:I133)</f>
        <v>402798.36</v>
      </c>
      <c r="J115" s="99"/>
      <c r="K115" s="98" t="b">
        <f t="shared" si="16"/>
        <v>0</v>
      </c>
      <c r="L115" s="121"/>
    </row>
    <row r="116" spans="1:12" x14ac:dyDescent="0.2">
      <c r="A116" s="131" t="s">
        <v>319</v>
      </c>
      <c r="B116" s="132"/>
      <c r="C116" s="132"/>
      <c r="D116" s="133" t="s">
        <v>320</v>
      </c>
      <c r="E116" s="134"/>
      <c r="F116" s="135"/>
      <c r="G116" s="136"/>
      <c r="H116" s="137"/>
      <c r="I116" s="137"/>
      <c r="J116" s="99"/>
      <c r="K116" s="98" t="b">
        <f t="shared" si="16"/>
        <v>1</v>
      </c>
      <c r="L116" s="121"/>
    </row>
    <row r="117" spans="1:12" ht="40.5" x14ac:dyDescent="0.2">
      <c r="A117" s="104" t="s">
        <v>321</v>
      </c>
      <c r="B117" s="105" t="s">
        <v>174</v>
      </c>
      <c r="C117" s="105"/>
      <c r="D117" s="106" t="s">
        <v>322</v>
      </c>
      <c r="E117" s="105" t="s">
        <v>178</v>
      </c>
      <c r="F117" s="107">
        <v>2414.69</v>
      </c>
      <c r="G117" s="108">
        <v>95.051848451880204</v>
      </c>
      <c r="H117" s="128">
        <f t="shared" ref="H117:H133" si="18">G117*(1+$H$11)</f>
        <v>116.40999879901767</v>
      </c>
      <c r="I117" s="128">
        <f t="shared" ref="I117:I133" si="19">F117*H117</f>
        <v>281094.06</v>
      </c>
      <c r="J117" s="99"/>
      <c r="K117" s="98" t="b">
        <f t="shared" si="16"/>
        <v>0</v>
      </c>
      <c r="L117" s="121">
        <f t="shared" si="17"/>
        <v>0</v>
      </c>
    </row>
    <row r="118" spans="1:12" ht="27" x14ac:dyDescent="0.2">
      <c r="A118" s="104" t="s">
        <v>323</v>
      </c>
      <c r="B118" s="105" t="s">
        <v>174</v>
      </c>
      <c r="C118" s="105"/>
      <c r="D118" s="106" t="s">
        <v>324</v>
      </c>
      <c r="E118" s="105" t="s">
        <v>10</v>
      </c>
      <c r="F118" s="107">
        <v>522.55999999999995</v>
      </c>
      <c r="G118" s="108">
        <v>5.7565149239092817</v>
      </c>
      <c r="H118" s="128">
        <f t="shared" si="18"/>
        <v>7.0500038273116967</v>
      </c>
      <c r="I118" s="128">
        <f t="shared" si="19"/>
        <v>3684.0499999999997</v>
      </c>
      <c r="J118" s="99"/>
      <c r="K118" s="98" t="b">
        <f t="shared" si="16"/>
        <v>0</v>
      </c>
      <c r="L118" s="121">
        <f t="shared" si="17"/>
        <v>0</v>
      </c>
    </row>
    <row r="119" spans="1:12" x14ac:dyDescent="0.2">
      <c r="A119" s="104" t="s">
        <v>325</v>
      </c>
      <c r="B119" s="105" t="s">
        <v>174</v>
      </c>
      <c r="C119" s="105"/>
      <c r="D119" s="106" t="s">
        <v>326</v>
      </c>
      <c r="E119" s="105" t="s">
        <v>10</v>
      </c>
      <c r="F119" s="107">
        <v>180</v>
      </c>
      <c r="G119" s="108">
        <v>138.89115701804525</v>
      </c>
      <c r="H119" s="128">
        <f t="shared" si="18"/>
        <v>170.1</v>
      </c>
      <c r="I119" s="128">
        <f t="shared" si="19"/>
        <v>30618</v>
      </c>
      <c r="J119" s="99"/>
      <c r="K119" s="98" t="b">
        <f t="shared" si="16"/>
        <v>0</v>
      </c>
      <c r="L119" s="121">
        <f t="shared" si="17"/>
        <v>0</v>
      </c>
    </row>
    <row r="120" spans="1:12" x14ac:dyDescent="0.2">
      <c r="A120" s="131" t="s">
        <v>327</v>
      </c>
      <c r="B120" s="132"/>
      <c r="C120" s="132"/>
      <c r="D120" s="133" t="s">
        <v>328</v>
      </c>
      <c r="E120" s="134"/>
      <c r="F120" s="135"/>
      <c r="G120" s="136"/>
      <c r="H120" s="137"/>
      <c r="I120" s="137"/>
      <c r="J120" s="99"/>
      <c r="K120" s="98" t="b">
        <f t="shared" si="16"/>
        <v>1</v>
      </c>
      <c r="L120" s="121"/>
    </row>
    <row r="121" spans="1:12" ht="40.5" x14ac:dyDescent="0.2">
      <c r="A121" s="104" t="s">
        <v>329</v>
      </c>
      <c r="B121" s="105" t="s">
        <v>174</v>
      </c>
      <c r="C121" s="105"/>
      <c r="D121" s="106" t="s">
        <v>330</v>
      </c>
      <c r="E121" s="105" t="s">
        <v>178</v>
      </c>
      <c r="F121" s="107">
        <v>120.04</v>
      </c>
      <c r="G121" s="108">
        <v>128.39879154078551</v>
      </c>
      <c r="H121" s="128">
        <f t="shared" si="18"/>
        <v>157.25</v>
      </c>
      <c r="I121" s="128">
        <f t="shared" si="19"/>
        <v>18876.29</v>
      </c>
      <c r="J121" s="99"/>
      <c r="K121" s="98" t="b">
        <f t="shared" si="16"/>
        <v>0</v>
      </c>
      <c r="L121" s="121">
        <f t="shared" si="17"/>
        <v>0</v>
      </c>
    </row>
    <row r="122" spans="1:12" x14ac:dyDescent="0.2">
      <c r="A122" s="131" t="s">
        <v>331</v>
      </c>
      <c r="B122" s="132"/>
      <c r="C122" s="132"/>
      <c r="D122" s="133" t="s">
        <v>332</v>
      </c>
      <c r="E122" s="134"/>
      <c r="F122" s="135"/>
      <c r="G122" s="136"/>
      <c r="H122" s="137"/>
      <c r="I122" s="137"/>
      <c r="J122" s="99"/>
      <c r="K122" s="98" t="b">
        <f t="shared" si="16"/>
        <v>1</v>
      </c>
      <c r="L122" s="121"/>
    </row>
    <row r="123" spans="1:12" ht="40.5" x14ac:dyDescent="0.2">
      <c r="A123" s="104" t="s">
        <v>333</v>
      </c>
      <c r="B123" s="105" t="s">
        <v>174</v>
      </c>
      <c r="C123" s="105"/>
      <c r="D123" s="106" t="s">
        <v>334</v>
      </c>
      <c r="E123" s="105" t="s">
        <v>178</v>
      </c>
      <c r="F123" s="107">
        <v>14.52</v>
      </c>
      <c r="G123" s="108">
        <v>823.32019917847992</v>
      </c>
      <c r="H123" s="128">
        <f t="shared" si="18"/>
        <v>1008.3202479338843</v>
      </c>
      <c r="I123" s="128">
        <f t="shared" si="19"/>
        <v>14640.81</v>
      </c>
      <c r="J123" s="99"/>
      <c r="K123" s="98" t="b">
        <f t="shared" si="16"/>
        <v>0</v>
      </c>
      <c r="L123" s="121">
        <f t="shared" si="17"/>
        <v>0</v>
      </c>
    </row>
    <row r="124" spans="1:12" ht="40.5" x14ac:dyDescent="0.2">
      <c r="A124" s="104" t="s">
        <v>335</v>
      </c>
      <c r="B124" s="105" t="s">
        <v>174</v>
      </c>
      <c r="C124" s="105"/>
      <c r="D124" s="106" t="s">
        <v>20</v>
      </c>
      <c r="E124" s="105" t="s">
        <v>178</v>
      </c>
      <c r="F124" s="107">
        <v>17.12</v>
      </c>
      <c r="G124" s="108">
        <v>100.00017169949687</v>
      </c>
      <c r="H124" s="128">
        <f t="shared" si="18"/>
        <v>122.47021028037381</v>
      </c>
      <c r="I124" s="128">
        <f t="shared" si="19"/>
        <v>2096.6899999999996</v>
      </c>
      <c r="J124" s="99"/>
      <c r="K124" s="98" t="b">
        <f t="shared" si="16"/>
        <v>0</v>
      </c>
      <c r="L124" s="121">
        <f t="shared" si="17"/>
        <v>0</v>
      </c>
    </row>
    <row r="125" spans="1:12" x14ac:dyDescent="0.2">
      <c r="A125" s="131" t="s">
        <v>336</v>
      </c>
      <c r="B125" s="132"/>
      <c r="C125" s="132"/>
      <c r="D125" s="133" t="s">
        <v>337</v>
      </c>
      <c r="E125" s="134"/>
      <c r="F125" s="135"/>
      <c r="G125" s="136"/>
      <c r="H125" s="137"/>
      <c r="I125" s="137"/>
      <c r="J125" s="99"/>
      <c r="K125" s="98" t="b">
        <f t="shared" si="16"/>
        <v>1</v>
      </c>
      <c r="L125" s="121"/>
    </row>
    <row r="126" spans="1:12" x14ac:dyDescent="0.2">
      <c r="A126" s="138" t="s">
        <v>338</v>
      </c>
      <c r="B126" s="139"/>
      <c r="C126" s="139"/>
      <c r="D126" s="140" t="s">
        <v>339</v>
      </c>
      <c r="E126" s="105"/>
      <c r="F126" s="107"/>
      <c r="G126" s="141"/>
      <c r="H126" s="128">
        <f t="shared" si="18"/>
        <v>0</v>
      </c>
      <c r="I126" s="128">
        <f t="shared" si="19"/>
        <v>0</v>
      </c>
      <c r="J126" s="99"/>
      <c r="K126" s="98" t="b">
        <f t="shared" si="16"/>
        <v>1</v>
      </c>
      <c r="L126" s="121"/>
    </row>
    <row r="127" spans="1:12" ht="27" x14ac:dyDescent="0.2">
      <c r="A127" s="104" t="s">
        <v>340</v>
      </c>
      <c r="B127" s="105" t="s">
        <v>174</v>
      </c>
      <c r="C127" s="105"/>
      <c r="D127" s="106" t="s">
        <v>341</v>
      </c>
      <c r="E127" s="105" t="s">
        <v>10</v>
      </c>
      <c r="F127" s="107">
        <v>76.150000000000006</v>
      </c>
      <c r="G127" s="108">
        <v>74.67116043962902</v>
      </c>
      <c r="H127" s="128">
        <f t="shared" si="18"/>
        <v>91.449770190413659</v>
      </c>
      <c r="I127" s="128">
        <f t="shared" si="19"/>
        <v>6963.9000000000005</v>
      </c>
      <c r="J127" s="99"/>
      <c r="K127" s="98" t="b">
        <f t="shared" si="16"/>
        <v>0</v>
      </c>
      <c r="L127" s="121">
        <f t="shared" si="17"/>
        <v>0</v>
      </c>
    </row>
    <row r="128" spans="1:12" ht="27" x14ac:dyDescent="0.2">
      <c r="A128" s="104" t="s">
        <v>342</v>
      </c>
      <c r="B128" s="105" t="s">
        <v>174</v>
      </c>
      <c r="C128" s="105"/>
      <c r="D128" s="106" t="s">
        <v>343</v>
      </c>
      <c r="E128" s="105" t="s">
        <v>10</v>
      </c>
      <c r="F128" s="107">
        <v>63.53</v>
      </c>
      <c r="G128" s="108">
        <v>90.707958033288563</v>
      </c>
      <c r="H128" s="128">
        <f t="shared" si="18"/>
        <v>111.0900362033685</v>
      </c>
      <c r="I128" s="128">
        <f t="shared" si="19"/>
        <v>7057.5500000000011</v>
      </c>
      <c r="J128" s="99"/>
      <c r="K128" s="98" t="b">
        <f t="shared" si="16"/>
        <v>0</v>
      </c>
      <c r="L128" s="121">
        <f t="shared" si="17"/>
        <v>0</v>
      </c>
    </row>
    <row r="129" spans="1:12" x14ac:dyDescent="0.2">
      <c r="A129" s="138" t="s">
        <v>344</v>
      </c>
      <c r="B129" s="139"/>
      <c r="C129" s="139"/>
      <c r="D129" s="140" t="s">
        <v>345</v>
      </c>
      <c r="E129" s="105"/>
      <c r="F129" s="107"/>
      <c r="G129" s="141"/>
      <c r="H129" s="128">
        <f t="shared" si="18"/>
        <v>0</v>
      </c>
      <c r="I129" s="128">
        <f t="shared" si="19"/>
        <v>0</v>
      </c>
      <c r="J129" s="99"/>
      <c r="K129" s="98" t="b">
        <f t="shared" si="16"/>
        <v>1</v>
      </c>
      <c r="L129" s="121"/>
    </row>
    <row r="130" spans="1:12" ht="27" x14ac:dyDescent="0.2">
      <c r="A130" s="104" t="s">
        <v>346</v>
      </c>
      <c r="B130" s="105" t="s">
        <v>174</v>
      </c>
      <c r="C130" s="105"/>
      <c r="D130" s="106" t="s">
        <v>347</v>
      </c>
      <c r="E130" s="105" t="s">
        <v>10</v>
      </c>
      <c r="F130" s="107">
        <v>6.6</v>
      </c>
      <c r="G130" s="108">
        <v>78.354377448033048</v>
      </c>
      <c r="H130" s="128">
        <f t="shared" si="18"/>
        <v>95.960606060606068</v>
      </c>
      <c r="I130" s="128">
        <f t="shared" si="19"/>
        <v>633.34</v>
      </c>
      <c r="J130" s="99"/>
      <c r="K130" s="98" t="b">
        <f t="shared" si="16"/>
        <v>0</v>
      </c>
      <c r="L130" s="121">
        <f t="shared" si="17"/>
        <v>0</v>
      </c>
    </row>
    <row r="131" spans="1:12" ht="27" x14ac:dyDescent="0.2">
      <c r="A131" s="104" t="s">
        <v>348</v>
      </c>
      <c r="B131" s="105" t="s">
        <v>174</v>
      </c>
      <c r="C131" s="105"/>
      <c r="D131" s="106" t="s">
        <v>349</v>
      </c>
      <c r="E131" s="105" t="s">
        <v>10</v>
      </c>
      <c r="F131" s="107">
        <v>145.80000000000001</v>
      </c>
      <c r="G131" s="108">
        <v>89.532130317628798</v>
      </c>
      <c r="H131" s="128">
        <f t="shared" si="18"/>
        <v>109.64999999999998</v>
      </c>
      <c r="I131" s="128">
        <f t="shared" si="19"/>
        <v>15986.969999999998</v>
      </c>
      <c r="J131" s="99"/>
      <c r="K131" s="98" t="b">
        <f t="shared" si="16"/>
        <v>0</v>
      </c>
      <c r="L131" s="121">
        <f t="shared" si="17"/>
        <v>0</v>
      </c>
    </row>
    <row r="132" spans="1:12" ht="27" x14ac:dyDescent="0.2">
      <c r="A132" s="104" t="s">
        <v>350</v>
      </c>
      <c r="B132" s="105" t="s">
        <v>174</v>
      </c>
      <c r="C132" s="105"/>
      <c r="D132" s="106" t="s">
        <v>351</v>
      </c>
      <c r="E132" s="105" t="s">
        <v>10</v>
      </c>
      <c r="F132" s="107">
        <v>4.0999999999999996</v>
      </c>
      <c r="G132" s="108">
        <v>75.259844620982349</v>
      </c>
      <c r="H132" s="128">
        <f t="shared" si="18"/>
        <v>92.170731707317074</v>
      </c>
      <c r="I132" s="128">
        <f t="shared" si="19"/>
        <v>377.9</v>
      </c>
      <c r="J132" s="99"/>
      <c r="K132" s="98" t="b">
        <f t="shared" si="16"/>
        <v>0</v>
      </c>
      <c r="L132" s="121">
        <f t="shared" si="17"/>
        <v>0</v>
      </c>
    </row>
    <row r="133" spans="1:12" ht="27" x14ac:dyDescent="0.2">
      <c r="A133" s="104" t="s">
        <v>352</v>
      </c>
      <c r="B133" s="105" t="s">
        <v>174</v>
      </c>
      <c r="C133" s="105"/>
      <c r="D133" s="106" t="s">
        <v>353</v>
      </c>
      <c r="E133" s="105" t="s">
        <v>10</v>
      </c>
      <c r="F133" s="107">
        <v>199.7</v>
      </c>
      <c r="G133" s="108">
        <v>84.918755613619666</v>
      </c>
      <c r="H133" s="128">
        <f t="shared" si="18"/>
        <v>104</v>
      </c>
      <c r="I133" s="128">
        <f t="shared" si="19"/>
        <v>20768.8</v>
      </c>
      <c r="J133" s="99"/>
      <c r="K133" s="98" t="b">
        <f t="shared" si="16"/>
        <v>0</v>
      </c>
      <c r="L133" s="121">
        <f t="shared" si="17"/>
        <v>0</v>
      </c>
    </row>
    <row r="134" spans="1:12" x14ac:dyDescent="0.2">
      <c r="A134" s="109">
        <v>7</v>
      </c>
      <c r="B134" s="110"/>
      <c r="C134" s="110"/>
      <c r="D134" s="111" t="s">
        <v>13</v>
      </c>
      <c r="E134" s="112"/>
      <c r="F134" s="113"/>
      <c r="G134" s="114"/>
      <c r="H134" s="114"/>
      <c r="I134" s="129">
        <f>SUM(I135:I158)</f>
        <v>253206.36000000002</v>
      </c>
      <c r="J134" s="99"/>
      <c r="K134" s="98" t="b">
        <f t="shared" si="16"/>
        <v>0</v>
      </c>
      <c r="L134" s="121"/>
    </row>
    <row r="135" spans="1:12" x14ac:dyDescent="0.2">
      <c r="A135" s="131" t="s">
        <v>354</v>
      </c>
      <c r="B135" s="132"/>
      <c r="C135" s="132"/>
      <c r="D135" s="133" t="s">
        <v>355</v>
      </c>
      <c r="E135" s="134"/>
      <c r="F135" s="135"/>
      <c r="G135" s="136"/>
      <c r="H135" s="137"/>
      <c r="I135" s="137"/>
      <c r="J135" s="99"/>
      <c r="K135" s="98" t="b">
        <f t="shared" si="16"/>
        <v>1</v>
      </c>
      <c r="L135" s="121"/>
    </row>
    <row r="136" spans="1:12" ht="54" x14ac:dyDescent="0.2">
      <c r="A136" s="104" t="s">
        <v>356</v>
      </c>
      <c r="B136" s="105" t="s">
        <v>174</v>
      </c>
      <c r="C136" s="105"/>
      <c r="D136" s="106" t="s">
        <v>357</v>
      </c>
      <c r="E136" s="105" t="s">
        <v>1</v>
      </c>
      <c r="F136" s="107">
        <v>6</v>
      </c>
      <c r="G136" s="108">
        <v>804.44190413978936</v>
      </c>
      <c r="H136" s="128">
        <f t="shared" ref="H136:H158" si="20">G136*(1+$H$11)</f>
        <v>985.19999999999993</v>
      </c>
      <c r="I136" s="128">
        <f t="shared" ref="I136:I158" si="21">F136*H136</f>
        <v>5911.2</v>
      </c>
      <c r="J136" s="99"/>
      <c r="K136" s="98" t="b">
        <f t="shared" si="16"/>
        <v>0</v>
      </c>
      <c r="L136" s="121">
        <f t="shared" si="17"/>
        <v>0</v>
      </c>
    </row>
    <row r="137" spans="1:12" ht="54" x14ac:dyDescent="0.2">
      <c r="A137" s="104" t="s">
        <v>358</v>
      </c>
      <c r="B137" s="105" t="s">
        <v>174</v>
      </c>
      <c r="C137" s="105"/>
      <c r="D137" s="106" t="s">
        <v>359</v>
      </c>
      <c r="E137" s="105" t="s">
        <v>1</v>
      </c>
      <c r="F137" s="107">
        <v>6</v>
      </c>
      <c r="G137" s="108">
        <v>1265.2078059933046</v>
      </c>
      <c r="H137" s="128">
        <f t="shared" si="20"/>
        <v>1549.5</v>
      </c>
      <c r="I137" s="128">
        <f t="shared" si="21"/>
        <v>9297</v>
      </c>
      <c r="J137" s="99"/>
      <c r="K137" s="98" t="b">
        <f t="shared" si="16"/>
        <v>0</v>
      </c>
      <c r="L137" s="121">
        <f t="shared" si="17"/>
        <v>0</v>
      </c>
    </row>
    <row r="138" spans="1:12" ht="54" x14ac:dyDescent="0.2">
      <c r="A138" s="104" t="s">
        <v>360</v>
      </c>
      <c r="B138" s="105" t="s">
        <v>174</v>
      </c>
      <c r="C138" s="105"/>
      <c r="D138" s="106" t="s">
        <v>361</v>
      </c>
      <c r="E138" s="105" t="s">
        <v>1</v>
      </c>
      <c r="F138" s="107">
        <v>26</v>
      </c>
      <c r="G138" s="108">
        <v>847.23605781007598</v>
      </c>
      <c r="H138" s="128">
        <f t="shared" si="20"/>
        <v>1037.6099999999999</v>
      </c>
      <c r="I138" s="128">
        <f t="shared" si="21"/>
        <v>26977.859999999997</v>
      </c>
      <c r="J138" s="99"/>
      <c r="K138" s="98" t="b">
        <f t="shared" si="16"/>
        <v>0</v>
      </c>
      <c r="L138" s="121">
        <f t="shared" si="17"/>
        <v>0</v>
      </c>
    </row>
    <row r="139" spans="1:12" x14ac:dyDescent="0.2">
      <c r="A139" s="104" t="s">
        <v>362</v>
      </c>
      <c r="B139" s="105" t="s">
        <v>174</v>
      </c>
      <c r="C139" s="105"/>
      <c r="D139" s="106" t="s">
        <v>363</v>
      </c>
      <c r="E139" s="105" t="s">
        <v>1</v>
      </c>
      <c r="F139" s="107">
        <v>8</v>
      </c>
      <c r="G139" s="108">
        <v>1161.4436188454317</v>
      </c>
      <c r="H139" s="128">
        <f t="shared" si="20"/>
        <v>1422.42</v>
      </c>
      <c r="I139" s="128">
        <f t="shared" si="21"/>
        <v>11379.36</v>
      </c>
      <c r="J139" s="99"/>
      <c r="K139" s="98" t="b">
        <f t="shared" si="16"/>
        <v>0</v>
      </c>
      <c r="L139" s="121">
        <f t="shared" si="17"/>
        <v>0</v>
      </c>
    </row>
    <row r="140" spans="1:12" x14ac:dyDescent="0.2">
      <c r="A140" s="131" t="s">
        <v>364</v>
      </c>
      <c r="B140" s="132"/>
      <c r="C140" s="132"/>
      <c r="D140" s="133" t="s">
        <v>365</v>
      </c>
      <c r="E140" s="134"/>
      <c r="F140" s="135"/>
      <c r="G140" s="136"/>
      <c r="H140" s="137"/>
      <c r="I140" s="137"/>
      <c r="J140" s="99"/>
      <c r="K140" s="98" t="b">
        <f t="shared" si="16"/>
        <v>1</v>
      </c>
      <c r="L140" s="121"/>
    </row>
    <row r="141" spans="1:12" x14ac:dyDescent="0.2">
      <c r="A141" s="104" t="s">
        <v>366</v>
      </c>
      <c r="B141" s="105" t="s">
        <v>174</v>
      </c>
      <c r="C141" s="105"/>
      <c r="D141" s="106" t="s">
        <v>367</v>
      </c>
      <c r="E141" s="105" t="s">
        <v>178</v>
      </c>
      <c r="F141" s="107">
        <v>1.31</v>
      </c>
      <c r="G141" s="108">
        <v>129.95860646975703</v>
      </c>
      <c r="H141" s="128">
        <f t="shared" si="20"/>
        <v>159.16030534351142</v>
      </c>
      <c r="I141" s="128">
        <f t="shared" si="21"/>
        <v>208.49999999999997</v>
      </c>
      <c r="J141" s="99"/>
      <c r="K141" s="98" t="b">
        <f t="shared" si="16"/>
        <v>0</v>
      </c>
      <c r="L141" s="121">
        <f t="shared" si="17"/>
        <v>0</v>
      </c>
    </row>
    <row r="142" spans="1:12" ht="27" x14ac:dyDescent="0.2">
      <c r="A142" s="104" t="s">
        <v>368</v>
      </c>
      <c r="B142" s="105" t="s">
        <v>174</v>
      </c>
      <c r="C142" s="105"/>
      <c r="D142" s="106" t="s">
        <v>14</v>
      </c>
      <c r="E142" s="105" t="s">
        <v>1</v>
      </c>
      <c r="F142" s="107">
        <v>15</v>
      </c>
      <c r="G142" s="108">
        <v>286.28235486241527</v>
      </c>
      <c r="H142" s="128">
        <f t="shared" si="20"/>
        <v>350.60999999999996</v>
      </c>
      <c r="I142" s="128">
        <f t="shared" si="21"/>
        <v>5259.15</v>
      </c>
      <c r="J142" s="99"/>
      <c r="K142" s="98" t="b">
        <f t="shared" si="16"/>
        <v>0</v>
      </c>
      <c r="L142" s="121">
        <f t="shared" si="17"/>
        <v>0</v>
      </c>
    </row>
    <row r="143" spans="1:12" ht="27" x14ac:dyDescent="0.2">
      <c r="A143" s="104" t="s">
        <v>369</v>
      </c>
      <c r="B143" s="105" t="s">
        <v>174</v>
      </c>
      <c r="C143" s="105"/>
      <c r="D143" s="106" t="s">
        <v>370</v>
      </c>
      <c r="E143" s="105" t="s">
        <v>178</v>
      </c>
      <c r="F143" s="107">
        <v>3.15</v>
      </c>
      <c r="G143" s="108">
        <v>419.44058862487867</v>
      </c>
      <c r="H143" s="128">
        <f t="shared" si="20"/>
        <v>513.68888888888887</v>
      </c>
      <c r="I143" s="128">
        <f t="shared" si="21"/>
        <v>1618.12</v>
      </c>
      <c r="J143" s="99"/>
      <c r="K143" s="98" t="b">
        <f t="shared" si="16"/>
        <v>0</v>
      </c>
      <c r="L143" s="121">
        <f t="shared" si="17"/>
        <v>0</v>
      </c>
    </row>
    <row r="144" spans="1:12" x14ac:dyDescent="0.2">
      <c r="A144" s="131" t="s">
        <v>371</v>
      </c>
      <c r="B144" s="132"/>
      <c r="C144" s="132"/>
      <c r="D144" s="133" t="s">
        <v>372</v>
      </c>
      <c r="E144" s="134"/>
      <c r="F144" s="135"/>
      <c r="G144" s="136"/>
      <c r="H144" s="137"/>
      <c r="I144" s="137"/>
      <c r="J144" s="99"/>
      <c r="K144" s="98" t="b">
        <f t="shared" si="16"/>
        <v>1</v>
      </c>
      <c r="L144" s="121"/>
    </row>
    <row r="145" spans="1:12" ht="27" x14ac:dyDescent="0.2">
      <c r="A145" s="104" t="s">
        <v>373</v>
      </c>
      <c r="B145" s="105" t="s">
        <v>174</v>
      </c>
      <c r="C145" s="105"/>
      <c r="D145" s="106" t="s">
        <v>374</v>
      </c>
      <c r="E145" s="105" t="s">
        <v>178</v>
      </c>
      <c r="F145" s="107">
        <v>48.89</v>
      </c>
      <c r="G145" s="108">
        <v>395.46003251442249</v>
      </c>
      <c r="H145" s="128">
        <f t="shared" si="20"/>
        <v>484.31990182041318</v>
      </c>
      <c r="I145" s="128">
        <f t="shared" si="21"/>
        <v>23678.400000000001</v>
      </c>
      <c r="J145" s="99"/>
      <c r="K145" s="98" t="b">
        <f t="shared" si="16"/>
        <v>0</v>
      </c>
      <c r="L145" s="121">
        <f t="shared" si="17"/>
        <v>0</v>
      </c>
    </row>
    <row r="146" spans="1:12" ht="40.5" x14ac:dyDescent="0.2">
      <c r="A146" s="104" t="s">
        <v>375</v>
      </c>
      <c r="B146" s="105" t="s">
        <v>174</v>
      </c>
      <c r="C146" s="105"/>
      <c r="D146" s="106" t="s">
        <v>376</v>
      </c>
      <c r="E146" s="105" t="s">
        <v>377</v>
      </c>
      <c r="F146" s="107">
        <v>1</v>
      </c>
      <c r="G146" s="108">
        <v>473.71601208459214</v>
      </c>
      <c r="H146" s="128">
        <f t="shared" si="20"/>
        <v>580.16</v>
      </c>
      <c r="I146" s="128">
        <f t="shared" si="21"/>
        <v>580.16</v>
      </c>
      <c r="J146" s="99"/>
      <c r="K146" s="98" t="b">
        <f t="shared" si="16"/>
        <v>0</v>
      </c>
      <c r="L146" s="121">
        <f t="shared" si="17"/>
        <v>0</v>
      </c>
    </row>
    <row r="147" spans="1:12" x14ac:dyDescent="0.2">
      <c r="A147" s="131" t="s">
        <v>378</v>
      </c>
      <c r="B147" s="132"/>
      <c r="C147" s="132"/>
      <c r="D147" s="133" t="s">
        <v>379</v>
      </c>
      <c r="E147" s="134"/>
      <c r="F147" s="135"/>
      <c r="G147" s="136"/>
      <c r="H147" s="137"/>
      <c r="I147" s="137"/>
      <c r="J147" s="99"/>
      <c r="K147" s="98" t="b">
        <f t="shared" ref="K147:K210" si="22">I147=J147</f>
        <v>1</v>
      </c>
      <c r="L147" s="121"/>
    </row>
    <row r="148" spans="1:12" ht="27" x14ac:dyDescent="0.2">
      <c r="A148" s="104" t="s">
        <v>380</v>
      </c>
      <c r="B148" s="105" t="s">
        <v>174</v>
      </c>
      <c r="C148" s="105"/>
      <c r="D148" s="106" t="s">
        <v>381</v>
      </c>
      <c r="E148" s="105" t="s">
        <v>178</v>
      </c>
      <c r="F148" s="107">
        <v>84.61</v>
      </c>
      <c r="G148" s="108">
        <v>464.88122048601963</v>
      </c>
      <c r="H148" s="128">
        <f t="shared" si="20"/>
        <v>569.34003072922815</v>
      </c>
      <c r="I148" s="128">
        <f t="shared" si="21"/>
        <v>48171.859999999993</v>
      </c>
      <c r="J148" s="99"/>
      <c r="K148" s="98" t="b">
        <f t="shared" si="22"/>
        <v>0</v>
      </c>
      <c r="L148" s="121">
        <f t="shared" ref="L148:L211" si="23">J148/(F148*(1+$H$11))</f>
        <v>0</v>
      </c>
    </row>
    <row r="149" spans="1:12" x14ac:dyDescent="0.2">
      <c r="A149" s="104" t="s">
        <v>382</v>
      </c>
      <c r="B149" s="105" t="s">
        <v>174</v>
      </c>
      <c r="C149" s="105"/>
      <c r="D149" s="106" t="s">
        <v>383</v>
      </c>
      <c r="E149" s="105" t="s">
        <v>178</v>
      </c>
      <c r="F149" s="107">
        <v>26</v>
      </c>
      <c r="G149" s="108">
        <v>316.27337307095615</v>
      </c>
      <c r="H149" s="128">
        <f t="shared" si="20"/>
        <v>387.34</v>
      </c>
      <c r="I149" s="128">
        <f t="shared" si="21"/>
        <v>10070.84</v>
      </c>
      <c r="J149" s="99"/>
      <c r="K149" s="98" t="b">
        <f t="shared" si="22"/>
        <v>0</v>
      </c>
      <c r="L149" s="121">
        <f t="shared" si="23"/>
        <v>0</v>
      </c>
    </row>
    <row r="150" spans="1:12" x14ac:dyDescent="0.2">
      <c r="A150" s="131" t="s">
        <v>384</v>
      </c>
      <c r="B150" s="132"/>
      <c r="C150" s="132"/>
      <c r="D150" s="133" t="s">
        <v>385</v>
      </c>
      <c r="E150" s="134"/>
      <c r="F150" s="135"/>
      <c r="G150" s="136"/>
      <c r="H150" s="137"/>
      <c r="I150" s="137"/>
      <c r="J150" s="99"/>
      <c r="K150" s="98" t="b">
        <f t="shared" si="22"/>
        <v>1</v>
      </c>
      <c r="L150" s="121"/>
    </row>
    <row r="151" spans="1:12" x14ac:dyDescent="0.2">
      <c r="A151" s="104" t="s">
        <v>386</v>
      </c>
      <c r="B151" s="105" t="s">
        <v>174</v>
      </c>
      <c r="C151" s="105"/>
      <c r="D151" s="106" t="s">
        <v>387</v>
      </c>
      <c r="E151" s="105" t="s">
        <v>178</v>
      </c>
      <c r="F151" s="107">
        <v>5.38</v>
      </c>
      <c r="G151" s="108">
        <v>598.57918318817474</v>
      </c>
      <c r="H151" s="128">
        <f t="shared" si="20"/>
        <v>733.07992565055758</v>
      </c>
      <c r="I151" s="128">
        <f t="shared" si="21"/>
        <v>3943.97</v>
      </c>
      <c r="J151" s="99"/>
      <c r="K151" s="98" t="b">
        <f t="shared" si="22"/>
        <v>0</v>
      </c>
      <c r="L151" s="121">
        <f t="shared" si="23"/>
        <v>0</v>
      </c>
    </row>
    <row r="152" spans="1:12" ht="27" x14ac:dyDescent="0.2">
      <c r="A152" s="104" t="s">
        <v>388</v>
      </c>
      <c r="B152" s="105" t="s">
        <v>174</v>
      </c>
      <c r="C152" s="105"/>
      <c r="D152" s="106" t="s">
        <v>389</v>
      </c>
      <c r="E152" s="105" t="s">
        <v>178</v>
      </c>
      <c r="F152" s="107">
        <v>5.38</v>
      </c>
      <c r="G152" s="108">
        <v>355.10706969281307</v>
      </c>
      <c r="H152" s="128">
        <f t="shared" si="20"/>
        <v>434.89962825278815</v>
      </c>
      <c r="I152" s="128">
        <f t="shared" si="21"/>
        <v>2339.7600000000002</v>
      </c>
      <c r="J152" s="99"/>
      <c r="K152" s="98" t="b">
        <f t="shared" si="22"/>
        <v>0</v>
      </c>
      <c r="L152" s="121">
        <f t="shared" si="23"/>
        <v>0</v>
      </c>
    </row>
    <row r="153" spans="1:12" ht="40.5" x14ac:dyDescent="0.2">
      <c r="A153" s="104" t="s">
        <v>390</v>
      </c>
      <c r="B153" s="105" t="s">
        <v>174</v>
      </c>
      <c r="C153" s="105"/>
      <c r="D153" s="106" t="s">
        <v>391</v>
      </c>
      <c r="E153" s="105" t="s">
        <v>178</v>
      </c>
      <c r="F153" s="107">
        <v>2.36</v>
      </c>
      <c r="G153" s="108">
        <v>424.91208500732802</v>
      </c>
      <c r="H153" s="128">
        <f t="shared" si="20"/>
        <v>520.38983050847457</v>
      </c>
      <c r="I153" s="128">
        <f t="shared" si="21"/>
        <v>1228.1199999999999</v>
      </c>
      <c r="J153" s="99"/>
      <c r="K153" s="98" t="b">
        <f t="shared" si="22"/>
        <v>0</v>
      </c>
      <c r="L153" s="121">
        <f t="shared" si="23"/>
        <v>0</v>
      </c>
    </row>
    <row r="154" spans="1:12" ht="40.5" x14ac:dyDescent="0.2">
      <c r="A154" s="104" t="s">
        <v>392</v>
      </c>
      <c r="B154" s="105" t="s">
        <v>174</v>
      </c>
      <c r="C154" s="105"/>
      <c r="D154" s="106" t="s">
        <v>393</v>
      </c>
      <c r="E154" s="105" t="s">
        <v>178</v>
      </c>
      <c r="F154" s="107">
        <v>19.98</v>
      </c>
      <c r="G154" s="108">
        <v>410.77821513846669</v>
      </c>
      <c r="H154" s="128">
        <f t="shared" si="20"/>
        <v>503.08008008008011</v>
      </c>
      <c r="I154" s="128">
        <f t="shared" si="21"/>
        <v>10051.540000000001</v>
      </c>
      <c r="J154" s="99"/>
      <c r="K154" s="98" t="b">
        <f t="shared" si="22"/>
        <v>0</v>
      </c>
      <c r="L154" s="121">
        <f t="shared" si="23"/>
        <v>0</v>
      </c>
    </row>
    <row r="155" spans="1:12" x14ac:dyDescent="0.2">
      <c r="A155" s="104" t="s">
        <v>394</v>
      </c>
      <c r="B155" s="105" t="s">
        <v>174</v>
      </c>
      <c r="C155" s="105"/>
      <c r="D155" s="106" t="s">
        <v>395</v>
      </c>
      <c r="E155" s="105" t="s">
        <v>178</v>
      </c>
      <c r="F155" s="107">
        <v>123</v>
      </c>
      <c r="G155" s="108">
        <v>497.1176614681147</v>
      </c>
      <c r="H155" s="128">
        <f t="shared" si="20"/>
        <v>608.82000000000005</v>
      </c>
      <c r="I155" s="128">
        <f t="shared" si="21"/>
        <v>74884.86</v>
      </c>
      <c r="J155" s="99"/>
      <c r="K155" s="98" t="b">
        <f t="shared" si="22"/>
        <v>0</v>
      </c>
      <c r="L155" s="121">
        <f t="shared" si="23"/>
        <v>0</v>
      </c>
    </row>
    <row r="156" spans="1:12" ht="27" x14ac:dyDescent="0.2">
      <c r="A156" s="104" t="s">
        <v>396</v>
      </c>
      <c r="B156" s="105" t="s">
        <v>174</v>
      </c>
      <c r="C156" s="105"/>
      <c r="D156" s="106" t="s">
        <v>397</v>
      </c>
      <c r="E156" s="105" t="s">
        <v>10</v>
      </c>
      <c r="F156" s="107">
        <v>398.12</v>
      </c>
      <c r="G156" s="108">
        <v>15.489515017963381</v>
      </c>
      <c r="H156" s="128">
        <f t="shared" si="20"/>
        <v>18.970009042499751</v>
      </c>
      <c r="I156" s="128">
        <f t="shared" si="21"/>
        <v>7552.3400000000011</v>
      </c>
      <c r="J156" s="99"/>
      <c r="K156" s="98" t="b">
        <f t="shared" si="22"/>
        <v>0</v>
      </c>
      <c r="L156" s="121">
        <f t="shared" si="23"/>
        <v>0</v>
      </c>
    </row>
    <row r="157" spans="1:12" x14ac:dyDescent="0.2">
      <c r="A157" s="104" t="s">
        <v>398</v>
      </c>
      <c r="B157" s="105" t="s">
        <v>174</v>
      </c>
      <c r="C157" s="105"/>
      <c r="D157" s="106" t="s">
        <v>399</v>
      </c>
      <c r="E157" s="105" t="s">
        <v>178</v>
      </c>
      <c r="F157" s="107">
        <v>23.08</v>
      </c>
      <c r="G157" s="108">
        <v>21.058105129272281</v>
      </c>
      <c r="H157" s="128">
        <f t="shared" si="20"/>
        <v>25.789861351819759</v>
      </c>
      <c r="I157" s="128">
        <f t="shared" si="21"/>
        <v>595.23</v>
      </c>
      <c r="J157" s="99"/>
      <c r="K157" s="98" t="b">
        <f t="shared" si="22"/>
        <v>0</v>
      </c>
      <c r="L157" s="121">
        <f t="shared" si="23"/>
        <v>0</v>
      </c>
    </row>
    <row r="158" spans="1:12" ht="27" x14ac:dyDescent="0.2">
      <c r="A158" s="104" t="s">
        <v>400</v>
      </c>
      <c r="B158" s="105" t="s">
        <v>174</v>
      </c>
      <c r="C158" s="105"/>
      <c r="D158" s="106" t="s">
        <v>401</v>
      </c>
      <c r="E158" s="105" t="s">
        <v>178</v>
      </c>
      <c r="F158" s="107">
        <v>16.899999999999999</v>
      </c>
      <c r="G158" s="108">
        <v>456.96929522167733</v>
      </c>
      <c r="H158" s="128">
        <f t="shared" si="20"/>
        <v>559.65029585798823</v>
      </c>
      <c r="I158" s="128">
        <f t="shared" si="21"/>
        <v>9458.09</v>
      </c>
      <c r="J158" s="99"/>
      <c r="K158" s="98" t="b">
        <f t="shared" si="22"/>
        <v>0</v>
      </c>
      <c r="L158" s="121">
        <f t="shared" si="23"/>
        <v>0</v>
      </c>
    </row>
    <row r="159" spans="1:12" x14ac:dyDescent="0.2">
      <c r="A159" s="109">
        <v>8</v>
      </c>
      <c r="B159" s="110"/>
      <c r="C159" s="110"/>
      <c r="D159" s="111" t="s">
        <v>402</v>
      </c>
      <c r="E159" s="112"/>
      <c r="F159" s="113"/>
      <c r="G159" s="114"/>
      <c r="H159" s="114"/>
      <c r="I159" s="129">
        <f>SUM(I160:I167)</f>
        <v>662516.52</v>
      </c>
      <c r="J159" s="99"/>
      <c r="K159" s="98" t="b">
        <f t="shared" si="22"/>
        <v>0</v>
      </c>
      <c r="L159" s="121"/>
    </row>
    <row r="160" spans="1:12" x14ac:dyDescent="0.2">
      <c r="A160" s="104" t="s">
        <v>403</v>
      </c>
      <c r="B160" s="105" t="s">
        <v>174</v>
      </c>
      <c r="C160" s="105"/>
      <c r="D160" s="106" t="s">
        <v>404</v>
      </c>
      <c r="E160" s="105" t="s">
        <v>178</v>
      </c>
      <c r="F160" s="107">
        <v>1145</v>
      </c>
      <c r="G160" s="108">
        <v>230.7422225851229</v>
      </c>
      <c r="H160" s="128">
        <f t="shared" ref="H160:H223" si="24">G160*(1+$H$11)</f>
        <v>282.58999999999997</v>
      </c>
      <c r="I160" s="128">
        <f t="shared" ref="I160:I167" si="25">F160*H160</f>
        <v>323565.55</v>
      </c>
      <c r="J160" s="99"/>
      <c r="K160" s="98" t="b">
        <f t="shared" si="22"/>
        <v>0</v>
      </c>
      <c r="L160" s="121">
        <f t="shared" si="23"/>
        <v>0</v>
      </c>
    </row>
    <row r="161" spans="1:12" ht="27" x14ac:dyDescent="0.2">
      <c r="A161" s="104" t="s">
        <v>405</v>
      </c>
      <c r="B161" s="105" t="s">
        <v>174</v>
      </c>
      <c r="C161" s="105"/>
      <c r="D161" s="106" t="s">
        <v>406</v>
      </c>
      <c r="E161" s="105" t="s">
        <v>178</v>
      </c>
      <c r="F161" s="107">
        <v>1133.27</v>
      </c>
      <c r="G161" s="108">
        <v>187.26218536104838</v>
      </c>
      <c r="H161" s="128">
        <f t="shared" si="24"/>
        <v>229.33999841167594</v>
      </c>
      <c r="I161" s="128">
        <f t="shared" si="25"/>
        <v>259904.13999999998</v>
      </c>
      <c r="J161" s="99"/>
      <c r="K161" s="98" t="b">
        <f t="shared" si="22"/>
        <v>0</v>
      </c>
      <c r="L161" s="121">
        <f t="shared" si="23"/>
        <v>0</v>
      </c>
    </row>
    <row r="162" spans="1:12" ht="27" x14ac:dyDescent="0.2">
      <c r="A162" s="104" t="s">
        <v>407</v>
      </c>
      <c r="B162" s="105" t="s">
        <v>174</v>
      </c>
      <c r="C162" s="105"/>
      <c r="D162" s="106" t="s">
        <v>22</v>
      </c>
      <c r="E162" s="105" t="s">
        <v>10</v>
      </c>
      <c r="F162" s="107">
        <v>35.630000000000003</v>
      </c>
      <c r="G162" s="108">
        <v>156.53635647818899</v>
      </c>
      <c r="H162" s="128">
        <f t="shared" si="24"/>
        <v>191.71007577883805</v>
      </c>
      <c r="I162" s="128">
        <f t="shared" si="25"/>
        <v>6830.63</v>
      </c>
      <c r="J162" s="99"/>
      <c r="K162" s="98" t="b">
        <f t="shared" si="22"/>
        <v>0</v>
      </c>
      <c r="L162" s="121">
        <f t="shared" si="23"/>
        <v>0</v>
      </c>
    </row>
    <row r="163" spans="1:12" ht="27" x14ac:dyDescent="0.2">
      <c r="A163" s="104" t="s">
        <v>408</v>
      </c>
      <c r="B163" s="105" t="s">
        <v>174</v>
      </c>
      <c r="C163" s="105"/>
      <c r="D163" s="106" t="s">
        <v>409</v>
      </c>
      <c r="E163" s="105" t="s">
        <v>10</v>
      </c>
      <c r="F163" s="107">
        <v>223.94</v>
      </c>
      <c r="G163" s="108">
        <v>55.123705951897698</v>
      </c>
      <c r="H163" s="128">
        <f t="shared" si="24"/>
        <v>67.510002679289101</v>
      </c>
      <c r="I163" s="128">
        <f t="shared" si="25"/>
        <v>15118.19</v>
      </c>
      <c r="J163" s="99"/>
      <c r="K163" s="98" t="b">
        <f t="shared" si="22"/>
        <v>0</v>
      </c>
      <c r="L163" s="121">
        <f t="shared" si="23"/>
        <v>0</v>
      </c>
    </row>
    <row r="164" spans="1:12" x14ac:dyDescent="0.2">
      <c r="A164" s="104" t="s">
        <v>410</v>
      </c>
      <c r="B164" s="105" t="s">
        <v>174</v>
      </c>
      <c r="C164" s="105"/>
      <c r="D164" s="106" t="s">
        <v>411</v>
      </c>
      <c r="E164" s="105" t="s">
        <v>412</v>
      </c>
      <c r="F164" s="107">
        <v>14.3</v>
      </c>
      <c r="G164" s="108">
        <v>127.93314303888322</v>
      </c>
      <c r="H164" s="128">
        <f t="shared" si="24"/>
        <v>156.67972027972027</v>
      </c>
      <c r="I164" s="128">
        <f t="shared" si="25"/>
        <v>2240.52</v>
      </c>
      <c r="J164" s="99"/>
      <c r="K164" s="98" t="b">
        <f t="shared" si="22"/>
        <v>0</v>
      </c>
      <c r="L164" s="121">
        <f t="shared" si="23"/>
        <v>0</v>
      </c>
    </row>
    <row r="165" spans="1:12" x14ac:dyDescent="0.2">
      <c r="A165" s="104" t="s">
        <v>413</v>
      </c>
      <c r="B165" s="105" t="s">
        <v>174</v>
      </c>
      <c r="C165" s="105"/>
      <c r="D165" s="106" t="s">
        <v>326</v>
      </c>
      <c r="E165" s="105" t="s">
        <v>10</v>
      </c>
      <c r="F165" s="107">
        <v>221.55</v>
      </c>
      <c r="G165" s="108">
        <v>138.8911385904556</v>
      </c>
      <c r="H165" s="128">
        <f t="shared" si="24"/>
        <v>170.09997743173096</v>
      </c>
      <c r="I165" s="128">
        <f t="shared" si="25"/>
        <v>37685.649999999994</v>
      </c>
      <c r="J165" s="99"/>
      <c r="K165" s="98" t="b">
        <f t="shared" si="22"/>
        <v>0</v>
      </c>
      <c r="L165" s="121">
        <f t="shared" si="23"/>
        <v>0</v>
      </c>
    </row>
    <row r="166" spans="1:12" ht="27" x14ac:dyDescent="0.2">
      <c r="A166" s="104" t="s">
        <v>414</v>
      </c>
      <c r="B166" s="105" t="s">
        <v>174</v>
      </c>
      <c r="C166" s="105"/>
      <c r="D166" s="106" t="s">
        <v>415</v>
      </c>
      <c r="E166" s="105" t="s">
        <v>10</v>
      </c>
      <c r="F166" s="107">
        <v>221.55</v>
      </c>
      <c r="G166" s="108">
        <v>54.601132334841758</v>
      </c>
      <c r="H166" s="128">
        <f t="shared" si="24"/>
        <v>66.8700067704807</v>
      </c>
      <c r="I166" s="128">
        <f t="shared" si="25"/>
        <v>14815.05</v>
      </c>
      <c r="J166" s="99"/>
      <c r="K166" s="98" t="b">
        <f t="shared" si="22"/>
        <v>0</v>
      </c>
      <c r="L166" s="121">
        <f t="shared" si="23"/>
        <v>0</v>
      </c>
    </row>
    <row r="167" spans="1:12" ht="54" x14ac:dyDescent="0.2">
      <c r="A167" s="104" t="s">
        <v>416</v>
      </c>
      <c r="B167" s="105" t="s">
        <v>174</v>
      </c>
      <c r="C167" s="105"/>
      <c r="D167" s="106" t="s">
        <v>417</v>
      </c>
      <c r="E167" s="105" t="s">
        <v>178</v>
      </c>
      <c r="F167" s="107">
        <v>37.86</v>
      </c>
      <c r="G167" s="108">
        <v>50.828882228712743</v>
      </c>
      <c r="H167" s="128">
        <f t="shared" si="24"/>
        <v>62.250132065504488</v>
      </c>
      <c r="I167" s="128">
        <f t="shared" si="25"/>
        <v>2356.79</v>
      </c>
      <c r="J167" s="99"/>
      <c r="K167" s="98" t="b">
        <f t="shared" si="22"/>
        <v>0</v>
      </c>
      <c r="L167" s="121">
        <f t="shared" si="23"/>
        <v>0</v>
      </c>
    </row>
    <row r="168" spans="1:12" x14ac:dyDescent="0.2">
      <c r="A168" s="109">
        <v>9</v>
      </c>
      <c r="B168" s="110"/>
      <c r="C168" s="110"/>
      <c r="D168" s="111" t="s">
        <v>418</v>
      </c>
      <c r="E168" s="112"/>
      <c r="F168" s="113"/>
      <c r="G168" s="114"/>
      <c r="H168" s="114"/>
      <c r="I168" s="129">
        <f>SUM(I169:I186)</f>
        <v>232255.95999999996</v>
      </c>
      <c r="J168" s="99"/>
      <c r="K168" s="98" t="b">
        <f t="shared" si="22"/>
        <v>0</v>
      </c>
      <c r="L168" s="121"/>
    </row>
    <row r="169" spans="1:12" x14ac:dyDescent="0.2">
      <c r="A169" s="131" t="s">
        <v>419</v>
      </c>
      <c r="B169" s="132"/>
      <c r="C169" s="132"/>
      <c r="D169" s="133" t="s">
        <v>420</v>
      </c>
      <c r="E169" s="134"/>
      <c r="F169" s="135"/>
      <c r="G169" s="136"/>
      <c r="H169" s="137"/>
      <c r="I169" s="137"/>
      <c r="J169" s="99"/>
      <c r="K169" s="98" t="b">
        <f t="shared" si="22"/>
        <v>1</v>
      </c>
      <c r="L169" s="121"/>
    </row>
    <row r="170" spans="1:12" ht="27" x14ac:dyDescent="0.2">
      <c r="A170" s="104" t="s">
        <v>421</v>
      </c>
      <c r="B170" s="105" t="s">
        <v>174</v>
      </c>
      <c r="C170" s="105"/>
      <c r="D170" s="106" t="s">
        <v>12</v>
      </c>
      <c r="E170" s="105" t="s">
        <v>178</v>
      </c>
      <c r="F170" s="107">
        <v>1015.47</v>
      </c>
      <c r="G170" s="108">
        <v>34.040986172538254</v>
      </c>
      <c r="H170" s="128">
        <f t="shared" si="24"/>
        <v>41.689995765507597</v>
      </c>
      <c r="I170" s="128">
        <f t="shared" ref="I170:I186" si="26">F170*H170</f>
        <v>42334.94</v>
      </c>
      <c r="J170" s="99"/>
      <c r="K170" s="98" t="b">
        <f t="shared" si="22"/>
        <v>0</v>
      </c>
      <c r="L170" s="121">
        <f t="shared" si="23"/>
        <v>0</v>
      </c>
    </row>
    <row r="171" spans="1:12" x14ac:dyDescent="0.2">
      <c r="A171" s="131" t="s">
        <v>422</v>
      </c>
      <c r="B171" s="132"/>
      <c r="C171" s="132"/>
      <c r="D171" s="133" t="s">
        <v>423</v>
      </c>
      <c r="E171" s="134"/>
      <c r="F171" s="135"/>
      <c r="G171" s="136"/>
      <c r="H171" s="137"/>
      <c r="I171" s="137"/>
      <c r="J171" s="99"/>
      <c r="K171" s="98" t="b">
        <f t="shared" si="22"/>
        <v>1</v>
      </c>
      <c r="L171" s="121"/>
    </row>
    <row r="172" spans="1:12" ht="27" x14ac:dyDescent="0.2">
      <c r="A172" s="104" t="s">
        <v>424</v>
      </c>
      <c r="B172" s="105" t="s">
        <v>174</v>
      </c>
      <c r="C172" s="105"/>
      <c r="D172" s="106" t="s">
        <v>425</v>
      </c>
      <c r="E172" s="105" t="s">
        <v>178</v>
      </c>
      <c r="F172" s="107">
        <v>1570.52</v>
      </c>
      <c r="G172" s="108">
        <v>43.863801092822861</v>
      </c>
      <c r="H172" s="128">
        <f t="shared" si="24"/>
        <v>53.719997198380156</v>
      </c>
      <c r="I172" s="128">
        <f t="shared" si="26"/>
        <v>84368.33</v>
      </c>
      <c r="J172" s="99"/>
      <c r="K172" s="98" t="b">
        <f t="shared" si="22"/>
        <v>0</v>
      </c>
      <c r="L172" s="121">
        <f t="shared" si="23"/>
        <v>0</v>
      </c>
    </row>
    <row r="173" spans="1:12" x14ac:dyDescent="0.2">
      <c r="A173" s="131" t="s">
        <v>426</v>
      </c>
      <c r="B173" s="132"/>
      <c r="C173" s="132"/>
      <c r="D173" s="133" t="s">
        <v>427</v>
      </c>
      <c r="E173" s="134"/>
      <c r="F173" s="135"/>
      <c r="G173" s="136"/>
      <c r="H173" s="137"/>
      <c r="I173" s="137"/>
      <c r="J173" s="99"/>
      <c r="K173" s="98" t="b">
        <f t="shared" si="22"/>
        <v>1</v>
      </c>
      <c r="L173" s="121"/>
    </row>
    <row r="174" spans="1:12" ht="27" x14ac:dyDescent="0.2">
      <c r="A174" s="104" t="s">
        <v>428</v>
      </c>
      <c r="B174" s="105" t="s">
        <v>174</v>
      </c>
      <c r="C174" s="105"/>
      <c r="D174" s="106" t="s">
        <v>429</v>
      </c>
      <c r="E174" s="105" t="s">
        <v>178</v>
      </c>
      <c r="F174" s="107">
        <v>213.63</v>
      </c>
      <c r="G174" s="108">
        <v>62.170334307000005</v>
      </c>
      <c r="H174" s="128">
        <f t="shared" si="24"/>
        <v>76.140008425782895</v>
      </c>
      <c r="I174" s="128">
        <f t="shared" si="26"/>
        <v>16265.789999999999</v>
      </c>
      <c r="J174" s="99"/>
      <c r="K174" s="98" t="b">
        <f t="shared" si="22"/>
        <v>0</v>
      </c>
      <c r="L174" s="121">
        <f t="shared" si="23"/>
        <v>0</v>
      </c>
    </row>
    <row r="175" spans="1:12" ht="27" x14ac:dyDescent="0.2">
      <c r="A175" s="104" t="s">
        <v>430</v>
      </c>
      <c r="B175" s="105" t="s">
        <v>174</v>
      </c>
      <c r="C175" s="105"/>
      <c r="D175" s="106" t="s">
        <v>431</v>
      </c>
      <c r="E175" s="105" t="s">
        <v>178</v>
      </c>
      <c r="F175" s="107">
        <v>109.76</v>
      </c>
      <c r="G175" s="108">
        <v>76.337044283588455</v>
      </c>
      <c r="H175" s="128">
        <f t="shared" si="24"/>
        <v>93.489978134110771</v>
      </c>
      <c r="I175" s="128">
        <f t="shared" si="26"/>
        <v>10261.459999999999</v>
      </c>
      <c r="J175" s="99"/>
      <c r="K175" s="98" t="b">
        <f t="shared" si="22"/>
        <v>0</v>
      </c>
      <c r="L175" s="121">
        <f t="shared" si="23"/>
        <v>0</v>
      </c>
    </row>
    <row r="176" spans="1:12" ht="40.5" x14ac:dyDescent="0.2">
      <c r="A176" s="104" t="s">
        <v>432</v>
      </c>
      <c r="B176" s="105" t="s">
        <v>174</v>
      </c>
      <c r="C176" s="105"/>
      <c r="D176" s="106" t="s">
        <v>433</v>
      </c>
      <c r="E176" s="105" t="s">
        <v>178</v>
      </c>
      <c r="F176" s="107">
        <v>109.76</v>
      </c>
      <c r="G176" s="108">
        <v>5.7320517120751413</v>
      </c>
      <c r="H176" s="128">
        <f t="shared" si="24"/>
        <v>7.0200437317784248</v>
      </c>
      <c r="I176" s="128">
        <f t="shared" si="26"/>
        <v>770.52</v>
      </c>
      <c r="J176" s="99"/>
      <c r="K176" s="98" t="b">
        <f t="shared" si="22"/>
        <v>0</v>
      </c>
      <c r="L176" s="121">
        <f t="shared" si="23"/>
        <v>0</v>
      </c>
    </row>
    <row r="177" spans="1:12" ht="27" x14ac:dyDescent="0.2">
      <c r="A177" s="104" t="s">
        <v>434</v>
      </c>
      <c r="B177" s="105" t="s">
        <v>174</v>
      </c>
      <c r="C177" s="105"/>
      <c r="D177" s="106" t="s">
        <v>435</v>
      </c>
      <c r="E177" s="105" t="s">
        <v>178</v>
      </c>
      <c r="F177" s="107">
        <v>323.39</v>
      </c>
      <c r="G177" s="108">
        <v>21.303188660066688</v>
      </c>
      <c r="H177" s="128">
        <f t="shared" si="24"/>
        <v>26.090015151983671</v>
      </c>
      <c r="I177" s="128">
        <f t="shared" si="26"/>
        <v>8437.2499999999982</v>
      </c>
      <c r="J177" s="99"/>
      <c r="K177" s="98" t="b">
        <f t="shared" si="22"/>
        <v>0</v>
      </c>
      <c r="L177" s="121">
        <f t="shared" si="23"/>
        <v>0</v>
      </c>
    </row>
    <row r="178" spans="1:12" ht="40.5" x14ac:dyDescent="0.2">
      <c r="A178" s="104" t="s">
        <v>436</v>
      </c>
      <c r="B178" s="105" t="s">
        <v>174</v>
      </c>
      <c r="C178" s="105"/>
      <c r="D178" s="106" t="s">
        <v>437</v>
      </c>
      <c r="E178" s="105" t="s">
        <v>1</v>
      </c>
      <c r="F178" s="107">
        <v>22</v>
      </c>
      <c r="G178" s="108">
        <v>6.4097329958357152</v>
      </c>
      <c r="H178" s="128">
        <f t="shared" si="24"/>
        <v>7.85</v>
      </c>
      <c r="I178" s="128">
        <f t="shared" si="26"/>
        <v>172.7</v>
      </c>
      <c r="J178" s="99"/>
      <c r="K178" s="98" t="b">
        <f t="shared" si="22"/>
        <v>0</v>
      </c>
      <c r="L178" s="121">
        <f t="shared" si="23"/>
        <v>0</v>
      </c>
    </row>
    <row r="179" spans="1:12" x14ac:dyDescent="0.2">
      <c r="A179" s="131" t="s">
        <v>438</v>
      </c>
      <c r="B179" s="132"/>
      <c r="C179" s="132"/>
      <c r="D179" s="133" t="s">
        <v>11</v>
      </c>
      <c r="E179" s="134"/>
      <c r="F179" s="135"/>
      <c r="G179" s="136"/>
      <c r="H179" s="137"/>
      <c r="I179" s="137"/>
      <c r="J179" s="99"/>
      <c r="K179" s="98" t="b">
        <f t="shared" si="22"/>
        <v>1</v>
      </c>
      <c r="L179" s="121"/>
    </row>
    <row r="180" spans="1:12" ht="27" x14ac:dyDescent="0.2">
      <c r="A180" s="104" t="s">
        <v>439</v>
      </c>
      <c r="B180" s="105" t="s">
        <v>174</v>
      </c>
      <c r="C180" s="105"/>
      <c r="D180" s="106" t="s">
        <v>440</v>
      </c>
      <c r="E180" s="105" t="s">
        <v>178</v>
      </c>
      <c r="F180" s="107">
        <v>7.15</v>
      </c>
      <c r="G180" s="108">
        <v>30.611178647432425</v>
      </c>
      <c r="H180" s="128">
        <f t="shared" si="24"/>
        <v>37.489510489510486</v>
      </c>
      <c r="I180" s="128">
        <f t="shared" si="26"/>
        <v>268.05</v>
      </c>
      <c r="J180" s="99"/>
      <c r="K180" s="98" t="b">
        <f t="shared" si="22"/>
        <v>0</v>
      </c>
      <c r="L180" s="121">
        <f t="shared" si="23"/>
        <v>0</v>
      </c>
    </row>
    <row r="181" spans="1:12" x14ac:dyDescent="0.2">
      <c r="A181" s="104" t="s">
        <v>441</v>
      </c>
      <c r="B181" s="105" t="s">
        <v>174</v>
      </c>
      <c r="C181" s="105"/>
      <c r="D181" s="106" t="s">
        <v>442</v>
      </c>
      <c r="E181" s="105" t="s">
        <v>178</v>
      </c>
      <c r="F181" s="107">
        <v>71.53</v>
      </c>
      <c r="G181" s="108">
        <v>10.026963638635669</v>
      </c>
      <c r="H181" s="128">
        <f t="shared" si="24"/>
        <v>12.280022368237104</v>
      </c>
      <c r="I181" s="128">
        <f t="shared" si="26"/>
        <v>878.39</v>
      </c>
      <c r="J181" s="99"/>
      <c r="K181" s="98" t="b">
        <f t="shared" si="22"/>
        <v>0</v>
      </c>
      <c r="L181" s="121">
        <f t="shared" si="23"/>
        <v>0</v>
      </c>
    </row>
    <row r="182" spans="1:12" x14ac:dyDescent="0.2">
      <c r="A182" s="131" t="s">
        <v>443</v>
      </c>
      <c r="B182" s="132"/>
      <c r="C182" s="132"/>
      <c r="D182" s="133" t="s">
        <v>444</v>
      </c>
      <c r="E182" s="134"/>
      <c r="F182" s="135"/>
      <c r="G182" s="136"/>
      <c r="H182" s="137"/>
      <c r="I182" s="137"/>
      <c r="J182" s="99"/>
      <c r="K182" s="98" t="b">
        <f t="shared" si="22"/>
        <v>1</v>
      </c>
      <c r="L182" s="121"/>
    </row>
    <row r="183" spans="1:12" ht="27" x14ac:dyDescent="0.2">
      <c r="A183" s="104" t="s">
        <v>445</v>
      </c>
      <c r="B183" s="105" t="s">
        <v>174</v>
      </c>
      <c r="C183" s="105"/>
      <c r="D183" s="106" t="s">
        <v>429</v>
      </c>
      <c r="E183" s="105" t="s">
        <v>178</v>
      </c>
      <c r="F183" s="107">
        <v>219.38</v>
      </c>
      <c r="G183" s="108">
        <v>62.170315516810554</v>
      </c>
      <c r="H183" s="128">
        <f t="shared" si="24"/>
        <v>76.139985413437884</v>
      </c>
      <c r="I183" s="128">
        <f t="shared" si="26"/>
        <v>16703.590000000004</v>
      </c>
      <c r="J183" s="99"/>
      <c r="K183" s="98" t="b">
        <f t="shared" si="22"/>
        <v>0</v>
      </c>
      <c r="L183" s="121">
        <f t="shared" si="23"/>
        <v>0</v>
      </c>
    </row>
    <row r="184" spans="1:12" ht="27" x14ac:dyDescent="0.2">
      <c r="A184" s="104" t="s">
        <v>446</v>
      </c>
      <c r="B184" s="105" t="s">
        <v>174</v>
      </c>
      <c r="C184" s="105"/>
      <c r="D184" s="106" t="s">
        <v>431</v>
      </c>
      <c r="E184" s="105" t="s">
        <v>178</v>
      </c>
      <c r="F184" s="107">
        <v>122.51</v>
      </c>
      <c r="G184" s="108">
        <v>76.337062804164205</v>
      </c>
      <c r="H184" s="128">
        <f t="shared" si="24"/>
        <v>93.490000816259894</v>
      </c>
      <c r="I184" s="128">
        <f t="shared" si="26"/>
        <v>11453.460000000001</v>
      </c>
      <c r="J184" s="99"/>
      <c r="K184" s="98" t="b">
        <f t="shared" si="22"/>
        <v>0</v>
      </c>
      <c r="L184" s="121">
        <f t="shared" si="23"/>
        <v>0</v>
      </c>
    </row>
    <row r="185" spans="1:12" ht="40.5" x14ac:dyDescent="0.2">
      <c r="A185" s="104" t="s">
        <v>447</v>
      </c>
      <c r="B185" s="105" t="s">
        <v>174</v>
      </c>
      <c r="C185" s="105"/>
      <c r="D185" s="106" t="s">
        <v>433</v>
      </c>
      <c r="E185" s="105" t="s">
        <v>178</v>
      </c>
      <c r="F185" s="107">
        <v>122.51</v>
      </c>
      <c r="G185" s="108">
        <v>5.7320146709236601</v>
      </c>
      <c r="H185" s="128">
        <f t="shared" si="24"/>
        <v>7.0199983674802056</v>
      </c>
      <c r="I185" s="128">
        <f t="shared" si="26"/>
        <v>860.02</v>
      </c>
      <c r="J185" s="99"/>
      <c r="K185" s="98" t="b">
        <f t="shared" si="22"/>
        <v>0</v>
      </c>
      <c r="L185" s="121">
        <f t="shared" si="23"/>
        <v>0</v>
      </c>
    </row>
    <row r="186" spans="1:12" ht="27" x14ac:dyDescent="0.2">
      <c r="A186" s="104" t="s">
        <v>448</v>
      </c>
      <c r="B186" s="105" t="s">
        <v>174</v>
      </c>
      <c r="C186" s="105"/>
      <c r="D186" s="106" t="s">
        <v>18</v>
      </c>
      <c r="E186" s="105" t="s">
        <v>178</v>
      </c>
      <c r="F186" s="107">
        <v>341.89</v>
      </c>
      <c r="G186" s="108">
        <v>94.292486478132318</v>
      </c>
      <c r="H186" s="128">
        <f t="shared" si="24"/>
        <v>115.48000818976864</v>
      </c>
      <c r="I186" s="128">
        <f t="shared" si="26"/>
        <v>39481.46</v>
      </c>
      <c r="J186" s="99"/>
      <c r="K186" s="98" t="b">
        <f t="shared" si="22"/>
        <v>0</v>
      </c>
      <c r="L186" s="121">
        <f t="shared" si="23"/>
        <v>0</v>
      </c>
    </row>
    <row r="187" spans="1:12" x14ac:dyDescent="0.2">
      <c r="A187" s="109">
        <v>10</v>
      </c>
      <c r="B187" s="110"/>
      <c r="C187" s="110"/>
      <c r="D187" s="111" t="s">
        <v>449</v>
      </c>
      <c r="E187" s="112"/>
      <c r="F187" s="113"/>
      <c r="G187" s="114"/>
      <c r="H187" s="114"/>
      <c r="I187" s="129">
        <f>SUM(I188:I197)</f>
        <v>517911.54000000004</v>
      </c>
      <c r="J187" s="99"/>
      <c r="K187" s="98" t="b">
        <f t="shared" si="22"/>
        <v>0</v>
      </c>
      <c r="L187" s="121"/>
    </row>
    <row r="188" spans="1:12" x14ac:dyDescent="0.2">
      <c r="A188" s="131" t="s">
        <v>450</v>
      </c>
      <c r="B188" s="132"/>
      <c r="C188" s="132"/>
      <c r="D188" s="133" t="s">
        <v>451</v>
      </c>
      <c r="E188" s="134"/>
      <c r="F188" s="135"/>
      <c r="G188" s="136"/>
      <c r="H188" s="137"/>
      <c r="I188" s="137"/>
      <c r="J188" s="99"/>
      <c r="K188" s="98" t="b">
        <f t="shared" si="22"/>
        <v>1</v>
      </c>
      <c r="L188" s="121"/>
    </row>
    <row r="189" spans="1:12" ht="27" x14ac:dyDescent="0.2">
      <c r="A189" s="104" t="s">
        <v>1113</v>
      </c>
      <c r="B189" s="105" t="s">
        <v>174</v>
      </c>
      <c r="C189" s="105"/>
      <c r="D189" s="106" t="s">
        <v>452</v>
      </c>
      <c r="E189" s="105" t="s">
        <v>178</v>
      </c>
      <c r="F189" s="107">
        <v>4608.18</v>
      </c>
      <c r="G189" s="108">
        <v>4.4092427255566058</v>
      </c>
      <c r="H189" s="128">
        <f t="shared" si="24"/>
        <v>5.3999995659891749</v>
      </c>
      <c r="I189" s="128">
        <f t="shared" ref="I189:I197" si="27">F189*H189</f>
        <v>24884.17</v>
      </c>
      <c r="J189" s="99"/>
      <c r="K189" s="98" t="b">
        <f t="shared" si="22"/>
        <v>0</v>
      </c>
      <c r="L189" s="121">
        <f t="shared" si="23"/>
        <v>0</v>
      </c>
    </row>
    <row r="190" spans="1:12" ht="40.5" x14ac:dyDescent="0.2">
      <c r="A190" s="104" t="s">
        <v>1114</v>
      </c>
      <c r="B190" s="105" t="s">
        <v>174</v>
      </c>
      <c r="C190" s="105"/>
      <c r="D190" s="106" t="s">
        <v>453</v>
      </c>
      <c r="E190" s="105" t="s">
        <v>178</v>
      </c>
      <c r="F190" s="107">
        <v>2540</v>
      </c>
      <c r="G190" s="108">
        <v>50.828774393729077</v>
      </c>
      <c r="H190" s="128">
        <f t="shared" si="24"/>
        <v>62.249999999999993</v>
      </c>
      <c r="I190" s="128">
        <f t="shared" si="27"/>
        <v>158114.99999999997</v>
      </c>
      <c r="J190" s="99"/>
      <c r="K190" s="98" t="b">
        <f t="shared" si="22"/>
        <v>0</v>
      </c>
      <c r="L190" s="121">
        <f t="shared" si="23"/>
        <v>0</v>
      </c>
    </row>
    <row r="191" spans="1:12" ht="40.5" x14ac:dyDescent="0.2">
      <c r="A191" s="104" t="s">
        <v>1115</v>
      </c>
      <c r="B191" s="105" t="s">
        <v>174</v>
      </c>
      <c r="C191" s="105"/>
      <c r="D191" s="106" t="s">
        <v>454</v>
      </c>
      <c r="E191" s="105" t="s">
        <v>178</v>
      </c>
      <c r="F191" s="107">
        <v>1322</v>
      </c>
      <c r="G191" s="108">
        <v>48.591491793908716</v>
      </c>
      <c r="H191" s="128">
        <f t="shared" si="24"/>
        <v>59.51</v>
      </c>
      <c r="I191" s="128">
        <f t="shared" si="27"/>
        <v>78672.22</v>
      </c>
      <c r="J191" s="99"/>
      <c r="K191" s="98" t="b">
        <f t="shared" si="22"/>
        <v>0</v>
      </c>
      <c r="L191" s="121">
        <f t="shared" si="23"/>
        <v>0</v>
      </c>
    </row>
    <row r="192" spans="1:12" ht="40.5" x14ac:dyDescent="0.2">
      <c r="A192" s="104" t="s">
        <v>1116</v>
      </c>
      <c r="B192" s="105" t="s">
        <v>174</v>
      </c>
      <c r="C192" s="105"/>
      <c r="D192" s="106" t="s">
        <v>455</v>
      </c>
      <c r="E192" s="105" t="s">
        <v>178</v>
      </c>
      <c r="F192" s="107">
        <v>1078.3399999999999</v>
      </c>
      <c r="G192" s="108">
        <v>40.997794318370367</v>
      </c>
      <c r="H192" s="128">
        <f t="shared" si="24"/>
        <v>50.209998701708187</v>
      </c>
      <c r="I192" s="128">
        <f t="shared" si="27"/>
        <v>54143.450000000004</v>
      </c>
      <c r="J192" s="99"/>
      <c r="K192" s="98" t="b">
        <f t="shared" si="22"/>
        <v>0</v>
      </c>
      <c r="L192" s="121">
        <f t="shared" si="23"/>
        <v>0</v>
      </c>
    </row>
    <row r="193" spans="1:12" ht="40.5" x14ac:dyDescent="0.2">
      <c r="A193" s="104" t="s">
        <v>1117</v>
      </c>
      <c r="B193" s="105" t="s">
        <v>174</v>
      </c>
      <c r="C193" s="105"/>
      <c r="D193" s="106" t="s">
        <v>456</v>
      </c>
      <c r="E193" s="105" t="s">
        <v>178</v>
      </c>
      <c r="F193" s="107">
        <v>688.04</v>
      </c>
      <c r="G193" s="108">
        <v>59.467620926845441</v>
      </c>
      <c r="H193" s="128">
        <f t="shared" si="24"/>
        <v>72.829995349107605</v>
      </c>
      <c r="I193" s="128">
        <f t="shared" si="27"/>
        <v>50109.95</v>
      </c>
      <c r="J193" s="99"/>
      <c r="K193" s="98" t="b">
        <f t="shared" si="22"/>
        <v>0</v>
      </c>
      <c r="L193" s="121">
        <f t="shared" si="23"/>
        <v>0</v>
      </c>
    </row>
    <row r="194" spans="1:12" ht="40.5" x14ac:dyDescent="0.2">
      <c r="A194" s="104" t="s">
        <v>1118</v>
      </c>
      <c r="B194" s="105" t="s">
        <v>174</v>
      </c>
      <c r="C194" s="105"/>
      <c r="D194" s="106" t="s">
        <v>457</v>
      </c>
      <c r="E194" s="105" t="s">
        <v>178</v>
      </c>
      <c r="F194" s="107">
        <v>209.21</v>
      </c>
      <c r="G194" s="108">
        <v>54.086752581781568</v>
      </c>
      <c r="H194" s="128">
        <f t="shared" si="24"/>
        <v>66.240045886907879</v>
      </c>
      <c r="I194" s="128">
        <f t="shared" si="27"/>
        <v>13858.079999999998</v>
      </c>
      <c r="J194" s="99"/>
      <c r="K194" s="98" t="b">
        <f t="shared" si="22"/>
        <v>0</v>
      </c>
      <c r="L194" s="121">
        <f t="shared" si="23"/>
        <v>0</v>
      </c>
    </row>
    <row r="195" spans="1:12" ht="40.5" x14ac:dyDescent="0.2">
      <c r="A195" s="104" t="s">
        <v>1119</v>
      </c>
      <c r="B195" s="105" t="s">
        <v>174</v>
      </c>
      <c r="C195" s="105"/>
      <c r="D195" s="106" t="s">
        <v>458</v>
      </c>
      <c r="E195" s="105" t="s">
        <v>178</v>
      </c>
      <c r="F195" s="107">
        <v>506.58</v>
      </c>
      <c r="G195" s="108">
        <v>57.90805331389015</v>
      </c>
      <c r="H195" s="128">
        <f t="shared" si="24"/>
        <v>70.919992893521254</v>
      </c>
      <c r="I195" s="128">
        <f t="shared" si="27"/>
        <v>35926.649999999994</v>
      </c>
      <c r="J195" s="99"/>
      <c r="K195" s="98" t="b">
        <f t="shared" si="22"/>
        <v>0</v>
      </c>
      <c r="L195" s="121">
        <f t="shared" si="23"/>
        <v>0</v>
      </c>
    </row>
    <row r="196" spans="1:12" x14ac:dyDescent="0.2">
      <c r="A196" s="131" t="s">
        <v>459</v>
      </c>
      <c r="B196" s="132"/>
      <c r="C196" s="132"/>
      <c r="D196" s="133" t="s">
        <v>15</v>
      </c>
      <c r="E196" s="134"/>
      <c r="F196" s="135"/>
      <c r="G196" s="136"/>
      <c r="H196" s="137"/>
      <c r="I196" s="137"/>
      <c r="J196" s="99"/>
      <c r="K196" s="98" t="b">
        <f t="shared" si="22"/>
        <v>1</v>
      </c>
      <c r="L196" s="121"/>
    </row>
    <row r="197" spans="1:12" ht="27" x14ac:dyDescent="0.2">
      <c r="A197" s="104" t="s">
        <v>1120</v>
      </c>
      <c r="B197" s="105" t="s">
        <v>174</v>
      </c>
      <c r="C197" s="105"/>
      <c r="D197" s="106" t="s">
        <v>460</v>
      </c>
      <c r="E197" s="105" t="s">
        <v>178</v>
      </c>
      <c r="F197" s="107">
        <v>1296.98</v>
      </c>
      <c r="G197" s="108">
        <v>64.342285389003308</v>
      </c>
      <c r="H197" s="128">
        <f t="shared" si="24"/>
        <v>78.799996915912345</v>
      </c>
      <c r="I197" s="128">
        <f t="shared" si="27"/>
        <v>102202.01999999999</v>
      </c>
      <c r="J197" s="99"/>
      <c r="K197" s="98" t="b">
        <f t="shared" si="22"/>
        <v>0</v>
      </c>
      <c r="L197" s="121">
        <f t="shared" si="23"/>
        <v>0</v>
      </c>
    </row>
    <row r="198" spans="1:12" x14ac:dyDescent="0.2">
      <c r="A198" s="109">
        <v>11</v>
      </c>
      <c r="B198" s="110"/>
      <c r="C198" s="110"/>
      <c r="D198" s="111" t="s">
        <v>461</v>
      </c>
      <c r="E198" s="112"/>
      <c r="F198" s="113"/>
      <c r="G198" s="114"/>
      <c r="H198" s="114"/>
      <c r="I198" s="129">
        <f>SUM(I199:I215)</f>
        <v>270753.42000000004</v>
      </c>
      <c r="J198" s="99"/>
      <c r="K198" s="98" t="b">
        <f t="shared" si="22"/>
        <v>0</v>
      </c>
      <c r="L198" s="121"/>
    </row>
    <row r="199" spans="1:12" x14ac:dyDescent="0.2">
      <c r="A199" s="131" t="s">
        <v>462</v>
      </c>
      <c r="B199" s="132"/>
      <c r="C199" s="132"/>
      <c r="D199" s="133" t="s">
        <v>463</v>
      </c>
      <c r="E199" s="134"/>
      <c r="F199" s="135"/>
      <c r="G199" s="136"/>
      <c r="H199" s="137"/>
      <c r="I199" s="137"/>
      <c r="J199" s="99"/>
      <c r="K199" s="98" t="b">
        <f t="shared" si="22"/>
        <v>1</v>
      </c>
      <c r="L199" s="121"/>
    </row>
    <row r="200" spans="1:12" ht="27" x14ac:dyDescent="0.2">
      <c r="A200" s="104" t="s">
        <v>1121</v>
      </c>
      <c r="B200" s="105" t="s">
        <v>174</v>
      </c>
      <c r="C200" s="105"/>
      <c r="D200" s="106" t="s">
        <v>464</v>
      </c>
      <c r="E200" s="105" t="s">
        <v>178</v>
      </c>
      <c r="F200" s="107">
        <v>1026.43</v>
      </c>
      <c r="G200" s="108">
        <v>38.736017620152232</v>
      </c>
      <c r="H200" s="128">
        <f t="shared" si="24"/>
        <v>47.440000779400435</v>
      </c>
      <c r="I200" s="128">
        <f t="shared" ref="I200:I215" si="28">F200*H200</f>
        <v>48693.839999999989</v>
      </c>
      <c r="J200" s="99"/>
      <c r="K200" s="98" t="b">
        <f t="shared" si="22"/>
        <v>0</v>
      </c>
      <c r="L200" s="121">
        <f t="shared" si="23"/>
        <v>0</v>
      </c>
    </row>
    <row r="201" spans="1:12" ht="27" x14ac:dyDescent="0.2">
      <c r="A201" s="104" t="s">
        <v>1122</v>
      </c>
      <c r="B201" s="105" t="s">
        <v>174</v>
      </c>
      <c r="C201" s="105"/>
      <c r="D201" s="106" t="s">
        <v>465</v>
      </c>
      <c r="E201" s="105" t="s">
        <v>178</v>
      </c>
      <c r="F201" s="107">
        <v>396.64</v>
      </c>
      <c r="G201" s="108">
        <v>29.876709439721523</v>
      </c>
      <c r="H201" s="128">
        <f t="shared" si="24"/>
        <v>36.590006050826943</v>
      </c>
      <c r="I201" s="128">
        <f t="shared" si="28"/>
        <v>14513.059999999998</v>
      </c>
      <c r="J201" s="99"/>
      <c r="K201" s="98" t="b">
        <f t="shared" si="22"/>
        <v>0</v>
      </c>
      <c r="L201" s="121">
        <f t="shared" si="23"/>
        <v>0</v>
      </c>
    </row>
    <row r="202" spans="1:12" ht="27" x14ac:dyDescent="0.2">
      <c r="A202" s="104" t="s">
        <v>1123</v>
      </c>
      <c r="B202" s="105" t="s">
        <v>174</v>
      </c>
      <c r="C202" s="105"/>
      <c r="D202" s="106" t="s">
        <v>466</v>
      </c>
      <c r="E202" s="105" t="s">
        <v>178</v>
      </c>
      <c r="F202" s="107">
        <v>380.36</v>
      </c>
      <c r="G202" s="108">
        <v>35.657709516693167</v>
      </c>
      <c r="H202" s="128">
        <f t="shared" si="24"/>
        <v>43.669996845094118</v>
      </c>
      <c r="I202" s="128">
        <f t="shared" si="28"/>
        <v>16610.32</v>
      </c>
      <c r="J202" s="99"/>
      <c r="K202" s="98" t="b">
        <f t="shared" si="22"/>
        <v>0</v>
      </c>
      <c r="L202" s="121">
        <f t="shared" si="23"/>
        <v>0</v>
      </c>
    </row>
    <row r="203" spans="1:12" ht="40.5" x14ac:dyDescent="0.2">
      <c r="A203" s="104" t="s">
        <v>1124</v>
      </c>
      <c r="B203" s="105" t="s">
        <v>174</v>
      </c>
      <c r="C203" s="105"/>
      <c r="D203" s="106" t="s">
        <v>467</v>
      </c>
      <c r="E203" s="105" t="s">
        <v>178</v>
      </c>
      <c r="F203" s="107">
        <v>236.23</v>
      </c>
      <c r="G203" s="108">
        <v>49.383521112709218</v>
      </c>
      <c r="H203" s="128">
        <f t="shared" si="24"/>
        <v>60.479998306734977</v>
      </c>
      <c r="I203" s="128">
        <f t="shared" si="28"/>
        <v>14287.190000000002</v>
      </c>
      <c r="J203" s="99"/>
      <c r="K203" s="98" t="b">
        <f t="shared" si="22"/>
        <v>0</v>
      </c>
      <c r="L203" s="121">
        <f t="shared" si="23"/>
        <v>0</v>
      </c>
    </row>
    <row r="204" spans="1:12" ht="40.5" x14ac:dyDescent="0.2">
      <c r="A204" s="104" t="s">
        <v>1125</v>
      </c>
      <c r="B204" s="105" t="s">
        <v>174</v>
      </c>
      <c r="C204" s="105"/>
      <c r="D204" s="106" t="s">
        <v>468</v>
      </c>
      <c r="E204" s="105" t="s">
        <v>178</v>
      </c>
      <c r="F204" s="107">
        <v>393.56</v>
      </c>
      <c r="G204" s="108">
        <v>86.551808606189283</v>
      </c>
      <c r="H204" s="128">
        <f t="shared" si="24"/>
        <v>106</v>
      </c>
      <c r="I204" s="128">
        <f t="shared" si="28"/>
        <v>41717.360000000001</v>
      </c>
      <c r="J204" s="99"/>
      <c r="K204" s="98" t="b">
        <f t="shared" si="22"/>
        <v>0</v>
      </c>
      <c r="L204" s="121">
        <f t="shared" si="23"/>
        <v>0</v>
      </c>
    </row>
    <row r="205" spans="1:12" x14ac:dyDescent="0.2">
      <c r="A205" s="104" t="s">
        <v>1126</v>
      </c>
      <c r="B205" s="105" t="s">
        <v>174</v>
      </c>
      <c r="C205" s="105"/>
      <c r="D205" s="106" t="s">
        <v>469</v>
      </c>
      <c r="E205" s="105" t="s">
        <v>178</v>
      </c>
      <c r="F205" s="107">
        <v>396.64</v>
      </c>
      <c r="G205" s="108">
        <v>117.36751116498701</v>
      </c>
      <c r="H205" s="128">
        <f t="shared" si="24"/>
        <v>143.73999092375956</v>
      </c>
      <c r="I205" s="128">
        <f t="shared" si="28"/>
        <v>57013.029999999992</v>
      </c>
      <c r="J205" s="99"/>
      <c r="K205" s="98" t="b">
        <f t="shared" si="22"/>
        <v>0</v>
      </c>
      <c r="L205" s="121">
        <f t="shared" si="23"/>
        <v>0</v>
      </c>
    </row>
    <row r="206" spans="1:12" ht="27" x14ac:dyDescent="0.2">
      <c r="A206" s="104" t="s">
        <v>1127</v>
      </c>
      <c r="B206" s="105" t="s">
        <v>174</v>
      </c>
      <c r="C206" s="105"/>
      <c r="D206" s="106" t="s">
        <v>470</v>
      </c>
      <c r="E206" s="105" t="s">
        <v>10</v>
      </c>
      <c r="F206" s="107">
        <v>73.680000000000007</v>
      </c>
      <c r="G206" s="108">
        <v>15.62016960523116</v>
      </c>
      <c r="H206" s="128">
        <f t="shared" si="24"/>
        <v>19.130021715526599</v>
      </c>
      <c r="I206" s="128">
        <f t="shared" si="28"/>
        <v>1409.5</v>
      </c>
      <c r="J206" s="99"/>
      <c r="K206" s="98" t="b">
        <f t="shared" si="22"/>
        <v>0</v>
      </c>
      <c r="L206" s="121">
        <f t="shared" si="23"/>
        <v>0</v>
      </c>
    </row>
    <row r="207" spans="1:12" x14ac:dyDescent="0.2">
      <c r="A207" s="104" t="s">
        <v>1128</v>
      </c>
      <c r="B207" s="105" t="s">
        <v>174</v>
      </c>
      <c r="C207" s="105"/>
      <c r="D207" s="106" t="s">
        <v>471</v>
      </c>
      <c r="E207" s="105" t="s">
        <v>10</v>
      </c>
      <c r="F207" s="107">
        <v>238.6</v>
      </c>
      <c r="G207" s="108">
        <v>17.212385385996303</v>
      </c>
      <c r="H207" s="128">
        <f t="shared" si="24"/>
        <v>21.080008382229671</v>
      </c>
      <c r="I207" s="128">
        <f t="shared" si="28"/>
        <v>5029.6899999999996</v>
      </c>
      <c r="J207" s="99"/>
      <c r="K207" s="98" t="b">
        <f t="shared" si="22"/>
        <v>0</v>
      </c>
      <c r="L207" s="121">
        <f t="shared" si="23"/>
        <v>0</v>
      </c>
    </row>
    <row r="208" spans="1:12" x14ac:dyDescent="0.2">
      <c r="A208" s="104" t="s">
        <v>1129</v>
      </c>
      <c r="B208" s="105" t="s">
        <v>174</v>
      </c>
      <c r="C208" s="105"/>
      <c r="D208" s="106" t="s">
        <v>472</v>
      </c>
      <c r="E208" s="105" t="s">
        <v>10</v>
      </c>
      <c r="F208" s="107">
        <v>62.9</v>
      </c>
      <c r="G208" s="108">
        <v>102.72721147893461</v>
      </c>
      <c r="H208" s="128">
        <f t="shared" si="24"/>
        <v>125.81001589825121</v>
      </c>
      <c r="I208" s="128">
        <f t="shared" si="28"/>
        <v>7913.4500000000007</v>
      </c>
      <c r="J208" s="99"/>
      <c r="K208" s="98" t="b">
        <f t="shared" si="22"/>
        <v>0</v>
      </c>
      <c r="L208" s="121">
        <f t="shared" si="23"/>
        <v>0</v>
      </c>
    </row>
    <row r="209" spans="1:12" x14ac:dyDescent="0.2">
      <c r="A209" s="104" t="s">
        <v>1130</v>
      </c>
      <c r="B209" s="105" t="s">
        <v>174</v>
      </c>
      <c r="C209" s="105"/>
      <c r="D209" s="106" t="s">
        <v>473</v>
      </c>
      <c r="E209" s="105" t="s">
        <v>10</v>
      </c>
      <c r="F209" s="107">
        <v>6.93</v>
      </c>
      <c r="G209" s="108">
        <v>193.09261001103906</v>
      </c>
      <c r="H209" s="128">
        <f t="shared" si="24"/>
        <v>236.48051948051952</v>
      </c>
      <c r="I209" s="128">
        <f t="shared" si="28"/>
        <v>1638.8100000000002</v>
      </c>
      <c r="J209" s="99"/>
      <c r="K209" s="98" t="b">
        <f t="shared" si="22"/>
        <v>0</v>
      </c>
      <c r="L209" s="121">
        <f t="shared" si="23"/>
        <v>0</v>
      </c>
    </row>
    <row r="210" spans="1:12" x14ac:dyDescent="0.2">
      <c r="A210" s="131" t="s">
        <v>474</v>
      </c>
      <c r="B210" s="132"/>
      <c r="C210" s="132"/>
      <c r="D210" s="133" t="s">
        <v>475</v>
      </c>
      <c r="E210" s="134"/>
      <c r="F210" s="135"/>
      <c r="G210" s="136"/>
      <c r="H210" s="137"/>
      <c r="I210" s="137"/>
      <c r="J210" s="99"/>
      <c r="K210" s="98" t="b">
        <f t="shared" si="22"/>
        <v>1</v>
      </c>
      <c r="L210" s="121"/>
    </row>
    <row r="211" spans="1:12" x14ac:dyDescent="0.2">
      <c r="A211" s="104" t="s">
        <v>1131</v>
      </c>
      <c r="B211" s="105" t="s">
        <v>174</v>
      </c>
      <c r="C211" s="105"/>
      <c r="D211" s="106" t="s">
        <v>476</v>
      </c>
      <c r="E211" s="105" t="s">
        <v>178</v>
      </c>
      <c r="F211" s="107">
        <v>318.69</v>
      </c>
      <c r="G211" s="108">
        <v>120.73977223699384</v>
      </c>
      <c r="H211" s="128">
        <f t="shared" si="24"/>
        <v>147.86999905864636</v>
      </c>
      <c r="I211" s="128">
        <f t="shared" si="28"/>
        <v>47124.69000000001</v>
      </c>
      <c r="J211" s="99"/>
      <c r="K211" s="98" t="b">
        <f t="shared" ref="K211:K274" si="29">I211=J211</f>
        <v>0</v>
      </c>
      <c r="L211" s="121">
        <f t="shared" si="23"/>
        <v>0</v>
      </c>
    </row>
    <row r="212" spans="1:12" x14ac:dyDescent="0.2">
      <c r="A212" s="104" t="s">
        <v>1132</v>
      </c>
      <c r="B212" s="105" t="s">
        <v>174</v>
      </c>
      <c r="C212" s="105"/>
      <c r="D212" s="106" t="s">
        <v>477</v>
      </c>
      <c r="E212" s="105" t="s">
        <v>178</v>
      </c>
      <c r="F212" s="107">
        <v>15.22</v>
      </c>
      <c r="G212" s="108">
        <v>120.73969789807195</v>
      </c>
      <c r="H212" s="128">
        <f t="shared" si="24"/>
        <v>147.86990801576871</v>
      </c>
      <c r="I212" s="128">
        <f t="shared" si="28"/>
        <v>2250.58</v>
      </c>
      <c r="J212" s="99"/>
      <c r="K212" s="98" t="b">
        <f t="shared" si="29"/>
        <v>0</v>
      </c>
      <c r="L212" s="121">
        <f t="shared" ref="L212:L275" si="30">J212/(F212*(1+$H$11))</f>
        <v>0</v>
      </c>
    </row>
    <row r="213" spans="1:12" ht="27" x14ac:dyDescent="0.2">
      <c r="A213" s="104" t="s">
        <v>1133</v>
      </c>
      <c r="B213" s="105" t="s">
        <v>174</v>
      </c>
      <c r="C213" s="105"/>
      <c r="D213" s="106" t="s">
        <v>478</v>
      </c>
      <c r="E213" s="105" t="s">
        <v>178</v>
      </c>
      <c r="F213" s="107">
        <v>55.59</v>
      </c>
      <c r="G213" s="108">
        <v>72.148245959636981</v>
      </c>
      <c r="H213" s="128">
        <f t="shared" si="24"/>
        <v>88.359956826767402</v>
      </c>
      <c r="I213" s="128">
        <f t="shared" si="28"/>
        <v>4911.93</v>
      </c>
      <c r="J213" s="99"/>
      <c r="K213" s="98" t="b">
        <f t="shared" si="29"/>
        <v>0</v>
      </c>
      <c r="L213" s="121">
        <f t="shared" si="30"/>
        <v>0</v>
      </c>
    </row>
    <row r="214" spans="1:12" x14ac:dyDescent="0.2">
      <c r="A214" s="104" t="s">
        <v>1134</v>
      </c>
      <c r="B214" s="105" t="s">
        <v>174</v>
      </c>
      <c r="C214" s="105"/>
      <c r="D214" s="106" t="s">
        <v>479</v>
      </c>
      <c r="E214" s="105" t="s">
        <v>178</v>
      </c>
      <c r="F214" s="107">
        <v>245.01</v>
      </c>
      <c r="G214" s="108">
        <v>11.112938611674407</v>
      </c>
      <c r="H214" s="128">
        <f t="shared" si="24"/>
        <v>13.610015917717645</v>
      </c>
      <c r="I214" s="128">
        <f t="shared" si="28"/>
        <v>3334.59</v>
      </c>
      <c r="J214" s="99"/>
      <c r="K214" s="98" t="b">
        <f t="shared" si="29"/>
        <v>0</v>
      </c>
      <c r="L214" s="121">
        <f t="shared" si="30"/>
        <v>0</v>
      </c>
    </row>
    <row r="215" spans="1:12" x14ac:dyDescent="0.2">
      <c r="A215" s="104" t="s">
        <v>1135</v>
      </c>
      <c r="B215" s="105" t="s">
        <v>174</v>
      </c>
      <c r="C215" s="105"/>
      <c r="D215" s="106" t="s">
        <v>480</v>
      </c>
      <c r="E215" s="105" t="s">
        <v>208</v>
      </c>
      <c r="F215" s="107">
        <v>25.04</v>
      </c>
      <c r="G215" s="108">
        <v>140.39364403253481</v>
      </c>
      <c r="H215" s="128">
        <f t="shared" si="24"/>
        <v>171.94009584664536</v>
      </c>
      <c r="I215" s="128">
        <f t="shared" si="28"/>
        <v>4305.38</v>
      </c>
      <c r="J215" s="99"/>
      <c r="K215" s="98" t="b">
        <f t="shared" si="29"/>
        <v>0</v>
      </c>
      <c r="L215" s="121">
        <f t="shared" si="30"/>
        <v>0</v>
      </c>
    </row>
    <row r="216" spans="1:12" x14ac:dyDescent="0.2">
      <c r="A216" s="109">
        <v>12</v>
      </c>
      <c r="B216" s="110"/>
      <c r="C216" s="110"/>
      <c r="D216" s="111" t="s">
        <v>481</v>
      </c>
      <c r="E216" s="112"/>
      <c r="F216" s="113"/>
      <c r="G216" s="114"/>
      <c r="H216" s="114"/>
      <c r="I216" s="129">
        <f>SUM(I217:I230)</f>
        <v>161963.50000000003</v>
      </c>
      <c r="J216" s="99"/>
      <c r="K216" s="98" t="b">
        <f t="shared" si="29"/>
        <v>0</v>
      </c>
      <c r="L216" s="121"/>
    </row>
    <row r="217" spans="1:12" x14ac:dyDescent="0.2">
      <c r="A217" s="131" t="s">
        <v>482</v>
      </c>
      <c r="B217" s="132"/>
      <c r="C217" s="132"/>
      <c r="D217" s="133" t="s">
        <v>483</v>
      </c>
      <c r="E217" s="134"/>
      <c r="F217" s="135"/>
      <c r="G217" s="136"/>
      <c r="H217" s="137"/>
      <c r="I217" s="137"/>
      <c r="J217" s="99"/>
      <c r="K217" s="98" t="b">
        <f t="shared" si="29"/>
        <v>1</v>
      </c>
      <c r="L217" s="121"/>
    </row>
    <row r="218" spans="1:12" ht="40.5" x14ac:dyDescent="0.2">
      <c r="A218" s="104" t="s">
        <v>1136</v>
      </c>
      <c r="B218" s="105" t="s">
        <v>174</v>
      </c>
      <c r="C218" s="105"/>
      <c r="D218" s="106" t="s">
        <v>484</v>
      </c>
      <c r="E218" s="105" t="s">
        <v>178</v>
      </c>
      <c r="F218" s="107">
        <v>3371.02</v>
      </c>
      <c r="G218" s="108">
        <v>14.697476933126481</v>
      </c>
      <c r="H218" s="128">
        <f t="shared" si="24"/>
        <v>18</v>
      </c>
      <c r="I218" s="128">
        <f t="shared" ref="I218:I230" si="31">F218*H218</f>
        <v>60678.36</v>
      </c>
      <c r="J218" s="99"/>
      <c r="K218" s="98" t="b">
        <f t="shared" si="29"/>
        <v>0</v>
      </c>
      <c r="L218" s="121">
        <f t="shared" si="30"/>
        <v>0</v>
      </c>
    </row>
    <row r="219" spans="1:12" ht="27" x14ac:dyDescent="0.2">
      <c r="A219" s="104" t="s">
        <v>1137</v>
      </c>
      <c r="B219" s="105" t="s">
        <v>174</v>
      </c>
      <c r="C219" s="105"/>
      <c r="D219" s="106" t="s">
        <v>485</v>
      </c>
      <c r="E219" s="105" t="s">
        <v>178</v>
      </c>
      <c r="F219" s="107">
        <v>3371.02</v>
      </c>
      <c r="G219" s="108">
        <v>10.916959885098318</v>
      </c>
      <c r="H219" s="128">
        <f t="shared" si="24"/>
        <v>13.37000077127991</v>
      </c>
      <c r="I219" s="128">
        <f t="shared" si="31"/>
        <v>45070.54</v>
      </c>
      <c r="J219" s="99"/>
      <c r="K219" s="98" t="b">
        <f t="shared" si="29"/>
        <v>0</v>
      </c>
      <c r="L219" s="121">
        <f t="shared" si="30"/>
        <v>0</v>
      </c>
    </row>
    <row r="220" spans="1:12" ht="27" x14ac:dyDescent="0.2">
      <c r="A220" s="104" t="s">
        <v>1138</v>
      </c>
      <c r="B220" s="105" t="s">
        <v>174</v>
      </c>
      <c r="C220" s="105"/>
      <c r="D220" s="106" t="s">
        <v>486</v>
      </c>
      <c r="E220" s="105" t="s">
        <v>178</v>
      </c>
      <c r="F220" s="107">
        <v>522.76</v>
      </c>
      <c r="G220" s="108">
        <v>15.228212907900016</v>
      </c>
      <c r="H220" s="128">
        <f t="shared" si="24"/>
        <v>18.649992348305148</v>
      </c>
      <c r="I220" s="128">
        <f t="shared" si="31"/>
        <v>9749.4699999999993</v>
      </c>
      <c r="J220" s="99"/>
      <c r="K220" s="98" t="b">
        <f t="shared" si="29"/>
        <v>0</v>
      </c>
      <c r="L220" s="121">
        <f t="shared" si="30"/>
        <v>0</v>
      </c>
    </row>
    <row r="221" spans="1:12" ht="27" x14ac:dyDescent="0.2">
      <c r="A221" s="104" t="s">
        <v>1139</v>
      </c>
      <c r="B221" s="105" t="s">
        <v>174</v>
      </c>
      <c r="C221" s="105"/>
      <c r="D221" s="106" t="s">
        <v>487</v>
      </c>
      <c r="E221" s="105" t="s">
        <v>178</v>
      </c>
      <c r="F221" s="107">
        <v>522.76</v>
      </c>
      <c r="G221" s="108">
        <v>14.093251074562678</v>
      </c>
      <c r="H221" s="128">
        <f t="shared" si="24"/>
        <v>17.260004591016912</v>
      </c>
      <c r="I221" s="128">
        <f t="shared" si="31"/>
        <v>9022.84</v>
      </c>
      <c r="J221" s="99"/>
      <c r="K221" s="98" t="b">
        <f t="shared" si="29"/>
        <v>0</v>
      </c>
      <c r="L221" s="121">
        <f t="shared" si="30"/>
        <v>0</v>
      </c>
    </row>
    <row r="222" spans="1:12" ht="27" x14ac:dyDescent="0.2">
      <c r="A222" s="104" t="s">
        <v>1140</v>
      </c>
      <c r="B222" s="105" t="s">
        <v>174</v>
      </c>
      <c r="C222" s="105"/>
      <c r="D222" s="106" t="s">
        <v>488</v>
      </c>
      <c r="E222" s="105" t="s">
        <v>178</v>
      </c>
      <c r="F222" s="107">
        <v>130.96</v>
      </c>
      <c r="G222" s="108">
        <v>12.941969905836089</v>
      </c>
      <c r="H222" s="128">
        <f t="shared" si="24"/>
        <v>15.850030543677457</v>
      </c>
      <c r="I222" s="128">
        <f t="shared" si="31"/>
        <v>2075.7199999999998</v>
      </c>
      <c r="J222" s="99"/>
      <c r="K222" s="98" t="b">
        <f t="shared" si="29"/>
        <v>0</v>
      </c>
      <c r="L222" s="121">
        <f t="shared" si="30"/>
        <v>0</v>
      </c>
    </row>
    <row r="223" spans="1:12" ht="27" x14ac:dyDescent="0.2">
      <c r="A223" s="104" t="s">
        <v>1141</v>
      </c>
      <c r="B223" s="105" t="s">
        <v>174</v>
      </c>
      <c r="C223" s="105"/>
      <c r="D223" s="106" t="s">
        <v>488</v>
      </c>
      <c r="E223" s="105" t="s">
        <v>178</v>
      </c>
      <c r="F223" s="107">
        <v>26.06</v>
      </c>
      <c r="G223" s="108">
        <v>12.941913633554817</v>
      </c>
      <c r="H223" s="128">
        <f t="shared" si="24"/>
        <v>15.849961627014583</v>
      </c>
      <c r="I223" s="128">
        <f t="shared" si="31"/>
        <v>413.05</v>
      </c>
      <c r="J223" s="99"/>
      <c r="K223" s="98" t="b">
        <f t="shared" si="29"/>
        <v>0</v>
      </c>
      <c r="L223" s="121">
        <f t="shared" si="30"/>
        <v>0</v>
      </c>
    </row>
    <row r="224" spans="1:12" ht="27" x14ac:dyDescent="0.2">
      <c r="A224" s="104" t="s">
        <v>1142</v>
      </c>
      <c r="B224" s="105" t="s">
        <v>174</v>
      </c>
      <c r="C224" s="105"/>
      <c r="D224" s="106" t="s">
        <v>489</v>
      </c>
      <c r="E224" s="105" t="s">
        <v>178</v>
      </c>
      <c r="F224" s="107">
        <v>181.72</v>
      </c>
      <c r="G224" s="108">
        <v>18.910775221902266</v>
      </c>
      <c r="H224" s="128">
        <f t="shared" ref="H224:H230" si="32">G224*(1+$H$11)</f>
        <v>23.160026414263704</v>
      </c>
      <c r="I224" s="128">
        <f t="shared" si="31"/>
        <v>4208.6400000000003</v>
      </c>
      <c r="J224" s="99"/>
      <c r="K224" s="98" t="b">
        <f t="shared" si="29"/>
        <v>0</v>
      </c>
      <c r="L224" s="121">
        <f t="shared" si="30"/>
        <v>0</v>
      </c>
    </row>
    <row r="225" spans="1:12" ht="40.5" x14ac:dyDescent="0.2">
      <c r="A225" s="104" t="s">
        <v>1143</v>
      </c>
      <c r="B225" s="105" t="s">
        <v>174</v>
      </c>
      <c r="C225" s="105"/>
      <c r="D225" s="106" t="s">
        <v>490</v>
      </c>
      <c r="E225" s="105" t="s">
        <v>178</v>
      </c>
      <c r="F225" s="107">
        <v>248.18</v>
      </c>
      <c r="G225" s="108">
        <v>18.9107576020252</v>
      </c>
      <c r="H225" s="128">
        <f t="shared" si="32"/>
        <v>23.160004835200262</v>
      </c>
      <c r="I225" s="128">
        <f t="shared" si="31"/>
        <v>5747.8500000000013</v>
      </c>
      <c r="J225" s="99"/>
      <c r="K225" s="98" t="b">
        <f t="shared" si="29"/>
        <v>0</v>
      </c>
      <c r="L225" s="121">
        <f t="shared" si="30"/>
        <v>0</v>
      </c>
    </row>
    <row r="226" spans="1:12" x14ac:dyDescent="0.2">
      <c r="A226" s="131" t="s">
        <v>491</v>
      </c>
      <c r="B226" s="132"/>
      <c r="C226" s="132"/>
      <c r="D226" s="133" t="s">
        <v>492</v>
      </c>
      <c r="E226" s="134"/>
      <c r="F226" s="135"/>
      <c r="G226" s="136"/>
      <c r="H226" s="137"/>
      <c r="I226" s="137"/>
      <c r="J226" s="99"/>
      <c r="K226" s="98" t="b">
        <f t="shared" si="29"/>
        <v>1</v>
      </c>
      <c r="L226" s="121"/>
    </row>
    <row r="227" spans="1:12" ht="40.5" x14ac:dyDescent="0.2">
      <c r="A227" s="104" t="s">
        <v>1144</v>
      </c>
      <c r="B227" s="105" t="s">
        <v>174</v>
      </c>
      <c r="C227" s="105"/>
      <c r="D227" s="106" t="s">
        <v>484</v>
      </c>
      <c r="E227" s="105" t="s">
        <v>178</v>
      </c>
      <c r="F227" s="107">
        <v>96.24</v>
      </c>
      <c r="G227" s="108">
        <v>14.697476933126481</v>
      </c>
      <c r="H227" s="128">
        <f t="shared" si="32"/>
        <v>18</v>
      </c>
      <c r="I227" s="128">
        <f t="shared" si="31"/>
        <v>1732.32</v>
      </c>
      <c r="J227" s="99"/>
      <c r="K227" s="98" t="b">
        <f t="shared" si="29"/>
        <v>0</v>
      </c>
      <c r="L227" s="121">
        <f t="shared" si="30"/>
        <v>0</v>
      </c>
    </row>
    <row r="228" spans="1:12" ht="27" x14ac:dyDescent="0.2">
      <c r="A228" s="104" t="s">
        <v>1145</v>
      </c>
      <c r="B228" s="105" t="s">
        <v>174</v>
      </c>
      <c r="C228" s="105"/>
      <c r="D228" s="106" t="s">
        <v>485</v>
      </c>
      <c r="E228" s="105" t="s">
        <v>178</v>
      </c>
      <c r="F228" s="107">
        <v>96.24</v>
      </c>
      <c r="G228" s="108">
        <v>10.91696943645622</v>
      </c>
      <c r="H228" s="128">
        <f t="shared" si="32"/>
        <v>13.370012468827932</v>
      </c>
      <c r="I228" s="128">
        <f t="shared" si="31"/>
        <v>1286.73</v>
      </c>
      <c r="J228" s="99"/>
      <c r="K228" s="98" t="b">
        <f t="shared" si="29"/>
        <v>0</v>
      </c>
      <c r="L228" s="121">
        <f t="shared" si="30"/>
        <v>0</v>
      </c>
    </row>
    <row r="229" spans="1:12" x14ac:dyDescent="0.2">
      <c r="A229" s="131" t="s">
        <v>493</v>
      </c>
      <c r="B229" s="132"/>
      <c r="C229" s="132"/>
      <c r="D229" s="133" t="s">
        <v>494</v>
      </c>
      <c r="E229" s="134"/>
      <c r="F229" s="135"/>
      <c r="G229" s="136"/>
      <c r="H229" s="137"/>
      <c r="I229" s="137"/>
      <c r="J229" s="99"/>
      <c r="K229" s="98" t="b">
        <f t="shared" si="29"/>
        <v>1</v>
      </c>
      <c r="L229" s="121"/>
    </row>
    <row r="230" spans="1:12" x14ac:dyDescent="0.2">
      <c r="A230" s="104" t="s">
        <v>1146</v>
      </c>
      <c r="B230" s="105" t="s">
        <v>174</v>
      </c>
      <c r="C230" s="105"/>
      <c r="D230" s="106" t="s">
        <v>495</v>
      </c>
      <c r="E230" s="105" t="s">
        <v>178</v>
      </c>
      <c r="F230" s="107">
        <v>212.8</v>
      </c>
      <c r="G230" s="108">
        <v>84.33084118805219</v>
      </c>
      <c r="H230" s="128">
        <f t="shared" si="32"/>
        <v>103.27998120300751</v>
      </c>
      <c r="I230" s="128">
        <f t="shared" si="31"/>
        <v>21977.98</v>
      </c>
      <c r="J230" s="99"/>
      <c r="K230" s="98" t="b">
        <f t="shared" si="29"/>
        <v>0</v>
      </c>
      <c r="L230" s="121">
        <f t="shared" si="30"/>
        <v>0</v>
      </c>
    </row>
    <row r="231" spans="1:12" x14ac:dyDescent="0.2">
      <c r="A231" s="109">
        <v>13</v>
      </c>
      <c r="B231" s="110"/>
      <c r="C231" s="110"/>
      <c r="D231" s="111" t="s">
        <v>496</v>
      </c>
      <c r="E231" s="112"/>
      <c r="F231" s="113"/>
      <c r="G231" s="114"/>
      <c r="H231" s="114"/>
      <c r="I231" s="129">
        <f>SUM(I232:I275)</f>
        <v>50574.930000000015</v>
      </c>
      <c r="J231" s="99"/>
      <c r="K231" s="98" t="b">
        <f t="shared" si="29"/>
        <v>0</v>
      </c>
      <c r="L231" s="121"/>
    </row>
    <row r="232" spans="1:12" x14ac:dyDescent="0.2">
      <c r="A232" s="131" t="s">
        <v>497</v>
      </c>
      <c r="B232" s="132"/>
      <c r="C232" s="132"/>
      <c r="D232" s="133" t="s">
        <v>498</v>
      </c>
      <c r="E232" s="134"/>
      <c r="F232" s="135"/>
      <c r="G232" s="136"/>
      <c r="H232" s="137"/>
      <c r="I232" s="137"/>
      <c r="J232" s="99"/>
      <c r="K232" s="98" t="b">
        <f t="shared" si="29"/>
        <v>1</v>
      </c>
      <c r="L232" s="121"/>
    </row>
    <row r="233" spans="1:12" ht="40.5" x14ac:dyDescent="0.2">
      <c r="A233" s="104" t="s">
        <v>1147</v>
      </c>
      <c r="B233" s="105" t="s">
        <v>174</v>
      </c>
      <c r="C233" s="105"/>
      <c r="D233" s="106" t="s">
        <v>499</v>
      </c>
      <c r="E233" s="105" t="s">
        <v>1</v>
      </c>
      <c r="F233" s="107">
        <v>1</v>
      </c>
      <c r="G233" s="108">
        <v>28.962194823222013</v>
      </c>
      <c r="H233" s="128">
        <f t="shared" ref="H233:H275" si="33">G233*(1+$H$11)</f>
        <v>35.47</v>
      </c>
      <c r="I233" s="128">
        <f t="shared" ref="I233:I275" si="34">F233*H233</f>
        <v>35.47</v>
      </c>
      <c r="J233" s="99"/>
      <c r="K233" s="98" t="b">
        <f t="shared" si="29"/>
        <v>0</v>
      </c>
      <c r="L233" s="121">
        <f t="shared" si="30"/>
        <v>0</v>
      </c>
    </row>
    <row r="234" spans="1:12" ht="40.5" x14ac:dyDescent="0.2">
      <c r="A234" s="104" t="s">
        <v>1148</v>
      </c>
      <c r="B234" s="105" t="s">
        <v>174</v>
      </c>
      <c r="C234" s="105"/>
      <c r="D234" s="106" t="s">
        <v>500</v>
      </c>
      <c r="E234" s="105" t="s">
        <v>1</v>
      </c>
      <c r="F234" s="107">
        <v>23</v>
      </c>
      <c r="G234" s="108">
        <v>10.051441169265942</v>
      </c>
      <c r="H234" s="128">
        <f t="shared" si="33"/>
        <v>12.309999999999999</v>
      </c>
      <c r="I234" s="128">
        <f t="shared" si="34"/>
        <v>283.13</v>
      </c>
      <c r="J234" s="99"/>
      <c r="K234" s="98" t="b">
        <f t="shared" si="29"/>
        <v>0</v>
      </c>
      <c r="L234" s="121">
        <f t="shared" si="30"/>
        <v>0</v>
      </c>
    </row>
    <row r="235" spans="1:12" x14ac:dyDescent="0.2">
      <c r="A235" s="104" t="s">
        <v>1149</v>
      </c>
      <c r="B235" s="105" t="s">
        <v>174</v>
      </c>
      <c r="C235" s="105"/>
      <c r="D235" s="106" t="s">
        <v>501</v>
      </c>
      <c r="E235" s="105" t="s">
        <v>1</v>
      </c>
      <c r="F235" s="107">
        <v>230</v>
      </c>
      <c r="G235" s="108">
        <v>7.0384583979750142</v>
      </c>
      <c r="H235" s="128">
        <f t="shared" si="33"/>
        <v>8.6199999999999992</v>
      </c>
      <c r="I235" s="128">
        <f t="shared" si="34"/>
        <v>1982.6</v>
      </c>
      <c r="J235" s="99"/>
      <c r="K235" s="98" t="b">
        <f t="shared" si="29"/>
        <v>0</v>
      </c>
      <c r="L235" s="121">
        <f t="shared" si="30"/>
        <v>0</v>
      </c>
    </row>
    <row r="236" spans="1:12" ht="27" x14ac:dyDescent="0.2">
      <c r="A236" s="104" t="s">
        <v>1150</v>
      </c>
      <c r="B236" s="105" t="s">
        <v>174</v>
      </c>
      <c r="C236" s="105"/>
      <c r="D236" s="106" t="s">
        <v>502</v>
      </c>
      <c r="E236" s="105" t="s">
        <v>1</v>
      </c>
      <c r="F236" s="107">
        <v>72</v>
      </c>
      <c r="G236" s="108">
        <v>11.447701477912959</v>
      </c>
      <c r="H236" s="128">
        <f t="shared" si="33"/>
        <v>14.02</v>
      </c>
      <c r="I236" s="128">
        <f t="shared" si="34"/>
        <v>1009.4399999999999</v>
      </c>
      <c r="J236" s="99"/>
      <c r="K236" s="98" t="b">
        <f t="shared" si="29"/>
        <v>0</v>
      </c>
      <c r="L236" s="121">
        <f t="shared" si="30"/>
        <v>0</v>
      </c>
    </row>
    <row r="237" spans="1:12" ht="27" x14ac:dyDescent="0.2">
      <c r="A237" s="104" t="s">
        <v>1151</v>
      </c>
      <c r="B237" s="105" t="s">
        <v>174</v>
      </c>
      <c r="C237" s="105"/>
      <c r="D237" s="106" t="s">
        <v>503</v>
      </c>
      <c r="E237" s="105" t="s">
        <v>1</v>
      </c>
      <c r="F237" s="107">
        <v>1</v>
      </c>
      <c r="G237" s="108">
        <v>92.692087858251</v>
      </c>
      <c r="H237" s="128">
        <f t="shared" si="33"/>
        <v>113.52</v>
      </c>
      <c r="I237" s="128">
        <f t="shared" si="34"/>
        <v>113.52</v>
      </c>
      <c r="J237" s="99"/>
      <c r="K237" s="98" t="b">
        <f t="shared" si="29"/>
        <v>0</v>
      </c>
      <c r="L237" s="121">
        <f t="shared" si="30"/>
        <v>0</v>
      </c>
    </row>
    <row r="238" spans="1:12" ht="40.5" x14ac:dyDescent="0.2">
      <c r="A238" s="104" t="s">
        <v>1152</v>
      </c>
      <c r="B238" s="105" t="s">
        <v>174</v>
      </c>
      <c r="C238" s="105"/>
      <c r="D238" s="106" t="s">
        <v>504</v>
      </c>
      <c r="E238" s="105" t="s">
        <v>1</v>
      </c>
      <c r="F238" s="107">
        <v>5</v>
      </c>
      <c r="G238" s="108">
        <v>8.4102229117334861</v>
      </c>
      <c r="H238" s="128">
        <f t="shared" si="33"/>
        <v>10.299999999999999</v>
      </c>
      <c r="I238" s="128">
        <f t="shared" si="34"/>
        <v>51.499999999999993</v>
      </c>
      <c r="J238" s="99"/>
      <c r="K238" s="98" t="b">
        <f t="shared" si="29"/>
        <v>0</v>
      </c>
      <c r="L238" s="121">
        <f t="shared" si="30"/>
        <v>0</v>
      </c>
    </row>
    <row r="239" spans="1:12" ht="27" x14ac:dyDescent="0.2">
      <c r="A239" s="104" t="s">
        <v>1153</v>
      </c>
      <c r="B239" s="105" t="s">
        <v>174</v>
      </c>
      <c r="C239" s="105"/>
      <c r="D239" s="106" t="s">
        <v>505</v>
      </c>
      <c r="E239" s="105" t="s">
        <v>1</v>
      </c>
      <c r="F239" s="107">
        <v>23</v>
      </c>
      <c r="G239" s="108">
        <v>9.3084020576467701</v>
      </c>
      <c r="H239" s="128">
        <f t="shared" si="33"/>
        <v>11.399999999999999</v>
      </c>
      <c r="I239" s="128">
        <f t="shared" si="34"/>
        <v>262.2</v>
      </c>
      <c r="J239" s="99"/>
      <c r="K239" s="98" t="b">
        <f t="shared" si="29"/>
        <v>0</v>
      </c>
      <c r="L239" s="121">
        <f t="shared" si="30"/>
        <v>0</v>
      </c>
    </row>
    <row r="240" spans="1:12" x14ac:dyDescent="0.2">
      <c r="A240" s="104" t="s">
        <v>1154</v>
      </c>
      <c r="B240" s="105" t="s">
        <v>174</v>
      </c>
      <c r="C240" s="105"/>
      <c r="D240" s="106" t="s">
        <v>506</v>
      </c>
      <c r="E240" s="105" t="s">
        <v>1</v>
      </c>
      <c r="F240" s="107">
        <v>45</v>
      </c>
      <c r="G240" s="108">
        <v>9.7003347758634781</v>
      </c>
      <c r="H240" s="128">
        <f t="shared" si="33"/>
        <v>11.88</v>
      </c>
      <c r="I240" s="128">
        <f t="shared" si="34"/>
        <v>534.6</v>
      </c>
      <c r="J240" s="99"/>
      <c r="K240" s="98" t="b">
        <f t="shared" si="29"/>
        <v>0</v>
      </c>
      <c r="L240" s="121">
        <f t="shared" si="30"/>
        <v>0</v>
      </c>
    </row>
    <row r="241" spans="1:12" ht="27" x14ac:dyDescent="0.2">
      <c r="A241" s="104" t="s">
        <v>1155</v>
      </c>
      <c r="B241" s="105" t="s">
        <v>174</v>
      </c>
      <c r="C241" s="105"/>
      <c r="D241" s="106" t="s">
        <v>507</v>
      </c>
      <c r="E241" s="105" t="s">
        <v>1</v>
      </c>
      <c r="F241" s="107">
        <v>21</v>
      </c>
      <c r="G241" s="108">
        <v>23.54045888789091</v>
      </c>
      <c r="H241" s="128">
        <f t="shared" si="33"/>
        <v>28.829999999999995</v>
      </c>
      <c r="I241" s="128">
        <f t="shared" si="34"/>
        <v>605.42999999999984</v>
      </c>
      <c r="J241" s="99"/>
      <c r="K241" s="98" t="b">
        <f t="shared" si="29"/>
        <v>0</v>
      </c>
      <c r="L241" s="121">
        <f t="shared" si="30"/>
        <v>0</v>
      </c>
    </row>
    <row r="242" spans="1:12" x14ac:dyDescent="0.2">
      <c r="A242" s="104" t="s">
        <v>1156</v>
      </c>
      <c r="B242" s="105" t="s">
        <v>174</v>
      </c>
      <c r="C242" s="105"/>
      <c r="D242" s="106" t="s">
        <v>508</v>
      </c>
      <c r="E242" s="105" t="s">
        <v>1</v>
      </c>
      <c r="F242" s="107">
        <v>24</v>
      </c>
      <c r="G242" s="108">
        <v>11.586510982281377</v>
      </c>
      <c r="H242" s="128">
        <f t="shared" si="33"/>
        <v>14.190000000000001</v>
      </c>
      <c r="I242" s="128">
        <f t="shared" si="34"/>
        <v>340.56000000000006</v>
      </c>
      <c r="J242" s="99"/>
      <c r="K242" s="98" t="b">
        <f t="shared" si="29"/>
        <v>0</v>
      </c>
      <c r="L242" s="121">
        <f t="shared" si="30"/>
        <v>0</v>
      </c>
    </row>
    <row r="243" spans="1:12" ht="27" x14ac:dyDescent="0.2">
      <c r="A243" s="104" t="s">
        <v>1157</v>
      </c>
      <c r="B243" s="105" t="s">
        <v>174</v>
      </c>
      <c r="C243" s="105"/>
      <c r="D243" s="106" t="s">
        <v>509</v>
      </c>
      <c r="E243" s="105" t="s">
        <v>1</v>
      </c>
      <c r="F243" s="107">
        <v>1</v>
      </c>
      <c r="G243" s="108">
        <v>16.469339430064508</v>
      </c>
      <c r="H243" s="128">
        <f t="shared" si="33"/>
        <v>20.170000000000002</v>
      </c>
      <c r="I243" s="128">
        <f t="shared" si="34"/>
        <v>20.170000000000002</v>
      </c>
      <c r="J243" s="99"/>
      <c r="K243" s="98" t="b">
        <f t="shared" si="29"/>
        <v>0</v>
      </c>
      <c r="L243" s="121">
        <f t="shared" si="30"/>
        <v>0</v>
      </c>
    </row>
    <row r="244" spans="1:12" ht="27" x14ac:dyDescent="0.2">
      <c r="A244" s="104" t="s">
        <v>1158</v>
      </c>
      <c r="B244" s="105" t="s">
        <v>174</v>
      </c>
      <c r="C244" s="105"/>
      <c r="D244" s="106" t="s">
        <v>510</v>
      </c>
      <c r="E244" s="105" t="s">
        <v>1</v>
      </c>
      <c r="F244" s="107">
        <v>1</v>
      </c>
      <c r="G244" s="108">
        <v>53.049726463623749</v>
      </c>
      <c r="H244" s="128">
        <f t="shared" si="33"/>
        <v>64.97</v>
      </c>
      <c r="I244" s="128">
        <f t="shared" si="34"/>
        <v>64.97</v>
      </c>
      <c r="J244" s="99"/>
      <c r="K244" s="98" t="b">
        <f t="shared" si="29"/>
        <v>0</v>
      </c>
      <c r="L244" s="121">
        <f t="shared" si="30"/>
        <v>0</v>
      </c>
    </row>
    <row r="245" spans="1:12" x14ac:dyDescent="0.2">
      <c r="A245" s="131" t="s">
        <v>511</v>
      </c>
      <c r="B245" s="132"/>
      <c r="C245" s="132"/>
      <c r="D245" s="133" t="s">
        <v>512</v>
      </c>
      <c r="E245" s="134"/>
      <c r="F245" s="135"/>
      <c r="G245" s="136"/>
      <c r="H245" s="137"/>
      <c r="I245" s="137"/>
      <c r="J245" s="99"/>
      <c r="K245" s="98" t="b">
        <f t="shared" si="29"/>
        <v>1</v>
      </c>
      <c r="L245" s="121"/>
    </row>
    <row r="246" spans="1:12" x14ac:dyDescent="0.2">
      <c r="A246" s="104" t="s">
        <v>1159</v>
      </c>
      <c r="B246" s="105" t="s">
        <v>174</v>
      </c>
      <c r="C246" s="105"/>
      <c r="D246" s="106" t="s">
        <v>513</v>
      </c>
      <c r="E246" s="105" t="s">
        <v>1</v>
      </c>
      <c r="F246" s="107">
        <v>1</v>
      </c>
      <c r="G246" s="108">
        <v>300.36743692332817</v>
      </c>
      <c r="H246" s="128">
        <f t="shared" si="33"/>
        <v>367.85999999999996</v>
      </c>
      <c r="I246" s="128">
        <f t="shared" si="34"/>
        <v>367.85999999999996</v>
      </c>
      <c r="J246" s="99"/>
      <c r="K246" s="98" t="b">
        <f t="shared" si="29"/>
        <v>0</v>
      </c>
      <c r="L246" s="121">
        <f t="shared" si="30"/>
        <v>0</v>
      </c>
    </row>
    <row r="247" spans="1:12" x14ac:dyDescent="0.2">
      <c r="A247" s="104" t="s">
        <v>1160</v>
      </c>
      <c r="B247" s="105" t="s">
        <v>174</v>
      </c>
      <c r="C247" s="105"/>
      <c r="D247" s="106" t="s">
        <v>514</v>
      </c>
      <c r="E247" s="105" t="s">
        <v>1</v>
      </c>
      <c r="F247" s="107">
        <v>10</v>
      </c>
      <c r="G247" s="108">
        <v>111.12109087939905</v>
      </c>
      <c r="H247" s="128">
        <f t="shared" si="33"/>
        <v>136.09</v>
      </c>
      <c r="I247" s="128">
        <f t="shared" si="34"/>
        <v>1360.9</v>
      </c>
      <c r="J247" s="99"/>
      <c r="K247" s="98" t="b">
        <f t="shared" si="29"/>
        <v>0</v>
      </c>
      <c r="L247" s="121">
        <f t="shared" si="30"/>
        <v>0</v>
      </c>
    </row>
    <row r="248" spans="1:12" ht="27" x14ac:dyDescent="0.2">
      <c r="A248" s="104" t="s">
        <v>1161</v>
      </c>
      <c r="B248" s="105" t="s">
        <v>174</v>
      </c>
      <c r="C248" s="105"/>
      <c r="D248" s="106" t="s">
        <v>515</v>
      </c>
      <c r="E248" s="105" t="s">
        <v>1</v>
      </c>
      <c r="F248" s="107">
        <v>30</v>
      </c>
      <c r="G248" s="108">
        <v>26.569772189107539</v>
      </c>
      <c r="H248" s="128">
        <f t="shared" si="33"/>
        <v>32.54</v>
      </c>
      <c r="I248" s="128">
        <f t="shared" si="34"/>
        <v>976.19999999999993</v>
      </c>
      <c r="J248" s="99"/>
      <c r="K248" s="98" t="b">
        <f t="shared" si="29"/>
        <v>0</v>
      </c>
      <c r="L248" s="121">
        <f t="shared" si="30"/>
        <v>0</v>
      </c>
    </row>
    <row r="249" spans="1:12" ht="27" x14ac:dyDescent="0.2">
      <c r="A249" s="104" t="s">
        <v>1162</v>
      </c>
      <c r="B249" s="105" t="s">
        <v>174</v>
      </c>
      <c r="C249" s="105"/>
      <c r="D249" s="106" t="s">
        <v>516</v>
      </c>
      <c r="E249" s="105" t="s">
        <v>1</v>
      </c>
      <c r="F249" s="107">
        <v>29</v>
      </c>
      <c r="G249" s="108">
        <v>56.773087286682461</v>
      </c>
      <c r="H249" s="128">
        <f t="shared" si="33"/>
        <v>69.53</v>
      </c>
      <c r="I249" s="128">
        <f t="shared" si="34"/>
        <v>2016.3700000000001</v>
      </c>
      <c r="J249" s="99"/>
      <c r="K249" s="98" t="b">
        <f t="shared" si="29"/>
        <v>0</v>
      </c>
      <c r="L249" s="121">
        <f t="shared" si="30"/>
        <v>0</v>
      </c>
    </row>
    <row r="250" spans="1:12" ht="40.5" x14ac:dyDescent="0.2">
      <c r="A250" s="104" t="s">
        <v>1163</v>
      </c>
      <c r="B250" s="105" t="s">
        <v>174</v>
      </c>
      <c r="C250" s="105"/>
      <c r="D250" s="106" t="s">
        <v>517</v>
      </c>
      <c r="E250" s="105" t="s">
        <v>1</v>
      </c>
      <c r="F250" s="107">
        <v>29</v>
      </c>
      <c r="G250" s="108">
        <v>5.5523801747366708</v>
      </c>
      <c r="H250" s="128">
        <f t="shared" si="33"/>
        <v>6.8</v>
      </c>
      <c r="I250" s="128">
        <f t="shared" si="34"/>
        <v>197.2</v>
      </c>
      <c r="J250" s="99"/>
      <c r="K250" s="98" t="b">
        <f t="shared" si="29"/>
        <v>0</v>
      </c>
      <c r="L250" s="121">
        <f t="shared" si="30"/>
        <v>0</v>
      </c>
    </row>
    <row r="251" spans="1:12" ht="27" x14ac:dyDescent="0.2">
      <c r="A251" s="104" t="s">
        <v>1164</v>
      </c>
      <c r="B251" s="105" t="s">
        <v>174</v>
      </c>
      <c r="C251" s="105"/>
      <c r="D251" s="106" t="s">
        <v>518</v>
      </c>
      <c r="E251" s="105" t="s">
        <v>1</v>
      </c>
      <c r="F251" s="107">
        <v>29</v>
      </c>
      <c r="G251" s="108">
        <v>3.3232628398791548</v>
      </c>
      <c r="H251" s="128">
        <f t="shared" si="33"/>
        <v>4.07</v>
      </c>
      <c r="I251" s="128">
        <f t="shared" si="34"/>
        <v>118.03</v>
      </c>
      <c r="J251" s="99"/>
      <c r="K251" s="98" t="b">
        <f t="shared" si="29"/>
        <v>0</v>
      </c>
      <c r="L251" s="121">
        <f t="shared" si="30"/>
        <v>0</v>
      </c>
    </row>
    <row r="252" spans="1:12" ht="27" x14ac:dyDescent="0.2">
      <c r="A252" s="104" t="s">
        <v>1165</v>
      </c>
      <c r="B252" s="105" t="s">
        <v>174</v>
      </c>
      <c r="C252" s="105"/>
      <c r="D252" s="106" t="s">
        <v>519</v>
      </c>
      <c r="E252" s="105" t="s">
        <v>1</v>
      </c>
      <c r="F252" s="107">
        <v>60</v>
      </c>
      <c r="G252" s="108">
        <v>4.6133747040091455</v>
      </c>
      <c r="H252" s="128">
        <f t="shared" si="33"/>
        <v>5.65</v>
      </c>
      <c r="I252" s="128">
        <f t="shared" si="34"/>
        <v>339</v>
      </c>
      <c r="J252" s="99"/>
      <c r="K252" s="98" t="b">
        <f t="shared" si="29"/>
        <v>0</v>
      </c>
      <c r="L252" s="121">
        <f t="shared" si="30"/>
        <v>0</v>
      </c>
    </row>
    <row r="253" spans="1:12" ht="40.5" x14ac:dyDescent="0.2">
      <c r="A253" s="104" t="s">
        <v>1166</v>
      </c>
      <c r="B253" s="105" t="s">
        <v>174</v>
      </c>
      <c r="C253" s="105"/>
      <c r="D253" s="106" t="s">
        <v>520</v>
      </c>
      <c r="E253" s="105" t="s">
        <v>1</v>
      </c>
      <c r="F253" s="107">
        <v>20</v>
      </c>
      <c r="G253" s="108">
        <v>8.5490324161019036</v>
      </c>
      <c r="H253" s="128">
        <f t="shared" si="33"/>
        <v>10.47</v>
      </c>
      <c r="I253" s="128">
        <f t="shared" si="34"/>
        <v>209.4</v>
      </c>
      <c r="J253" s="99"/>
      <c r="K253" s="98" t="b">
        <f t="shared" si="29"/>
        <v>0</v>
      </c>
      <c r="L253" s="121">
        <f t="shared" si="30"/>
        <v>0</v>
      </c>
    </row>
    <row r="254" spans="1:12" x14ac:dyDescent="0.2">
      <c r="A254" s="104" t="s">
        <v>1167</v>
      </c>
      <c r="B254" s="105" t="s">
        <v>174</v>
      </c>
      <c r="C254" s="105"/>
      <c r="D254" s="106" t="s">
        <v>521</v>
      </c>
      <c r="E254" s="105" t="s">
        <v>1</v>
      </c>
      <c r="F254" s="107">
        <v>2</v>
      </c>
      <c r="G254" s="108">
        <v>19.866089654609294</v>
      </c>
      <c r="H254" s="128">
        <f t="shared" si="33"/>
        <v>24.33</v>
      </c>
      <c r="I254" s="128">
        <f t="shared" si="34"/>
        <v>48.66</v>
      </c>
      <c r="J254" s="99"/>
      <c r="K254" s="98" t="b">
        <f t="shared" si="29"/>
        <v>0</v>
      </c>
      <c r="L254" s="121">
        <f t="shared" si="30"/>
        <v>0</v>
      </c>
    </row>
    <row r="255" spans="1:12" x14ac:dyDescent="0.2">
      <c r="A255" s="131" t="s">
        <v>522</v>
      </c>
      <c r="B255" s="132"/>
      <c r="C255" s="132"/>
      <c r="D255" s="133" t="s">
        <v>523</v>
      </c>
      <c r="E255" s="134"/>
      <c r="F255" s="135"/>
      <c r="G255" s="136"/>
      <c r="H255" s="137"/>
      <c r="I255" s="137"/>
      <c r="J255" s="99"/>
      <c r="K255" s="98" t="b">
        <f t="shared" si="29"/>
        <v>1</v>
      </c>
      <c r="L255" s="121"/>
    </row>
    <row r="256" spans="1:12" ht="40.5" x14ac:dyDescent="0.2">
      <c r="A256" s="104" t="s">
        <v>1168</v>
      </c>
      <c r="B256" s="105" t="s">
        <v>174</v>
      </c>
      <c r="C256" s="105"/>
      <c r="D256" s="106" t="s">
        <v>524</v>
      </c>
      <c r="E256" s="105" t="s">
        <v>1</v>
      </c>
      <c r="F256" s="107">
        <v>6</v>
      </c>
      <c r="G256" s="108">
        <v>13.546174573364908</v>
      </c>
      <c r="H256" s="128">
        <f t="shared" si="33"/>
        <v>16.590000000000003</v>
      </c>
      <c r="I256" s="128">
        <f t="shared" si="34"/>
        <v>99.54000000000002</v>
      </c>
      <c r="J256" s="99"/>
      <c r="K256" s="98" t="b">
        <f t="shared" si="29"/>
        <v>0</v>
      </c>
      <c r="L256" s="121">
        <f t="shared" si="30"/>
        <v>0</v>
      </c>
    </row>
    <row r="257" spans="1:12" ht="40.5" x14ac:dyDescent="0.2">
      <c r="A257" s="104" t="s">
        <v>1169</v>
      </c>
      <c r="B257" s="105" t="s">
        <v>174</v>
      </c>
      <c r="C257" s="105"/>
      <c r="D257" s="106" t="s">
        <v>525</v>
      </c>
      <c r="E257" s="105" t="s">
        <v>1</v>
      </c>
      <c r="F257" s="107">
        <v>12</v>
      </c>
      <c r="G257" s="108">
        <v>313.63599248795623</v>
      </c>
      <c r="H257" s="128">
        <f t="shared" si="33"/>
        <v>384.10999999999996</v>
      </c>
      <c r="I257" s="128">
        <f t="shared" si="34"/>
        <v>4609.32</v>
      </c>
      <c r="J257" s="99"/>
      <c r="K257" s="98" t="b">
        <f t="shared" si="29"/>
        <v>0</v>
      </c>
      <c r="L257" s="121">
        <f t="shared" si="30"/>
        <v>0</v>
      </c>
    </row>
    <row r="258" spans="1:12" ht="40.5" x14ac:dyDescent="0.2">
      <c r="A258" s="104" t="s">
        <v>1170</v>
      </c>
      <c r="B258" s="105" t="s">
        <v>174</v>
      </c>
      <c r="C258" s="105"/>
      <c r="D258" s="106" t="s">
        <v>526</v>
      </c>
      <c r="E258" s="105" t="s">
        <v>1</v>
      </c>
      <c r="F258" s="107">
        <v>1</v>
      </c>
      <c r="G258" s="108">
        <v>7.6100269453743783</v>
      </c>
      <c r="H258" s="128">
        <f t="shared" si="33"/>
        <v>9.32</v>
      </c>
      <c r="I258" s="128">
        <f t="shared" si="34"/>
        <v>9.32</v>
      </c>
      <c r="J258" s="99"/>
      <c r="K258" s="98" t="b">
        <f t="shared" si="29"/>
        <v>0</v>
      </c>
      <c r="L258" s="121">
        <f t="shared" si="30"/>
        <v>0</v>
      </c>
    </row>
    <row r="259" spans="1:12" ht="27" x14ac:dyDescent="0.2">
      <c r="A259" s="104" t="s">
        <v>1171</v>
      </c>
      <c r="B259" s="105" t="s">
        <v>174</v>
      </c>
      <c r="C259" s="105"/>
      <c r="D259" s="106" t="s">
        <v>527</v>
      </c>
      <c r="E259" s="105" t="s">
        <v>1</v>
      </c>
      <c r="F259" s="107">
        <v>2</v>
      </c>
      <c r="G259" s="108">
        <v>63.713562505103297</v>
      </c>
      <c r="H259" s="128">
        <f t="shared" si="33"/>
        <v>78.03</v>
      </c>
      <c r="I259" s="128">
        <f t="shared" si="34"/>
        <v>156.06</v>
      </c>
      <c r="J259" s="99"/>
      <c r="K259" s="98" t="b">
        <f t="shared" si="29"/>
        <v>0</v>
      </c>
      <c r="L259" s="121">
        <f t="shared" si="30"/>
        <v>0</v>
      </c>
    </row>
    <row r="260" spans="1:12" ht="27" x14ac:dyDescent="0.2">
      <c r="A260" s="104" t="s">
        <v>1172</v>
      </c>
      <c r="B260" s="105" t="s">
        <v>174</v>
      </c>
      <c r="C260" s="105"/>
      <c r="D260" s="106" t="s">
        <v>528</v>
      </c>
      <c r="E260" s="105" t="s">
        <v>1</v>
      </c>
      <c r="F260" s="107">
        <v>34</v>
      </c>
      <c r="G260" s="108">
        <v>92.259328815220059</v>
      </c>
      <c r="H260" s="128">
        <f t="shared" si="33"/>
        <v>112.99</v>
      </c>
      <c r="I260" s="128">
        <f t="shared" si="34"/>
        <v>3841.66</v>
      </c>
      <c r="J260" s="99"/>
      <c r="K260" s="98" t="b">
        <f t="shared" si="29"/>
        <v>0</v>
      </c>
      <c r="L260" s="121">
        <f t="shared" si="30"/>
        <v>0</v>
      </c>
    </row>
    <row r="261" spans="1:12" ht="27" x14ac:dyDescent="0.2">
      <c r="A261" s="104" t="s">
        <v>1173</v>
      </c>
      <c r="B261" s="105" t="s">
        <v>174</v>
      </c>
      <c r="C261" s="105"/>
      <c r="D261" s="106" t="s">
        <v>529</v>
      </c>
      <c r="E261" s="105" t="s">
        <v>1</v>
      </c>
      <c r="F261" s="107">
        <v>10</v>
      </c>
      <c r="G261" s="108">
        <v>84.061402792520624</v>
      </c>
      <c r="H261" s="128">
        <f t="shared" si="33"/>
        <v>102.95</v>
      </c>
      <c r="I261" s="128">
        <f t="shared" si="34"/>
        <v>1029.5</v>
      </c>
      <c r="J261" s="99"/>
      <c r="K261" s="98" t="b">
        <f t="shared" si="29"/>
        <v>0</v>
      </c>
      <c r="L261" s="121">
        <f t="shared" si="30"/>
        <v>0</v>
      </c>
    </row>
    <row r="262" spans="1:12" ht="27" x14ac:dyDescent="0.2">
      <c r="A262" s="104" t="s">
        <v>1174</v>
      </c>
      <c r="B262" s="105" t="s">
        <v>174</v>
      </c>
      <c r="C262" s="105"/>
      <c r="D262" s="106" t="s">
        <v>527</v>
      </c>
      <c r="E262" s="105" t="s">
        <v>1</v>
      </c>
      <c r="F262" s="107">
        <v>7</v>
      </c>
      <c r="G262" s="108">
        <v>63.713562505103305</v>
      </c>
      <c r="H262" s="128">
        <f t="shared" si="33"/>
        <v>78.030000000000015</v>
      </c>
      <c r="I262" s="128">
        <f t="shared" si="34"/>
        <v>546.21000000000015</v>
      </c>
      <c r="J262" s="99"/>
      <c r="K262" s="98" t="b">
        <f t="shared" si="29"/>
        <v>0</v>
      </c>
      <c r="L262" s="121">
        <f t="shared" si="30"/>
        <v>0</v>
      </c>
    </row>
    <row r="263" spans="1:12" ht="40.5" x14ac:dyDescent="0.2">
      <c r="A263" s="104" t="s">
        <v>1175</v>
      </c>
      <c r="B263" s="105" t="s">
        <v>174</v>
      </c>
      <c r="C263" s="105"/>
      <c r="D263" s="106" t="s">
        <v>21</v>
      </c>
      <c r="E263" s="105" t="s">
        <v>1</v>
      </c>
      <c r="F263" s="107">
        <v>24</v>
      </c>
      <c r="G263" s="108">
        <v>425.13268555564633</v>
      </c>
      <c r="H263" s="128">
        <f t="shared" si="33"/>
        <v>520.66</v>
      </c>
      <c r="I263" s="128">
        <f t="shared" si="34"/>
        <v>12495.84</v>
      </c>
      <c r="J263" s="99"/>
      <c r="K263" s="98" t="b">
        <f t="shared" si="29"/>
        <v>0</v>
      </c>
      <c r="L263" s="121">
        <f t="shared" si="30"/>
        <v>0</v>
      </c>
    </row>
    <row r="264" spans="1:12" ht="27" x14ac:dyDescent="0.2">
      <c r="A264" s="104" t="s">
        <v>1176</v>
      </c>
      <c r="B264" s="105" t="s">
        <v>174</v>
      </c>
      <c r="C264" s="105"/>
      <c r="D264" s="106" t="s">
        <v>530</v>
      </c>
      <c r="E264" s="105" t="s">
        <v>1</v>
      </c>
      <c r="F264" s="107">
        <v>24</v>
      </c>
      <c r="G264" s="108">
        <v>36.033314281048419</v>
      </c>
      <c r="H264" s="128">
        <f t="shared" si="33"/>
        <v>44.129999999999995</v>
      </c>
      <c r="I264" s="128">
        <f t="shared" si="34"/>
        <v>1059.1199999999999</v>
      </c>
      <c r="J264" s="99"/>
      <c r="K264" s="98" t="b">
        <f t="shared" si="29"/>
        <v>0</v>
      </c>
      <c r="L264" s="121">
        <f t="shared" si="30"/>
        <v>0</v>
      </c>
    </row>
    <row r="265" spans="1:12" ht="27" x14ac:dyDescent="0.2">
      <c r="A265" s="104" t="s">
        <v>1177</v>
      </c>
      <c r="B265" s="105" t="s">
        <v>174</v>
      </c>
      <c r="C265" s="105"/>
      <c r="D265" s="106" t="s">
        <v>531</v>
      </c>
      <c r="E265" s="105" t="s">
        <v>1</v>
      </c>
      <c r="F265" s="107">
        <v>40</v>
      </c>
      <c r="G265" s="108">
        <v>8.9409651343186081</v>
      </c>
      <c r="H265" s="128">
        <f t="shared" si="33"/>
        <v>10.95</v>
      </c>
      <c r="I265" s="128">
        <f t="shared" si="34"/>
        <v>438</v>
      </c>
      <c r="J265" s="99"/>
      <c r="K265" s="98" t="b">
        <f t="shared" si="29"/>
        <v>0</v>
      </c>
      <c r="L265" s="121">
        <f t="shared" si="30"/>
        <v>0</v>
      </c>
    </row>
    <row r="266" spans="1:12" ht="40.5" x14ac:dyDescent="0.2">
      <c r="A266" s="104" t="s">
        <v>1178</v>
      </c>
      <c r="B266" s="105" t="s">
        <v>174</v>
      </c>
      <c r="C266" s="105"/>
      <c r="D266" s="106" t="s">
        <v>532</v>
      </c>
      <c r="E266" s="105" t="s">
        <v>1</v>
      </c>
      <c r="F266" s="107">
        <v>29</v>
      </c>
      <c r="G266" s="108">
        <v>10.57401812688822</v>
      </c>
      <c r="H266" s="128">
        <f t="shared" si="33"/>
        <v>12.950000000000001</v>
      </c>
      <c r="I266" s="128">
        <f t="shared" si="34"/>
        <v>375.55</v>
      </c>
      <c r="J266" s="99"/>
      <c r="K266" s="98" t="b">
        <f t="shared" si="29"/>
        <v>0</v>
      </c>
      <c r="L266" s="121">
        <f t="shared" si="30"/>
        <v>0</v>
      </c>
    </row>
    <row r="267" spans="1:12" ht="40.5" x14ac:dyDescent="0.2">
      <c r="A267" s="104" t="s">
        <v>1179</v>
      </c>
      <c r="B267" s="105" t="s">
        <v>174</v>
      </c>
      <c r="C267" s="105"/>
      <c r="D267" s="106" t="s">
        <v>524</v>
      </c>
      <c r="E267" s="105" t="s">
        <v>1</v>
      </c>
      <c r="F267" s="107">
        <v>20</v>
      </c>
      <c r="G267" s="108">
        <v>13.546174573364906</v>
      </c>
      <c r="H267" s="128">
        <f t="shared" si="33"/>
        <v>16.59</v>
      </c>
      <c r="I267" s="128">
        <f t="shared" si="34"/>
        <v>331.8</v>
      </c>
      <c r="J267" s="99"/>
      <c r="K267" s="98" t="b">
        <f t="shared" si="29"/>
        <v>0</v>
      </c>
      <c r="L267" s="121">
        <f t="shared" si="30"/>
        <v>0</v>
      </c>
    </row>
    <row r="268" spans="1:12" ht="40.5" x14ac:dyDescent="0.2">
      <c r="A268" s="104" t="s">
        <v>1180</v>
      </c>
      <c r="B268" s="105" t="s">
        <v>174</v>
      </c>
      <c r="C268" s="105"/>
      <c r="D268" s="106" t="s">
        <v>532</v>
      </c>
      <c r="E268" s="105" t="s">
        <v>1</v>
      </c>
      <c r="F268" s="107">
        <v>44</v>
      </c>
      <c r="G268" s="108">
        <v>10.574018126888218</v>
      </c>
      <c r="H268" s="128">
        <f t="shared" si="33"/>
        <v>12.95</v>
      </c>
      <c r="I268" s="128">
        <f t="shared" si="34"/>
        <v>569.79999999999995</v>
      </c>
      <c r="J268" s="99"/>
      <c r="K268" s="98" t="b">
        <f t="shared" si="29"/>
        <v>0</v>
      </c>
      <c r="L268" s="121">
        <f t="shared" si="30"/>
        <v>0</v>
      </c>
    </row>
    <row r="269" spans="1:12" ht="27" x14ac:dyDescent="0.2">
      <c r="A269" s="104" t="s">
        <v>1181</v>
      </c>
      <c r="B269" s="105" t="s">
        <v>174</v>
      </c>
      <c r="C269" s="105"/>
      <c r="D269" s="106" t="s">
        <v>533</v>
      </c>
      <c r="E269" s="105" t="s">
        <v>1</v>
      </c>
      <c r="F269" s="107">
        <v>20</v>
      </c>
      <c r="G269" s="108">
        <v>10.851637135625051</v>
      </c>
      <c r="H269" s="128">
        <f t="shared" si="33"/>
        <v>13.29</v>
      </c>
      <c r="I269" s="128">
        <f t="shared" si="34"/>
        <v>265.79999999999995</v>
      </c>
      <c r="J269" s="99"/>
      <c r="K269" s="98" t="b">
        <f t="shared" si="29"/>
        <v>0</v>
      </c>
      <c r="L269" s="121">
        <f t="shared" si="30"/>
        <v>0</v>
      </c>
    </row>
    <row r="270" spans="1:12" x14ac:dyDescent="0.2">
      <c r="A270" s="131" t="s">
        <v>534</v>
      </c>
      <c r="B270" s="132"/>
      <c r="C270" s="132"/>
      <c r="D270" s="133" t="s">
        <v>535</v>
      </c>
      <c r="E270" s="134"/>
      <c r="F270" s="135"/>
      <c r="G270" s="136"/>
      <c r="H270" s="137"/>
      <c r="I270" s="137"/>
      <c r="J270" s="99"/>
      <c r="K270" s="98" t="b">
        <f t="shared" si="29"/>
        <v>1</v>
      </c>
      <c r="L270" s="121"/>
    </row>
    <row r="271" spans="1:12" ht="27" x14ac:dyDescent="0.2">
      <c r="A271" s="104" t="s">
        <v>1182</v>
      </c>
      <c r="B271" s="105" t="s">
        <v>174</v>
      </c>
      <c r="C271" s="105"/>
      <c r="D271" s="106" t="s">
        <v>536</v>
      </c>
      <c r="E271" s="105" t="s">
        <v>10</v>
      </c>
      <c r="F271" s="107">
        <v>29.11</v>
      </c>
      <c r="G271" s="108">
        <v>15.579359208742909</v>
      </c>
      <c r="H271" s="128">
        <f t="shared" si="33"/>
        <v>19.08004122294744</v>
      </c>
      <c r="I271" s="128">
        <f t="shared" si="34"/>
        <v>555.41999999999996</v>
      </c>
      <c r="J271" s="99"/>
      <c r="K271" s="98" t="b">
        <f t="shared" si="29"/>
        <v>0</v>
      </c>
      <c r="L271" s="121">
        <f t="shared" si="30"/>
        <v>0</v>
      </c>
    </row>
    <row r="272" spans="1:12" ht="27" x14ac:dyDescent="0.2">
      <c r="A272" s="104" t="s">
        <v>1183</v>
      </c>
      <c r="B272" s="105" t="s">
        <v>174</v>
      </c>
      <c r="C272" s="105"/>
      <c r="D272" s="106" t="s">
        <v>537</v>
      </c>
      <c r="E272" s="105" t="s">
        <v>10</v>
      </c>
      <c r="F272" s="107">
        <v>201.65</v>
      </c>
      <c r="G272" s="108">
        <v>17.963582918265701</v>
      </c>
      <c r="H272" s="128">
        <f t="shared" si="33"/>
        <v>22</v>
      </c>
      <c r="I272" s="128">
        <f t="shared" si="34"/>
        <v>4436.3</v>
      </c>
      <c r="J272" s="99"/>
      <c r="K272" s="98" t="b">
        <f t="shared" si="29"/>
        <v>0</v>
      </c>
      <c r="L272" s="121">
        <f t="shared" si="30"/>
        <v>0</v>
      </c>
    </row>
    <row r="273" spans="1:12" ht="27" x14ac:dyDescent="0.2">
      <c r="A273" s="104" t="s">
        <v>1184</v>
      </c>
      <c r="B273" s="105" t="s">
        <v>174</v>
      </c>
      <c r="C273" s="105"/>
      <c r="D273" s="106" t="s">
        <v>538</v>
      </c>
      <c r="E273" s="105" t="s">
        <v>10</v>
      </c>
      <c r="F273" s="107">
        <v>250.78</v>
      </c>
      <c r="G273" s="108">
        <v>25.189832642543934</v>
      </c>
      <c r="H273" s="128">
        <f t="shared" si="33"/>
        <v>30.849988037323552</v>
      </c>
      <c r="I273" s="128">
        <f t="shared" si="34"/>
        <v>7736.56</v>
      </c>
      <c r="J273" s="99"/>
      <c r="K273" s="98" t="b">
        <f t="shared" si="29"/>
        <v>0</v>
      </c>
      <c r="L273" s="121">
        <f t="shared" si="30"/>
        <v>0</v>
      </c>
    </row>
    <row r="274" spans="1:12" ht="27" x14ac:dyDescent="0.2">
      <c r="A274" s="104" t="s">
        <v>1185</v>
      </c>
      <c r="B274" s="105" t="s">
        <v>174</v>
      </c>
      <c r="C274" s="105"/>
      <c r="D274" s="106" t="s">
        <v>539</v>
      </c>
      <c r="E274" s="105" t="s">
        <v>10</v>
      </c>
      <c r="F274" s="107">
        <v>15.19</v>
      </c>
      <c r="G274" s="108">
        <v>26.953437509356597</v>
      </c>
      <c r="H274" s="128">
        <f t="shared" si="33"/>
        <v>33.00987491770902</v>
      </c>
      <c r="I274" s="128">
        <f t="shared" si="34"/>
        <v>501.42</v>
      </c>
      <c r="J274" s="99"/>
      <c r="K274" s="98" t="b">
        <f t="shared" si="29"/>
        <v>0</v>
      </c>
      <c r="L274" s="121">
        <f t="shared" si="30"/>
        <v>0</v>
      </c>
    </row>
    <row r="275" spans="1:12" ht="27" x14ac:dyDescent="0.2">
      <c r="A275" s="104" t="s">
        <v>1186</v>
      </c>
      <c r="B275" s="105" t="s">
        <v>174</v>
      </c>
      <c r="C275" s="105"/>
      <c r="D275" s="106" t="s">
        <v>540</v>
      </c>
      <c r="E275" s="105" t="s">
        <v>10</v>
      </c>
      <c r="F275" s="107">
        <v>10.75</v>
      </c>
      <c r="G275" s="108">
        <v>44.092430799379443</v>
      </c>
      <c r="H275" s="128">
        <f t="shared" si="33"/>
        <v>54</v>
      </c>
      <c r="I275" s="128">
        <f t="shared" si="34"/>
        <v>580.5</v>
      </c>
      <c r="J275" s="99"/>
      <c r="K275" s="98" t="b">
        <f t="shared" ref="K275:K338" si="35">I275=J275</f>
        <v>0</v>
      </c>
      <c r="L275" s="121">
        <f t="shared" si="30"/>
        <v>0</v>
      </c>
    </row>
    <row r="276" spans="1:12" x14ac:dyDescent="0.2">
      <c r="A276" s="109">
        <v>14</v>
      </c>
      <c r="B276" s="110"/>
      <c r="C276" s="110"/>
      <c r="D276" s="111" t="s">
        <v>541</v>
      </c>
      <c r="E276" s="112"/>
      <c r="F276" s="113"/>
      <c r="G276" s="114"/>
      <c r="H276" s="114"/>
      <c r="I276" s="129">
        <f>SUM(I277:I289)</f>
        <v>54864.73000000001</v>
      </c>
      <c r="J276" s="99"/>
      <c r="K276" s="98" t="b">
        <f t="shared" si="35"/>
        <v>0</v>
      </c>
      <c r="L276" s="121"/>
    </row>
    <row r="277" spans="1:12" x14ac:dyDescent="0.2">
      <c r="A277" s="131" t="s">
        <v>542</v>
      </c>
      <c r="B277" s="132"/>
      <c r="C277" s="132"/>
      <c r="D277" s="133" t="s">
        <v>543</v>
      </c>
      <c r="E277" s="134"/>
      <c r="F277" s="135"/>
      <c r="G277" s="136"/>
      <c r="H277" s="137"/>
      <c r="I277" s="137"/>
      <c r="J277" s="99"/>
      <c r="K277" s="98" t="b">
        <f t="shared" si="35"/>
        <v>1</v>
      </c>
      <c r="L277" s="121"/>
    </row>
    <row r="278" spans="1:12" ht="27" x14ac:dyDescent="0.2">
      <c r="A278" s="104" t="s">
        <v>1187</v>
      </c>
      <c r="B278" s="105" t="s">
        <v>174</v>
      </c>
      <c r="C278" s="105"/>
      <c r="D278" s="106" t="s">
        <v>544</v>
      </c>
      <c r="E278" s="105" t="s">
        <v>1</v>
      </c>
      <c r="F278" s="107">
        <v>20</v>
      </c>
      <c r="G278" s="108">
        <v>874.3039111619172</v>
      </c>
      <c r="H278" s="128">
        <f t="shared" ref="H278:H289" si="36">G278*(1+$H$11)</f>
        <v>1070.76</v>
      </c>
      <c r="I278" s="128">
        <f t="shared" ref="I278:I289" si="37">F278*H278</f>
        <v>21415.200000000001</v>
      </c>
      <c r="J278" s="99"/>
      <c r="K278" s="98" t="b">
        <f t="shared" si="35"/>
        <v>0</v>
      </c>
      <c r="L278" s="121">
        <f t="shared" ref="L278:L339" si="38">J278/(F278*(1+$H$11))</f>
        <v>0</v>
      </c>
    </row>
    <row r="279" spans="1:12" x14ac:dyDescent="0.2">
      <c r="A279" s="131" t="s">
        <v>545</v>
      </c>
      <c r="B279" s="132"/>
      <c r="C279" s="132"/>
      <c r="D279" s="133" t="s">
        <v>546</v>
      </c>
      <c r="E279" s="134"/>
      <c r="F279" s="135"/>
      <c r="G279" s="136"/>
      <c r="H279" s="137"/>
      <c r="I279" s="137"/>
      <c r="J279" s="99"/>
      <c r="K279" s="98" t="b">
        <f t="shared" si="35"/>
        <v>1</v>
      </c>
      <c r="L279" s="121"/>
    </row>
    <row r="280" spans="1:12" x14ac:dyDescent="0.2">
      <c r="A280" s="104" t="s">
        <v>1188</v>
      </c>
      <c r="B280" s="105" t="s">
        <v>174</v>
      </c>
      <c r="C280" s="105"/>
      <c r="D280" s="106" t="s">
        <v>547</v>
      </c>
      <c r="E280" s="105" t="s">
        <v>412</v>
      </c>
      <c r="F280" s="107">
        <v>8.94</v>
      </c>
      <c r="G280" s="108">
        <v>671.65058365204357</v>
      </c>
      <c r="H280" s="128">
        <f t="shared" si="36"/>
        <v>822.57046979865765</v>
      </c>
      <c r="I280" s="128">
        <f t="shared" si="37"/>
        <v>7353.7799999999988</v>
      </c>
      <c r="J280" s="99"/>
      <c r="K280" s="98" t="b">
        <f t="shared" si="35"/>
        <v>0</v>
      </c>
      <c r="L280" s="121">
        <f t="shared" si="38"/>
        <v>0</v>
      </c>
    </row>
    <row r="281" spans="1:12" x14ac:dyDescent="0.2">
      <c r="A281" s="104" t="s">
        <v>1189</v>
      </c>
      <c r="B281" s="105" t="s">
        <v>174</v>
      </c>
      <c r="C281" s="105"/>
      <c r="D281" s="106" t="s">
        <v>548</v>
      </c>
      <c r="E281" s="105" t="s">
        <v>10</v>
      </c>
      <c r="F281" s="107">
        <v>27.2</v>
      </c>
      <c r="G281" s="108">
        <v>66.073204001940454</v>
      </c>
      <c r="H281" s="128">
        <f t="shared" si="36"/>
        <v>80.919852941176472</v>
      </c>
      <c r="I281" s="128">
        <f t="shared" si="37"/>
        <v>2201.02</v>
      </c>
      <c r="J281" s="99"/>
      <c r="K281" s="98" t="b">
        <f t="shared" si="35"/>
        <v>0</v>
      </c>
      <c r="L281" s="121">
        <f t="shared" si="38"/>
        <v>0</v>
      </c>
    </row>
    <row r="282" spans="1:12" x14ac:dyDescent="0.2">
      <c r="A282" s="104" t="s">
        <v>1190</v>
      </c>
      <c r="B282" s="105" t="s">
        <v>174</v>
      </c>
      <c r="C282" s="105"/>
      <c r="D282" s="106" t="s">
        <v>549</v>
      </c>
      <c r="E282" s="105" t="s">
        <v>10</v>
      </c>
      <c r="F282" s="107">
        <v>45.69</v>
      </c>
      <c r="G282" s="108">
        <v>23.287357119255923</v>
      </c>
      <c r="H282" s="128">
        <f t="shared" si="36"/>
        <v>28.520026263952726</v>
      </c>
      <c r="I282" s="128">
        <f t="shared" si="37"/>
        <v>1303.08</v>
      </c>
      <c r="J282" s="99"/>
      <c r="K282" s="98" t="b">
        <f t="shared" si="35"/>
        <v>0</v>
      </c>
      <c r="L282" s="121">
        <f t="shared" si="38"/>
        <v>0</v>
      </c>
    </row>
    <row r="283" spans="1:12" x14ac:dyDescent="0.2">
      <c r="A283" s="104" t="s">
        <v>1191</v>
      </c>
      <c r="B283" s="105" t="s">
        <v>174</v>
      </c>
      <c r="C283" s="105"/>
      <c r="D283" s="106" t="s">
        <v>550</v>
      </c>
      <c r="E283" s="105" t="s">
        <v>10</v>
      </c>
      <c r="F283" s="107">
        <v>14.29</v>
      </c>
      <c r="G283" s="108">
        <v>28.766417025165989</v>
      </c>
      <c r="H283" s="128">
        <f t="shared" si="36"/>
        <v>35.230230930720786</v>
      </c>
      <c r="I283" s="128">
        <f t="shared" si="37"/>
        <v>503.44</v>
      </c>
      <c r="J283" s="99"/>
      <c r="K283" s="98" t="b">
        <f t="shared" si="35"/>
        <v>0</v>
      </c>
      <c r="L283" s="121">
        <f t="shared" si="38"/>
        <v>0</v>
      </c>
    </row>
    <row r="284" spans="1:12" x14ac:dyDescent="0.2">
      <c r="A284" s="104" t="s">
        <v>1192</v>
      </c>
      <c r="B284" s="105" t="s">
        <v>174</v>
      </c>
      <c r="C284" s="105"/>
      <c r="D284" s="106" t="s">
        <v>551</v>
      </c>
      <c r="E284" s="105" t="s">
        <v>10</v>
      </c>
      <c r="F284" s="107">
        <v>54.83</v>
      </c>
      <c r="G284" s="108">
        <v>130.57886367478829</v>
      </c>
      <c r="H284" s="128">
        <f t="shared" si="36"/>
        <v>159.91993434251322</v>
      </c>
      <c r="I284" s="128">
        <f t="shared" si="37"/>
        <v>8768.41</v>
      </c>
      <c r="J284" s="99"/>
      <c r="K284" s="98" t="b">
        <f t="shared" si="35"/>
        <v>0</v>
      </c>
      <c r="L284" s="121">
        <f t="shared" si="38"/>
        <v>0</v>
      </c>
    </row>
    <row r="285" spans="1:12" x14ac:dyDescent="0.2">
      <c r="A285" s="104" t="s">
        <v>1193</v>
      </c>
      <c r="B285" s="105" t="s">
        <v>174</v>
      </c>
      <c r="C285" s="105"/>
      <c r="D285" s="106" t="s">
        <v>552</v>
      </c>
      <c r="E285" s="105" t="s">
        <v>412</v>
      </c>
      <c r="F285" s="107">
        <v>11.6</v>
      </c>
      <c r="G285" s="108">
        <v>80.051976134901452</v>
      </c>
      <c r="H285" s="128">
        <f t="shared" si="36"/>
        <v>98.039655172413802</v>
      </c>
      <c r="I285" s="128">
        <f t="shared" si="37"/>
        <v>1137.26</v>
      </c>
      <c r="J285" s="99"/>
      <c r="K285" s="98" t="b">
        <f t="shared" si="35"/>
        <v>0</v>
      </c>
      <c r="L285" s="121">
        <f t="shared" si="38"/>
        <v>0</v>
      </c>
    </row>
    <row r="286" spans="1:12" x14ac:dyDescent="0.2">
      <c r="A286" s="104" t="s">
        <v>1194</v>
      </c>
      <c r="B286" s="105" t="s">
        <v>174</v>
      </c>
      <c r="C286" s="105"/>
      <c r="D286" s="106" t="s">
        <v>553</v>
      </c>
      <c r="E286" s="105" t="s">
        <v>10</v>
      </c>
      <c r="F286" s="107">
        <v>47.12</v>
      </c>
      <c r="G286" s="108">
        <v>169.11074719383134</v>
      </c>
      <c r="H286" s="128">
        <f t="shared" si="36"/>
        <v>207.10993208828523</v>
      </c>
      <c r="I286" s="128">
        <f t="shared" si="37"/>
        <v>9759.02</v>
      </c>
      <c r="J286" s="99"/>
      <c r="K286" s="98" t="b">
        <f t="shared" si="35"/>
        <v>0</v>
      </c>
      <c r="L286" s="121">
        <f t="shared" si="38"/>
        <v>0</v>
      </c>
    </row>
    <row r="287" spans="1:12" x14ac:dyDescent="0.2">
      <c r="A287" s="131" t="s">
        <v>554</v>
      </c>
      <c r="B287" s="132"/>
      <c r="C287" s="132"/>
      <c r="D287" s="133" t="s">
        <v>555</v>
      </c>
      <c r="E287" s="134"/>
      <c r="F287" s="135"/>
      <c r="G287" s="136"/>
      <c r="H287" s="137"/>
      <c r="I287" s="137"/>
      <c r="J287" s="99"/>
      <c r="K287" s="98" t="b">
        <f t="shared" si="35"/>
        <v>1</v>
      </c>
      <c r="L287" s="121"/>
    </row>
    <row r="288" spans="1:12" x14ac:dyDescent="0.2">
      <c r="A288" s="104" t="s">
        <v>1195</v>
      </c>
      <c r="B288" s="105" t="s">
        <v>174</v>
      </c>
      <c r="C288" s="105"/>
      <c r="D288" s="106" t="s">
        <v>556</v>
      </c>
      <c r="E288" s="105" t="s">
        <v>1</v>
      </c>
      <c r="F288" s="107">
        <v>8</v>
      </c>
      <c r="G288" s="108">
        <v>58.251000244957957</v>
      </c>
      <c r="H288" s="128">
        <f t="shared" si="36"/>
        <v>71.34</v>
      </c>
      <c r="I288" s="128">
        <f t="shared" si="37"/>
        <v>570.72</v>
      </c>
      <c r="J288" s="99"/>
      <c r="K288" s="98" t="b">
        <f t="shared" si="35"/>
        <v>0</v>
      </c>
      <c r="L288" s="121">
        <f t="shared" si="38"/>
        <v>0</v>
      </c>
    </row>
    <row r="289" spans="1:12" x14ac:dyDescent="0.2">
      <c r="A289" s="104" t="s">
        <v>1196</v>
      </c>
      <c r="B289" s="105" t="s">
        <v>174</v>
      </c>
      <c r="C289" s="105"/>
      <c r="D289" s="106" t="s">
        <v>557</v>
      </c>
      <c r="E289" s="105" t="s">
        <v>558</v>
      </c>
      <c r="F289" s="107">
        <v>16</v>
      </c>
      <c r="G289" s="108">
        <v>94.553768269780363</v>
      </c>
      <c r="H289" s="128">
        <f t="shared" si="36"/>
        <v>115.8</v>
      </c>
      <c r="I289" s="128">
        <f t="shared" si="37"/>
        <v>1852.8</v>
      </c>
      <c r="J289" s="99"/>
      <c r="K289" s="98" t="b">
        <f t="shared" si="35"/>
        <v>0</v>
      </c>
      <c r="L289" s="121">
        <f t="shared" si="38"/>
        <v>0</v>
      </c>
    </row>
    <row r="290" spans="1:12" x14ac:dyDescent="0.2">
      <c r="A290" s="109">
        <v>15</v>
      </c>
      <c r="B290" s="110"/>
      <c r="C290" s="110"/>
      <c r="D290" s="111" t="s">
        <v>559</v>
      </c>
      <c r="E290" s="112"/>
      <c r="F290" s="113"/>
      <c r="G290" s="114"/>
      <c r="H290" s="114"/>
      <c r="I290" s="129">
        <f>SUM(I291:I372)</f>
        <v>110040.70000000006</v>
      </c>
      <c r="J290" s="99"/>
      <c r="K290" s="98" t="b">
        <f t="shared" si="35"/>
        <v>0</v>
      </c>
      <c r="L290" s="121"/>
    </row>
    <row r="291" spans="1:12" x14ac:dyDescent="0.2">
      <c r="A291" s="131" t="s">
        <v>560</v>
      </c>
      <c r="B291" s="132"/>
      <c r="C291" s="132"/>
      <c r="D291" s="133" t="s">
        <v>561</v>
      </c>
      <c r="E291" s="134"/>
      <c r="F291" s="135"/>
      <c r="G291" s="136"/>
      <c r="H291" s="137"/>
      <c r="I291" s="137"/>
      <c r="J291" s="99"/>
      <c r="K291" s="98" t="b">
        <f t="shared" si="35"/>
        <v>1</v>
      </c>
      <c r="L291" s="121"/>
    </row>
    <row r="292" spans="1:12" x14ac:dyDescent="0.2">
      <c r="A292" s="104" t="s">
        <v>1370</v>
      </c>
      <c r="B292" s="105" t="s">
        <v>174</v>
      </c>
      <c r="C292" s="105"/>
      <c r="D292" s="106" t="s">
        <v>562</v>
      </c>
      <c r="E292" s="105" t="s">
        <v>1</v>
      </c>
      <c r="F292" s="107">
        <v>20</v>
      </c>
      <c r="G292" s="108">
        <v>629.1173348575162</v>
      </c>
      <c r="H292" s="128">
        <f t="shared" ref="H292:H354" si="39">G292*(1+$H$11)</f>
        <v>770.48</v>
      </c>
      <c r="I292" s="128">
        <f t="shared" ref="I292:I354" si="40">F292*H292</f>
        <v>15409.6</v>
      </c>
      <c r="J292" s="99"/>
      <c r="K292" s="98" t="b">
        <f t="shared" si="35"/>
        <v>0</v>
      </c>
      <c r="L292" s="121">
        <f t="shared" si="38"/>
        <v>0</v>
      </c>
    </row>
    <row r="293" spans="1:12" x14ac:dyDescent="0.2">
      <c r="A293" s="131" t="s">
        <v>563</v>
      </c>
      <c r="B293" s="132"/>
      <c r="C293" s="132"/>
      <c r="D293" s="133" t="s">
        <v>564</v>
      </c>
      <c r="E293" s="134"/>
      <c r="F293" s="135"/>
      <c r="G293" s="136"/>
      <c r="H293" s="137"/>
      <c r="I293" s="137"/>
      <c r="J293" s="99"/>
      <c r="K293" s="98" t="b">
        <f t="shared" si="35"/>
        <v>1</v>
      </c>
      <c r="L293" s="121"/>
    </row>
    <row r="294" spans="1:12" x14ac:dyDescent="0.2">
      <c r="A294" s="104" t="s">
        <v>1371</v>
      </c>
      <c r="B294" s="105" t="s">
        <v>174</v>
      </c>
      <c r="C294" s="105"/>
      <c r="D294" s="106" t="s">
        <v>565</v>
      </c>
      <c r="E294" s="105" t="s">
        <v>1</v>
      </c>
      <c r="F294" s="107">
        <v>19</v>
      </c>
      <c r="G294" s="108">
        <v>63.852372009471715</v>
      </c>
      <c r="H294" s="128">
        <f t="shared" si="39"/>
        <v>78.2</v>
      </c>
      <c r="I294" s="128">
        <f t="shared" si="40"/>
        <v>1485.8</v>
      </c>
      <c r="J294" s="99"/>
      <c r="K294" s="98" t="b">
        <f t="shared" si="35"/>
        <v>0</v>
      </c>
      <c r="L294" s="121">
        <f t="shared" si="38"/>
        <v>0</v>
      </c>
    </row>
    <row r="295" spans="1:12" x14ac:dyDescent="0.2">
      <c r="A295" s="104" t="s">
        <v>1372</v>
      </c>
      <c r="B295" s="105" t="s">
        <v>174</v>
      </c>
      <c r="C295" s="105"/>
      <c r="D295" s="106" t="s">
        <v>566</v>
      </c>
      <c r="E295" s="105" t="s">
        <v>1</v>
      </c>
      <c r="F295" s="107">
        <v>7</v>
      </c>
      <c r="G295" s="108">
        <v>94.888544133257142</v>
      </c>
      <c r="H295" s="128">
        <f t="shared" si="39"/>
        <v>116.21000000000001</v>
      </c>
      <c r="I295" s="128">
        <f t="shared" si="40"/>
        <v>813.47</v>
      </c>
      <c r="J295" s="99"/>
      <c r="K295" s="98" t="b">
        <f t="shared" si="35"/>
        <v>0</v>
      </c>
      <c r="L295" s="121">
        <f t="shared" si="38"/>
        <v>0</v>
      </c>
    </row>
    <row r="296" spans="1:12" x14ac:dyDescent="0.2">
      <c r="A296" s="104" t="s">
        <v>1373</v>
      </c>
      <c r="B296" s="105" t="s">
        <v>174</v>
      </c>
      <c r="C296" s="105"/>
      <c r="D296" s="106" t="s">
        <v>567</v>
      </c>
      <c r="E296" s="105" t="s">
        <v>558</v>
      </c>
      <c r="F296" s="107">
        <v>6</v>
      </c>
      <c r="G296" s="108">
        <v>94.553768269780349</v>
      </c>
      <c r="H296" s="128">
        <f t="shared" si="39"/>
        <v>115.79999999999998</v>
      </c>
      <c r="I296" s="128">
        <f t="shared" si="40"/>
        <v>694.8</v>
      </c>
      <c r="J296" s="99"/>
      <c r="K296" s="98" t="b">
        <f t="shared" si="35"/>
        <v>0</v>
      </c>
      <c r="L296" s="121">
        <f t="shared" si="38"/>
        <v>0</v>
      </c>
    </row>
    <row r="297" spans="1:12" x14ac:dyDescent="0.2">
      <c r="A297" s="104" t="s">
        <v>1374</v>
      </c>
      <c r="B297" s="105" t="s">
        <v>174</v>
      </c>
      <c r="C297" s="105"/>
      <c r="D297" s="106" t="s">
        <v>568</v>
      </c>
      <c r="E297" s="105" t="s">
        <v>1</v>
      </c>
      <c r="F297" s="107">
        <v>4</v>
      </c>
      <c r="G297" s="108">
        <v>18.559647260553607</v>
      </c>
      <c r="H297" s="128">
        <f t="shared" si="39"/>
        <v>22.73</v>
      </c>
      <c r="I297" s="128">
        <f t="shared" si="40"/>
        <v>90.92</v>
      </c>
      <c r="J297" s="99"/>
      <c r="K297" s="98" t="b">
        <f t="shared" si="35"/>
        <v>0</v>
      </c>
      <c r="L297" s="121">
        <f t="shared" si="38"/>
        <v>0</v>
      </c>
    </row>
    <row r="298" spans="1:12" x14ac:dyDescent="0.2">
      <c r="A298" s="104" t="s">
        <v>1375</v>
      </c>
      <c r="B298" s="105" t="s">
        <v>174</v>
      </c>
      <c r="C298" s="105"/>
      <c r="D298" s="106" t="s">
        <v>569</v>
      </c>
      <c r="E298" s="105" t="s">
        <v>1</v>
      </c>
      <c r="F298" s="107">
        <v>36</v>
      </c>
      <c r="G298" s="108">
        <v>25.728749897934186</v>
      </c>
      <c r="H298" s="128">
        <f t="shared" si="39"/>
        <v>31.509999999999994</v>
      </c>
      <c r="I298" s="128">
        <f t="shared" si="40"/>
        <v>1134.3599999999999</v>
      </c>
      <c r="J298" s="99"/>
      <c r="K298" s="98" t="b">
        <f t="shared" si="35"/>
        <v>0</v>
      </c>
      <c r="L298" s="121">
        <f t="shared" si="38"/>
        <v>0</v>
      </c>
    </row>
    <row r="299" spans="1:12" x14ac:dyDescent="0.2">
      <c r="A299" s="104" t="s">
        <v>1376</v>
      </c>
      <c r="B299" s="105" t="s">
        <v>174</v>
      </c>
      <c r="C299" s="105"/>
      <c r="D299" s="106" t="s">
        <v>570</v>
      </c>
      <c r="E299" s="105" t="s">
        <v>1</v>
      </c>
      <c r="F299" s="107">
        <v>3</v>
      </c>
      <c r="G299" s="108">
        <v>191.0916959255328</v>
      </c>
      <c r="H299" s="128">
        <f t="shared" si="39"/>
        <v>234.03</v>
      </c>
      <c r="I299" s="128">
        <f t="shared" si="40"/>
        <v>702.09</v>
      </c>
      <c r="J299" s="99"/>
      <c r="K299" s="98" t="b">
        <f t="shared" si="35"/>
        <v>0</v>
      </c>
      <c r="L299" s="121">
        <f t="shared" si="38"/>
        <v>0</v>
      </c>
    </row>
    <row r="300" spans="1:12" x14ac:dyDescent="0.2">
      <c r="A300" s="104" t="s">
        <v>1377</v>
      </c>
      <c r="B300" s="105" t="s">
        <v>174</v>
      </c>
      <c r="C300" s="105"/>
      <c r="D300" s="106" t="s">
        <v>571</v>
      </c>
      <c r="E300" s="105" t="s">
        <v>1</v>
      </c>
      <c r="F300" s="107">
        <v>36</v>
      </c>
      <c r="G300" s="108">
        <v>48.477178084428843</v>
      </c>
      <c r="H300" s="128">
        <f t="shared" si="39"/>
        <v>59.37</v>
      </c>
      <c r="I300" s="128">
        <f t="shared" si="40"/>
        <v>2137.3199999999997</v>
      </c>
      <c r="J300" s="99"/>
      <c r="K300" s="98" t="b">
        <f t="shared" si="35"/>
        <v>0</v>
      </c>
      <c r="L300" s="121">
        <f t="shared" si="38"/>
        <v>0</v>
      </c>
    </row>
    <row r="301" spans="1:12" x14ac:dyDescent="0.2">
      <c r="A301" s="104" t="s">
        <v>1378</v>
      </c>
      <c r="B301" s="105" t="s">
        <v>174</v>
      </c>
      <c r="C301" s="105"/>
      <c r="D301" s="106" t="s">
        <v>572</v>
      </c>
      <c r="E301" s="105" t="s">
        <v>1</v>
      </c>
      <c r="F301" s="107">
        <v>3</v>
      </c>
      <c r="G301" s="108">
        <v>48.681309708500045</v>
      </c>
      <c r="H301" s="128">
        <f t="shared" si="39"/>
        <v>59.62</v>
      </c>
      <c r="I301" s="128">
        <f t="shared" si="40"/>
        <v>178.85999999999999</v>
      </c>
      <c r="J301" s="99"/>
      <c r="K301" s="98" t="b">
        <f t="shared" si="35"/>
        <v>0</v>
      </c>
      <c r="L301" s="121">
        <f t="shared" si="38"/>
        <v>0</v>
      </c>
    </row>
    <row r="302" spans="1:12" x14ac:dyDescent="0.2">
      <c r="A302" s="131" t="s">
        <v>573</v>
      </c>
      <c r="B302" s="132"/>
      <c r="C302" s="132"/>
      <c r="D302" s="133" t="s">
        <v>574</v>
      </c>
      <c r="E302" s="134"/>
      <c r="F302" s="135"/>
      <c r="G302" s="136"/>
      <c r="H302" s="137"/>
      <c r="I302" s="137"/>
      <c r="J302" s="99"/>
      <c r="K302" s="98" t="b">
        <f t="shared" si="35"/>
        <v>1</v>
      </c>
      <c r="L302" s="121"/>
    </row>
    <row r="303" spans="1:12" ht="27" x14ac:dyDescent="0.2">
      <c r="A303" s="104" t="s">
        <v>1379</v>
      </c>
      <c r="B303" s="105" t="s">
        <v>174</v>
      </c>
      <c r="C303" s="105"/>
      <c r="D303" s="106" t="s">
        <v>575</v>
      </c>
      <c r="E303" s="105" t="s">
        <v>1</v>
      </c>
      <c r="F303" s="107">
        <v>24</v>
      </c>
      <c r="G303" s="108">
        <v>37.886829427614927</v>
      </c>
      <c r="H303" s="128">
        <f t="shared" si="39"/>
        <v>46.4</v>
      </c>
      <c r="I303" s="128">
        <f t="shared" si="40"/>
        <v>1113.5999999999999</v>
      </c>
      <c r="J303" s="99"/>
      <c r="K303" s="98" t="b">
        <f t="shared" si="35"/>
        <v>0</v>
      </c>
      <c r="L303" s="121">
        <f t="shared" si="38"/>
        <v>0</v>
      </c>
    </row>
    <row r="304" spans="1:12" x14ac:dyDescent="0.2">
      <c r="A304" s="104" t="s">
        <v>1380</v>
      </c>
      <c r="B304" s="105" t="s">
        <v>174</v>
      </c>
      <c r="C304" s="105"/>
      <c r="D304" s="106" t="s">
        <v>576</v>
      </c>
      <c r="E304" s="105" t="s">
        <v>1</v>
      </c>
      <c r="F304" s="107">
        <v>44</v>
      </c>
      <c r="G304" s="108">
        <v>10.190250673634361</v>
      </c>
      <c r="H304" s="128">
        <f t="shared" si="39"/>
        <v>12.480000000000002</v>
      </c>
      <c r="I304" s="128">
        <f t="shared" si="40"/>
        <v>549.12000000000012</v>
      </c>
      <c r="J304" s="99"/>
      <c r="K304" s="98" t="b">
        <f t="shared" si="35"/>
        <v>0</v>
      </c>
      <c r="L304" s="121">
        <f t="shared" si="38"/>
        <v>0</v>
      </c>
    </row>
    <row r="305" spans="1:12" x14ac:dyDescent="0.2">
      <c r="A305" s="104" t="s">
        <v>1381</v>
      </c>
      <c r="B305" s="105" t="s">
        <v>174</v>
      </c>
      <c r="C305" s="105"/>
      <c r="D305" s="106" t="s">
        <v>577</v>
      </c>
      <c r="E305" s="105" t="s">
        <v>1</v>
      </c>
      <c r="F305" s="107">
        <v>10</v>
      </c>
      <c r="G305" s="108">
        <v>25.173511880460524</v>
      </c>
      <c r="H305" s="128">
        <f t="shared" si="39"/>
        <v>30.830000000000002</v>
      </c>
      <c r="I305" s="128">
        <f t="shared" si="40"/>
        <v>308.3</v>
      </c>
      <c r="J305" s="99"/>
      <c r="K305" s="98" t="b">
        <f t="shared" si="35"/>
        <v>0</v>
      </c>
      <c r="L305" s="121">
        <f t="shared" si="38"/>
        <v>0</v>
      </c>
    </row>
    <row r="306" spans="1:12" x14ac:dyDescent="0.2">
      <c r="A306" s="104" t="s">
        <v>1382</v>
      </c>
      <c r="B306" s="105" t="s">
        <v>174</v>
      </c>
      <c r="C306" s="105"/>
      <c r="D306" s="106" t="s">
        <v>578</v>
      </c>
      <c r="E306" s="105" t="s">
        <v>1</v>
      </c>
      <c r="F306" s="107">
        <v>59</v>
      </c>
      <c r="G306" s="108">
        <v>8.0019596635910837</v>
      </c>
      <c r="H306" s="128">
        <f t="shared" si="39"/>
        <v>9.7999999999999989</v>
      </c>
      <c r="I306" s="128">
        <f t="shared" si="40"/>
        <v>578.19999999999993</v>
      </c>
      <c r="J306" s="99"/>
      <c r="K306" s="98" t="b">
        <f t="shared" si="35"/>
        <v>0</v>
      </c>
      <c r="L306" s="121">
        <f t="shared" si="38"/>
        <v>0</v>
      </c>
    </row>
    <row r="307" spans="1:12" x14ac:dyDescent="0.2">
      <c r="A307" s="104" t="s">
        <v>1383</v>
      </c>
      <c r="B307" s="105" t="s">
        <v>174</v>
      </c>
      <c r="C307" s="105"/>
      <c r="D307" s="106" t="s">
        <v>579</v>
      </c>
      <c r="E307" s="105" t="s">
        <v>1</v>
      </c>
      <c r="F307" s="107">
        <v>13</v>
      </c>
      <c r="G307" s="108">
        <v>13.717645137584716</v>
      </c>
      <c r="H307" s="128">
        <f t="shared" si="39"/>
        <v>16.8</v>
      </c>
      <c r="I307" s="128">
        <f t="shared" si="40"/>
        <v>218.4</v>
      </c>
      <c r="J307" s="99"/>
      <c r="K307" s="98" t="b">
        <f t="shared" si="35"/>
        <v>0</v>
      </c>
      <c r="L307" s="121">
        <f t="shared" si="38"/>
        <v>0</v>
      </c>
    </row>
    <row r="308" spans="1:12" x14ac:dyDescent="0.2">
      <c r="A308" s="104" t="s">
        <v>1384</v>
      </c>
      <c r="B308" s="105" t="s">
        <v>174</v>
      </c>
      <c r="C308" s="105"/>
      <c r="D308" s="106" t="s">
        <v>580</v>
      </c>
      <c r="E308" s="105" t="s">
        <v>1</v>
      </c>
      <c r="F308" s="107">
        <v>5</v>
      </c>
      <c r="G308" s="108">
        <v>20.968400424593778</v>
      </c>
      <c r="H308" s="128">
        <f t="shared" si="39"/>
        <v>25.679999999999996</v>
      </c>
      <c r="I308" s="128">
        <f t="shared" si="40"/>
        <v>128.39999999999998</v>
      </c>
      <c r="J308" s="99"/>
      <c r="K308" s="98" t="b">
        <f t="shared" si="35"/>
        <v>0</v>
      </c>
      <c r="L308" s="121">
        <f t="shared" si="38"/>
        <v>0</v>
      </c>
    </row>
    <row r="309" spans="1:12" x14ac:dyDescent="0.2">
      <c r="A309" s="104" t="s">
        <v>1385</v>
      </c>
      <c r="B309" s="105" t="s">
        <v>174</v>
      </c>
      <c r="C309" s="105"/>
      <c r="D309" s="106" t="s">
        <v>581</v>
      </c>
      <c r="E309" s="105" t="s">
        <v>1</v>
      </c>
      <c r="F309" s="107">
        <v>24</v>
      </c>
      <c r="G309" s="108">
        <v>24.446803298767044</v>
      </c>
      <c r="H309" s="128">
        <f t="shared" si="39"/>
        <v>29.939999999999998</v>
      </c>
      <c r="I309" s="128">
        <f t="shared" si="40"/>
        <v>718.56</v>
      </c>
      <c r="J309" s="99"/>
      <c r="K309" s="98" t="b">
        <f t="shared" si="35"/>
        <v>0</v>
      </c>
      <c r="L309" s="121">
        <f t="shared" si="38"/>
        <v>0</v>
      </c>
    </row>
    <row r="310" spans="1:12" x14ac:dyDescent="0.2">
      <c r="A310" s="104" t="s">
        <v>1386</v>
      </c>
      <c r="B310" s="105" t="s">
        <v>174</v>
      </c>
      <c r="C310" s="105"/>
      <c r="D310" s="106" t="s">
        <v>582</v>
      </c>
      <c r="E310" s="105" t="s">
        <v>558</v>
      </c>
      <c r="F310" s="107">
        <v>40</v>
      </c>
      <c r="G310" s="108">
        <v>14.762799052829266</v>
      </c>
      <c r="H310" s="128">
        <f t="shared" si="39"/>
        <v>18.080000000000002</v>
      </c>
      <c r="I310" s="128">
        <f t="shared" si="40"/>
        <v>723.2</v>
      </c>
      <c r="J310" s="99"/>
      <c r="K310" s="98" t="b">
        <f t="shared" si="35"/>
        <v>0</v>
      </c>
      <c r="L310" s="121">
        <f t="shared" si="38"/>
        <v>0</v>
      </c>
    </row>
    <row r="311" spans="1:12" x14ac:dyDescent="0.2">
      <c r="A311" s="104" t="s">
        <v>1387</v>
      </c>
      <c r="B311" s="105" t="s">
        <v>174</v>
      </c>
      <c r="C311" s="105"/>
      <c r="D311" s="106" t="s">
        <v>583</v>
      </c>
      <c r="E311" s="105" t="s">
        <v>1</v>
      </c>
      <c r="F311" s="107">
        <v>14</v>
      </c>
      <c r="G311" s="108">
        <v>40.36090471135789</v>
      </c>
      <c r="H311" s="128">
        <f t="shared" si="39"/>
        <v>49.430000000000007</v>
      </c>
      <c r="I311" s="128">
        <f t="shared" si="40"/>
        <v>692.0200000000001</v>
      </c>
      <c r="J311" s="99"/>
      <c r="K311" s="98" t="b">
        <f t="shared" si="35"/>
        <v>0</v>
      </c>
      <c r="L311" s="121">
        <f t="shared" si="38"/>
        <v>0</v>
      </c>
    </row>
    <row r="312" spans="1:12" x14ac:dyDescent="0.2">
      <c r="A312" s="104" t="s">
        <v>1388</v>
      </c>
      <c r="B312" s="105" t="s">
        <v>174</v>
      </c>
      <c r="C312" s="105"/>
      <c r="D312" s="106" t="s">
        <v>584</v>
      </c>
      <c r="E312" s="105" t="s">
        <v>1</v>
      </c>
      <c r="F312" s="107">
        <v>6</v>
      </c>
      <c r="G312" s="108">
        <v>35.396423613946276</v>
      </c>
      <c r="H312" s="128">
        <f t="shared" si="39"/>
        <v>43.35</v>
      </c>
      <c r="I312" s="128">
        <f t="shared" si="40"/>
        <v>260.10000000000002</v>
      </c>
      <c r="J312" s="99"/>
      <c r="K312" s="98" t="b">
        <f t="shared" si="35"/>
        <v>0</v>
      </c>
      <c r="L312" s="121">
        <f t="shared" si="38"/>
        <v>0</v>
      </c>
    </row>
    <row r="313" spans="1:12" x14ac:dyDescent="0.2">
      <c r="A313" s="104" t="s">
        <v>1389</v>
      </c>
      <c r="B313" s="105" t="s">
        <v>174</v>
      </c>
      <c r="C313" s="105"/>
      <c r="D313" s="106" t="s">
        <v>585</v>
      </c>
      <c r="E313" s="105" t="s">
        <v>1</v>
      </c>
      <c r="F313" s="107">
        <v>15</v>
      </c>
      <c r="G313" s="108">
        <v>43.218747448354705</v>
      </c>
      <c r="H313" s="128">
        <f t="shared" si="39"/>
        <v>52.93</v>
      </c>
      <c r="I313" s="128">
        <f t="shared" si="40"/>
        <v>793.95</v>
      </c>
      <c r="J313" s="99"/>
      <c r="K313" s="98" t="b">
        <f t="shared" si="35"/>
        <v>0</v>
      </c>
      <c r="L313" s="121">
        <f t="shared" si="38"/>
        <v>0</v>
      </c>
    </row>
    <row r="314" spans="1:12" x14ac:dyDescent="0.2">
      <c r="A314" s="104" t="s">
        <v>1390</v>
      </c>
      <c r="B314" s="105" t="s">
        <v>174</v>
      </c>
      <c r="C314" s="105"/>
      <c r="D314" s="106" t="s">
        <v>586</v>
      </c>
      <c r="E314" s="105" t="s">
        <v>1</v>
      </c>
      <c r="F314" s="107">
        <v>1</v>
      </c>
      <c r="G314" s="108">
        <v>26.920878582510003</v>
      </c>
      <c r="H314" s="128">
        <f t="shared" si="39"/>
        <v>32.97</v>
      </c>
      <c r="I314" s="128">
        <f t="shared" si="40"/>
        <v>32.97</v>
      </c>
      <c r="J314" s="99"/>
      <c r="K314" s="98" t="b">
        <f t="shared" si="35"/>
        <v>0</v>
      </c>
      <c r="L314" s="121">
        <f t="shared" si="38"/>
        <v>0</v>
      </c>
    </row>
    <row r="315" spans="1:12" ht="27" x14ac:dyDescent="0.2">
      <c r="A315" s="104" t="s">
        <v>1391</v>
      </c>
      <c r="B315" s="105" t="s">
        <v>174</v>
      </c>
      <c r="C315" s="105"/>
      <c r="D315" s="106" t="s">
        <v>587</v>
      </c>
      <c r="E315" s="105" t="s">
        <v>1</v>
      </c>
      <c r="F315" s="107">
        <v>1</v>
      </c>
      <c r="G315" s="108">
        <v>38.21344002612885</v>
      </c>
      <c r="H315" s="128">
        <f t="shared" si="39"/>
        <v>46.8</v>
      </c>
      <c r="I315" s="128">
        <f t="shared" si="40"/>
        <v>46.8</v>
      </c>
      <c r="J315" s="99"/>
      <c r="K315" s="98" t="b">
        <f t="shared" si="35"/>
        <v>0</v>
      </c>
      <c r="L315" s="121">
        <f t="shared" si="38"/>
        <v>0</v>
      </c>
    </row>
    <row r="316" spans="1:12" ht="27" x14ac:dyDescent="0.2">
      <c r="A316" s="104" t="s">
        <v>1392</v>
      </c>
      <c r="B316" s="105" t="s">
        <v>174</v>
      </c>
      <c r="C316" s="105"/>
      <c r="D316" s="106" t="s">
        <v>588</v>
      </c>
      <c r="E316" s="105" t="s">
        <v>1</v>
      </c>
      <c r="F316" s="107">
        <v>1</v>
      </c>
      <c r="G316" s="108">
        <v>42.720666285620972</v>
      </c>
      <c r="H316" s="128">
        <f t="shared" si="39"/>
        <v>52.32</v>
      </c>
      <c r="I316" s="128">
        <f t="shared" si="40"/>
        <v>52.32</v>
      </c>
      <c r="J316" s="99"/>
      <c r="K316" s="98" t="b">
        <f t="shared" si="35"/>
        <v>0</v>
      </c>
      <c r="L316" s="121">
        <f t="shared" si="38"/>
        <v>0</v>
      </c>
    </row>
    <row r="317" spans="1:12" ht="27" x14ac:dyDescent="0.2">
      <c r="A317" s="104" t="s">
        <v>1393</v>
      </c>
      <c r="B317" s="105" t="s">
        <v>174</v>
      </c>
      <c r="C317" s="105"/>
      <c r="D317" s="106" t="s">
        <v>589</v>
      </c>
      <c r="E317" s="105" t="s">
        <v>1</v>
      </c>
      <c r="F317" s="107">
        <v>1</v>
      </c>
      <c r="G317" s="108">
        <v>30.276802482240551</v>
      </c>
      <c r="H317" s="128">
        <f t="shared" si="39"/>
        <v>37.08</v>
      </c>
      <c r="I317" s="128">
        <f t="shared" si="40"/>
        <v>37.08</v>
      </c>
      <c r="J317" s="99"/>
      <c r="K317" s="98" t="b">
        <f t="shared" si="35"/>
        <v>0</v>
      </c>
      <c r="L317" s="121">
        <f t="shared" si="38"/>
        <v>0</v>
      </c>
    </row>
    <row r="318" spans="1:12" x14ac:dyDescent="0.2">
      <c r="A318" s="104" t="s">
        <v>1394</v>
      </c>
      <c r="B318" s="105" t="s">
        <v>174</v>
      </c>
      <c r="C318" s="105"/>
      <c r="D318" s="106" t="s">
        <v>590</v>
      </c>
      <c r="E318" s="105" t="s">
        <v>10</v>
      </c>
      <c r="F318" s="107">
        <v>246.9</v>
      </c>
      <c r="G318" s="108">
        <v>30.048175063280805</v>
      </c>
      <c r="H318" s="128">
        <f t="shared" si="39"/>
        <v>36.799999999999997</v>
      </c>
      <c r="I318" s="128">
        <f t="shared" si="40"/>
        <v>9085.92</v>
      </c>
      <c r="J318" s="99"/>
      <c r="K318" s="98" t="b">
        <f t="shared" si="35"/>
        <v>0</v>
      </c>
      <c r="L318" s="121">
        <f t="shared" si="38"/>
        <v>0</v>
      </c>
    </row>
    <row r="319" spans="1:12" x14ac:dyDescent="0.2">
      <c r="A319" s="104" t="s">
        <v>1395</v>
      </c>
      <c r="B319" s="105" t="s">
        <v>174</v>
      </c>
      <c r="C319" s="105"/>
      <c r="D319" s="106" t="s">
        <v>591</v>
      </c>
      <c r="E319" s="105" t="s">
        <v>10</v>
      </c>
      <c r="F319" s="107">
        <v>26.8</v>
      </c>
      <c r="G319" s="108">
        <v>47.98738405628427</v>
      </c>
      <c r="H319" s="128">
        <f t="shared" si="39"/>
        <v>58.77014925373134</v>
      </c>
      <c r="I319" s="128">
        <f t="shared" si="40"/>
        <v>1575.04</v>
      </c>
      <c r="J319" s="99"/>
      <c r="K319" s="98" t="b">
        <f t="shared" si="35"/>
        <v>0</v>
      </c>
      <c r="L319" s="121">
        <f t="shared" si="38"/>
        <v>0</v>
      </c>
    </row>
    <row r="320" spans="1:12" x14ac:dyDescent="0.2">
      <c r="A320" s="104" t="s">
        <v>1396</v>
      </c>
      <c r="B320" s="105" t="s">
        <v>174</v>
      </c>
      <c r="C320" s="105"/>
      <c r="D320" s="106" t="s">
        <v>592</v>
      </c>
      <c r="E320" s="105" t="s">
        <v>10</v>
      </c>
      <c r="F320" s="107">
        <v>93.7</v>
      </c>
      <c r="G320" s="108">
        <v>16.681627604834986</v>
      </c>
      <c r="H320" s="128">
        <f t="shared" si="39"/>
        <v>20.429989327641405</v>
      </c>
      <c r="I320" s="128">
        <f t="shared" si="40"/>
        <v>1914.2899999999997</v>
      </c>
      <c r="J320" s="99"/>
      <c r="K320" s="98" t="b">
        <f t="shared" si="35"/>
        <v>0</v>
      </c>
      <c r="L320" s="121">
        <f t="shared" si="38"/>
        <v>0</v>
      </c>
    </row>
    <row r="321" spans="1:12" x14ac:dyDescent="0.2">
      <c r="A321" s="104" t="s">
        <v>1397</v>
      </c>
      <c r="B321" s="105" t="s">
        <v>174</v>
      </c>
      <c r="C321" s="105"/>
      <c r="D321" s="106" t="s">
        <v>593</v>
      </c>
      <c r="E321" s="105" t="s">
        <v>10</v>
      </c>
      <c r="F321" s="107">
        <v>46.5</v>
      </c>
      <c r="G321" s="108">
        <v>21.597213625281068</v>
      </c>
      <c r="H321" s="128">
        <f t="shared" si="39"/>
        <v>26.450107526881723</v>
      </c>
      <c r="I321" s="128">
        <f t="shared" si="40"/>
        <v>1229.93</v>
      </c>
      <c r="J321" s="99"/>
      <c r="K321" s="98" t="b">
        <f t="shared" si="35"/>
        <v>0</v>
      </c>
      <c r="L321" s="121">
        <f t="shared" si="38"/>
        <v>0</v>
      </c>
    </row>
    <row r="322" spans="1:12" x14ac:dyDescent="0.2">
      <c r="A322" s="104" t="s">
        <v>1398</v>
      </c>
      <c r="B322" s="105" t="s">
        <v>174</v>
      </c>
      <c r="C322" s="105"/>
      <c r="D322" s="106" t="s">
        <v>594</v>
      </c>
      <c r="E322" s="105" t="s">
        <v>10</v>
      </c>
      <c r="F322" s="107">
        <v>19.7</v>
      </c>
      <c r="G322" s="108">
        <v>27.01086228928332</v>
      </c>
      <c r="H322" s="128">
        <f t="shared" si="39"/>
        <v>33.08020304568528</v>
      </c>
      <c r="I322" s="128">
        <f t="shared" si="40"/>
        <v>651.67999999999995</v>
      </c>
      <c r="J322" s="99"/>
      <c r="K322" s="98" t="b">
        <f t="shared" si="35"/>
        <v>0</v>
      </c>
      <c r="L322" s="121">
        <f t="shared" si="38"/>
        <v>0</v>
      </c>
    </row>
    <row r="323" spans="1:12" x14ac:dyDescent="0.2">
      <c r="A323" s="104" t="s">
        <v>1399</v>
      </c>
      <c r="B323" s="105" t="s">
        <v>174</v>
      </c>
      <c r="C323" s="105"/>
      <c r="D323" s="106" t="s">
        <v>595</v>
      </c>
      <c r="E323" s="105" t="s">
        <v>377</v>
      </c>
      <c r="F323" s="107">
        <v>24</v>
      </c>
      <c r="G323" s="108">
        <v>15.032252796603251</v>
      </c>
      <c r="H323" s="128">
        <f t="shared" si="39"/>
        <v>18.41</v>
      </c>
      <c r="I323" s="128">
        <f t="shared" si="40"/>
        <v>441.84000000000003</v>
      </c>
      <c r="J323" s="99"/>
      <c r="K323" s="98" t="b">
        <f t="shared" si="35"/>
        <v>0</v>
      </c>
      <c r="L323" s="121">
        <f t="shared" si="38"/>
        <v>0</v>
      </c>
    </row>
    <row r="324" spans="1:12" x14ac:dyDescent="0.2">
      <c r="A324" s="131" t="s">
        <v>596</v>
      </c>
      <c r="B324" s="132"/>
      <c r="C324" s="132"/>
      <c r="D324" s="133" t="s">
        <v>597</v>
      </c>
      <c r="E324" s="134"/>
      <c r="F324" s="135"/>
      <c r="G324" s="136"/>
      <c r="H324" s="137"/>
      <c r="I324" s="137"/>
      <c r="J324" s="99"/>
      <c r="K324" s="98" t="b">
        <f t="shared" si="35"/>
        <v>1</v>
      </c>
      <c r="L324" s="121"/>
    </row>
    <row r="325" spans="1:12" x14ac:dyDescent="0.2">
      <c r="A325" s="104" t="s">
        <v>1400</v>
      </c>
      <c r="B325" s="105" t="s">
        <v>174</v>
      </c>
      <c r="C325" s="105"/>
      <c r="D325" s="106" t="s">
        <v>598</v>
      </c>
      <c r="E325" s="105" t="s">
        <v>1</v>
      </c>
      <c r="F325" s="107">
        <v>1</v>
      </c>
      <c r="G325" s="108">
        <v>16965.093492283828</v>
      </c>
      <c r="H325" s="128">
        <f t="shared" si="39"/>
        <v>20777.150000000001</v>
      </c>
      <c r="I325" s="128">
        <f t="shared" si="40"/>
        <v>20777.150000000001</v>
      </c>
      <c r="J325" s="99"/>
      <c r="K325" s="98" t="b">
        <f t="shared" si="35"/>
        <v>0</v>
      </c>
      <c r="L325" s="121">
        <f t="shared" si="38"/>
        <v>0</v>
      </c>
    </row>
    <row r="326" spans="1:12" x14ac:dyDescent="0.2">
      <c r="A326" s="104" t="s">
        <v>1401</v>
      </c>
      <c r="B326" s="105" t="s">
        <v>174</v>
      </c>
      <c r="C326" s="105"/>
      <c r="D326" s="106" t="s">
        <v>599</v>
      </c>
      <c r="E326" s="105" t="s">
        <v>1</v>
      </c>
      <c r="F326" s="107">
        <v>3</v>
      </c>
      <c r="G326" s="108">
        <v>6655.8014207561046</v>
      </c>
      <c r="H326" s="128">
        <f t="shared" si="39"/>
        <v>8151.3600000000006</v>
      </c>
      <c r="I326" s="128">
        <f t="shared" si="40"/>
        <v>24454.080000000002</v>
      </c>
      <c r="J326" s="99"/>
      <c r="K326" s="98" t="b">
        <f t="shared" si="35"/>
        <v>0</v>
      </c>
      <c r="L326" s="121">
        <f t="shared" si="38"/>
        <v>0</v>
      </c>
    </row>
    <row r="327" spans="1:12" x14ac:dyDescent="0.2">
      <c r="A327" s="104" t="s">
        <v>1402</v>
      </c>
      <c r="B327" s="105" t="s">
        <v>174</v>
      </c>
      <c r="C327" s="105"/>
      <c r="D327" s="106" t="s">
        <v>600</v>
      </c>
      <c r="E327" s="105" t="s">
        <v>1</v>
      </c>
      <c r="F327" s="107">
        <v>1</v>
      </c>
      <c r="G327" s="108">
        <v>3733.616395852046</v>
      </c>
      <c r="H327" s="128">
        <f t="shared" si="39"/>
        <v>4572.5600000000004</v>
      </c>
      <c r="I327" s="128">
        <f t="shared" si="40"/>
        <v>4572.5600000000004</v>
      </c>
      <c r="J327" s="99"/>
      <c r="K327" s="98" t="b">
        <f t="shared" si="35"/>
        <v>0</v>
      </c>
      <c r="L327" s="121">
        <f t="shared" si="38"/>
        <v>0</v>
      </c>
    </row>
    <row r="328" spans="1:12" x14ac:dyDescent="0.2">
      <c r="A328" s="131" t="s">
        <v>601</v>
      </c>
      <c r="B328" s="132"/>
      <c r="C328" s="132"/>
      <c r="D328" s="133" t="s">
        <v>602</v>
      </c>
      <c r="E328" s="134"/>
      <c r="F328" s="135"/>
      <c r="G328" s="136"/>
      <c r="H328" s="137"/>
      <c r="I328" s="137"/>
      <c r="J328" s="99"/>
      <c r="K328" s="98" t="b">
        <f t="shared" si="35"/>
        <v>1</v>
      </c>
      <c r="L328" s="121"/>
    </row>
    <row r="329" spans="1:12" ht="27" x14ac:dyDescent="0.2">
      <c r="A329" s="104" t="s">
        <v>1403</v>
      </c>
      <c r="B329" s="105" t="s">
        <v>174</v>
      </c>
      <c r="C329" s="105"/>
      <c r="D329" s="106" t="s">
        <v>603</v>
      </c>
      <c r="E329" s="105" t="s">
        <v>1</v>
      </c>
      <c r="F329" s="107">
        <v>9</v>
      </c>
      <c r="G329" s="108">
        <v>63.852372009471708</v>
      </c>
      <c r="H329" s="128">
        <f t="shared" si="39"/>
        <v>78.199999999999989</v>
      </c>
      <c r="I329" s="128">
        <f t="shared" si="40"/>
        <v>703.8</v>
      </c>
      <c r="J329" s="99"/>
      <c r="K329" s="98" t="b">
        <f t="shared" si="35"/>
        <v>0</v>
      </c>
      <c r="L329" s="121">
        <f t="shared" si="38"/>
        <v>0</v>
      </c>
    </row>
    <row r="330" spans="1:12" x14ac:dyDescent="0.2">
      <c r="A330" s="104" t="s">
        <v>1404</v>
      </c>
      <c r="B330" s="105" t="s">
        <v>174</v>
      </c>
      <c r="C330" s="105"/>
      <c r="D330" s="106" t="s">
        <v>604</v>
      </c>
      <c r="E330" s="105" t="s">
        <v>1</v>
      </c>
      <c r="F330" s="107">
        <v>1</v>
      </c>
      <c r="G330" s="108">
        <v>94.888544133257128</v>
      </c>
      <c r="H330" s="128">
        <f t="shared" si="39"/>
        <v>116.21</v>
      </c>
      <c r="I330" s="128">
        <f t="shared" si="40"/>
        <v>116.21</v>
      </c>
      <c r="J330" s="99"/>
      <c r="K330" s="98" t="b">
        <f t="shared" si="35"/>
        <v>0</v>
      </c>
      <c r="L330" s="121">
        <f t="shared" si="38"/>
        <v>0</v>
      </c>
    </row>
    <row r="331" spans="1:12" x14ac:dyDescent="0.2">
      <c r="A331" s="104" t="s">
        <v>1405</v>
      </c>
      <c r="B331" s="105" t="s">
        <v>174</v>
      </c>
      <c r="C331" s="105"/>
      <c r="D331" s="106" t="s">
        <v>569</v>
      </c>
      <c r="E331" s="105" t="s">
        <v>1</v>
      </c>
      <c r="F331" s="107">
        <v>2</v>
      </c>
      <c r="G331" s="108">
        <v>25.72874989793419</v>
      </c>
      <c r="H331" s="128">
        <f t="shared" si="39"/>
        <v>31.509999999999998</v>
      </c>
      <c r="I331" s="128">
        <f t="shared" si="40"/>
        <v>63.019999999999996</v>
      </c>
      <c r="J331" s="99"/>
      <c r="K331" s="98" t="b">
        <f t="shared" si="35"/>
        <v>0</v>
      </c>
      <c r="L331" s="121">
        <f t="shared" si="38"/>
        <v>0</v>
      </c>
    </row>
    <row r="332" spans="1:12" x14ac:dyDescent="0.2">
      <c r="A332" s="104" t="s">
        <v>1406</v>
      </c>
      <c r="B332" s="105" t="s">
        <v>174</v>
      </c>
      <c r="C332" s="105"/>
      <c r="D332" s="106" t="s">
        <v>605</v>
      </c>
      <c r="E332" s="105" t="s">
        <v>377</v>
      </c>
      <c r="F332" s="107">
        <v>11</v>
      </c>
      <c r="G332" s="108">
        <v>176.84330856536297</v>
      </c>
      <c r="H332" s="128">
        <f t="shared" si="39"/>
        <v>216.58</v>
      </c>
      <c r="I332" s="128">
        <f t="shared" si="40"/>
        <v>2382.38</v>
      </c>
      <c r="J332" s="99"/>
      <c r="K332" s="98" t="b">
        <f t="shared" si="35"/>
        <v>0</v>
      </c>
      <c r="L332" s="121">
        <f t="shared" si="38"/>
        <v>0</v>
      </c>
    </row>
    <row r="333" spans="1:12" ht="27" x14ac:dyDescent="0.2">
      <c r="A333" s="104" t="s">
        <v>1407</v>
      </c>
      <c r="B333" s="105" t="s">
        <v>174</v>
      </c>
      <c r="C333" s="105"/>
      <c r="D333" s="106" t="s">
        <v>606</v>
      </c>
      <c r="E333" s="105" t="s">
        <v>1</v>
      </c>
      <c r="F333" s="107">
        <v>2</v>
      </c>
      <c r="G333" s="108">
        <v>8.0836123132195645</v>
      </c>
      <c r="H333" s="128">
        <f t="shared" si="39"/>
        <v>9.9</v>
      </c>
      <c r="I333" s="128">
        <f t="shared" si="40"/>
        <v>19.8</v>
      </c>
      <c r="J333" s="99"/>
      <c r="K333" s="98" t="b">
        <f t="shared" si="35"/>
        <v>0</v>
      </c>
      <c r="L333" s="121">
        <f t="shared" si="38"/>
        <v>0</v>
      </c>
    </row>
    <row r="334" spans="1:12" x14ac:dyDescent="0.2">
      <c r="A334" s="104" t="s">
        <v>1408</v>
      </c>
      <c r="B334" s="105" t="s">
        <v>174</v>
      </c>
      <c r="C334" s="105"/>
      <c r="D334" s="106" t="s">
        <v>607</v>
      </c>
      <c r="E334" s="105" t="s">
        <v>1</v>
      </c>
      <c r="F334" s="107">
        <v>11</v>
      </c>
      <c r="G334" s="108">
        <v>8.0836123132195645</v>
      </c>
      <c r="H334" s="128">
        <f t="shared" si="39"/>
        <v>9.9</v>
      </c>
      <c r="I334" s="128">
        <f t="shared" si="40"/>
        <v>108.9</v>
      </c>
      <c r="J334" s="99"/>
      <c r="K334" s="98" t="b">
        <f t="shared" si="35"/>
        <v>0</v>
      </c>
      <c r="L334" s="121">
        <f t="shared" si="38"/>
        <v>0</v>
      </c>
    </row>
    <row r="335" spans="1:12" x14ac:dyDescent="0.2">
      <c r="A335" s="104" t="s">
        <v>1409</v>
      </c>
      <c r="B335" s="105" t="s">
        <v>174</v>
      </c>
      <c r="C335" s="105"/>
      <c r="D335" s="106" t="s">
        <v>608</v>
      </c>
      <c r="E335" s="105" t="s">
        <v>1</v>
      </c>
      <c r="F335" s="107">
        <v>5</v>
      </c>
      <c r="G335" s="108">
        <v>12.117253204866499</v>
      </c>
      <c r="H335" s="128">
        <f t="shared" si="39"/>
        <v>14.84</v>
      </c>
      <c r="I335" s="128">
        <f t="shared" si="40"/>
        <v>74.2</v>
      </c>
      <c r="J335" s="99"/>
      <c r="K335" s="98" t="b">
        <f t="shared" si="35"/>
        <v>0</v>
      </c>
      <c r="L335" s="121">
        <f t="shared" si="38"/>
        <v>0</v>
      </c>
    </row>
    <row r="336" spans="1:12" x14ac:dyDescent="0.2">
      <c r="A336" s="104" t="s">
        <v>1410</v>
      </c>
      <c r="B336" s="105" t="s">
        <v>174</v>
      </c>
      <c r="C336" s="105"/>
      <c r="D336" s="106" t="s">
        <v>578</v>
      </c>
      <c r="E336" s="105" t="s">
        <v>1</v>
      </c>
      <c r="F336" s="107">
        <v>8</v>
      </c>
      <c r="G336" s="108">
        <v>8.0019596635910855</v>
      </c>
      <c r="H336" s="128">
        <f t="shared" si="39"/>
        <v>9.8000000000000007</v>
      </c>
      <c r="I336" s="128">
        <f t="shared" si="40"/>
        <v>78.400000000000006</v>
      </c>
      <c r="J336" s="99"/>
      <c r="K336" s="98" t="b">
        <f t="shared" si="35"/>
        <v>0</v>
      </c>
      <c r="L336" s="121">
        <f t="shared" si="38"/>
        <v>0</v>
      </c>
    </row>
    <row r="337" spans="1:12" x14ac:dyDescent="0.2">
      <c r="A337" s="104" t="s">
        <v>1411</v>
      </c>
      <c r="B337" s="105" t="s">
        <v>174</v>
      </c>
      <c r="C337" s="105"/>
      <c r="D337" s="106" t="s">
        <v>579</v>
      </c>
      <c r="E337" s="105" t="s">
        <v>1</v>
      </c>
      <c r="F337" s="107">
        <v>15</v>
      </c>
      <c r="G337" s="108">
        <v>13.717645137584714</v>
      </c>
      <c r="H337" s="128">
        <f t="shared" si="39"/>
        <v>16.799999999999997</v>
      </c>
      <c r="I337" s="128">
        <f t="shared" si="40"/>
        <v>251.99999999999994</v>
      </c>
      <c r="J337" s="99"/>
      <c r="K337" s="98" t="b">
        <f t="shared" si="35"/>
        <v>0</v>
      </c>
      <c r="L337" s="121">
        <f t="shared" si="38"/>
        <v>0</v>
      </c>
    </row>
    <row r="338" spans="1:12" x14ac:dyDescent="0.2">
      <c r="A338" s="104" t="s">
        <v>1412</v>
      </c>
      <c r="B338" s="105" t="s">
        <v>174</v>
      </c>
      <c r="C338" s="105"/>
      <c r="D338" s="106" t="s">
        <v>580</v>
      </c>
      <c r="E338" s="105" t="s">
        <v>1</v>
      </c>
      <c r="F338" s="107">
        <v>3</v>
      </c>
      <c r="G338" s="108">
        <v>20.968400424593781</v>
      </c>
      <c r="H338" s="128">
        <f t="shared" si="39"/>
        <v>25.680000000000003</v>
      </c>
      <c r="I338" s="128">
        <f t="shared" si="40"/>
        <v>77.040000000000006</v>
      </c>
      <c r="J338" s="99"/>
      <c r="K338" s="98" t="b">
        <f t="shared" si="35"/>
        <v>0</v>
      </c>
      <c r="L338" s="121">
        <f t="shared" si="38"/>
        <v>0</v>
      </c>
    </row>
    <row r="339" spans="1:12" x14ac:dyDescent="0.2">
      <c r="A339" s="104" t="s">
        <v>1413</v>
      </c>
      <c r="B339" s="105" t="s">
        <v>174</v>
      </c>
      <c r="C339" s="105"/>
      <c r="D339" s="106" t="s">
        <v>609</v>
      </c>
      <c r="E339" s="105" t="s">
        <v>1</v>
      </c>
      <c r="F339" s="107">
        <v>22</v>
      </c>
      <c r="G339" s="108">
        <v>13.048093410631177</v>
      </c>
      <c r="H339" s="128">
        <f t="shared" si="39"/>
        <v>15.98</v>
      </c>
      <c r="I339" s="128">
        <f t="shared" si="40"/>
        <v>351.56</v>
      </c>
      <c r="J339" s="99"/>
      <c r="K339" s="98" t="b">
        <f t="shared" ref="K339:K402" si="41">I339=J339</f>
        <v>0</v>
      </c>
      <c r="L339" s="121">
        <f t="shared" si="38"/>
        <v>0</v>
      </c>
    </row>
    <row r="340" spans="1:12" x14ac:dyDescent="0.2">
      <c r="A340" s="104" t="s">
        <v>1414</v>
      </c>
      <c r="B340" s="105" t="s">
        <v>174</v>
      </c>
      <c r="C340" s="105"/>
      <c r="D340" s="106" t="s">
        <v>610</v>
      </c>
      <c r="E340" s="105" t="s">
        <v>377</v>
      </c>
      <c r="F340" s="107">
        <v>5</v>
      </c>
      <c r="G340" s="108">
        <v>17.996243978117089</v>
      </c>
      <c r="H340" s="128">
        <f t="shared" si="39"/>
        <v>22.04</v>
      </c>
      <c r="I340" s="128">
        <f t="shared" si="40"/>
        <v>110.19999999999999</v>
      </c>
      <c r="J340" s="99"/>
      <c r="K340" s="98" t="b">
        <f t="shared" si="41"/>
        <v>0</v>
      </c>
      <c r="L340" s="121">
        <f t="shared" ref="L340:L403" si="42">J340/(F340*(1+$H$11))</f>
        <v>0</v>
      </c>
    </row>
    <row r="341" spans="1:12" x14ac:dyDescent="0.2">
      <c r="A341" s="104" t="s">
        <v>1415</v>
      </c>
      <c r="B341" s="105" t="s">
        <v>174</v>
      </c>
      <c r="C341" s="105"/>
      <c r="D341" s="106" t="s">
        <v>611</v>
      </c>
      <c r="E341" s="105" t="s">
        <v>1</v>
      </c>
      <c r="F341" s="107">
        <v>6</v>
      </c>
      <c r="G341" s="108">
        <v>20.59279823630277</v>
      </c>
      <c r="H341" s="128">
        <f t="shared" si="39"/>
        <v>25.22</v>
      </c>
      <c r="I341" s="128">
        <f t="shared" si="40"/>
        <v>151.32</v>
      </c>
      <c r="J341" s="99"/>
      <c r="K341" s="98" t="b">
        <f t="shared" si="41"/>
        <v>0</v>
      </c>
      <c r="L341" s="121">
        <f t="shared" si="42"/>
        <v>0</v>
      </c>
    </row>
    <row r="342" spans="1:12" x14ac:dyDescent="0.2">
      <c r="A342" s="104" t="s">
        <v>1416</v>
      </c>
      <c r="B342" s="105" t="s">
        <v>174</v>
      </c>
      <c r="C342" s="105"/>
      <c r="D342" s="106" t="s">
        <v>612</v>
      </c>
      <c r="E342" s="105" t="s">
        <v>1</v>
      </c>
      <c r="F342" s="107">
        <v>4</v>
      </c>
      <c r="G342" s="108">
        <v>26.920878582510003</v>
      </c>
      <c r="H342" s="128">
        <f t="shared" si="39"/>
        <v>32.97</v>
      </c>
      <c r="I342" s="128">
        <f t="shared" si="40"/>
        <v>131.88</v>
      </c>
      <c r="J342" s="99"/>
      <c r="K342" s="98" t="b">
        <f t="shared" si="41"/>
        <v>0</v>
      </c>
      <c r="L342" s="121">
        <f t="shared" si="42"/>
        <v>0</v>
      </c>
    </row>
    <row r="343" spans="1:12" x14ac:dyDescent="0.2">
      <c r="A343" s="104" t="s">
        <v>1417</v>
      </c>
      <c r="B343" s="105" t="s">
        <v>174</v>
      </c>
      <c r="C343" s="105"/>
      <c r="D343" s="106" t="s">
        <v>613</v>
      </c>
      <c r="E343" s="105" t="s">
        <v>1</v>
      </c>
      <c r="F343" s="107">
        <v>1</v>
      </c>
      <c r="G343" s="108">
        <v>28.276312566342781</v>
      </c>
      <c r="H343" s="128">
        <f t="shared" si="39"/>
        <v>34.630000000000003</v>
      </c>
      <c r="I343" s="128">
        <f t="shared" si="40"/>
        <v>34.630000000000003</v>
      </c>
      <c r="J343" s="99"/>
      <c r="K343" s="98" t="b">
        <f t="shared" si="41"/>
        <v>0</v>
      </c>
      <c r="L343" s="121">
        <f t="shared" si="42"/>
        <v>0</v>
      </c>
    </row>
    <row r="344" spans="1:12" ht="27" x14ac:dyDescent="0.2">
      <c r="A344" s="104" t="s">
        <v>1418</v>
      </c>
      <c r="B344" s="105" t="s">
        <v>174</v>
      </c>
      <c r="C344" s="105"/>
      <c r="D344" s="106" t="s">
        <v>589</v>
      </c>
      <c r="E344" s="105" t="s">
        <v>1</v>
      </c>
      <c r="F344" s="107">
        <v>2</v>
      </c>
      <c r="G344" s="108">
        <v>30.276802482240551</v>
      </c>
      <c r="H344" s="128">
        <f t="shared" si="39"/>
        <v>37.08</v>
      </c>
      <c r="I344" s="128">
        <f t="shared" si="40"/>
        <v>74.16</v>
      </c>
      <c r="J344" s="99"/>
      <c r="K344" s="98" t="b">
        <f t="shared" si="41"/>
        <v>0</v>
      </c>
      <c r="L344" s="121">
        <f t="shared" si="42"/>
        <v>0</v>
      </c>
    </row>
    <row r="345" spans="1:12" x14ac:dyDescent="0.2">
      <c r="A345" s="104" t="s">
        <v>1419</v>
      </c>
      <c r="B345" s="105" t="s">
        <v>174</v>
      </c>
      <c r="C345" s="105"/>
      <c r="D345" s="106" t="s">
        <v>592</v>
      </c>
      <c r="E345" s="105" t="s">
        <v>10</v>
      </c>
      <c r="F345" s="107">
        <v>11.6</v>
      </c>
      <c r="G345" s="108">
        <v>16.681777099528951</v>
      </c>
      <c r="H345" s="128">
        <f t="shared" si="39"/>
        <v>20.430172413793105</v>
      </c>
      <c r="I345" s="128">
        <f t="shared" si="40"/>
        <v>236.99</v>
      </c>
      <c r="J345" s="99"/>
      <c r="K345" s="98" t="b">
        <f t="shared" si="41"/>
        <v>0</v>
      </c>
      <c r="L345" s="121">
        <f t="shared" si="42"/>
        <v>0</v>
      </c>
    </row>
    <row r="346" spans="1:12" x14ac:dyDescent="0.2">
      <c r="A346" s="104" t="s">
        <v>1420</v>
      </c>
      <c r="B346" s="105" t="s">
        <v>174</v>
      </c>
      <c r="C346" s="105"/>
      <c r="D346" s="106" t="s">
        <v>593</v>
      </c>
      <c r="E346" s="105" t="s">
        <v>10</v>
      </c>
      <c r="F346" s="107">
        <v>43.5</v>
      </c>
      <c r="G346" s="108">
        <v>21.597219680353341</v>
      </c>
      <c r="H346" s="128">
        <f t="shared" si="39"/>
        <v>26.450114942528735</v>
      </c>
      <c r="I346" s="128">
        <f t="shared" si="40"/>
        <v>1150.58</v>
      </c>
      <c r="J346" s="99"/>
      <c r="K346" s="98" t="b">
        <f t="shared" si="41"/>
        <v>0</v>
      </c>
      <c r="L346" s="121">
        <f t="shared" si="42"/>
        <v>0</v>
      </c>
    </row>
    <row r="347" spans="1:12" x14ac:dyDescent="0.2">
      <c r="A347" s="104" t="s">
        <v>1421</v>
      </c>
      <c r="B347" s="105" t="s">
        <v>174</v>
      </c>
      <c r="C347" s="105"/>
      <c r="D347" s="106" t="s">
        <v>594</v>
      </c>
      <c r="E347" s="105" t="s">
        <v>10</v>
      </c>
      <c r="F347" s="107">
        <v>12.3</v>
      </c>
      <c r="G347" s="108">
        <v>27.010430960029367</v>
      </c>
      <c r="H347" s="128">
        <f t="shared" si="39"/>
        <v>33.079674796747966</v>
      </c>
      <c r="I347" s="128">
        <f t="shared" si="40"/>
        <v>406.88</v>
      </c>
      <c r="J347" s="99"/>
      <c r="K347" s="98" t="b">
        <f t="shared" si="41"/>
        <v>0</v>
      </c>
      <c r="L347" s="121">
        <f t="shared" si="42"/>
        <v>0</v>
      </c>
    </row>
    <row r="348" spans="1:12" x14ac:dyDescent="0.2">
      <c r="A348" s="104" t="s">
        <v>1422</v>
      </c>
      <c r="B348" s="105" t="s">
        <v>174</v>
      </c>
      <c r="C348" s="105"/>
      <c r="D348" s="106" t="s">
        <v>614</v>
      </c>
      <c r="E348" s="105" t="s">
        <v>1</v>
      </c>
      <c r="F348" s="107">
        <v>3</v>
      </c>
      <c r="G348" s="108">
        <v>319.67012329550096</v>
      </c>
      <c r="H348" s="128">
        <f t="shared" si="39"/>
        <v>391.5</v>
      </c>
      <c r="I348" s="128">
        <f t="shared" si="40"/>
        <v>1174.5</v>
      </c>
      <c r="J348" s="99"/>
      <c r="K348" s="98" t="b">
        <f t="shared" si="41"/>
        <v>0</v>
      </c>
      <c r="L348" s="121">
        <f t="shared" si="42"/>
        <v>0</v>
      </c>
    </row>
    <row r="349" spans="1:12" x14ac:dyDescent="0.2">
      <c r="A349" s="131" t="s">
        <v>615</v>
      </c>
      <c r="B349" s="132"/>
      <c r="C349" s="132"/>
      <c r="D349" s="133" t="s">
        <v>616</v>
      </c>
      <c r="E349" s="134"/>
      <c r="F349" s="135"/>
      <c r="G349" s="136"/>
      <c r="H349" s="137"/>
      <c r="I349" s="137"/>
      <c r="J349" s="99"/>
      <c r="K349" s="98" t="b">
        <f t="shared" si="41"/>
        <v>1</v>
      </c>
      <c r="L349" s="121"/>
    </row>
    <row r="350" spans="1:12" x14ac:dyDescent="0.2">
      <c r="A350" s="104" t="s">
        <v>1423</v>
      </c>
      <c r="B350" s="105" t="s">
        <v>174</v>
      </c>
      <c r="C350" s="105"/>
      <c r="D350" s="106" t="s">
        <v>565</v>
      </c>
      <c r="E350" s="105" t="s">
        <v>1</v>
      </c>
      <c r="F350" s="107">
        <v>1</v>
      </c>
      <c r="G350" s="108">
        <v>63.852372009471715</v>
      </c>
      <c r="H350" s="128">
        <f t="shared" si="39"/>
        <v>78.2</v>
      </c>
      <c r="I350" s="128">
        <f t="shared" si="40"/>
        <v>78.2</v>
      </c>
      <c r="J350" s="99"/>
      <c r="K350" s="98" t="b">
        <f t="shared" si="41"/>
        <v>0</v>
      </c>
      <c r="L350" s="121">
        <f t="shared" si="42"/>
        <v>0</v>
      </c>
    </row>
    <row r="351" spans="1:12" x14ac:dyDescent="0.2">
      <c r="A351" s="104" t="s">
        <v>1424</v>
      </c>
      <c r="B351" s="105" t="s">
        <v>174</v>
      </c>
      <c r="C351" s="105"/>
      <c r="D351" s="106" t="s">
        <v>570</v>
      </c>
      <c r="E351" s="105" t="s">
        <v>1</v>
      </c>
      <c r="F351" s="107">
        <v>2</v>
      </c>
      <c r="G351" s="108">
        <v>191.0916959255328</v>
      </c>
      <c r="H351" s="128">
        <f t="shared" si="39"/>
        <v>234.03</v>
      </c>
      <c r="I351" s="128">
        <f t="shared" si="40"/>
        <v>468.06</v>
      </c>
      <c r="J351" s="99"/>
      <c r="K351" s="98" t="b">
        <f t="shared" si="41"/>
        <v>0</v>
      </c>
      <c r="L351" s="121">
        <f t="shared" si="42"/>
        <v>0</v>
      </c>
    </row>
    <row r="352" spans="1:12" x14ac:dyDescent="0.2">
      <c r="A352" s="104" t="s">
        <v>1425</v>
      </c>
      <c r="B352" s="105" t="s">
        <v>174</v>
      </c>
      <c r="C352" s="105"/>
      <c r="D352" s="106" t="s">
        <v>576</v>
      </c>
      <c r="E352" s="105" t="s">
        <v>1</v>
      </c>
      <c r="F352" s="107">
        <v>2</v>
      </c>
      <c r="G352" s="108">
        <v>10.190250673634361</v>
      </c>
      <c r="H352" s="128">
        <f t="shared" si="39"/>
        <v>12.480000000000002</v>
      </c>
      <c r="I352" s="128">
        <f t="shared" si="40"/>
        <v>24.960000000000004</v>
      </c>
      <c r="J352" s="99"/>
      <c r="K352" s="98" t="b">
        <f t="shared" si="41"/>
        <v>0</v>
      </c>
      <c r="L352" s="121">
        <f t="shared" si="42"/>
        <v>0</v>
      </c>
    </row>
    <row r="353" spans="1:12" x14ac:dyDescent="0.2">
      <c r="A353" s="104" t="s">
        <v>1426</v>
      </c>
      <c r="B353" s="105" t="s">
        <v>174</v>
      </c>
      <c r="C353" s="105"/>
      <c r="D353" s="106" t="s">
        <v>578</v>
      </c>
      <c r="E353" s="105" t="s">
        <v>1</v>
      </c>
      <c r="F353" s="107">
        <v>2</v>
      </c>
      <c r="G353" s="108">
        <v>8.0019596635910855</v>
      </c>
      <c r="H353" s="128">
        <f t="shared" si="39"/>
        <v>9.8000000000000007</v>
      </c>
      <c r="I353" s="128">
        <f t="shared" si="40"/>
        <v>19.600000000000001</v>
      </c>
      <c r="J353" s="99"/>
      <c r="K353" s="98" t="b">
        <f t="shared" si="41"/>
        <v>0</v>
      </c>
      <c r="L353" s="121">
        <f t="shared" si="42"/>
        <v>0</v>
      </c>
    </row>
    <row r="354" spans="1:12" x14ac:dyDescent="0.2">
      <c r="A354" s="104" t="s">
        <v>1427</v>
      </c>
      <c r="B354" s="105" t="s">
        <v>174</v>
      </c>
      <c r="C354" s="105"/>
      <c r="D354" s="106" t="s">
        <v>579</v>
      </c>
      <c r="E354" s="105" t="s">
        <v>1</v>
      </c>
      <c r="F354" s="107">
        <v>2</v>
      </c>
      <c r="G354" s="108">
        <v>13.717645137584716</v>
      </c>
      <c r="H354" s="128">
        <f t="shared" si="39"/>
        <v>16.8</v>
      </c>
      <c r="I354" s="128">
        <f t="shared" si="40"/>
        <v>33.6</v>
      </c>
      <c r="J354" s="99"/>
      <c r="K354" s="98" t="b">
        <f t="shared" si="41"/>
        <v>0</v>
      </c>
      <c r="L354" s="121">
        <f t="shared" si="42"/>
        <v>0</v>
      </c>
    </row>
    <row r="355" spans="1:12" x14ac:dyDescent="0.2">
      <c r="A355" s="104" t="s">
        <v>1428</v>
      </c>
      <c r="B355" s="105" t="s">
        <v>174</v>
      </c>
      <c r="C355" s="105"/>
      <c r="D355" s="106" t="s">
        <v>609</v>
      </c>
      <c r="E355" s="105" t="s">
        <v>1</v>
      </c>
      <c r="F355" s="107">
        <v>4</v>
      </c>
      <c r="G355" s="108">
        <v>13.048093410631177</v>
      </c>
      <c r="H355" s="128">
        <f t="shared" ref="H355:H372" si="43">G355*(1+$H$11)</f>
        <v>15.98</v>
      </c>
      <c r="I355" s="128">
        <f t="shared" ref="I355:I372" si="44">F355*H355</f>
        <v>63.92</v>
      </c>
      <c r="J355" s="99"/>
      <c r="K355" s="98" t="b">
        <f t="shared" si="41"/>
        <v>0</v>
      </c>
      <c r="L355" s="121">
        <f t="shared" si="42"/>
        <v>0</v>
      </c>
    </row>
    <row r="356" spans="1:12" x14ac:dyDescent="0.2">
      <c r="A356" s="104" t="s">
        <v>1429</v>
      </c>
      <c r="B356" s="105" t="s">
        <v>174</v>
      </c>
      <c r="C356" s="105"/>
      <c r="D356" s="106" t="s">
        <v>610</v>
      </c>
      <c r="E356" s="105" t="s">
        <v>377</v>
      </c>
      <c r="F356" s="107">
        <v>2</v>
      </c>
      <c r="G356" s="108">
        <v>17.996243978117089</v>
      </c>
      <c r="H356" s="128">
        <f t="shared" si="43"/>
        <v>22.04</v>
      </c>
      <c r="I356" s="128">
        <f t="shared" si="44"/>
        <v>44.08</v>
      </c>
      <c r="J356" s="99"/>
      <c r="K356" s="98" t="b">
        <f t="shared" si="41"/>
        <v>0</v>
      </c>
      <c r="L356" s="121">
        <f t="shared" si="42"/>
        <v>0</v>
      </c>
    </row>
    <row r="357" spans="1:12" x14ac:dyDescent="0.2">
      <c r="A357" s="104" t="s">
        <v>1430</v>
      </c>
      <c r="B357" s="105" t="s">
        <v>174</v>
      </c>
      <c r="C357" s="105"/>
      <c r="D357" s="106" t="s">
        <v>617</v>
      </c>
      <c r="E357" s="105" t="s">
        <v>1</v>
      </c>
      <c r="F357" s="107">
        <v>2</v>
      </c>
      <c r="G357" s="108">
        <v>26.920878582510003</v>
      </c>
      <c r="H357" s="128">
        <f t="shared" si="43"/>
        <v>32.97</v>
      </c>
      <c r="I357" s="128">
        <f t="shared" si="44"/>
        <v>65.94</v>
      </c>
      <c r="J357" s="99"/>
      <c r="K357" s="98" t="b">
        <f t="shared" si="41"/>
        <v>0</v>
      </c>
      <c r="L357" s="121">
        <f t="shared" si="42"/>
        <v>0</v>
      </c>
    </row>
    <row r="358" spans="1:12" ht="27" x14ac:dyDescent="0.2">
      <c r="A358" s="104" t="s">
        <v>1431</v>
      </c>
      <c r="B358" s="105" t="s">
        <v>174</v>
      </c>
      <c r="C358" s="105"/>
      <c r="D358" s="106" t="s">
        <v>589</v>
      </c>
      <c r="E358" s="105" t="s">
        <v>1</v>
      </c>
      <c r="F358" s="107">
        <v>1</v>
      </c>
      <c r="G358" s="108">
        <v>30.276802482240551</v>
      </c>
      <c r="H358" s="128">
        <f t="shared" si="43"/>
        <v>37.08</v>
      </c>
      <c r="I358" s="128">
        <f t="shared" si="44"/>
        <v>37.08</v>
      </c>
      <c r="J358" s="99"/>
      <c r="K358" s="98" t="b">
        <f t="shared" si="41"/>
        <v>0</v>
      </c>
      <c r="L358" s="121">
        <f t="shared" si="42"/>
        <v>0</v>
      </c>
    </row>
    <row r="359" spans="1:12" x14ac:dyDescent="0.2">
      <c r="A359" s="104" t="s">
        <v>1432</v>
      </c>
      <c r="B359" s="105" t="s">
        <v>174</v>
      </c>
      <c r="C359" s="105"/>
      <c r="D359" s="106" t="s">
        <v>592</v>
      </c>
      <c r="E359" s="105" t="s">
        <v>10</v>
      </c>
      <c r="F359" s="107">
        <v>2.4</v>
      </c>
      <c r="G359" s="108">
        <v>16.680955880351654</v>
      </c>
      <c r="H359" s="128">
        <f t="shared" si="43"/>
        <v>20.429166666666667</v>
      </c>
      <c r="I359" s="128">
        <f t="shared" si="44"/>
        <v>49.03</v>
      </c>
      <c r="J359" s="99"/>
      <c r="K359" s="98" t="b">
        <f t="shared" si="41"/>
        <v>0</v>
      </c>
      <c r="L359" s="121">
        <f t="shared" si="42"/>
        <v>0</v>
      </c>
    </row>
    <row r="360" spans="1:12" x14ac:dyDescent="0.2">
      <c r="A360" s="104" t="s">
        <v>1433</v>
      </c>
      <c r="B360" s="105" t="s">
        <v>174</v>
      </c>
      <c r="C360" s="105"/>
      <c r="D360" s="106" t="s">
        <v>593</v>
      </c>
      <c r="E360" s="105" t="s">
        <v>10</v>
      </c>
      <c r="F360" s="107">
        <v>4.2</v>
      </c>
      <c r="G360" s="108">
        <v>21.597125826733077</v>
      </c>
      <c r="H360" s="128">
        <f t="shared" si="43"/>
        <v>26.449999999999996</v>
      </c>
      <c r="I360" s="128">
        <f t="shared" si="44"/>
        <v>111.08999999999999</v>
      </c>
      <c r="J360" s="99"/>
      <c r="K360" s="98" t="b">
        <f t="shared" si="41"/>
        <v>0</v>
      </c>
      <c r="L360" s="121">
        <f t="shared" si="42"/>
        <v>0</v>
      </c>
    </row>
    <row r="361" spans="1:12" x14ac:dyDescent="0.2">
      <c r="A361" s="104" t="s">
        <v>1434</v>
      </c>
      <c r="B361" s="105" t="s">
        <v>174</v>
      </c>
      <c r="C361" s="105"/>
      <c r="D361" s="106" t="s">
        <v>594</v>
      </c>
      <c r="E361" s="105" t="s">
        <v>10</v>
      </c>
      <c r="F361" s="107">
        <v>3.9</v>
      </c>
      <c r="G361" s="108">
        <v>27.010277765564773</v>
      </c>
      <c r="H361" s="128">
        <f t="shared" si="43"/>
        <v>33.079487179487174</v>
      </c>
      <c r="I361" s="128">
        <f t="shared" si="44"/>
        <v>129.00999999999996</v>
      </c>
      <c r="J361" s="99"/>
      <c r="K361" s="98" t="b">
        <f t="shared" si="41"/>
        <v>0</v>
      </c>
      <c r="L361" s="121">
        <f t="shared" si="42"/>
        <v>0</v>
      </c>
    </row>
    <row r="362" spans="1:12" x14ac:dyDescent="0.2">
      <c r="A362" s="104" t="s">
        <v>1435</v>
      </c>
      <c r="B362" s="105" t="s">
        <v>174</v>
      </c>
      <c r="C362" s="105"/>
      <c r="D362" s="106" t="s">
        <v>618</v>
      </c>
      <c r="E362" s="105" t="s">
        <v>1</v>
      </c>
      <c r="F362" s="107">
        <v>1</v>
      </c>
      <c r="G362" s="108">
        <v>331.76288070547895</v>
      </c>
      <c r="H362" s="128">
        <f t="shared" si="43"/>
        <v>406.31000000000006</v>
      </c>
      <c r="I362" s="128">
        <f t="shared" si="44"/>
        <v>406.31000000000006</v>
      </c>
      <c r="J362" s="99"/>
      <c r="K362" s="98" t="b">
        <f t="shared" si="41"/>
        <v>0</v>
      </c>
      <c r="L362" s="121">
        <f t="shared" si="42"/>
        <v>0</v>
      </c>
    </row>
    <row r="363" spans="1:12" x14ac:dyDescent="0.2">
      <c r="A363" s="104" t="s">
        <v>1436</v>
      </c>
      <c r="B363" s="105" t="s">
        <v>174</v>
      </c>
      <c r="C363" s="105"/>
      <c r="D363" s="106" t="s">
        <v>619</v>
      </c>
      <c r="E363" s="105" t="s">
        <v>1</v>
      </c>
      <c r="F363" s="107">
        <v>2</v>
      </c>
      <c r="G363" s="108">
        <v>48.681309708500045</v>
      </c>
      <c r="H363" s="128">
        <f t="shared" si="43"/>
        <v>59.62</v>
      </c>
      <c r="I363" s="128">
        <f t="shared" si="44"/>
        <v>119.24</v>
      </c>
      <c r="J363" s="99"/>
      <c r="K363" s="98" t="b">
        <f t="shared" si="41"/>
        <v>0</v>
      </c>
      <c r="L363" s="121">
        <f t="shared" si="42"/>
        <v>0</v>
      </c>
    </row>
    <row r="364" spans="1:12" x14ac:dyDescent="0.2">
      <c r="A364" s="131" t="s">
        <v>620</v>
      </c>
      <c r="B364" s="132"/>
      <c r="C364" s="132"/>
      <c r="D364" s="133" t="s">
        <v>621</v>
      </c>
      <c r="E364" s="134"/>
      <c r="F364" s="135"/>
      <c r="G364" s="136"/>
      <c r="H364" s="137"/>
      <c r="I364" s="137"/>
      <c r="J364" s="99"/>
      <c r="K364" s="98" t="b">
        <f t="shared" si="41"/>
        <v>1</v>
      </c>
      <c r="L364" s="121"/>
    </row>
    <row r="365" spans="1:12" x14ac:dyDescent="0.2">
      <c r="A365" s="104" t="s">
        <v>1437</v>
      </c>
      <c r="B365" s="105" t="s">
        <v>174</v>
      </c>
      <c r="C365" s="105"/>
      <c r="D365" s="106" t="s">
        <v>578</v>
      </c>
      <c r="E365" s="105" t="s">
        <v>1</v>
      </c>
      <c r="F365" s="107">
        <v>9</v>
      </c>
      <c r="G365" s="108">
        <v>8.0019596635910837</v>
      </c>
      <c r="H365" s="128">
        <f t="shared" si="43"/>
        <v>9.7999999999999989</v>
      </c>
      <c r="I365" s="128">
        <f t="shared" si="44"/>
        <v>88.199999999999989</v>
      </c>
      <c r="J365" s="99"/>
      <c r="K365" s="98" t="b">
        <f t="shared" si="41"/>
        <v>0</v>
      </c>
      <c r="L365" s="121">
        <f t="shared" si="42"/>
        <v>0</v>
      </c>
    </row>
    <row r="366" spans="1:12" x14ac:dyDescent="0.2">
      <c r="A366" s="104" t="s">
        <v>1438</v>
      </c>
      <c r="B366" s="105" t="s">
        <v>174</v>
      </c>
      <c r="C366" s="105"/>
      <c r="D366" s="106" t="s">
        <v>609</v>
      </c>
      <c r="E366" s="105" t="s">
        <v>1</v>
      </c>
      <c r="F366" s="107">
        <v>67</v>
      </c>
      <c r="G366" s="108">
        <v>13.048093410631179</v>
      </c>
      <c r="H366" s="128">
        <f t="shared" si="43"/>
        <v>15.980000000000002</v>
      </c>
      <c r="I366" s="128">
        <f t="shared" si="44"/>
        <v>1070.6600000000001</v>
      </c>
      <c r="J366" s="99"/>
      <c r="K366" s="98" t="b">
        <f t="shared" si="41"/>
        <v>0</v>
      </c>
      <c r="L366" s="121">
        <f t="shared" si="42"/>
        <v>0</v>
      </c>
    </row>
    <row r="367" spans="1:12" x14ac:dyDescent="0.2">
      <c r="A367" s="104" t="s">
        <v>1439</v>
      </c>
      <c r="B367" s="105" t="s">
        <v>174</v>
      </c>
      <c r="C367" s="105"/>
      <c r="D367" s="106" t="s">
        <v>622</v>
      </c>
      <c r="E367" s="105" t="s">
        <v>1</v>
      </c>
      <c r="F367" s="107">
        <v>1</v>
      </c>
      <c r="G367" s="108">
        <v>20.59279823630277</v>
      </c>
      <c r="H367" s="128">
        <f t="shared" si="43"/>
        <v>25.22</v>
      </c>
      <c r="I367" s="128">
        <f t="shared" si="44"/>
        <v>25.22</v>
      </c>
      <c r="J367" s="99"/>
      <c r="K367" s="98" t="b">
        <f t="shared" si="41"/>
        <v>0</v>
      </c>
      <c r="L367" s="121">
        <f t="shared" si="42"/>
        <v>0</v>
      </c>
    </row>
    <row r="368" spans="1:12" ht="27" x14ac:dyDescent="0.2">
      <c r="A368" s="104" t="s">
        <v>1440</v>
      </c>
      <c r="B368" s="105" t="s">
        <v>174</v>
      </c>
      <c r="C368" s="105"/>
      <c r="D368" s="106" t="s">
        <v>623</v>
      </c>
      <c r="E368" s="105" t="s">
        <v>1</v>
      </c>
      <c r="F368" s="107">
        <v>25</v>
      </c>
      <c r="G368" s="108">
        <v>9.5206989466808203</v>
      </c>
      <c r="H368" s="128">
        <f t="shared" si="43"/>
        <v>11.66</v>
      </c>
      <c r="I368" s="128">
        <f t="shared" si="44"/>
        <v>291.5</v>
      </c>
      <c r="J368" s="99"/>
      <c r="K368" s="98" t="b">
        <f t="shared" si="41"/>
        <v>0</v>
      </c>
      <c r="L368" s="121">
        <f t="shared" si="42"/>
        <v>0</v>
      </c>
    </row>
    <row r="369" spans="1:12" x14ac:dyDescent="0.2">
      <c r="A369" s="104" t="s">
        <v>1441</v>
      </c>
      <c r="B369" s="105" t="s">
        <v>174</v>
      </c>
      <c r="C369" s="105"/>
      <c r="D369" s="106" t="s">
        <v>593</v>
      </c>
      <c r="E369" s="105" t="s">
        <v>10</v>
      </c>
      <c r="F369" s="107">
        <v>153</v>
      </c>
      <c r="G369" s="108">
        <v>21.597125826733077</v>
      </c>
      <c r="H369" s="128">
        <f t="shared" si="43"/>
        <v>26.449999999999996</v>
      </c>
      <c r="I369" s="128">
        <f t="shared" si="44"/>
        <v>4046.8499999999995</v>
      </c>
      <c r="J369" s="99"/>
      <c r="K369" s="98" t="b">
        <f t="shared" si="41"/>
        <v>0</v>
      </c>
      <c r="L369" s="121">
        <f t="shared" si="42"/>
        <v>0</v>
      </c>
    </row>
    <row r="370" spans="1:12" x14ac:dyDescent="0.2">
      <c r="A370" s="104" t="s">
        <v>1442</v>
      </c>
      <c r="B370" s="105" t="s">
        <v>174</v>
      </c>
      <c r="C370" s="105"/>
      <c r="D370" s="106" t="s">
        <v>624</v>
      </c>
      <c r="E370" s="105" t="s">
        <v>1</v>
      </c>
      <c r="F370" s="107">
        <v>7</v>
      </c>
      <c r="G370" s="108">
        <v>35.46174573364906</v>
      </c>
      <c r="H370" s="128">
        <f t="shared" si="43"/>
        <v>43.43</v>
      </c>
      <c r="I370" s="128">
        <f t="shared" si="44"/>
        <v>304.01</v>
      </c>
      <c r="J370" s="99"/>
      <c r="K370" s="98" t="b">
        <f t="shared" si="41"/>
        <v>0</v>
      </c>
      <c r="L370" s="121">
        <f t="shared" si="42"/>
        <v>0</v>
      </c>
    </row>
    <row r="371" spans="1:12" x14ac:dyDescent="0.2">
      <c r="A371" s="104" t="s">
        <v>1443</v>
      </c>
      <c r="B371" s="105" t="s">
        <v>174</v>
      </c>
      <c r="C371" s="105"/>
      <c r="D371" s="106" t="s">
        <v>625</v>
      </c>
      <c r="E371" s="105" t="s">
        <v>1</v>
      </c>
      <c r="F371" s="107">
        <v>50</v>
      </c>
      <c r="G371" s="108">
        <v>16.42034784028742</v>
      </c>
      <c r="H371" s="128">
        <f t="shared" si="43"/>
        <v>20.110000000000003</v>
      </c>
      <c r="I371" s="128">
        <f t="shared" si="44"/>
        <v>1005.5000000000001</v>
      </c>
      <c r="J371" s="99"/>
      <c r="K371" s="98" t="b">
        <f t="shared" si="41"/>
        <v>0</v>
      </c>
      <c r="L371" s="121">
        <f t="shared" si="42"/>
        <v>0</v>
      </c>
    </row>
    <row r="372" spans="1:12" x14ac:dyDescent="0.2">
      <c r="A372" s="104" t="s">
        <v>1444</v>
      </c>
      <c r="B372" s="105" t="s">
        <v>174</v>
      </c>
      <c r="C372" s="105"/>
      <c r="D372" s="106" t="s">
        <v>626</v>
      </c>
      <c r="E372" s="105" t="s">
        <v>1</v>
      </c>
      <c r="F372" s="107">
        <v>7</v>
      </c>
      <c r="G372" s="108">
        <v>30.031844533355109</v>
      </c>
      <c r="H372" s="128">
        <f t="shared" si="43"/>
        <v>36.78</v>
      </c>
      <c r="I372" s="128">
        <f t="shared" si="44"/>
        <v>257.46000000000004</v>
      </c>
      <c r="J372" s="99"/>
      <c r="K372" s="98" t="b">
        <f t="shared" si="41"/>
        <v>0</v>
      </c>
      <c r="L372" s="121">
        <f t="shared" si="42"/>
        <v>0</v>
      </c>
    </row>
    <row r="373" spans="1:12" x14ac:dyDescent="0.2">
      <c r="A373" s="109">
        <v>16</v>
      </c>
      <c r="B373" s="110"/>
      <c r="C373" s="110"/>
      <c r="D373" s="111" t="s">
        <v>627</v>
      </c>
      <c r="E373" s="112"/>
      <c r="F373" s="113"/>
      <c r="G373" s="114"/>
      <c r="H373" s="114"/>
      <c r="I373" s="129">
        <f>SUM(I374:I405)</f>
        <v>105730.63</v>
      </c>
      <c r="J373" s="99"/>
      <c r="K373" s="98" t="b">
        <f t="shared" si="41"/>
        <v>0</v>
      </c>
      <c r="L373" s="121"/>
    </row>
    <row r="374" spans="1:12" x14ac:dyDescent="0.2">
      <c r="A374" s="104" t="s">
        <v>628</v>
      </c>
      <c r="B374" s="105" t="s">
        <v>174</v>
      </c>
      <c r="C374" s="105"/>
      <c r="D374" s="106" t="s">
        <v>629</v>
      </c>
      <c r="E374" s="105" t="s">
        <v>1</v>
      </c>
      <c r="F374" s="107">
        <v>4</v>
      </c>
      <c r="G374" s="108">
        <v>247.39936310933294</v>
      </c>
      <c r="H374" s="128">
        <f t="shared" ref="H374:H405" si="45">G374*(1+$H$11)</f>
        <v>302.99</v>
      </c>
      <c r="I374" s="128">
        <f t="shared" ref="I374:I405" si="46">F374*H374</f>
        <v>1211.96</v>
      </c>
      <c r="J374" s="99"/>
      <c r="K374" s="98" t="b">
        <f t="shared" si="41"/>
        <v>0</v>
      </c>
      <c r="L374" s="121">
        <f t="shared" si="42"/>
        <v>0</v>
      </c>
    </row>
    <row r="375" spans="1:12" x14ac:dyDescent="0.2">
      <c r="A375" s="104" t="s">
        <v>630</v>
      </c>
      <c r="B375" s="105" t="s">
        <v>174</v>
      </c>
      <c r="C375" s="105"/>
      <c r="D375" s="106" t="s">
        <v>631</v>
      </c>
      <c r="E375" s="105" t="s">
        <v>1</v>
      </c>
      <c r="F375" s="107">
        <v>16</v>
      </c>
      <c r="G375" s="108">
        <v>454.68277945619343</v>
      </c>
      <c r="H375" s="128">
        <f t="shared" si="45"/>
        <v>556.85</v>
      </c>
      <c r="I375" s="128">
        <f t="shared" si="46"/>
        <v>8909.6</v>
      </c>
      <c r="J375" s="99"/>
      <c r="K375" s="98" t="b">
        <f t="shared" si="41"/>
        <v>0</v>
      </c>
      <c r="L375" s="121">
        <f t="shared" si="42"/>
        <v>0</v>
      </c>
    </row>
    <row r="376" spans="1:12" ht="27" x14ac:dyDescent="0.2">
      <c r="A376" s="104" t="s">
        <v>632</v>
      </c>
      <c r="B376" s="105" t="s">
        <v>174</v>
      </c>
      <c r="C376" s="105"/>
      <c r="D376" s="106" t="s">
        <v>633</v>
      </c>
      <c r="E376" s="105" t="s">
        <v>1</v>
      </c>
      <c r="F376" s="107">
        <v>4</v>
      </c>
      <c r="G376" s="108">
        <v>627.64758716420351</v>
      </c>
      <c r="H376" s="128">
        <f t="shared" si="45"/>
        <v>768.68</v>
      </c>
      <c r="I376" s="128">
        <f t="shared" si="46"/>
        <v>3074.72</v>
      </c>
      <c r="J376" s="99"/>
      <c r="K376" s="98" t="b">
        <f t="shared" si="41"/>
        <v>0</v>
      </c>
      <c r="L376" s="121">
        <f t="shared" si="42"/>
        <v>0</v>
      </c>
    </row>
    <row r="377" spans="1:12" x14ac:dyDescent="0.2">
      <c r="A377" s="104" t="s">
        <v>634</v>
      </c>
      <c r="B377" s="105" t="s">
        <v>174</v>
      </c>
      <c r="C377" s="105"/>
      <c r="D377" s="106" t="s">
        <v>635</v>
      </c>
      <c r="E377" s="105" t="s">
        <v>1</v>
      </c>
      <c r="F377" s="107">
        <v>22</v>
      </c>
      <c r="G377" s="108">
        <v>124.15285376010452</v>
      </c>
      <c r="H377" s="128">
        <f t="shared" si="45"/>
        <v>152.04999999999998</v>
      </c>
      <c r="I377" s="128">
        <f t="shared" si="46"/>
        <v>3345.0999999999995</v>
      </c>
      <c r="J377" s="99"/>
      <c r="K377" s="98" t="b">
        <f t="shared" si="41"/>
        <v>0</v>
      </c>
      <c r="L377" s="121">
        <f t="shared" si="42"/>
        <v>0</v>
      </c>
    </row>
    <row r="378" spans="1:12" x14ac:dyDescent="0.2">
      <c r="A378" s="104" t="s">
        <v>636</v>
      </c>
      <c r="B378" s="105" t="s">
        <v>174</v>
      </c>
      <c r="C378" s="105"/>
      <c r="D378" s="106" t="s">
        <v>637</v>
      </c>
      <c r="E378" s="105" t="s">
        <v>1</v>
      </c>
      <c r="F378" s="107">
        <v>8</v>
      </c>
      <c r="G378" s="108">
        <v>204.22960725075529</v>
      </c>
      <c r="H378" s="128">
        <f t="shared" si="45"/>
        <v>250.11999999999998</v>
      </c>
      <c r="I378" s="128">
        <f t="shared" si="46"/>
        <v>2000.9599999999998</v>
      </c>
      <c r="J378" s="99"/>
      <c r="K378" s="98" t="b">
        <f t="shared" si="41"/>
        <v>0</v>
      </c>
      <c r="L378" s="121">
        <f t="shared" si="42"/>
        <v>0</v>
      </c>
    </row>
    <row r="379" spans="1:12" x14ac:dyDescent="0.2">
      <c r="A379" s="104" t="s">
        <v>638</v>
      </c>
      <c r="B379" s="105" t="s">
        <v>174</v>
      </c>
      <c r="C379" s="105"/>
      <c r="D379" s="106" t="s">
        <v>639</v>
      </c>
      <c r="E379" s="105" t="s">
        <v>1</v>
      </c>
      <c r="F379" s="107">
        <v>10</v>
      </c>
      <c r="G379" s="108">
        <v>186.11904956315834</v>
      </c>
      <c r="H379" s="128">
        <f t="shared" si="45"/>
        <v>227.94</v>
      </c>
      <c r="I379" s="128">
        <f t="shared" si="46"/>
        <v>2279.4</v>
      </c>
      <c r="J379" s="99"/>
      <c r="K379" s="98" t="b">
        <f t="shared" si="41"/>
        <v>0</v>
      </c>
      <c r="L379" s="121">
        <f t="shared" si="42"/>
        <v>0</v>
      </c>
    </row>
    <row r="380" spans="1:12" x14ac:dyDescent="0.2">
      <c r="A380" s="104" t="s">
        <v>640</v>
      </c>
      <c r="B380" s="105" t="s">
        <v>174</v>
      </c>
      <c r="C380" s="105"/>
      <c r="D380" s="106" t="s">
        <v>641</v>
      </c>
      <c r="E380" s="105" t="s">
        <v>558</v>
      </c>
      <c r="F380" s="107">
        <v>4</v>
      </c>
      <c r="G380" s="108">
        <v>276.04311259900385</v>
      </c>
      <c r="H380" s="128">
        <f t="shared" si="45"/>
        <v>338.07</v>
      </c>
      <c r="I380" s="128">
        <f t="shared" si="46"/>
        <v>1352.28</v>
      </c>
      <c r="J380" s="99"/>
      <c r="K380" s="98" t="b">
        <f t="shared" si="41"/>
        <v>0</v>
      </c>
      <c r="L380" s="121">
        <f t="shared" si="42"/>
        <v>0</v>
      </c>
    </row>
    <row r="381" spans="1:12" x14ac:dyDescent="0.2">
      <c r="A381" s="104" t="s">
        <v>642</v>
      </c>
      <c r="B381" s="105" t="s">
        <v>174</v>
      </c>
      <c r="C381" s="105"/>
      <c r="D381" s="106" t="s">
        <v>643</v>
      </c>
      <c r="E381" s="105" t="s">
        <v>1</v>
      </c>
      <c r="F381" s="107">
        <v>4</v>
      </c>
      <c r="G381" s="108">
        <v>124.35698538417573</v>
      </c>
      <c r="H381" s="128">
        <f t="shared" si="45"/>
        <v>152.30000000000001</v>
      </c>
      <c r="I381" s="128">
        <f t="shared" si="46"/>
        <v>609.20000000000005</v>
      </c>
      <c r="J381" s="99"/>
      <c r="K381" s="98" t="b">
        <f t="shared" si="41"/>
        <v>0</v>
      </c>
      <c r="L381" s="121">
        <f t="shared" si="42"/>
        <v>0</v>
      </c>
    </row>
    <row r="382" spans="1:12" x14ac:dyDescent="0.2">
      <c r="A382" s="104" t="s">
        <v>644</v>
      </c>
      <c r="B382" s="105" t="s">
        <v>174</v>
      </c>
      <c r="C382" s="105"/>
      <c r="D382" s="106" t="s">
        <v>643</v>
      </c>
      <c r="E382" s="105" t="s">
        <v>1</v>
      </c>
      <c r="F382" s="107">
        <v>6</v>
      </c>
      <c r="G382" s="108">
        <v>124.35698538417572</v>
      </c>
      <c r="H382" s="128">
        <f t="shared" si="45"/>
        <v>152.29999999999998</v>
      </c>
      <c r="I382" s="128">
        <f t="shared" si="46"/>
        <v>913.8</v>
      </c>
      <c r="J382" s="99"/>
      <c r="K382" s="98" t="b">
        <f t="shared" si="41"/>
        <v>0</v>
      </c>
      <c r="L382" s="121">
        <f t="shared" si="42"/>
        <v>0</v>
      </c>
    </row>
    <row r="383" spans="1:12" x14ac:dyDescent="0.2">
      <c r="A383" s="104" t="s">
        <v>645</v>
      </c>
      <c r="B383" s="105" t="s">
        <v>174</v>
      </c>
      <c r="C383" s="105"/>
      <c r="D383" s="106" t="s">
        <v>646</v>
      </c>
      <c r="E383" s="105" t="s">
        <v>1</v>
      </c>
      <c r="F383" s="107">
        <v>4</v>
      </c>
      <c r="G383" s="108">
        <v>1380.4686862088677</v>
      </c>
      <c r="H383" s="128">
        <f t="shared" si="45"/>
        <v>1690.66</v>
      </c>
      <c r="I383" s="128">
        <f t="shared" si="46"/>
        <v>6762.64</v>
      </c>
      <c r="J383" s="99"/>
      <c r="K383" s="98" t="b">
        <f t="shared" si="41"/>
        <v>0</v>
      </c>
      <c r="L383" s="121">
        <f t="shared" si="42"/>
        <v>0</v>
      </c>
    </row>
    <row r="384" spans="1:12" x14ac:dyDescent="0.2">
      <c r="A384" s="104" t="s">
        <v>647</v>
      </c>
      <c r="B384" s="105" t="s">
        <v>174</v>
      </c>
      <c r="C384" s="105"/>
      <c r="D384" s="106" t="s">
        <v>648</v>
      </c>
      <c r="E384" s="105" t="s">
        <v>1</v>
      </c>
      <c r="F384" s="107">
        <v>7</v>
      </c>
      <c r="G384" s="108">
        <v>596.26030864701568</v>
      </c>
      <c r="H384" s="128">
        <f t="shared" si="45"/>
        <v>730.24</v>
      </c>
      <c r="I384" s="128">
        <f t="shared" si="46"/>
        <v>5111.68</v>
      </c>
      <c r="J384" s="99"/>
      <c r="K384" s="98" t="b">
        <f t="shared" si="41"/>
        <v>0</v>
      </c>
      <c r="L384" s="121">
        <f t="shared" si="42"/>
        <v>0</v>
      </c>
    </row>
    <row r="385" spans="1:12" x14ac:dyDescent="0.2">
      <c r="A385" s="104" t="s">
        <v>649</v>
      </c>
      <c r="B385" s="105" t="s">
        <v>174</v>
      </c>
      <c r="C385" s="105"/>
      <c r="D385" s="106" t="s">
        <v>650</v>
      </c>
      <c r="E385" s="105" t="s">
        <v>1</v>
      </c>
      <c r="F385" s="107">
        <v>12</v>
      </c>
      <c r="G385" s="108">
        <v>79.350044908957301</v>
      </c>
      <c r="H385" s="128">
        <f t="shared" si="45"/>
        <v>97.179999999999993</v>
      </c>
      <c r="I385" s="128">
        <f t="shared" si="46"/>
        <v>1166.1599999999999</v>
      </c>
      <c r="J385" s="99"/>
      <c r="K385" s="98" t="b">
        <f t="shared" si="41"/>
        <v>0</v>
      </c>
      <c r="L385" s="121">
        <f t="shared" si="42"/>
        <v>0</v>
      </c>
    </row>
    <row r="386" spans="1:12" x14ac:dyDescent="0.2">
      <c r="A386" s="104" t="s">
        <v>651</v>
      </c>
      <c r="B386" s="105" t="s">
        <v>174</v>
      </c>
      <c r="C386" s="105"/>
      <c r="D386" s="106" t="s">
        <v>652</v>
      </c>
      <c r="E386" s="105" t="s">
        <v>10</v>
      </c>
      <c r="F386" s="107">
        <v>19.399999999999999</v>
      </c>
      <c r="G386" s="108">
        <v>70.653953545534833</v>
      </c>
      <c r="H386" s="128">
        <f t="shared" si="45"/>
        <v>86.529896907216497</v>
      </c>
      <c r="I386" s="128">
        <f t="shared" si="46"/>
        <v>1678.6799999999998</v>
      </c>
      <c r="J386" s="99"/>
      <c r="K386" s="98" t="b">
        <f t="shared" si="41"/>
        <v>0</v>
      </c>
      <c r="L386" s="121">
        <f t="shared" si="42"/>
        <v>0</v>
      </c>
    </row>
    <row r="387" spans="1:12" x14ac:dyDescent="0.2">
      <c r="A387" s="104" t="s">
        <v>653</v>
      </c>
      <c r="B387" s="105" t="s">
        <v>174</v>
      </c>
      <c r="C387" s="105"/>
      <c r="D387" s="106" t="s">
        <v>654</v>
      </c>
      <c r="E387" s="105" t="s">
        <v>1</v>
      </c>
      <c r="F387" s="107">
        <v>1</v>
      </c>
      <c r="G387" s="108">
        <v>142.90030211480362</v>
      </c>
      <c r="H387" s="128">
        <f t="shared" si="45"/>
        <v>175.01</v>
      </c>
      <c r="I387" s="128">
        <f t="shared" si="46"/>
        <v>175.01</v>
      </c>
      <c r="J387" s="99"/>
      <c r="K387" s="98" t="b">
        <f t="shared" si="41"/>
        <v>0</v>
      </c>
      <c r="L387" s="121">
        <f t="shared" si="42"/>
        <v>0</v>
      </c>
    </row>
    <row r="388" spans="1:12" ht="27" x14ac:dyDescent="0.2">
      <c r="A388" s="104" t="s">
        <v>655</v>
      </c>
      <c r="B388" s="105" t="s">
        <v>174</v>
      </c>
      <c r="C388" s="105"/>
      <c r="D388" s="106" t="s">
        <v>529</v>
      </c>
      <c r="E388" s="105" t="s">
        <v>1</v>
      </c>
      <c r="F388" s="107">
        <v>10</v>
      </c>
      <c r="G388" s="108">
        <v>84.061402792520624</v>
      </c>
      <c r="H388" s="128">
        <f t="shared" si="45"/>
        <v>102.95</v>
      </c>
      <c r="I388" s="128">
        <f t="shared" si="46"/>
        <v>1029.5</v>
      </c>
      <c r="J388" s="99"/>
      <c r="K388" s="98" t="b">
        <f t="shared" si="41"/>
        <v>0</v>
      </c>
      <c r="L388" s="121">
        <f t="shared" si="42"/>
        <v>0</v>
      </c>
    </row>
    <row r="389" spans="1:12" x14ac:dyDescent="0.2">
      <c r="A389" s="104" t="s">
        <v>656</v>
      </c>
      <c r="B389" s="105" t="s">
        <v>174</v>
      </c>
      <c r="C389" s="105"/>
      <c r="D389" s="106" t="s">
        <v>657</v>
      </c>
      <c r="E389" s="105" t="s">
        <v>1</v>
      </c>
      <c r="F389" s="107">
        <v>7</v>
      </c>
      <c r="G389" s="108">
        <v>20.053890748754799</v>
      </c>
      <c r="H389" s="128">
        <f t="shared" si="45"/>
        <v>24.560000000000002</v>
      </c>
      <c r="I389" s="128">
        <f t="shared" si="46"/>
        <v>171.92000000000002</v>
      </c>
      <c r="J389" s="99"/>
      <c r="K389" s="98" t="b">
        <f t="shared" si="41"/>
        <v>0</v>
      </c>
      <c r="L389" s="121">
        <f t="shared" si="42"/>
        <v>0</v>
      </c>
    </row>
    <row r="390" spans="1:12" x14ac:dyDescent="0.2">
      <c r="A390" s="104" t="s">
        <v>658</v>
      </c>
      <c r="B390" s="105" t="s">
        <v>174</v>
      </c>
      <c r="C390" s="105"/>
      <c r="D390" s="106" t="s">
        <v>659</v>
      </c>
      <c r="E390" s="105" t="s">
        <v>1</v>
      </c>
      <c r="F390" s="107">
        <v>2</v>
      </c>
      <c r="G390" s="108">
        <v>48.379194904874666</v>
      </c>
      <c r="H390" s="128">
        <f t="shared" si="45"/>
        <v>59.25</v>
      </c>
      <c r="I390" s="128">
        <f t="shared" si="46"/>
        <v>118.5</v>
      </c>
      <c r="J390" s="99"/>
      <c r="K390" s="98" t="b">
        <f t="shared" si="41"/>
        <v>0</v>
      </c>
      <c r="L390" s="121">
        <f t="shared" si="42"/>
        <v>0</v>
      </c>
    </row>
    <row r="391" spans="1:12" x14ac:dyDescent="0.2">
      <c r="A391" s="104" t="s">
        <v>660</v>
      </c>
      <c r="B391" s="105" t="s">
        <v>174</v>
      </c>
      <c r="C391" s="105"/>
      <c r="D391" s="106" t="s">
        <v>661</v>
      </c>
      <c r="E391" s="105" t="s">
        <v>1</v>
      </c>
      <c r="F391" s="107">
        <v>34</v>
      </c>
      <c r="G391" s="108">
        <v>48.379194904874673</v>
      </c>
      <c r="H391" s="128">
        <f t="shared" si="45"/>
        <v>59.250000000000007</v>
      </c>
      <c r="I391" s="128">
        <f t="shared" si="46"/>
        <v>2014.5000000000002</v>
      </c>
      <c r="J391" s="99"/>
      <c r="K391" s="98" t="b">
        <f t="shared" si="41"/>
        <v>0</v>
      </c>
      <c r="L391" s="121">
        <f t="shared" si="42"/>
        <v>0</v>
      </c>
    </row>
    <row r="392" spans="1:12" x14ac:dyDescent="0.2">
      <c r="A392" s="104" t="s">
        <v>662</v>
      </c>
      <c r="B392" s="105" t="s">
        <v>174</v>
      </c>
      <c r="C392" s="105"/>
      <c r="D392" s="106" t="s">
        <v>663</v>
      </c>
      <c r="E392" s="105" t="s">
        <v>1</v>
      </c>
      <c r="F392" s="107">
        <v>18</v>
      </c>
      <c r="G392" s="108">
        <v>55.834081815954924</v>
      </c>
      <c r="H392" s="128">
        <f t="shared" si="45"/>
        <v>68.38</v>
      </c>
      <c r="I392" s="128">
        <f t="shared" si="46"/>
        <v>1230.8399999999999</v>
      </c>
      <c r="J392" s="99"/>
      <c r="K392" s="98" t="b">
        <f t="shared" si="41"/>
        <v>0</v>
      </c>
      <c r="L392" s="121">
        <f t="shared" si="42"/>
        <v>0</v>
      </c>
    </row>
    <row r="393" spans="1:12" ht="27" x14ac:dyDescent="0.2">
      <c r="A393" s="104" t="s">
        <v>664</v>
      </c>
      <c r="B393" s="105" t="s">
        <v>174</v>
      </c>
      <c r="C393" s="105"/>
      <c r="D393" s="106" t="s">
        <v>665</v>
      </c>
      <c r="E393" s="105" t="s">
        <v>1</v>
      </c>
      <c r="F393" s="107">
        <v>4</v>
      </c>
      <c r="G393" s="108">
        <v>70.066138646199079</v>
      </c>
      <c r="H393" s="128">
        <f t="shared" si="45"/>
        <v>85.81</v>
      </c>
      <c r="I393" s="128">
        <f t="shared" si="46"/>
        <v>343.24</v>
      </c>
      <c r="J393" s="99"/>
      <c r="K393" s="98" t="b">
        <f t="shared" si="41"/>
        <v>0</v>
      </c>
      <c r="L393" s="121">
        <f t="shared" si="42"/>
        <v>0</v>
      </c>
    </row>
    <row r="394" spans="1:12" x14ac:dyDescent="0.2">
      <c r="A394" s="104" t="s">
        <v>666</v>
      </c>
      <c r="B394" s="105" t="s">
        <v>174</v>
      </c>
      <c r="C394" s="105"/>
      <c r="D394" s="106" t="s">
        <v>667</v>
      </c>
      <c r="E394" s="105" t="s">
        <v>1</v>
      </c>
      <c r="F394" s="107">
        <v>23</v>
      </c>
      <c r="G394" s="108">
        <v>70.066138646199079</v>
      </c>
      <c r="H394" s="128">
        <f t="shared" si="45"/>
        <v>85.81</v>
      </c>
      <c r="I394" s="128">
        <f t="shared" si="46"/>
        <v>1973.63</v>
      </c>
      <c r="J394" s="99"/>
      <c r="K394" s="98" t="b">
        <f t="shared" si="41"/>
        <v>0</v>
      </c>
      <c r="L394" s="121">
        <f t="shared" si="42"/>
        <v>0</v>
      </c>
    </row>
    <row r="395" spans="1:12" x14ac:dyDescent="0.2">
      <c r="A395" s="104" t="s">
        <v>668</v>
      </c>
      <c r="B395" s="105" t="s">
        <v>174</v>
      </c>
      <c r="C395" s="105"/>
      <c r="D395" s="106" t="s">
        <v>669</v>
      </c>
      <c r="E395" s="105" t="s">
        <v>1</v>
      </c>
      <c r="F395" s="107">
        <v>23</v>
      </c>
      <c r="G395" s="108">
        <v>98.260798562913379</v>
      </c>
      <c r="H395" s="128">
        <f t="shared" si="45"/>
        <v>120.34</v>
      </c>
      <c r="I395" s="128">
        <f t="shared" si="46"/>
        <v>2767.82</v>
      </c>
      <c r="J395" s="99"/>
      <c r="K395" s="98" t="b">
        <f t="shared" si="41"/>
        <v>0</v>
      </c>
      <c r="L395" s="121">
        <f t="shared" si="42"/>
        <v>0</v>
      </c>
    </row>
    <row r="396" spans="1:12" x14ac:dyDescent="0.2">
      <c r="A396" s="104" t="s">
        <v>670</v>
      </c>
      <c r="B396" s="105" t="s">
        <v>174</v>
      </c>
      <c r="C396" s="105"/>
      <c r="D396" s="106" t="s">
        <v>671</v>
      </c>
      <c r="E396" s="105" t="s">
        <v>1</v>
      </c>
      <c r="F396" s="107">
        <v>8</v>
      </c>
      <c r="G396" s="108">
        <v>315.48134236955991</v>
      </c>
      <c r="H396" s="128">
        <f t="shared" si="45"/>
        <v>386.37</v>
      </c>
      <c r="I396" s="128">
        <f t="shared" si="46"/>
        <v>3090.96</v>
      </c>
      <c r="J396" s="99"/>
      <c r="K396" s="98" t="b">
        <f t="shared" si="41"/>
        <v>0</v>
      </c>
      <c r="L396" s="121">
        <f t="shared" si="42"/>
        <v>0</v>
      </c>
    </row>
    <row r="397" spans="1:12" x14ac:dyDescent="0.2">
      <c r="A397" s="104" t="s">
        <v>672</v>
      </c>
      <c r="B397" s="105" t="s">
        <v>174</v>
      </c>
      <c r="C397" s="105"/>
      <c r="D397" s="106" t="s">
        <v>673</v>
      </c>
      <c r="E397" s="105" t="s">
        <v>1</v>
      </c>
      <c r="F397" s="107">
        <v>6</v>
      </c>
      <c r="G397" s="108">
        <v>303.79684820772439</v>
      </c>
      <c r="H397" s="128">
        <f t="shared" si="45"/>
        <v>372.06000000000006</v>
      </c>
      <c r="I397" s="128">
        <f t="shared" si="46"/>
        <v>2232.3600000000006</v>
      </c>
      <c r="J397" s="99"/>
      <c r="K397" s="98" t="b">
        <f t="shared" si="41"/>
        <v>0</v>
      </c>
      <c r="L397" s="121">
        <f t="shared" si="42"/>
        <v>0</v>
      </c>
    </row>
    <row r="398" spans="1:12" x14ac:dyDescent="0.2">
      <c r="A398" s="104" t="s">
        <v>674</v>
      </c>
      <c r="B398" s="105" t="s">
        <v>174</v>
      </c>
      <c r="C398" s="105"/>
      <c r="D398" s="106" t="s">
        <v>675</v>
      </c>
      <c r="E398" s="105" t="s">
        <v>1</v>
      </c>
      <c r="F398" s="107">
        <v>1</v>
      </c>
      <c r="G398" s="108">
        <v>286.28235486241533</v>
      </c>
      <c r="H398" s="128">
        <f t="shared" si="45"/>
        <v>350.61</v>
      </c>
      <c r="I398" s="128">
        <f t="shared" si="46"/>
        <v>350.61</v>
      </c>
      <c r="J398" s="99"/>
      <c r="K398" s="98" t="b">
        <f t="shared" si="41"/>
        <v>0</v>
      </c>
      <c r="L398" s="121">
        <f t="shared" si="42"/>
        <v>0</v>
      </c>
    </row>
    <row r="399" spans="1:12" x14ac:dyDescent="0.2">
      <c r="A399" s="104" t="s">
        <v>676</v>
      </c>
      <c r="B399" s="105" t="s">
        <v>174</v>
      </c>
      <c r="C399" s="105"/>
      <c r="D399" s="106" t="s">
        <v>677</v>
      </c>
      <c r="E399" s="105" t="s">
        <v>1</v>
      </c>
      <c r="F399" s="107">
        <v>1</v>
      </c>
      <c r="G399" s="108">
        <v>982.322201355434</v>
      </c>
      <c r="H399" s="128">
        <f t="shared" si="45"/>
        <v>1203.05</v>
      </c>
      <c r="I399" s="128">
        <f t="shared" si="46"/>
        <v>1203.05</v>
      </c>
      <c r="J399" s="99"/>
      <c r="K399" s="98" t="b">
        <f t="shared" si="41"/>
        <v>0</v>
      </c>
      <c r="L399" s="121">
        <f t="shared" si="42"/>
        <v>0</v>
      </c>
    </row>
    <row r="400" spans="1:12" x14ac:dyDescent="0.2">
      <c r="A400" s="104" t="s">
        <v>678</v>
      </c>
      <c r="B400" s="105" t="s">
        <v>174</v>
      </c>
      <c r="C400" s="105"/>
      <c r="D400" s="106" t="s">
        <v>679</v>
      </c>
      <c r="E400" s="105" t="s">
        <v>1</v>
      </c>
      <c r="F400" s="107">
        <v>3</v>
      </c>
      <c r="G400" s="108">
        <v>4381.4730137992983</v>
      </c>
      <c r="H400" s="128">
        <f t="shared" si="45"/>
        <v>5365.99</v>
      </c>
      <c r="I400" s="128">
        <f t="shared" si="46"/>
        <v>16097.97</v>
      </c>
      <c r="J400" s="99"/>
      <c r="K400" s="98" t="b">
        <f t="shared" si="41"/>
        <v>0</v>
      </c>
      <c r="L400" s="121">
        <f t="shared" si="42"/>
        <v>0</v>
      </c>
    </row>
    <row r="401" spans="1:12" x14ac:dyDescent="0.2">
      <c r="A401" s="104" t="s">
        <v>680</v>
      </c>
      <c r="B401" s="105" t="s">
        <v>174</v>
      </c>
      <c r="C401" s="105"/>
      <c r="D401" s="106" t="s">
        <v>681</v>
      </c>
      <c r="E401" s="105" t="s">
        <v>377</v>
      </c>
      <c r="F401" s="107">
        <v>2</v>
      </c>
      <c r="G401" s="108">
        <v>3906.3199150812443</v>
      </c>
      <c r="H401" s="128">
        <f t="shared" si="45"/>
        <v>4784.07</v>
      </c>
      <c r="I401" s="128">
        <f t="shared" si="46"/>
        <v>9568.14</v>
      </c>
      <c r="J401" s="99"/>
      <c r="K401" s="98" t="b">
        <f t="shared" si="41"/>
        <v>0</v>
      </c>
      <c r="L401" s="121">
        <f t="shared" si="42"/>
        <v>0</v>
      </c>
    </row>
    <row r="402" spans="1:12" x14ac:dyDescent="0.2">
      <c r="A402" s="104" t="s">
        <v>682</v>
      </c>
      <c r="B402" s="105" t="s">
        <v>174</v>
      </c>
      <c r="C402" s="105"/>
      <c r="D402" s="106" t="s">
        <v>683</v>
      </c>
      <c r="E402" s="105" t="s">
        <v>1</v>
      </c>
      <c r="F402" s="107">
        <v>1</v>
      </c>
      <c r="G402" s="108">
        <v>6760.7414060586261</v>
      </c>
      <c r="H402" s="128">
        <f t="shared" si="45"/>
        <v>8279.8799999999992</v>
      </c>
      <c r="I402" s="128">
        <f t="shared" si="46"/>
        <v>8279.8799999999992</v>
      </c>
      <c r="J402" s="99"/>
      <c r="K402" s="98" t="b">
        <f t="shared" si="41"/>
        <v>0</v>
      </c>
      <c r="L402" s="121">
        <f t="shared" si="42"/>
        <v>0</v>
      </c>
    </row>
    <row r="403" spans="1:12" x14ac:dyDescent="0.2">
      <c r="A403" s="104" t="s">
        <v>684</v>
      </c>
      <c r="B403" s="105" t="s">
        <v>174</v>
      </c>
      <c r="C403" s="105"/>
      <c r="D403" s="106" t="s">
        <v>685</v>
      </c>
      <c r="E403" s="105" t="s">
        <v>1</v>
      </c>
      <c r="F403" s="107">
        <v>211</v>
      </c>
      <c r="G403" s="108">
        <v>55.001224789744427</v>
      </c>
      <c r="H403" s="128">
        <f t="shared" si="45"/>
        <v>67.36</v>
      </c>
      <c r="I403" s="128">
        <f t="shared" si="46"/>
        <v>14212.96</v>
      </c>
      <c r="J403" s="99"/>
      <c r="K403" s="98" t="b">
        <f t="shared" ref="K403:K466" si="47">I403=J403</f>
        <v>0</v>
      </c>
      <c r="L403" s="121">
        <f t="shared" si="42"/>
        <v>0</v>
      </c>
    </row>
    <row r="404" spans="1:12" x14ac:dyDescent="0.2">
      <c r="A404" s="104" t="s">
        <v>686</v>
      </c>
      <c r="B404" s="105" t="s">
        <v>174</v>
      </c>
      <c r="C404" s="105"/>
      <c r="D404" s="106" t="s">
        <v>687</v>
      </c>
      <c r="E404" s="105" t="s">
        <v>688</v>
      </c>
      <c r="F404" s="107">
        <v>4</v>
      </c>
      <c r="G404" s="108">
        <v>296.09700334775863</v>
      </c>
      <c r="H404" s="128">
        <f t="shared" si="45"/>
        <v>362.62999999999994</v>
      </c>
      <c r="I404" s="128">
        <f t="shared" si="46"/>
        <v>1450.5199999999998</v>
      </c>
      <c r="J404" s="99"/>
      <c r="K404" s="98" t="b">
        <f t="shared" si="47"/>
        <v>0</v>
      </c>
      <c r="L404" s="121">
        <f t="shared" ref="L404:L467" si="48">J404/(F404*(1+$H$11))</f>
        <v>0</v>
      </c>
    </row>
    <row r="405" spans="1:12" x14ac:dyDescent="0.2">
      <c r="A405" s="104" t="s">
        <v>689</v>
      </c>
      <c r="B405" s="105" t="s">
        <v>174</v>
      </c>
      <c r="C405" s="105"/>
      <c r="D405" s="106" t="s">
        <v>690</v>
      </c>
      <c r="E405" s="105" t="s">
        <v>10</v>
      </c>
      <c r="F405" s="107">
        <v>3.2</v>
      </c>
      <c r="G405" s="108">
        <v>255.94023026047196</v>
      </c>
      <c r="H405" s="128">
        <f t="shared" si="45"/>
        <v>313.45</v>
      </c>
      <c r="I405" s="128">
        <f t="shared" si="46"/>
        <v>1003.04</v>
      </c>
      <c r="J405" s="99"/>
      <c r="K405" s="98" t="b">
        <f t="shared" si="47"/>
        <v>0</v>
      </c>
      <c r="L405" s="121">
        <f t="shared" si="48"/>
        <v>0</v>
      </c>
    </row>
    <row r="406" spans="1:12" x14ac:dyDescent="0.2">
      <c r="A406" s="109">
        <v>17</v>
      </c>
      <c r="B406" s="110"/>
      <c r="C406" s="110"/>
      <c r="D406" s="111" t="s">
        <v>691</v>
      </c>
      <c r="E406" s="112"/>
      <c r="F406" s="113"/>
      <c r="G406" s="114"/>
      <c r="H406" s="114"/>
      <c r="I406" s="129">
        <f>SUM(I407:I416)</f>
        <v>5131.12</v>
      </c>
      <c r="J406" s="99"/>
      <c r="K406" s="98" t="b">
        <f t="shared" si="47"/>
        <v>0</v>
      </c>
      <c r="L406" s="121"/>
    </row>
    <row r="407" spans="1:12" ht="27" x14ac:dyDescent="0.2">
      <c r="A407" s="104" t="s">
        <v>692</v>
      </c>
      <c r="B407" s="105" t="s">
        <v>174</v>
      </c>
      <c r="C407" s="105"/>
      <c r="D407" s="106" t="s">
        <v>693</v>
      </c>
      <c r="E407" s="105" t="s">
        <v>208</v>
      </c>
      <c r="F407" s="107">
        <v>2.4</v>
      </c>
      <c r="G407" s="108">
        <v>533.60686970958886</v>
      </c>
      <c r="H407" s="128">
        <f t="shared" ref="H407:H416" si="49">G407*(1+$H$11)</f>
        <v>653.50833333333344</v>
      </c>
      <c r="I407" s="128">
        <f t="shared" ref="I407:I416" si="50">F407*H407</f>
        <v>1568.4200000000003</v>
      </c>
      <c r="J407" s="99"/>
      <c r="K407" s="98" t="b">
        <f t="shared" si="47"/>
        <v>0</v>
      </c>
      <c r="L407" s="121">
        <f t="shared" si="48"/>
        <v>0</v>
      </c>
    </row>
    <row r="408" spans="1:12" x14ac:dyDescent="0.2">
      <c r="A408" s="104" t="s">
        <v>694</v>
      </c>
      <c r="B408" s="105" t="s">
        <v>174</v>
      </c>
      <c r="C408" s="105"/>
      <c r="D408" s="106" t="s">
        <v>695</v>
      </c>
      <c r="E408" s="105" t="s">
        <v>178</v>
      </c>
      <c r="F408" s="107">
        <v>0.27</v>
      </c>
      <c r="G408" s="108">
        <v>1183.8122110025433</v>
      </c>
      <c r="H408" s="128">
        <f t="shared" si="49"/>
        <v>1449.8148148148148</v>
      </c>
      <c r="I408" s="128">
        <f t="shared" si="50"/>
        <v>391.45</v>
      </c>
      <c r="J408" s="99"/>
      <c r="K408" s="98" t="b">
        <f t="shared" si="47"/>
        <v>0</v>
      </c>
      <c r="L408" s="121">
        <f t="shared" si="48"/>
        <v>0</v>
      </c>
    </row>
    <row r="409" spans="1:12" ht="27" x14ac:dyDescent="0.2">
      <c r="A409" s="104" t="s">
        <v>696</v>
      </c>
      <c r="B409" s="105" t="s">
        <v>174</v>
      </c>
      <c r="C409" s="105"/>
      <c r="D409" s="106" t="s">
        <v>697</v>
      </c>
      <c r="E409" s="105" t="s">
        <v>10</v>
      </c>
      <c r="F409" s="107">
        <v>9</v>
      </c>
      <c r="G409" s="108">
        <v>27.288315505838163</v>
      </c>
      <c r="H409" s="128">
        <f t="shared" si="49"/>
        <v>33.419999999999995</v>
      </c>
      <c r="I409" s="128">
        <f t="shared" si="50"/>
        <v>300.77999999999997</v>
      </c>
      <c r="J409" s="99"/>
      <c r="K409" s="98" t="b">
        <f t="shared" si="47"/>
        <v>0</v>
      </c>
      <c r="L409" s="121">
        <f t="shared" si="48"/>
        <v>0</v>
      </c>
    </row>
    <row r="410" spans="1:12" x14ac:dyDescent="0.2">
      <c r="A410" s="104" t="s">
        <v>698</v>
      </c>
      <c r="B410" s="105" t="s">
        <v>174</v>
      </c>
      <c r="C410" s="105"/>
      <c r="D410" s="106" t="s">
        <v>699</v>
      </c>
      <c r="E410" s="105" t="s">
        <v>10</v>
      </c>
      <c r="F410" s="107">
        <v>9</v>
      </c>
      <c r="G410" s="108">
        <v>23.319996733894019</v>
      </c>
      <c r="H410" s="128">
        <f t="shared" si="49"/>
        <v>28.560000000000002</v>
      </c>
      <c r="I410" s="128">
        <f t="shared" si="50"/>
        <v>257.04000000000002</v>
      </c>
      <c r="J410" s="99"/>
      <c r="K410" s="98" t="b">
        <f t="shared" si="47"/>
        <v>0</v>
      </c>
      <c r="L410" s="121">
        <f t="shared" si="48"/>
        <v>0</v>
      </c>
    </row>
    <row r="411" spans="1:12" x14ac:dyDescent="0.2">
      <c r="A411" s="104" t="s">
        <v>700</v>
      </c>
      <c r="B411" s="105" t="s">
        <v>174</v>
      </c>
      <c r="C411" s="105"/>
      <c r="D411" s="106" t="s">
        <v>701</v>
      </c>
      <c r="E411" s="105" t="s">
        <v>377</v>
      </c>
      <c r="F411" s="107">
        <v>2</v>
      </c>
      <c r="G411" s="108">
        <v>15.799787703110969</v>
      </c>
      <c r="H411" s="128">
        <f t="shared" si="49"/>
        <v>19.350000000000001</v>
      </c>
      <c r="I411" s="128">
        <f t="shared" si="50"/>
        <v>38.700000000000003</v>
      </c>
      <c r="J411" s="99"/>
      <c r="K411" s="98" t="b">
        <f t="shared" si="47"/>
        <v>0</v>
      </c>
      <c r="L411" s="121">
        <f t="shared" si="48"/>
        <v>0</v>
      </c>
    </row>
    <row r="412" spans="1:12" ht="27" x14ac:dyDescent="0.2">
      <c r="A412" s="104" t="s">
        <v>702</v>
      </c>
      <c r="B412" s="105" t="s">
        <v>174</v>
      </c>
      <c r="C412" s="105"/>
      <c r="D412" s="106" t="s">
        <v>703</v>
      </c>
      <c r="E412" s="105" t="s">
        <v>558</v>
      </c>
      <c r="F412" s="107">
        <v>1</v>
      </c>
      <c r="G412" s="108">
        <v>581.88127704744022</v>
      </c>
      <c r="H412" s="128">
        <f t="shared" si="49"/>
        <v>712.63</v>
      </c>
      <c r="I412" s="128">
        <f t="shared" si="50"/>
        <v>712.63</v>
      </c>
      <c r="J412" s="99"/>
      <c r="K412" s="98" t="b">
        <f t="shared" si="47"/>
        <v>0</v>
      </c>
      <c r="L412" s="121">
        <f t="shared" si="48"/>
        <v>0</v>
      </c>
    </row>
    <row r="413" spans="1:12" ht="27" x14ac:dyDescent="0.2">
      <c r="A413" s="104" t="s">
        <v>704</v>
      </c>
      <c r="B413" s="105" t="s">
        <v>174</v>
      </c>
      <c r="C413" s="105"/>
      <c r="D413" s="106" t="s">
        <v>705</v>
      </c>
      <c r="E413" s="105" t="s">
        <v>558</v>
      </c>
      <c r="F413" s="107">
        <v>2</v>
      </c>
      <c r="G413" s="108">
        <v>548.63231811872299</v>
      </c>
      <c r="H413" s="128">
        <f t="shared" si="49"/>
        <v>671.91</v>
      </c>
      <c r="I413" s="128">
        <f t="shared" si="50"/>
        <v>1343.82</v>
      </c>
      <c r="J413" s="99"/>
      <c r="K413" s="98" t="b">
        <f t="shared" si="47"/>
        <v>0</v>
      </c>
      <c r="L413" s="121">
        <f t="shared" si="48"/>
        <v>0</v>
      </c>
    </row>
    <row r="414" spans="1:12" ht="27" x14ac:dyDescent="0.2">
      <c r="A414" s="104" t="s">
        <v>706</v>
      </c>
      <c r="B414" s="105" t="s">
        <v>174</v>
      </c>
      <c r="C414" s="105"/>
      <c r="D414" s="106" t="s">
        <v>707</v>
      </c>
      <c r="E414" s="105" t="s">
        <v>1</v>
      </c>
      <c r="F414" s="107">
        <v>1</v>
      </c>
      <c r="G414" s="108">
        <v>339.90364987343838</v>
      </c>
      <c r="H414" s="128">
        <f t="shared" si="49"/>
        <v>416.28</v>
      </c>
      <c r="I414" s="128">
        <f t="shared" si="50"/>
        <v>416.28</v>
      </c>
      <c r="J414" s="99"/>
      <c r="K414" s="98" t="b">
        <f t="shared" si="47"/>
        <v>0</v>
      </c>
      <c r="L414" s="121">
        <f t="shared" si="48"/>
        <v>0</v>
      </c>
    </row>
    <row r="415" spans="1:12" x14ac:dyDescent="0.2">
      <c r="A415" s="104" t="s">
        <v>708</v>
      </c>
      <c r="B415" s="105" t="s">
        <v>174</v>
      </c>
      <c r="C415" s="105"/>
      <c r="D415" s="106" t="s">
        <v>709</v>
      </c>
      <c r="E415" s="105" t="s">
        <v>1</v>
      </c>
      <c r="F415" s="107">
        <v>1</v>
      </c>
      <c r="G415" s="108">
        <v>41.642851310525032</v>
      </c>
      <c r="H415" s="128">
        <f t="shared" si="49"/>
        <v>51</v>
      </c>
      <c r="I415" s="128">
        <f t="shared" si="50"/>
        <v>51</v>
      </c>
      <c r="J415" s="99"/>
      <c r="K415" s="98" t="b">
        <f t="shared" si="47"/>
        <v>0</v>
      </c>
      <c r="L415" s="121">
        <f t="shared" si="48"/>
        <v>0</v>
      </c>
    </row>
    <row r="416" spans="1:12" x14ac:dyDescent="0.2">
      <c r="A416" s="104" t="s">
        <v>710</v>
      </c>
      <c r="B416" s="105" t="s">
        <v>174</v>
      </c>
      <c r="C416" s="105"/>
      <c r="D416" s="106" t="s">
        <v>711</v>
      </c>
      <c r="E416" s="105" t="s">
        <v>1</v>
      </c>
      <c r="F416" s="107">
        <v>1</v>
      </c>
      <c r="G416" s="108">
        <v>41.642851310525032</v>
      </c>
      <c r="H416" s="128">
        <f t="shared" si="49"/>
        <v>51</v>
      </c>
      <c r="I416" s="128">
        <f t="shared" si="50"/>
        <v>51</v>
      </c>
      <c r="J416" s="99"/>
      <c r="K416" s="98" t="b">
        <f t="shared" si="47"/>
        <v>0</v>
      </c>
      <c r="L416" s="121">
        <f t="shared" si="48"/>
        <v>0</v>
      </c>
    </row>
    <row r="417" spans="1:12" x14ac:dyDescent="0.2">
      <c r="A417" s="109">
        <v>18</v>
      </c>
      <c r="B417" s="110"/>
      <c r="C417" s="110"/>
      <c r="D417" s="111" t="s">
        <v>712</v>
      </c>
      <c r="E417" s="112"/>
      <c r="F417" s="113"/>
      <c r="G417" s="114"/>
      <c r="H417" s="114"/>
      <c r="I417" s="129">
        <f>SUM(I418:I456)</f>
        <v>44823.23000000001</v>
      </c>
      <c r="J417" s="99"/>
      <c r="K417" s="98" t="b">
        <f t="shared" si="47"/>
        <v>0</v>
      </c>
      <c r="L417" s="121"/>
    </row>
    <row r="418" spans="1:12" x14ac:dyDescent="0.2">
      <c r="A418" s="131" t="s">
        <v>713</v>
      </c>
      <c r="B418" s="132"/>
      <c r="C418" s="132"/>
      <c r="D418" s="133" t="s">
        <v>714</v>
      </c>
      <c r="E418" s="134"/>
      <c r="F418" s="135"/>
      <c r="G418" s="136"/>
      <c r="H418" s="137"/>
      <c r="I418" s="137"/>
      <c r="J418" s="99"/>
      <c r="K418" s="98" t="b">
        <f t="shared" si="47"/>
        <v>1</v>
      </c>
      <c r="L418" s="121"/>
    </row>
    <row r="419" spans="1:12" x14ac:dyDescent="0.2">
      <c r="A419" s="104" t="s">
        <v>1197</v>
      </c>
      <c r="B419" s="105" t="s">
        <v>174</v>
      </c>
      <c r="C419" s="105"/>
      <c r="D419" s="106" t="s">
        <v>715</v>
      </c>
      <c r="E419" s="105" t="s">
        <v>1</v>
      </c>
      <c r="F419" s="107">
        <v>2</v>
      </c>
      <c r="G419" s="108">
        <v>38.752347513676824</v>
      </c>
      <c r="H419" s="128">
        <f t="shared" ref="H419:H456" si="51">G419*(1+$H$11)</f>
        <v>47.46</v>
      </c>
      <c r="I419" s="128">
        <f t="shared" ref="I419:I456" si="52">F419*H419</f>
        <v>94.92</v>
      </c>
      <c r="J419" s="99"/>
      <c r="K419" s="98" t="b">
        <f t="shared" si="47"/>
        <v>0</v>
      </c>
      <c r="L419" s="121">
        <f t="shared" si="48"/>
        <v>0</v>
      </c>
    </row>
    <row r="420" spans="1:12" x14ac:dyDescent="0.2">
      <c r="A420" s="104" t="s">
        <v>1198</v>
      </c>
      <c r="B420" s="105" t="s">
        <v>174</v>
      </c>
      <c r="C420" s="105"/>
      <c r="D420" s="106" t="s">
        <v>716</v>
      </c>
      <c r="E420" s="105" t="s">
        <v>10</v>
      </c>
      <c r="F420" s="107">
        <v>16</v>
      </c>
      <c r="G420" s="108">
        <v>73.511880460520956</v>
      </c>
      <c r="H420" s="128">
        <f t="shared" si="51"/>
        <v>90.03</v>
      </c>
      <c r="I420" s="128">
        <f t="shared" si="52"/>
        <v>1440.48</v>
      </c>
      <c r="J420" s="99"/>
      <c r="K420" s="98" t="b">
        <f t="shared" si="47"/>
        <v>0</v>
      </c>
      <c r="L420" s="121">
        <f t="shared" si="48"/>
        <v>0</v>
      </c>
    </row>
    <row r="421" spans="1:12" x14ac:dyDescent="0.2">
      <c r="A421" s="104" t="s">
        <v>1199</v>
      </c>
      <c r="B421" s="105" t="s">
        <v>174</v>
      </c>
      <c r="C421" s="105"/>
      <c r="D421" s="106" t="s">
        <v>717</v>
      </c>
      <c r="E421" s="105" t="s">
        <v>558</v>
      </c>
      <c r="F421" s="107">
        <v>3</v>
      </c>
      <c r="G421" s="108">
        <v>168.40858985874092</v>
      </c>
      <c r="H421" s="128">
        <f t="shared" si="51"/>
        <v>206.25</v>
      </c>
      <c r="I421" s="128">
        <f t="shared" si="52"/>
        <v>618.75</v>
      </c>
      <c r="J421" s="99"/>
      <c r="K421" s="98" t="b">
        <f t="shared" si="47"/>
        <v>0</v>
      </c>
      <c r="L421" s="121">
        <f t="shared" si="48"/>
        <v>0</v>
      </c>
    </row>
    <row r="422" spans="1:12" x14ac:dyDescent="0.2">
      <c r="A422" s="104" t="s">
        <v>1200</v>
      </c>
      <c r="B422" s="105" t="s">
        <v>174</v>
      </c>
      <c r="C422" s="105"/>
      <c r="D422" s="106" t="s">
        <v>718</v>
      </c>
      <c r="E422" s="105" t="s">
        <v>1</v>
      </c>
      <c r="F422" s="107">
        <v>3</v>
      </c>
      <c r="G422" s="108">
        <v>193.38613538009309</v>
      </c>
      <c r="H422" s="128">
        <f t="shared" si="51"/>
        <v>236.84</v>
      </c>
      <c r="I422" s="128">
        <f t="shared" si="52"/>
        <v>710.52</v>
      </c>
      <c r="J422" s="99"/>
      <c r="K422" s="98" t="b">
        <f t="shared" si="47"/>
        <v>0</v>
      </c>
      <c r="L422" s="121">
        <f t="shared" si="48"/>
        <v>0</v>
      </c>
    </row>
    <row r="423" spans="1:12" ht="27" x14ac:dyDescent="0.2">
      <c r="A423" s="104" t="s">
        <v>1201</v>
      </c>
      <c r="B423" s="105" t="s">
        <v>174</v>
      </c>
      <c r="C423" s="105"/>
      <c r="D423" s="106" t="s">
        <v>719</v>
      </c>
      <c r="E423" s="105" t="s">
        <v>1</v>
      </c>
      <c r="F423" s="107">
        <v>3</v>
      </c>
      <c r="G423" s="108">
        <v>97.86070057973383</v>
      </c>
      <c r="H423" s="128">
        <f t="shared" si="51"/>
        <v>119.85000000000001</v>
      </c>
      <c r="I423" s="128">
        <f t="shared" si="52"/>
        <v>359.55</v>
      </c>
      <c r="J423" s="99"/>
      <c r="K423" s="98" t="b">
        <f t="shared" si="47"/>
        <v>0</v>
      </c>
      <c r="L423" s="121">
        <f t="shared" si="48"/>
        <v>0</v>
      </c>
    </row>
    <row r="424" spans="1:12" x14ac:dyDescent="0.2">
      <c r="A424" s="104" t="s">
        <v>1202</v>
      </c>
      <c r="B424" s="105" t="s">
        <v>174</v>
      </c>
      <c r="C424" s="105"/>
      <c r="D424" s="106" t="s">
        <v>720</v>
      </c>
      <c r="E424" s="105" t="s">
        <v>1</v>
      </c>
      <c r="F424" s="107">
        <v>2</v>
      </c>
      <c r="G424" s="108">
        <v>134.66154976728996</v>
      </c>
      <c r="H424" s="128">
        <f t="shared" si="51"/>
        <v>164.92</v>
      </c>
      <c r="I424" s="128">
        <f t="shared" si="52"/>
        <v>329.84</v>
      </c>
      <c r="J424" s="99"/>
      <c r="K424" s="98" t="b">
        <f t="shared" si="47"/>
        <v>0</v>
      </c>
      <c r="L424" s="121">
        <f t="shared" si="48"/>
        <v>0</v>
      </c>
    </row>
    <row r="425" spans="1:12" x14ac:dyDescent="0.2">
      <c r="A425" s="131" t="s">
        <v>721</v>
      </c>
      <c r="B425" s="132"/>
      <c r="C425" s="132"/>
      <c r="D425" s="133" t="s">
        <v>722</v>
      </c>
      <c r="E425" s="134"/>
      <c r="F425" s="135"/>
      <c r="G425" s="136"/>
      <c r="H425" s="137"/>
      <c r="I425" s="137"/>
      <c r="J425" s="99"/>
      <c r="K425" s="98" t="b">
        <f t="shared" si="47"/>
        <v>1</v>
      </c>
      <c r="L425" s="121"/>
    </row>
    <row r="426" spans="1:12" ht="27" x14ac:dyDescent="0.2">
      <c r="A426" s="104" t="s">
        <v>1203</v>
      </c>
      <c r="B426" s="105" t="s">
        <v>174</v>
      </c>
      <c r="C426" s="105"/>
      <c r="D426" s="106" t="s">
        <v>719</v>
      </c>
      <c r="E426" s="105" t="s">
        <v>1</v>
      </c>
      <c r="F426" s="107">
        <v>1</v>
      </c>
      <c r="G426" s="108">
        <v>97.860700579733816</v>
      </c>
      <c r="H426" s="128">
        <f t="shared" si="51"/>
        <v>119.85</v>
      </c>
      <c r="I426" s="128">
        <f t="shared" si="52"/>
        <v>119.85</v>
      </c>
      <c r="J426" s="99"/>
      <c r="K426" s="98" t="b">
        <f t="shared" si="47"/>
        <v>0</v>
      </c>
      <c r="L426" s="121">
        <f t="shared" si="48"/>
        <v>0</v>
      </c>
    </row>
    <row r="427" spans="1:12" x14ac:dyDescent="0.2">
      <c r="A427" s="104" t="s">
        <v>1204</v>
      </c>
      <c r="B427" s="105" t="s">
        <v>174</v>
      </c>
      <c r="C427" s="105"/>
      <c r="D427" s="106" t="s">
        <v>723</v>
      </c>
      <c r="E427" s="105" t="s">
        <v>1</v>
      </c>
      <c r="F427" s="107">
        <v>1</v>
      </c>
      <c r="G427" s="108">
        <v>356.92006205601376</v>
      </c>
      <c r="H427" s="128">
        <f t="shared" si="51"/>
        <v>437.12</v>
      </c>
      <c r="I427" s="128">
        <f t="shared" si="52"/>
        <v>437.12</v>
      </c>
      <c r="J427" s="99"/>
      <c r="K427" s="98" t="b">
        <f t="shared" si="47"/>
        <v>0</v>
      </c>
      <c r="L427" s="121">
        <f t="shared" si="48"/>
        <v>0</v>
      </c>
    </row>
    <row r="428" spans="1:12" ht="27" x14ac:dyDescent="0.2">
      <c r="A428" s="104" t="s">
        <v>1205</v>
      </c>
      <c r="B428" s="105" t="s">
        <v>174</v>
      </c>
      <c r="C428" s="105"/>
      <c r="D428" s="106" t="s">
        <v>724</v>
      </c>
      <c r="E428" s="105" t="s">
        <v>10</v>
      </c>
      <c r="F428" s="107">
        <v>0.8</v>
      </c>
      <c r="G428" s="108">
        <v>77.110720992896219</v>
      </c>
      <c r="H428" s="128">
        <f t="shared" si="51"/>
        <v>94.437499999999986</v>
      </c>
      <c r="I428" s="128">
        <f t="shared" si="52"/>
        <v>75.55</v>
      </c>
      <c r="J428" s="99"/>
      <c r="K428" s="98" t="b">
        <f t="shared" si="47"/>
        <v>0</v>
      </c>
      <c r="L428" s="121">
        <f t="shared" si="48"/>
        <v>0</v>
      </c>
    </row>
    <row r="429" spans="1:12" x14ac:dyDescent="0.2">
      <c r="A429" s="131" t="s">
        <v>725</v>
      </c>
      <c r="B429" s="132"/>
      <c r="C429" s="132"/>
      <c r="D429" s="133" t="s">
        <v>726</v>
      </c>
      <c r="E429" s="134"/>
      <c r="F429" s="135"/>
      <c r="G429" s="136"/>
      <c r="H429" s="137"/>
      <c r="I429" s="137"/>
      <c r="J429" s="99"/>
      <c r="K429" s="98" t="b">
        <f t="shared" si="47"/>
        <v>1</v>
      </c>
      <c r="L429" s="121"/>
    </row>
    <row r="430" spans="1:12" x14ac:dyDescent="0.2">
      <c r="A430" s="104" t="s">
        <v>1206</v>
      </c>
      <c r="B430" s="105" t="s">
        <v>174</v>
      </c>
      <c r="C430" s="105"/>
      <c r="D430" s="106" t="s">
        <v>727</v>
      </c>
      <c r="E430" s="105" t="s">
        <v>1</v>
      </c>
      <c r="F430" s="107">
        <v>1</v>
      </c>
      <c r="G430" s="108">
        <v>155.49930595247818</v>
      </c>
      <c r="H430" s="128">
        <f t="shared" si="51"/>
        <v>190.44000000000003</v>
      </c>
      <c r="I430" s="128">
        <f t="shared" si="52"/>
        <v>190.44000000000003</v>
      </c>
      <c r="J430" s="99"/>
      <c r="K430" s="98" t="b">
        <f t="shared" si="47"/>
        <v>0</v>
      </c>
      <c r="L430" s="121">
        <f t="shared" si="48"/>
        <v>0</v>
      </c>
    </row>
    <row r="431" spans="1:12" x14ac:dyDescent="0.2">
      <c r="A431" s="104" t="s">
        <v>1207</v>
      </c>
      <c r="B431" s="105" t="s">
        <v>174</v>
      </c>
      <c r="C431" s="105"/>
      <c r="D431" s="106" t="s">
        <v>717</v>
      </c>
      <c r="E431" s="105" t="s">
        <v>558</v>
      </c>
      <c r="F431" s="107">
        <v>1</v>
      </c>
      <c r="G431" s="108">
        <v>168.40858985874092</v>
      </c>
      <c r="H431" s="128">
        <f t="shared" si="51"/>
        <v>206.25</v>
      </c>
      <c r="I431" s="128">
        <f t="shared" si="52"/>
        <v>206.25</v>
      </c>
      <c r="J431" s="99"/>
      <c r="K431" s="98" t="b">
        <f t="shared" si="47"/>
        <v>0</v>
      </c>
      <c r="L431" s="121">
        <f t="shared" si="48"/>
        <v>0</v>
      </c>
    </row>
    <row r="432" spans="1:12" x14ac:dyDescent="0.2">
      <c r="A432" s="104" t="s">
        <v>1208</v>
      </c>
      <c r="B432" s="105" t="s">
        <v>174</v>
      </c>
      <c r="C432" s="105"/>
      <c r="D432" s="106" t="s">
        <v>718</v>
      </c>
      <c r="E432" s="105" t="s">
        <v>1</v>
      </c>
      <c r="F432" s="107">
        <v>1</v>
      </c>
      <c r="G432" s="108">
        <v>193.38613538009309</v>
      </c>
      <c r="H432" s="128">
        <f t="shared" si="51"/>
        <v>236.84</v>
      </c>
      <c r="I432" s="128">
        <f t="shared" si="52"/>
        <v>236.84</v>
      </c>
      <c r="J432" s="99"/>
      <c r="K432" s="98" t="b">
        <f t="shared" si="47"/>
        <v>0</v>
      </c>
      <c r="L432" s="121">
        <f t="shared" si="48"/>
        <v>0</v>
      </c>
    </row>
    <row r="433" spans="1:12" x14ac:dyDescent="0.2">
      <c r="A433" s="104" t="s">
        <v>1209</v>
      </c>
      <c r="B433" s="105" t="s">
        <v>174</v>
      </c>
      <c r="C433" s="105"/>
      <c r="D433" s="106" t="s">
        <v>728</v>
      </c>
      <c r="E433" s="105" t="s">
        <v>1</v>
      </c>
      <c r="F433" s="107">
        <v>1</v>
      </c>
      <c r="G433" s="108">
        <v>227.73740507879484</v>
      </c>
      <c r="H433" s="128">
        <f t="shared" si="51"/>
        <v>278.91000000000003</v>
      </c>
      <c r="I433" s="128">
        <f t="shared" si="52"/>
        <v>278.91000000000003</v>
      </c>
      <c r="J433" s="99"/>
      <c r="K433" s="98" t="b">
        <f t="shared" si="47"/>
        <v>0</v>
      </c>
      <c r="L433" s="121">
        <f t="shared" si="48"/>
        <v>0</v>
      </c>
    </row>
    <row r="434" spans="1:12" x14ac:dyDescent="0.2">
      <c r="A434" s="104" t="s">
        <v>1210</v>
      </c>
      <c r="B434" s="105" t="s">
        <v>174</v>
      </c>
      <c r="C434" s="105"/>
      <c r="D434" s="106" t="s">
        <v>720</v>
      </c>
      <c r="E434" s="105" t="s">
        <v>1</v>
      </c>
      <c r="F434" s="107">
        <v>7</v>
      </c>
      <c r="G434" s="108">
        <v>134.66154976728998</v>
      </c>
      <c r="H434" s="128">
        <f t="shared" si="51"/>
        <v>164.92000000000002</v>
      </c>
      <c r="I434" s="128">
        <f t="shared" si="52"/>
        <v>1154.44</v>
      </c>
      <c r="J434" s="99"/>
      <c r="K434" s="98" t="b">
        <f t="shared" si="47"/>
        <v>0</v>
      </c>
      <c r="L434" s="121">
        <f t="shared" si="48"/>
        <v>0</v>
      </c>
    </row>
    <row r="435" spans="1:12" ht="27" x14ac:dyDescent="0.2">
      <c r="A435" s="104" t="s">
        <v>1211</v>
      </c>
      <c r="B435" s="105" t="s">
        <v>174</v>
      </c>
      <c r="C435" s="105"/>
      <c r="D435" s="106" t="s">
        <v>719</v>
      </c>
      <c r="E435" s="105" t="s">
        <v>1</v>
      </c>
      <c r="F435" s="107">
        <v>20</v>
      </c>
      <c r="G435" s="108">
        <v>97.860700579733816</v>
      </c>
      <c r="H435" s="128">
        <f t="shared" si="51"/>
        <v>119.85</v>
      </c>
      <c r="I435" s="128">
        <f t="shared" si="52"/>
        <v>2397</v>
      </c>
      <c r="J435" s="99"/>
      <c r="K435" s="98" t="b">
        <f t="shared" si="47"/>
        <v>0</v>
      </c>
      <c r="L435" s="121">
        <f t="shared" si="48"/>
        <v>0</v>
      </c>
    </row>
    <row r="436" spans="1:12" x14ac:dyDescent="0.2">
      <c r="A436" s="104" t="s">
        <v>1212</v>
      </c>
      <c r="B436" s="105" t="s">
        <v>174</v>
      </c>
      <c r="C436" s="105"/>
      <c r="D436" s="106" t="s">
        <v>729</v>
      </c>
      <c r="E436" s="105" t="s">
        <v>1</v>
      </c>
      <c r="F436" s="107">
        <v>1</v>
      </c>
      <c r="G436" s="108">
        <v>121.08271413407365</v>
      </c>
      <c r="H436" s="128">
        <f t="shared" si="51"/>
        <v>148.29</v>
      </c>
      <c r="I436" s="128">
        <f t="shared" si="52"/>
        <v>148.29</v>
      </c>
      <c r="J436" s="99"/>
      <c r="K436" s="98" t="b">
        <f t="shared" si="47"/>
        <v>0</v>
      </c>
      <c r="L436" s="121">
        <f t="shared" si="48"/>
        <v>0</v>
      </c>
    </row>
    <row r="437" spans="1:12" x14ac:dyDescent="0.2">
      <c r="A437" s="104" t="s">
        <v>1213</v>
      </c>
      <c r="B437" s="105" t="s">
        <v>174</v>
      </c>
      <c r="C437" s="105"/>
      <c r="D437" s="106" t="s">
        <v>730</v>
      </c>
      <c r="E437" s="105" t="s">
        <v>8</v>
      </c>
      <c r="F437" s="107">
        <v>1</v>
      </c>
      <c r="G437" s="108">
        <v>193.7780680983098</v>
      </c>
      <c r="H437" s="128">
        <f t="shared" si="51"/>
        <v>237.32</v>
      </c>
      <c r="I437" s="128">
        <f t="shared" si="52"/>
        <v>237.32</v>
      </c>
      <c r="J437" s="99"/>
      <c r="K437" s="98" t="b">
        <f t="shared" si="47"/>
        <v>0</v>
      </c>
      <c r="L437" s="121">
        <f t="shared" si="48"/>
        <v>0</v>
      </c>
    </row>
    <row r="438" spans="1:12" ht="27" x14ac:dyDescent="0.2">
      <c r="A438" s="104" t="s">
        <v>1214</v>
      </c>
      <c r="B438" s="105" t="s">
        <v>174</v>
      </c>
      <c r="C438" s="105"/>
      <c r="D438" s="106" t="s">
        <v>724</v>
      </c>
      <c r="E438" s="105" t="s">
        <v>10</v>
      </c>
      <c r="F438" s="107">
        <v>167.66</v>
      </c>
      <c r="G438" s="108">
        <v>77.112760361083744</v>
      </c>
      <c r="H438" s="128">
        <f t="shared" si="51"/>
        <v>94.439997614219251</v>
      </c>
      <c r="I438" s="128">
        <f t="shared" si="52"/>
        <v>15833.81</v>
      </c>
      <c r="J438" s="99"/>
      <c r="K438" s="98" t="b">
        <f t="shared" si="47"/>
        <v>0</v>
      </c>
      <c r="L438" s="121">
        <f t="shared" si="48"/>
        <v>0</v>
      </c>
    </row>
    <row r="439" spans="1:12" x14ac:dyDescent="0.2">
      <c r="A439" s="131" t="s">
        <v>731</v>
      </c>
      <c r="B439" s="132"/>
      <c r="C439" s="132"/>
      <c r="D439" s="133" t="s">
        <v>732</v>
      </c>
      <c r="E439" s="134"/>
      <c r="F439" s="135"/>
      <c r="G439" s="136"/>
      <c r="H439" s="137"/>
      <c r="I439" s="137"/>
      <c r="J439" s="99"/>
      <c r="K439" s="98" t="b">
        <f t="shared" si="47"/>
        <v>1</v>
      </c>
      <c r="L439" s="121"/>
    </row>
    <row r="440" spans="1:12" x14ac:dyDescent="0.2">
      <c r="A440" s="104" t="s">
        <v>1215</v>
      </c>
      <c r="B440" s="105" t="s">
        <v>174</v>
      </c>
      <c r="C440" s="105"/>
      <c r="D440" s="106" t="s">
        <v>733</v>
      </c>
      <c r="E440" s="105" t="s">
        <v>1</v>
      </c>
      <c r="F440" s="107">
        <v>3</v>
      </c>
      <c r="G440" s="108">
        <v>1865.240467053156</v>
      </c>
      <c r="H440" s="128">
        <f t="shared" si="51"/>
        <v>2284.36</v>
      </c>
      <c r="I440" s="128">
        <f t="shared" si="52"/>
        <v>6853.08</v>
      </c>
      <c r="J440" s="99"/>
      <c r="K440" s="98" t="b">
        <f t="shared" si="47"/>
        <v>0</v>
      </c>
      <c r="L440" s="121">
        <f t="shared" si="48"/>
        <v>0</v>
      </c>
    </row>
    <row r="441" spans="1:12" x14ac:dyDescent="0.2">
      <c r="A441" s="104" t="s">
        <v>1216</v>
      </c>
      <c r="B441" s="105" t="s">
        <v>174</v>
      </c>
      <c r="C441" s="105"/>
      <c r="D441" s="106" t="s">
        <v>734</v>
      </c>
      <c r="E441" s="105" t="s">
        <v>1</v>
      </c>
      <c r="F441" s="107">
        <v>1</v>
      </c>
      <c r="G441" s="108">
        <v>1595.3131379113254</v>
      </c>
      <c r="H441" s="128">
        <f t="shared" si="51"/>
        <v>1953.78</v>
      </c>
      <c r="I441" s="128">
        <f t="shared" si="52"/>
        <v>1953.78</v>
      </c>
      <c r="J441" s="99"/>
      <c r="K441" s="98" t="b">
        <f t="shared" si="47"/>
        <v>0</v>
      </c>
      <c r="L441" s="121">
        <f t="shared" si="48"/>
        <v>0</v>
      </c>
    </row>
    <row r="442" spans="1:12" x14ac:dyDescent="0.2">
      <c r="A442" s="131" t="s">
        <v>735</v>
      </c>
      <c r="B442" s="132"/>
      <c r="C442" s="132"/>
      <c r="D442" s="133" t="s">
        <v>736</v>
      </c>
      <c r="E442" s="134"/>
      <c r="F442" s="135"/>
      <c r="G442" s="136"/>
      <c r="H442" s="137"/>
      <c r="I442" s="137"/>
      <c r="J442" s="99"/>
      <c r="K442" s="98" t="b">
        <f t="shared" si="47"/>
        <v>1</v>
      </c>
      <c r="L442" s="121"/>
    </row>
    <row r="443" spans="1:12" x14ac:dyDescent="0.2">
      <c r="A443" s="104" t="s">
        <v>1217</v>
      </c>
      <c r="B443" s="105" t="s">
        <v>174</v>
      </c>
      <c r="C443" s="105"/>
      <c r="D443" s="106" t="s">
        <v>737</v>
      </c>
      <c r="E443" s="105" t="s">
        <v>1</v>
      </c>
      <c r="F443" s="107">
        <v>1</v>
      </c>
      <c r="G443" s="108">
        <v>3145.8397975014291</v>
      </c>
      <c r="H443" s="128">
        <f t="shared" si="51"/>
        <v>3852.71</v>
      </c>
      <c r="I443" s="128">
        <f t="shared" si="52"/>
        <v>3852.71</v>
      </c>
      <c r="J443" s="99"/>
      <c r="K443" s="98" t="b">
        <f t="shared" si="47"/>
        <v>0</v>
      </c>
      <c r="L443" s="121">
        <f t="shared" si="48"/>
        <v>0</v>
      </c>
    </row>
    <row r="444" spans="1:12" x14ac:dyDescent="0.2">
      <c r="A444" s="131" t="s">
        <v>738</v>
      </c>
      <c r="B444" s="132"/>
      <c r="C444" s="132"/>
      <c r="D444" s="133" t="s">
        <v>739</v>
      </c>
      <c r="E444" s="134"/>
      <c r="F444" s="135"/>
      <c r="G444" s="136"/>
      <c r="H444" s="137"/>
      <c r="I444" s="137"/>
      <c r="J444" s="99"/>
      <c r="K444" s="98" t="b">
        <f t="shared" si="47"/>
        <v>1</v>
      </c>
      <c r="L444" s="121"/>
    </row>
    <row r="445" spans="1:12" x14ac:dyDescent="0.2">
      <c r="A445" s="104" t="s">
        <v>1218</v>
      </c>
      <c r="B445" s="105" t="s">
        <v>174</v>
      </c>
      <c r="C445" s="105"/>
      <c r="D445" s="106" t="s">
        <v>740</v>
      </c>
      <c r="E445" s="105" t="s">
        <v>1</v>
      </c>
      <c r="F445" s="107">
        <v>6</v>
      </c>
      <c r="G445" s="108">
        <v>203.7723524128358</v>
      </c>
      <c r="H445" s="128">
        <f t="shared" si="51"/>
        <v>249.55999999999997</v>
      </c>
      <c r="I445" s="128">
        <f t="shared" si="52"/>
        <v>1497.36</v>
      </c>
      <c r="J445" s="99"/>
      <c r="K445" s="98" t="b">
        <f t="shared" si="47"/>
        <v>0</v>
      </c>
      <c r="L445" s="121">
        <f t="shared" si="48"/>
        <v>0</v>
      </c>
    </row>
    <row r="446" spans="1:12" x14ac:dyDescent="0.2">
      <c r="A446" s="104" t="s">
        <v>1219</v>
      </c>
      <c r="B446" s="105" t="s">
        <v>174</v>
      </c>
      <c r="C446" s="105"/>
      <c r="D446" s="106" t="s">
        <v>741</v>
      </c>
      <c r="E446" s="105" t="s">
        <v>1</v>
      </c>
      <c r="F446" s="107">
        <v>29</v>
      </c>
      <c r="G446" s="108">
        <v>21.9400669551727</v>
      </c>
      <c r="H446" s="128">
        <f t="shared" si="51"/>
        <v>26.870000000000005</v>
      </c>
      <c r="I446" s="128">
        <f t="shared" si="52"/>
        <v>779.23000000000013</v>
      </c>
      <c r="J446" s="99"/>
      <c r="K446" s="98" t="b">
        <f t="shared" si="47"/>
        <v>0</v>
      </c>
      <c r="L446" s="121">
        <f t="shared" si="48"/>
        <v>0</v>
      </c>
    </row>
    <row r="447" spans="1:12" ht="27" x14ac:dyDescent="0.2">
      <c r="A447" s="104" t="s">
        <v>1220</v>
      </c>
      <c r="B447" s="105" t="s">
        <v>174</v>
      </c>
      <c r="C447" s="105"/>
      <c r="D447" s="106" t="s">
        <v>742</v>
      </c>
      <c r="E447" s="105" t="s">
        <v>558</v>
      </c>
      <c r="F447" s="107">
        <v>4</v>
      </c>
      <c r="G447" s="108">
        <v>222.20135543398385</v>
      </c>
      <c r="H447" s="128">
        <f t="shared" si="51"/>
        <v>272.13</v>
      </c>
      <c r="I447" s="128">
        <f t="shared" si="52"/>
        <v>1088.52</v>
      </c>
      <c r="J447" s="99"/>
      <c r="K447" s="98" t="b">
        <f t="shared" si="47"/>
        <v>0</v>
      </c>
      <c r="L447" s="121">
        <f t="shared" si="48"/>
        <v>0</v>
      </c>
    </row>
    <row r="448" spans="1:12" ht="27" x14ac:dyDescent="0.2">
      <c r="A448" s="104" t="s">
        <v>1221</v>
      </c>
      <c r="B448" s="105" t="s">
        <v>174</v>
      </c>
      <c r="C448" s="105"/>
      <c r="D448" s="106" t="s">
        <v>743</v>
      </c>
      <c r="E448" s="105" t="s">
        <v>1</v>
      </c>
      <c r="F448" s="107">
        <v>3</v>
      </c>
      <c r="G448" s="108">
        <v>119.40883481668982</v>
      </c>
      <c r="H448" s="128">
        <f t="shared" si="51"/>
        <v>146.24</v>
      </c>
      <c r="I448" s="128">
        <f t="shared" si="52"/>
        <v>438.72</v>
      </c>
      <c r="J448" s="99"/>
      <c r="K448" s="98" t="b">
        <f t="shared" si="47"/>
        <v>0</v>
      </c>
      <c r="L448" s="121">
        <f t="shared" si="48"/>
        <v>0</v>
      </c>
    </row>
    <row r="449" spans="1:12" x14ac:dyDescent="0.2">
      <c r="A449" s="104" t="s">
        <v>1222</v>
      </c>
      <c r="B449" s="105" t="s">
        <v>174</v>
      </c>
      <c r="C449" s="105"/>
      <c r="D449" s="106" t="s">
        <v>744</v>
      </c>
      <c r="E449" s="105" t="s">
        <v>377</v>
      </c>
      <c r="F449" s="107">
        <v>1</v>
      </c>
      <c r="G449" s="108">
        <v>78.860129011186416</v>
      </c>
      <c r="H449" s="128">
        <f t="shared" si="51"/>
        <v>96.58</v>
      </c>
      <c r="I449" s="128">
        <f t="shared" si="52"/>
        <v>96.58</v>
      </c>
      <c r="J449" s="99"/>
      <c r="K449" s="98" t="b">
        <f t="shared" si="47"/>
        <v>0</v>
      </c>
      <c r="L449" s="121">
        <f t="shared" si="48"/>
        <v>0</v>
      </c>
    </row>
    <row r="450" spans="1:12" ht="27" x14ac:dyDescent="0.2">
      <c r="A450" s="104" t="s">
        <v>1223</v>
      </c>
      <c r="B450" s="105" t="s">
        <v>174</v>
      </c>
      <c r="C450" s="105"/>
      <c r="D450" s="106" t="s">
        <v>745</v>
      </c>
      <c r="E450" s="105" t="s">
        <v>1</v>
      </c>
      <c r="F450" s="107">
        <v>1</v>
      </c>
      <c r="G450" s="108">
        <v>234.90650771617541</v>
      </c>
      <c r="H450" s="128">
        <f t="shared" si="51"/>
        <v>287.69</v>
      </c>
      <c r="I450" s="128">
        <f t="shared" si="52"/>
        <v>287.69</v>
      </c>
      <c r="J450" s="99"/>
      <c r="K450" s="98" t="b">
        <f t="shared" si="47"/>
        <v>0</v>
      </c>
      <c r="L450" s="121">
        <f t="shared" si="48"/>
        <v>0</v>
      </c>
    </row>
    <row r="451" spans="1:12" x14ac:dyDescent="0.2">
      <c r="A451" s="131" t="s">
        <v>746</v>
      </c>
      <c r="B451" s="132"/>
      <c r="C451" s="132"/>
      <c r="D451" s="133" t="s">
        <v>747</v>
      </c>
      <c r="E451" s="134"/>
      <c r="F451" s="135"/>
      <c r="G451" s="136"/>
      <c r="H451" s="137"/>
      <c r="I451" s="137"/>
      <c r="J451" s="99"/>
      <c r="K451" s="98" t="b">
        <f t="shared" si="47"/>
        <v>1</v>
      </c>
      <c r="L451" s="121"/>
    </row>
    <row r="452" spans="1:12" x14ac:dyDescent="0.2">
      <c r="A452" s="104" t="s">
        <v>1224</v>
      </c>
      <c r="B452" s="105" t="s">
        <v>174</v>
      </c>
      <c r="C452" s="105"/>
      <c r="D452" s="106" t="s">
        <v>748</v>
      </c>
      <c r="E452" s="105" t="s">
        <v>1</v>
      </c>
      <c r="F452" s="107">
        <v>27</v>
      </c>
      <c r="G452" s="108">
        <v>41.642851310525032</v>
      </c>
      <c r="H452" s="128">
        <f t="shared" si="51"/>
        <v>51</v>
      </c>
      <c r="I452" s="128">
        <f t="shared" si="52"/>
        <v>1377</v>
      </c>
      <c r="J452" s="99"/>
      <c r="K452" s="98" t="b">
        <f t="shared" si="47"/>
        <v>0</v>
      </c>
      <c r="L452" s="121">
        <f t="shared" si="48"/>
        <v>0</v>
      </c>
    </row>
    <row r="453" spans="1:12" ht="27" x14ac:dyDescent="0.2">
      <c r="A453" s="104" t="s">
        <v>1225</v>
      </c>
      <c r="B453" s="105" t="s">
        <v>174</v>
      </c>
      <c r="C453" s="105"/>
      <c r="D453" s="106" t="s">
        <v>749</v>
      </c>
      <c r="E453" s="105" t="s">
        <v>377</v>
      </c>
      <c r="F453" s="107">
        <v>6</v>
      </c>
      <c r="G453" s="108">
        <v>81.987425491957225</v>
      </c>
      <c r="H453" s="128">
        <f t="shared" si="51"/>
        <v>100.41000000000001</v>
      </c>
      <c r="I453" s="128">
        <f t="shared" si="52"/>
        <v>602.46</v>
      </c>
      <c r="J453" s="99"/>
      <c r="K453" s="98" t="b">
        <f t="shared" si="47"/>
        <v>0</v>
      </c>
      <c r="L453" s="121">
        <f t="shared" si="48"/>
        <v>0</v>
      </c>
    </row>
    <row r="454" spans="1:12" x14ac:dyDescent="0.2">
      <c r="A454" s="104" t="s">
        <v>1226</v>
      </c>
      <c r="B454" s="105" t="s">
        <v>174</v>
      </c>
      <c r="C454" s="105"/>
      <c r="D454" s="106" t="s">
        <v>750</v>
      </c>
      <c r="E454" s="105" t="s">
        <v>377</v>
      </c>
      <c r="F454" s="107">
        <v>1</v>
      </c>
      <c r="G454" s="108">
        <v>48.158732750877768</v>
      </c>
      <c r="H454" s="128">
        <f t="shared" si="51"/>
        <v>58.98</v>
      </c>
      <c r="I454" s="128">
        <f t="shared" si="52"/>
        <v>58.98</v>
      </c>
      <c r="J454" s="99"/>
      <c r="K454" s="98" t="b">
        <f t="shared" si="47"/>
        <v>0</v>
      </c>
      <c r="L454" s="121">
        <f t="shared" si="48"/>
        <v>0</v>
      </c>
    </row>
    <row r="455" spans="1:12" x14ac:dyDescent="0.2">
      <c r="A455" s="104" t="s">
        <v>1227</v>
      </c>
      <c r="B455" s="105" t="s">
        <v>174</v>
      </c>
      <c r="C455" s="105"/>
      <c r="D455" s="106" t="s">
        <v>751</v>
      </c>
      <c r="E455" s="105" t="s">
        <v>377</v>
      </c>
      <c r="F455" s="107">
        <v>9</v>
      </c>
      <c r="G455" s="108">
        <v>40.360904711357882</v>
      </c>
      <c r="H455" s="128">
        <f t="shared" si="51"/>
        <v>49.429999999999993</v>
      </c>
      <c r="I455" s="128">
        <f t="shared" si="52"/>
        <v>444.86999999999995</v>
      </c>
      <c r="J455" s="99"/>
      <c r="K455" s="98" t="b">
        <f t="shared" si="47"/>
        <v>0</v>
      </c>
      <c r="L455" s="121">
        <f t="shared" si="48"/>
        <v>0</v>
      </c>
    </row>
    <row r="456" spans="1:12" x14ac:dyDescent="0.2">
      <c r="A456" s="104" t="s">
        <v>1228</v>
      </c>
      <c r="B456" s="105" t="s">
        <v>174</v>
      </c>
      <c r="C456" s="105"/>
      <c r="D456" s="106" t="s">
        <v>752</v>
      </c>
      <c r="E456" s="105" t="s">
        <v>1</v>
      </c>
      <c r="F456" s="107">
        <v>17</v>
      </c>
      <c r="G456" s="108">
        <v>29.893035028986695</v>
      </c>
      <c r="H456" s="128">
        <f t="shared" si="51"/>
        <v>36.61</v>
      </c>
      <c r="I456" s="128">
        <f t="shared" si="52"/>
        <v>622.37</v>
      </c>
      <c r="J456" s="99"/>
      <c r="K456" s="98" t="b">
        <f t="shared" si="47"/>
        <v>0</v>
      </c>
      <c r="L456" s="121">
        <f t="shared" si="48"/>
        <v>0</v>
      </c>
    </row>
    <row r="457" spans="1:12" x14ac:dyDescent="0.2">
      <c r="A457" s="109">
        <v>19</v>
      </c>
      <c r="B457" s="110"/>
      <c r="C457" s="110"/>
      <c r="D457" s="111" t="s">
        <v>753</v>
      </c>
      <c r="E457" s="112"/>
      <c r="F457" s="113"/>
      <c r="G457" s="114"/>
      <c r="H457" s="114"/>
      <c r="I457" s="129">
        <f>SUM(I458:I543)</f>
        <v>471291.83</v>
      </c>
      <c r="J457" s="99"/>
      <c r="K457" s="98" t="b">
        <f t="shared" si="47"/>
        <v>0</v>
      </c>
      <c r="L457" s="121"/>
    </row>
    <row r="458" spans="1:12" x14ac:dyDescent="0.2">
      <c r="A458" s="131" t="s">
        <v>754</v>
      </c>
      <c r="B458" s="132"/>
      <c r="C458" s="132"/>
      <c r="D458" s="133" t="s">
        <v>755</v>
      </c>
      <c r="E458" s="134"/>
      <c r="F458" s="135"/>
      <c r="G458" s="136"/>
      <c r="H458" s="137"/>
      <c r="I458" s="137"/>
      <c r="J458" s="99"/>
      <c r="K458" s="98" t="b">
        <f t="shared" si="47"/>
        <v>1</v>
      </c>
      <c r="L458" s="121"/>
    </row>
    <row r="459" spans="1:12" ht="27" x14ac:dyDescent="0.2">
      <c r="A459" s="104" t="s">
        <v>1229</v>
      </c>
      <c r="B459" s="105" t="s">
        <v>174</v>
      </c>
      <c r="C459" s="105"/>
      <c r="D459" s="106" t="s">
        <v>756</v>
      </c>
      <c r="E459" s="105" t="s">
        <v>1</v>
      </c>
      <c r="F459" s="107">
        <v>1</v>
      </c>
      <c r="G459" s="108">
        <v>49718.902588388999</v>
      </c>
      <c r="H459" s="128">
        <f t="shared" ref="H459:H521" si="53">G459*(1+$H$11)</f>
        <v>60890.740000000005</v>
      </c>
      <c r="I459" s="128">
        <f t="shared" ref="I459:I521" si="54">F459*H459</f>
        <v>60890.740000000005</v>
      </c>
      <c r="J459" s="99"/>
      <c r="K459" s="98" t="b">
        <f t="shared" si="47"/>
        <v>0</v>
      </c>
      <c r="L459" s="121">
        <f t="shared" si="48"/>
        <v>0</v>
      </c>
    </row>
    <row r="460" spans="1:12" ht="27" x14ac:dyDescent="0.2">
      <c r="A460" s="104" t="s">
        <v>1230</v>
      </c>
      <c r="B460" s="105" t="s">
        <v>174</v>
      </c>
      <c r="C460" s="105"/>
      <c r="D460" s="106" t="s">
        <v>757</v>
      </c>
      <c r="E460" s="105" t="s">
        <v>1</v>
      </c>
      <c r="F460" s="107">
        <v>1</v>
      </c>
      <c r="G460" s="108">
        <v>320.75610353555976</v>
      </c>
      <c r="H460" s="128">
        <f t="shared" si="53"/>
        <v>392.83</v>
      </c>
      <c r="I460" s="128">
        <f t="shared" si="54"/>
        <v>392.83</v>
      </c>
      <c r="J460" s="99"/>
      <c r="K460" s="98" t="b">
        <f t="shared" si="47"/>
        <v>0</v>
      </c>
      <c r="L460" s="121">
        <f t="shared" si="48"/>
        <v>0</v>
      </c>
    </row>
    <row r="461" spans="1:12" ht="40.5" x14ac:dyDescent="0.2">
      <c r="A461" s="104" t="s">
        <v>1231</v>
      </c>
      <c r="B461" s="105" t="s">
        <v>174</v>
      </c>
      <c r="C461" s="105"/>
      <c r="D461" s="106" t="s">
        <v>758</v>
      </c>
      <c r="E461" s="105" t="s">
        <v>1</v>
      </c>
      <c r="F461" s="107">
        <v>6</v>
      </c>
      <c r="G461" s="108">
        <v>534.63705397240142</v>
      </c>
      <c r="H461" s="128">
        <f t="shared" si="53"/>
        <v>654.77</v>
      </c>
      <c r="I461" s="128">
        <f t="shared" si="54"/>
        <v>3928.62</v>
      </c>
      <c r="J461" s="99"/>
      <c r="K461" s="98" t="b">
        <f t="shared" si="47"/>
        <v>0</v>
      </c>
      <c r="L461" s="121">
        <f t="shared" si="48"/>
        <v>0</v>
      </c>
    </row>
    <row r="462" spans="1:12" ht="40.5" x14ac:dyDescent="0.2">
      <c r="A462" s="104" t="s">
        <v>1232</v>
      </c>
      <c r="B462" s="105" t="s">
        <v>174</v>
      </c>
      <c r="C462" s="105"/>
      <c r="D462" s="106" t="s">
        <v>759</v>
      </c>
      <c r="E462" s="105" t="s">
        <v>1</v>
      </c>
      <c r="F462" s="107">
        <v>3</v>
      </c>
      <c r="G462" s="108">
        <v>766.35094308810335</v>
      </c>
      <c r="H462" s="128">
        <f t="shared" si="53"/>
        <v>938.55000000000007</v>
      </c>
      <c r="I462" s="128">
        <f t="shared" si="54"/>
        <v>2815.65</v>
      </c>
      <c r="J462" s="99"/>
      <c r="K462" s="98" t="b">
        <f t="shared" si="47"/>
        <v>0</v>
      </c>
      <c r="L462" s="121">
        <f t="shared" si="48"/>
        <v>0</v>
      </c>
    </row>
    <row r="463" spans="1:12" ht="40.5" x14ac:dyDescent="0.2">
      <c r="A463" s="104" t="s">
        <v>1233</v>
      </c>
      <c r="B463" s="105" t="s">
        <v>174</v>
      </c>
      <c r="C463" s="105"/>
      <c r="D463" s="106" t="s">
        <v>760</v>
      </c>
      <c r="E463" s="105" t="s">
        <v>377</v>
      </c>
      <c r="F463" s="107">
        <v>1</v>
      </c>
      <c r="G463" s="108">
        <v>2950.9022617783949</v>
      </c>
      <c r="H463" s="128">
        <f t="shared" si="53"/>
        <v>3613.97</v>
      </c>
      <c r="I463" s="128">
        <f t="shared" si="54"/>
        <v>3613.97</v>
      </c>
      <c r="J463" s="99"/>
      <c r="K463" s="98" t="b">
        <f t="shared" si="47"/>
        <v>0</v>
      </c>
      <c r="L463" s="121">
        <f t="shared" si="48"/>
        <v>0</v>
      </c>
    </row>
    <row r="464" spans="1:12" x14ac:dyDescent="0.2">
      <c r="A464" s="131" t="s">
        <v>761</v>
      </c>
      <c r="B464" s="132"/>
      <c r="C464" s="132"/>
      <c r="D464" s="133" t="s">
        <v>762</v>
      </c>
      <c r="E464" s="134"/>
      <c r="F464" s="135"/>
      <c r="G464" s="136"/>
      <c r="H464" s="137"/>
      <c r="I464" s="137"/>
      <c r="J464" s="99"/>
      <c r="K464" s="98" t="b">
        <f t="shared" si="47"/>
        <v>1</v>
      </c>
      <c r="L464" s="121"/>
    </row>
    <row r="465" spans="1:12" ht="27" x14ac:dyDescent="0.2">
      <c r="A465" s="104" t="s">
        <v>1234</v>
      </c>
      <c r="B465" s="105" t="s">
        <v>174</v>
      </c>
      <c r="C465" s="105"/>
      <c r="D465" s="106" t="s">
        <v>763</v>
      </c>
      <c r="E465" s="105" t="s">
        <v>1</v>
      </c>
      <c r="F465" s="107">
        <v>2</v>
      </c>
      <c r="G465" s="108">
        <v>59.296154160202505</v>
      </c>
      <c r="H465" s="128">
        <f t="shared" si="53"/>
        <v>72.62</v>
      </c>
      <c r="I465" s="128">
        <f t="shared" si="54"/>
        <v>145.24</v>
      </c>
      <c r="J465" s="99"/>
      <c r="K465" s="98" t="b">
        <f t="shared" si="47"/>
        <v>0</v>
      </c>
      <c r="L465" s="121">
        <f t="shared" si="48"/>
        <v>0</v>
      </c>
    </row>
    <row r="466" spans="1:12" x14ac:dyDescent="0.2">
      <c r="A466" s="104" t="s">
        <v>1235</v>
      </c>
      <c r="B466" s="105" t="s">
        <v>174</v>
      </c>
      <c r="C466" s="105"/>
      <c r="D466" s="106" t="s">
        <v>764</v>
      </c>
      <c r="E466" s="105" t="s">
        <v>1</v>
      </c>
      <c r="F466" s="107">
        <v>2</v>
      </c>
      <c r="G466" s="108">
        <v>66.971503225279662</v>
      </c>
      <c r="H466" s="128">
        <f t="shared" si="53"/>
        <v>82.02</v>
      </c>
      <c r="I466" s="128">
        <f t="shared" si="54"/>
        <v>164.04</v>
      </c>
      <c r="J466" s="99"/>
      <c r="K466" s="98" t="b">
        <f t="shared" si="47"/>
        <v>0</v>
      </c>
      <c r="L466" s="121">
        <f t="shared" si="48"/>
        <v>0</v>
      </c>
    </row>
    <row r="467" spans="1:12" x14ac:dyDescent="0.2">
      <c r="A467" s="104" t="s">
        <v>1236</v>
      </c>
      <c r="B467" s="105" t="s">
        <v>174</v>
      </c>
      <c r="C467" s="105"/>
      <c r="D467" s="106" t="s">
        <v>765</v>
      </c>
      <c r="E467" s="105" t="s">
        <v>1</v>
      </c>
      <c r="F467" s="107">
        <v>10</v>
      </c>
      <c r="G467" s="108">
        <v>196.61958030538091</v>
      </c>
      <c r="H467" s="128">
        <f t="shared" si="53"/>
        <v>240.79999999999998</v>
      </c>
      <c r="I467" s="128">
        <f t="shared" si="54"/>
        <v>2408</v>
      </c>
      <c r="J467" s="99"/>
      <c r="K467" s="98" t="b">
        <f t="shared" ref="K467:K530" si="55">I467=J467</f>
        <v>0</v>
      </c>
      <c r="L467" s="121">
        <f t="shared" si="48"/>
        <v>0</v>
      </c>
    </row>
    <row r="468" spans="1:12" ht="27" x14ac:dyDescent="0.2">
      <c r="A468" s="104" t="s">
        <v>1237</v>
      </c>
      <c r="B468" s="105" t="s">
        <v>174</v>
      </c>
      <c r="C468" s="105"/>
      <c r="D468" s="106" t="s">
        <v>24</v>
      </c>
      <c r="E468" s="105" t="s">
        <v>1</v>
      </c>
      <c r="F468" s="107">
        <v>30</v>
      </c>
      <c r="G468" s="108">
        <v>9.6431779211235416</v>
      </c>
      <c r="H468" s="128">
        <f t="shared" si="53"/>
        <v>11.81</v>
      </c>
      <c r="I468" s="128">
        <f t="shared" si="54"/>
        <v>354.3</v>
      </c>
      <c r="J468" s="99"/>
      <c r="K468" s="98" t="b">
        <f t="shared" si="55"/>
        <v>0</v>
      </c>
      <c r="L468" s="121">
        <f t="shared" ref="L468:L531" si="56">J468/(F468*(1+$H$11))</f>
        <v>0</v>
      </c>
    </row>
    <row r="469" spans="1:12" ht="27" x14ac:dyDescent="0.2">
      <c r="A469" s="104" t="s">
        <v>1238</v>
      </c>
      <c r="B469" s="105" t="s">
        <v>174</v>
      </c>
      <c r="C469" s="105"/>
      <c r="D469" s="106" t="s">
        <v>766</v>
      </c>
      <c r="E469" s="105" t="s">
        <v>1</v>
      </c>
      <c r="F469" s="107">
        <v>10</v>
      </c>
      <c r="G469" s="108">
        <v>10.100432759043031</v>
      </c>
      <c r="H469" s="128">
        <f t="shared" si="53"/>
        <v>12.37</v>
      </c>
      <c r="I469" s="128">
        <f t="shared" si="54"/>
        <v>123.69999999999999</v>
      </c>
      <c r="J469" s="99"/>
      <c r="K469" s="98" t="b">
        <f t="shared" si="55"/>
        <v>0</v>
      </c>
      <c r="L469" s="121">
        <f t="shared" si="56"/>
        <v>0</v>
      </c>
    </row>
    <row r="470" spans="1:12" ht="27" x14ac:dyDescent="0.2">
      <c r="A470" s="104" t="s">
        <v>1239</v>
      </c>
      <c r="B470" s="105" t="s">
        <v>174</v>
      </c>
      <c r="C470" s="105"/>
      <c r="D470" s="106" t="s">
        <v>767</v>
      </c>
      <c r="E470" s="105" t="s">
        <v>1</v>
      </c>
      <c r="F470" s="107">
        <v>15</v>
      </c>
      <c r="G470" s="108">
        <v>11.080264554584797</v>
      </c>
      <c r="H470" s="128">
        <f t="shared" si="53"/>
        <v>13.57</v>
      </c>
      <c r="I470" s="128">
        <f t="shared" si="54"/>
        <v>203.55</v>
      </c>
      <c r="J470" s="99"/>
      <c r="K470" s="98" t="b">
        <f t="shared" si="55"/>
        <v>0</v>
      </c>
      <c r="L470" s="121">
        <f t="shared" si="56"/>
        <v>0</v>
      </c>
    </row>
    <row r="471" spans="1:12" ht="27" x14ac:dyDescent="0.2">
      <c r="A471" s="104" t="s">
        <v>1240</v>
      </c>
      <c r="B471" s="105" t="s">
        <v>174</v>
      </c>
      <c r="C471" s="105"/>
      <c r="D471" s="106" t="s">
        <v>768</v>
      </c>
      <c r="E471" s="105" t="s">
        <v>1</v>
      </c>
      <c r="F471" s="107">
        <v>1</v>
      </c>
      <c r="G471" s="108">
        <v>11.080264554584797</v>
      </c>
      <c r="H471" s="128">
        <f t="shared" si="53"/>
        <v>13.57</v>
      </c>
      <c r="I471" s="128">
        <f t="shared" si="54"/>
        <v>13.57</v>
      </c>
      <c r="J471" s="99"/>
      <c r="K471" s="98" t="b">
        <f t="shared" si="55"/>
        <v>0</v>
      </c>
      <c r="L471" s="121">
        <f t="shared" si="56"/>
        <v>0</v>
      </c>
    </row>
    <row r="472" spans="1:12" ht="27" x14ac:dyDescent="0.2">
      <c r="A472" s="104" t="s">
        <v>1241</v>
      </c>
      <c r="B472" s="105" t="s">
        <v>174</v>
      </c>
      <c r="C472" s="105"/>
      <c r="D472" s="106" t="s">
        <v>769</v>
      </c>
      <c r="E472" s="105" t="s">
        <v>1</v>
      </c>
      <c r="F472" s="107">
        <v>5</v>
      </c>
      <c r="G472" s="108">
        <v>12.19890585449498</v>
      </c>
      <c r="H472" s="128">
        <f t="shared" si="53"/>
        <v>14.94</v>
      </c>
      <c r="I472" s="128">
        <f t="shared" si="54"/>
        <v>74.7</v>
      </c>
      <c r="J472" s="99"/>
      <c r="K472" s="98" t="b">
        <f t="shared" si="55"/>
        <v>0</v>
      </c>
      <c r="L472" s="121">
        <f t="shared" si="56"/>
        <v>0</v>
      </c>
    </row>
    <row r="473" spans="1:12" ht="27" x14ac:dyDescent="0.2">
      <c r="A473" s="104" t="s">
        <v>1242</v>
      </c>
      <c r="B473" s="105" t="s">
        <v>174</v>
      </c>
      <c r="C473" s="105"/>
      <c r="D473" s="106" t="s">
        <v>770</v>
      </c>
      <c r="E473" s="105" t="s">
        <v>1</v>
      </c>
      <c r="F473" s="107">
        <v>5</v>
      </c>
      <c r="G473" s="108">
        <v>47.448354699109991</v>
      </c>
      <c r="H473" s="128">
        <f t="shared" si="53"/>
        <v>58.11</v>
      </c>
      <c r="I473" s="128">
        <f t="shared" si="54"/>
        <v>290.55</v>
      </c>
      <c r="J473" s="99"/>
      <c r="K473" s="98" t="b">
        <f t="shared" si="55"/>
        <v>0</v>
      </c>
      <c r="L473" s="121">
        <f t="shared" si="56"/>
        <v>0</v>
      </c>
    </row>
    <row r="474" spans="1:12" ht="27" x14ac:dyDescent="0.2">
      <c r="A474" s="104" t="s">
        <v>1243</v>
      </c>
      <c r="B474" s="105" t="s">
        <v>174</v>
      </c>
      <c r="C474" s="105"/>
      <c r="D474" s="106" t="s">
        <v>23</v>
      </c>
      <c r="E474" s="105" t="s">
        <v>1</v>
      </c>
      <c r="F474" s="107">
        <v>5</v>
      </c>
      <c r="G474" s="108">
        <v>48.379194904874666</v>
      </c>
      <c r="H474" s="128">
        <f t="shared" si="53"/>
        <v>59.25</v>
      </c>
      <c r="I474" s="128">
        <f t="shared" si="54"/>
        <v>296.25</v>
      </c>
      <c r="J474" s="99"/>
      <c r="K474" s="98" t="b">
        <f t="shared" si="55"/>
        <v>0</v>
      </c>
      <c r="L474" s="121">
        <f t="shared" si="56"/>
        <v>0</v>
      </c>
    </row>
    <row r="475" spans="1:12" ht="27" x14ac:dyDescent="0.2">
      <c r="A475" s="104" t="s">
        <v>1244</v>
      </c>
      <c r="B475" s="105" t="s">
        <v>174</v>
      </c>
      <c r="C475" s="105"/>
      <c r="D475" s="106" t="s">
        <v>771</v>
      </c>
      <c r="E475" s="105" t="s">
        <v>1</v>
      </c>
      <c r="F475" s="107">
        <v>13</v>
      </c>
      <c r="G475" s="108">
        <v>50.281701641218255</v>
      </c>
      <c r="H475" s="128">
        <f t="shared" si="53"/>
        <v>61.579999999999991</v>
      </c>
      <c r="I475" s="128">
        <f t="shared" si="54"/>
        <v>800.53999999999985</v>
      </c>
      <c r="J475" s="99"/>
      <c r="K475" s="98" t="b">
        <f t="shared" si="55"/>
        <v>0</v>
      </c>
      <c r="L475" s="121">
        <f t="shared" si="56"/>
        <v>0</v>
      </c>
    </row>
    <row r="476" spans="1:12" ht="27" x14ac:dyDescent="0.2">
      <c r="A476" s="104" t="s">
        <v>1245</v>
      </c>
      <c r="B476" s="105" t="s">
        <v>174</v>
      </c>
      <c r="C476" s="105"/>
      <c r="D476" s="106" t="s">
        <v>772</v>
      </c>
      <c r="E476" s="105" t="s">
        <v>1</v>
      </c>
      <c r="F476" s="107">
        <v>3</v>
      </c>
      <c r="G476" s="108">
        <v>52.559810565852871</v>
      </c>
      <c r="H476" s="128">
        <f t="shared" si="53"/>
        <v>64.37</v>
      </c>
      <c r="I476" s="128">
        <f t="shared" si="54"/>
        <v>193.11</v>
      </c>
      <c r="J476" s="99"/>
      <c r="K476" s="98" t="b">
        <f t="shared" si="55"/>
        <v>0</v>
      </c>
      <c r="L476" s="121">
        <f t="shared" si="56"/>
        <v>0</v>
      </c>
    </row>
    <row r="477" spans="1:12" ht="27" x14ac:dyDescent="0.2">
      <c r="A477" s="104" t="s">
        <v>1246</v>
      </c>
      <c r="B477" s="105" t="s">
        <v>174</v>
      </c>
      <c r="C477" s="105"/>
      <c r="D477" s="106" t="s">
        <v>773</v>
      </c>
      <c r="E477" s="105" t="s">
        <v>1</v>
      </c>
      <c r="F477" s="107">
        <v>15</v>
      </c>
      <c r="G477" s="108">
        <v>50.281701641218262</v>
      </c>
      <c r="H477" s="128">
        <f t="shared" si="53"/>
        <v>61.58</v>
      </c>
      <c r="I477" s="128">
        <f t="shared" si="54"/>
        <v>923.69999999999993</v>
      </c>
      <c r="J477" s="99"/>
      <c r="K477" s="98" t="b">
        <f t="shared" si="55"/>
        <v>0</v>
      </c>
      <c r="L477" s="121">
        <f t="shared" si="56"/>
        <v>0</v>
      </c>
    </row>
    <row r="478" spans="1:12" ht="27" x14ac:dyDescent="0.2">
      <c r="A478" s="104" t="s">
        <v>1247</v>
      </c>
      <c r="B478" s="105" t="s">
        <v>174</v>
      </c>
      <c r="C478" s="105"/>
      <c r="D478" s="106" t="s">
        <v>774</v>
      </c>
      <c r="E478" s="105" t="s">
        <v>1</v>
      </c>
      <c r="F478" s="107">
        <v>2</v>
      </c>
      <c r="G478" s="108">
        <v>55.458479627663927</v>
      </c>
      <c r="H478" s="128">
        <f t="shared" si="53"/>
        <v>67.92</v>
      </c>
      <c r="I478" s="128">
        <f t="shared" si="54"/>
        <v>135.84</v>
      </c>
      <c r="J478" s="99"/>
      <c r="K478" s="98" t="b">
        <f t="shared" si="55"/>
        <v>0</v>
      </c>
      <c r="L478" s="121">
        <f t="shared" si="56"/>
        <v>0</v>
      </c>
    </row>
    <row r="479" spans="1:12" ht="27" x14ac:dyDescent="0.2">
      <c r="A479" s="104" t="s">
        <v>1248</v>
      </c>
      <c r="B479" s="105" t="s">
        <v>174</v>
      </c>
      <c r="C479" s="105"/>
      <c r="D479" s="106" t="s">
        <v>775</v>
      </c>
      <c r="E479" s="105" t="s">
        <v>1</v>
      </c>
      <c r="F479" s="107">
        <v>2</v>
      </c>
      <c r="G479" s="108">
        <v>351.66163141993962</v>
      </c>
      <c r="H479" s="128">
        <f t="shared" si="53"/>
        <v>430.68</v>
      </c>
      <c r="I479" s="128">
        <f t="shared" si="54"/>
        <v>861.36</v>
      </c>
      <c r="J479" s="99"/>
      <c r="K479" s="98" t="b">
        <f t="shared" si="55"/>
        <v>0</v>
      </c>
      <c r="L479" s="121">
        <f t="shared" si="56"/>
        <v>0</v>
      </c>
    </row>
    <row r="480" spans="1:12" x14ac:dyDescent="0.2">
      <c r="A480" s="104" t="s">
        <v>1249</v>
      </c>
      <c r="B480" s="105" t="s">
        <v>174</v>
      </c>
      <c r="C480" s="105"/>
      <c r="D480" s="106" t="s">
        <v>776</v>
      </c>
      <c r="E480" s="105" t="s">
        <v>1</v>
      </c>
      <c r="F480" s="107">
        <v>4</v>
      </c>
      <c r="G480" s="108">
        <v>367.56756756756761</v>
      </c>
      <c r="H480" s="128">
        <f t="shared" si="53"/>
        <v>450.16</v>
      </c>
      <c r="I480" s="128">
        <f t="shared" si="54"/>
        <v>1800.64</v>
      </c>
      <c r="J480" s="99"/>
      <c r="K480" s="98" t="b">
        <f t="shared" si="55"/>
        <v>0</v>
      </c>
      <c r="L480" s="121">
        <f t="shared" si="56"/>
        <v>0</v>
      </c>
    </row>
    <row r="481" spans="1:12" x14ac:dyDescent="0.2">
      <c r="A481" s="131" t="s">
        <v>777</v>
      </c>
      <c r="B481" s="132"/>
      <c r="C481" s="132"/>
      <c r="D481" s="133" t="s">
        <v>778</v>
      </c>
      <c r="E481" s="134"/>
      <c r="F481" s="135"/>
      <c r="G481" s="136"/>
      <c r="H481" s="137"/>
      <c r="I481" s="137"/>
      <c r="J481" s="99"/>
      <c r="K481" s="98" t="b">
        <f t="shared" si="55"/>
        <v>1</v>
      </c>
      <c r="L481" s="121"/>
    </row>
    <row r="482" spans="1:12" x14ac:dyDescent="0.2">
      <c r="A482" s="104" t="s">
        <v>1250</v>
      </c>
      <c r="B482" s="105" t="s">
        <v>174</v>
      </c>
      <c r="C482" s="105"/>
      <c r="D482" s="106" t="s">
        <v>779</v>
      </c>
      <c r="E482" s="105" t="s">
        <v>10</v>
      </c>
      <c r="F482" s="107">
        <v>40</v>
      </c>
      <c r="G482" s="108">
        <v>10.263738058299992</v>
      </c>
      <c r="H482" s="128">
        <f t="shared" si="53"/>
        <v>12.57</v>
      </c>
      <c r="I482" s="128">
        <f t="shared" si="54"/>
        <v>502.8</v>
      </c>
      <c r="J482" s="99"/>
      <c r="K482" s="98" t="b">
        <f t="shared" si="55"/>
        <v>0</v>
      </c>
      <c r="L482" s="121">
        <f t="shared" si="56"/>
        <v>0</v>
      </c>
    </row>
    <row r="483" spans="1:12" x14ac:dyDescent="0.2">
      <c r="A483" s="104" t="s">
        <v>1251</v>
      </c>
      <c r="B483" s="105" t="s">
        <v>174</v>
      </c>
      <c r="C483" s="105"/>
      <c r="D483" s="106" t="s">
        <v>780</v>
      </c>
      <c r="E483" s="105" t="s">
        <v>10</v>
      </c>
      <c r="F483" s="107">
        <v>460</v>
      </c>
      <c r="G483" s="108">
        <v>7.8059933044827314</v>
      </c>
      <c r="H483" s="128">
        <f t="shared" si="53"/>
        <v>9.56</v>
      </c>
      <c r="I483" s="128">
        <f t="shared" si="54"/>
        <v>4397.6000000000004</v>
      </c>
      <c r="J483" s="99"/>
      <c r="K483" s="98" t="b">
        <f t="shared" si="55"/>
        <v>0</v>
      </c>
      <c r="L483" s="121">
        <f t="shared" si="56"/>
        <v>0</v>
      </c>
    </row>
    <row r="484" spans="1:12" ht="40.5" x14ac:dyDescent="0.2">
      <c r="A484" s="104" t="s">
        <v>1252</v>
      </c>
      <c r="B484" s="105" t="s">
        <v>174</v>
      </c>
      <c r="C484" s="105"/>
      <c r="D484" s="106" t="s">
        <v>781</v>
      </c>
      <c r="E484" s="105" t="s">
        <v>10</v>
      </c>
      <c r="F484" s="107">
        <v>30</v>
      </c>
      <c r="G484" s="108">
        <v>10.965950845104922</v>
      </c>
      <c r="H484" s="128">
        <f t="shared" si="53"/>
        <v>13.429999999999998</v>
      </c>
      <c r="I484" s="128">
        <f t="shared" si="54"/>
        <v>402.89999999999992</v>
      </c>
      <c r="J484" s="99"/>
      <c r="K484" s="98" t="b">
        <f t="shared" si="55"/>
        <v>0</v>
      </c>
      <c r="L484" s="121">
        <f t="shared" si="56"/>
        <v>0</v>
      </c>
    </row>
    <row r="485" spans="1:12" ht="40.5" x14ac:dyDescent="0.2">
      <c r="A485" s="104" t="s">
        <v>1253</v>
      </c>
      <c r="B485" s="105" t="s">
        <v>174</v>
      </c>
      <c r="C485" s="105"/>
      <c r="D485" s="106" t="s">
        <v>782</v>
      </c>
      <c r="E485" s="105" t="s">
        <v>10</v>
      </c>
      <c r="F485" s="107">
        <v>180</v>
      </c>
      <c r="G485" s="108">
        <v>16.0937372417735</v>
      </c>
      <c r="H485" s="128">
        <f t="shared" si="53"/>
        <v>19.710000000000004</v>
      </c>
      <c r="I485" s="128">
        <f t="shared" si="54"/>
        <v>3547.8000000000006</v>
      </c>
      <c r="J485" s="99"/>
      <c r="K485" s="98" t="b">
        <f t="shared" si="55"/>
        <v>0</v>
      </c>
      <c r="L485" s="121">
        <f t="shared" si="56"/>
        <v>0</v>
      </c>
    </row>
    <row r="486" spans="1:12" x14ac:dyDescent="0.2">
      <c r="A486" s="104" t="s">
        <v>1254</v>
      </c>
      <c r="B486" s="105" t="s">
        <v>174</v>
      </c>
      <c r="C486" s="105"/>
      <c r="D486" s="106" t="s">
        <v>783</v>
      </c>
      <c r="E486" s="105" t="s">
        <v>10</v>
      </c>
      <c r="F486" s="107">
        <v>120</v>
      </c>
      <c r="G486" s="108">
        <v>13.946272556544459</v>
      </c>
      <c r="H486" s="128">
        <f t="shared" si="53"/>
        <v>17.079999999999998</v>
      </c>
      <c r="I486" s="128">
        <f t="shared" si="54"/>
        <v>2049.6</v>
      </c>
      <c r="J486" s="99"/>
      <c r="K486" s="98" t="b">
        <f t="shared" si="55"/>
        <v>0</v>
      </c>
      <c r="L486" s="121">
        <f t="shared" si="56"/>
        <v>0</v>
      </c>
    </row>
    <row r="487" spans="1:12" x14ac:dyDescent="0.2">
      <c r="A487" s="104" t="s">
        <v>1255</v>
      </c>
      <c r="B487" s="105" t="s">
        <v>174</v>
      </c>
      <c r="C487" s="105"/>
      <c r="D487" s="106" t="s">
        <v>784</v>
      </c>
      <c r="E487" s="105" t="s">
        <v>10</v>
      </c>
      <c r="F487" s="107">
        <v>1000</v>
      </c>
      <c r="G487" s="108">
        <v>13.080754470482569</v>
      </c>
      <c r="H487" s="128">
        <f t="shared" si="53"/>
        <v>16.02</v>
      </c>
      <c r="I487" s="128">
        <f t="shared" si="54"/>
        <v>16020</v>
      </c>
      <c r="J487" s="99"/>
      <c r="K487" s="98" t="b">
        <f t="shared" si="55"/>
        <v>0</v>
      </c>
      <c r="L487" s="121">
        <f t="shared" si="56"/>
        <v>0</v>
      </c>
    </row>
    <row r="488" spans="1:12" x14ac:dyDescent="0.2">
      <c r="A488" s="104" t="s">
        <v>1256</v>
      </c>
      <c r="B488" s="105" t="s">
        <v>174</v>
      </c>
      <c r="C488" s="105"/>
      <c r="D488" s="106" t="s">
        <v>785</v>
      </c>
      <c r="E488" s="105" t="s">
        <v>1</v>
      </c>
      <c r="F488" s="107">
        <v>8</v>
      </c>
      <c r="G488" s="108">
        <v>217.83293867886013</v>
      </c>
      <c r="H488" s="128">
        <f t="shared" si="53"/>
        <v>266.77999999999997</v>
      </c>
      <c r="I488" s="128">
        <f t="shared" si="54"/>
        <v>2134.2399999999998</v>
      </c>
      <c r="J488" s="99"/>
      <c r="K488" s="98" t="b">
        <f t="shared" si="55"/>
        <v>0</v>
      </c>
      <c r="L488" s="121">
        <f t="shared" si="56"/>
        <v>0</v>
      </c>
    </row>
    <row r="489" spans="1:12" x14ac:dyDescent="0.2">
      <c r="A489" s="104" t="s">
        <v>1257</v>
      </c>
      <c r="B489" s="105" t="s">
        <v>174</v>
      </c>
      <c r="C489" s="105"/>
      <c r="D489" s="106" t="s">
        <v>786</v>
      </c>
      <c r="E489" s="105" t="s">
        <v>1</v>
      </c>
      <c r="F489" s="107">
        <v>1</v>
      </c>
      <c r="G489" s="108">
        <v>332.50591981709812</v>
      </c>
      <c r="H489" s="128">
        <f t="shared" si="53"/>
        <v>407.22</v>
      </c>
      <c r="I489" s="128">
        <f t="shared" si="54"/>
        <v>407.22</v>
      </c>
      <c r="J489" s="99"/>
      <c r="K489" s="98" t="b">
        <f t="shared" si="55"/>
        <v>0</v>
      </c>
      <c r="L489" s="121">
        <f t="shared" si="56"/>
        <v>0</v>
      </c>
    </row>
    <row r="490" spans="1:12" x14ac:dyDescent="0.2">
      <c r="A490" s="104" t="s">
        <v>1258</v>
      </c>
      <c r="B490" s="105" t="s">
        <v>174</v>
      </c>
      <c r="C490" s="105"/>
      <c r="D490" s="106" t="s">
        <v>787</v>
      </c>
      <c r="E490" s="105" t="s">
        <v>1</v>
      </c>
      <c r="F490" s="107">
        <v>2</v>
      </c>
      <c r="G490" s="108">
        <v>41.895974524373322</v>
      </c>
      <c r="H490" s="128">
        <f t="shared" si="53"/>
        <v>51.31</v>
      </c>
      <c r="I490" s="128">
        <f t="shared" si="54"/>
        <v>102.62</v>
      </c>
      <c r="J490" s="99"/>
      <c r="K490" s="98" t="b">
        <f t="shared" si="55"/>
        <v>0</v>
      </c>
      <c r="L490" s="121">
        <f t="shared" si="56"/>
        <v>0</v>
      </c>
    </row>
    <row r="491" spans="1:12" x14ac:dyDescent="0.2">
      <c r="A491" s="104" t="s">
        <v>1259</v>
      </c>
      <c r="B491" s="105" t="s">
        <v>174</v>
      </c>
      <c r="C491" s="105"/>
      <c r="D491" s="106" t="s">
        <v>788</v>
      </c>
      <c r="E491" s="105" t="s">
        <v>1</v>
      </c>
      <c r="F491" s="107">
        <v>40</v>
      </c>
      <c r="G491" s="108">
        <v>13.807463052176043</v>
      </c>
      <c r="H491" s="128">
        <f t="shared" si="53"/>
        <v>16.91</v>
      </c>
      <c r="I491" s="128">
        <f t="shared" si="54"/>
        <v>676.4</v>
      </c>
      <c r="J491" s="99"/>
      <c r="K491" s="98" t="b">
        <f t="shared" si="55"/>
        <v>0</v>
      </c>
      <c r="L491" s="121">
        <f t="shared" si="56"/>
        <v>0</v>
      </c>
    </row>
    <row r="492" spans="1:12" x14ac:dyDescent="0.2">
      <c r="A492" s="104" t="s">
        <v>1260</v>
      </c>
      <c r="B492" s="105" t="s">
        <v>174</v>
      </c>
      <c r="C492" s="105"/>
      <c r="D492" s="106" t="s">
        <v>789</v>
      </c>
      <c r="E492" s="105" t="s">
        <v>1</v>
      </c>
      <c r="F492" s="107">
        <v>6</v>
      </c>
      <c r="G492" s="108">
        <v>55.850412345880628</v>
      </c>
      <c r="H492" s="128">
        <f t="shared" si="53"/>
        <v>68.400000000000006</v>
      </c>
      <c r="I492" s="128">
        <f t="shared" si="54"/>
        <v>410.40000000000003</v>
      </c>
      <c r="J492" s="99"/>
      <c r="K492" s="98" t="b">
        <f t="shared" si="55"/>
        <v>0</v>
      </c>
      <c r="L492" s="121">
        <f t="shared" si="56"/>
        <v>0</v>
      </c>
    </row>
    <row r="493" spans="1:12" x14ac:dyDescent="0.2">
      <c r="A493" s="104" t="s">
        <v>1261</v>
      </c>
      <c r="B493" s="105" t="s">
        <v>174</v>
      </c>
      <c r="C493" s="105"/>
      <c r="D493" s="106" t="s">
        <v>790</v>
      </c>
      <c r="E493" s="105" t="s">
        <v>1</v>
      </c>
      <c r="F493" s="107">
        <v>90</v>
      </c>
      <c r="G493" s="108">
        <v>15.269045480525845</v>
      </c>
      <c r="H493" s="128">
        <f t="shared" si="53"/>
        <v>18.7</v>
      </c>
      <c r="I493" s="128">
        <f t="shared" si="54"/>
        <v>1683</v>
      </c>
      <c r="J493" s="99"/>
      <c r="K493" s="98" t="b">
        <f t="shared" si="55"/>
        <v>0</v>
      </c>
      <c r="L493" s="121">
        <f t="shared" si="56"/>
        <v>0</v>
      </c>
    </row>
    <row r="494" spans="1:12" x14ac:dyDescent="0.2">
      <c r="A494" s="104" t="s">
        <v>1262</v>
      </c>
      <c r="B494" s="105" t="s">
        <v>174</v>
      </c>
      <c r="C494" s="105"/>
      <c r="D494" s="106" t="s">
        <v>791</v>
      </c>
      <c r="E494" s="105" t="s">
        <v>1</v>
      </c>
      <c r="F494" s="107">
        <v>40</v>
      </c>
      <c r="G494" s="108">
        <v>6.3525761410957786</v>
      </c>
      <c r="H494" s="128">
        <f t="shared" si="53"/>
        <v>7.7799999999999994</v>
      </c>
      <c r="I494" s="128">
        <f t="shared" si="54"/>
        <v>311.2</v>
      </c>
      <c r="J494" s="99"/>
      <c r="K494" s="98" t="b">
        <f t="shared" si="55"/>
        <v>0</v>
      </c>
      <c r="L494" s="121">
        <f t="shared" si="56"/>
        <v>0</v>
      </c>
    </row>
    <row r="495" spans="1:12" x14ac:dyDescent="0.2">
      <c r="A495" s="104" t="s">
        <v>1263</v>
      </c>
      <c r="B495" s="105" t="s">
        <v>174</v>
      </c>
      <c r="C495" s="105"/>
      <c r="D495" s="106" t="s">
        <v>792</v>
      </c>
      <c r="E495" s="105" t="s">
        <v>1</v>
      </c>
      <c r="F495" s="107">
        <v>330</v>
      </c>
      <c r="G495" s="108">
        <v>5.5932064995509112</v>
      </c>
      <c r="H495" s="128">
        <f t="shared" si="53"/>
        <v>6.8500000000000005</v>
      </c>
      <c r="I495" s="128">
        <f t="shared" si="54"/>
        <v>2260.5</v>
      </c>
      <c r="J495" s="99"/>
      <c r="K495" s="98" t="b">
        <f t="shared" si="55"/>
        <v>0</v>
      </c>
      <c r="L495" s="121">
        <f t="shared" si="56"/>
        <v>0</v>
      </c>
    </row>
    <row r="496" spans="1:12" x14ac:dyDescent="0.2">
      <c r="A496" s="104" t="s">
        <v>1264</v>
      </c>
      <c r="B496" s="105" t="s">
        <v>174</v>
      </c>
      <c r="C496" s="105"/>
      <c r="D496" s="106" t="s">
        <v>793</v>
      </c>
      <c r="E496" s="105" t="s">
        <v>794</v>
      </c>
      <c r="F496" s="107">
        <v>80</v>
      </c>
      <c r="G496" s="108">
        <v>36.996815546664493</v>
      </c>
      <c r="H496" s="128">
        <f t="shared" si="53"/>
        <v>45.31</v>
      </c>
      <c r="I496" s="128">
        <f t="shared" si="54"/>
        <v>3624.8</v>
      </c>
      <c r="J496" s="99"/>
      <c r="K496" s="98" t="b">
        <f t="shared" si="55"/>
        <v>0</v>
      </c>
      <c r="L496" s="121">
        <f t="shared" si="56"/>
        <v>0</v>
      </c>
    </row>
    <row r="497" spans="1:12" ht="27" x14ac:dyDescent="0.2">
      <c r="A497" s="104" t="s">
        <v>1265</v>
      </c>
      <c r="B497" s="105" t="s">
        <v>174</v>
      </c>
      <c r="C497" s="105"/>
      <c r="D497" s="106" t="s">
        <v>795</v>
      </c>
      <c r="E497" s="105" t="s">
        <v>794</v>
      </c>
      <c r="F497" s="107">
        <v>10</v>
      </c>
      <c r="G497" s="108">
        <v>15.938597207479383</v>
      </c>
      <c r="H497" s="128">
        <f t="shared" si="53"/>
        <v>19.52</v>
      </c>
      <c r="I497" s="128">
        <f t="shared" si="54"/>
        <v>195.2</v>
      </c>
      <c r="J497" s="99"/>
      <c r="K497" s="98" t="b">
        <f t="shared" si="55"/>
        <v>0</v>
      </c>
      <c r="L497" s="121">
        <f t="shared" si="56"/>
        <v>0</v>
      </c>
    </row>
    <row r="498" spans="1:12" ht="27" x14ac:dyDescent="0.2">
      <c r="A498" s="104" t="s">
        <v>1266</v>
      </c>
      <c r="B498" s="105" t="s">
        <v>174</v>
      </c>
      <c r="C498" s="105"/>
      <c r="D498" s="106" t="s">
        <v>796</v>
      </c>
      <c r="E498" s="105" t="s">
        <v>794</v>
      </c>
      <c r="F498" s="107">
        <v>30</v>
      </c>
      <c r="G498" s="108">
        <v>5.6911896791050864</v>
      </c>
      <c r="H498" s="128">
        <f t="shared" si="53"/>
        <v>6.9699999999999989</v>
      </c>
      <c r="I498" s="128">
        <f t="shared" si="54"/>
        <v>209.09999999999997</v>
      </c>
      <c r="J498" s="99"/>
      <c r="K498" s="98" t="b">
        <f t="shared" si="55"/>
        <v>0</v>
      </c>
      <c r="L498" s="121">
        <f t="shared" si="56"/>
        <v>0</v>
      </c>
    </row>
    <row r="499" spans="1:12" ht="27" x14ac:dyDescent="0.2">
      <c r="A499" s="104" t="s">
        <v>1267</v>
      </c>
      <c r="B499" s="105" t="s">
        <v>174</v>
      </c>
      <c r="C499" s="105"/>
      <c r="D499" s="106" t="s">
        <v>797</v>
      </c>
      <c r="E499" s="105" t="s">
        <v>794</v>
      </c>
      <c r="F499" s="107">
        <v>200</v>
      </c>
      <c r="G499" s="108">
        <v>5.3237527557769253</v>
      </c>
      <c r="H499" s="128">
        <f t="shared" si="53"/>
        <v>6.52</v>
      </c>
      <c r="I499" s="128">
        <f t="shared" si="54"/>
        <v>1304</v>
      </c>
      <c r="J499" s="99"/>
      <c r="K499" s="98" t="b">
        <f t="shared" si="55"/>
        <v>0</v>
      </c>
      <c r="L499" s="121">
        <f t="shared" si="56"/>
        <v>0</v>
      </c>
    </row>
    <row r="500" spans="1:12" x14ac:dyDescent="0.2">
      <c r="A500" s="104" t="s">
        <v>1268</v>
      </c>
      <c r="B500" s="105" t="s">
        <v>174</v>
      </c>
      <c r="C500" s="105"/>
      <c r="D500" s="106" t="s">
        <v>798</v>
      </c>
      <c r="E500" s="105" t="s">
        <v>1</v>
      </c>
      <c r="F500" s="107">
        <v>350</v>
      </c>
      <c r="G500" s="108">
        <v>7.8876459541112114</v>
      </c>
      <c r="H500" s="128">
        <f t="shared" si="53"/>
        <v>9.66</v>
      </c>
      <c r="I500" s="128">
        <f t="shared" si="54"/>
        <v>3381</v>
      </c>
      <c r="J500" s="99"/>
      <c r="K500" s="98" t="b">
        <f t="shared" si="55"/>
        <v>0</v>
      </c>
      <c r="L500" s="121">
        <f t="shared" si="56"/>
        <v>0</v>
      </c>
    </row>
    <row r="501" spans="1:12" x14ac:dyDescent="0.2">
      <c r="A501" s="104" t="s">
        <v>1269</v>
      </c>
      <c r="B501" s="105" t="s">
        <v>174</v>
      </c>
      <c r="C501" s="105"/>
      <c r="D501" s="106" t="s">
        <v>799</v>
      </c>
      <c r="E501" s="105" t="s">
        <v>1</v>
      </c>
      <c r="F501" s="107">
        <v>220</v>
      </c>
      <c r="G501" s="108">
        <v>11.447701477912959</v>
      </c>
      <c r="H501" s="128">
        <f t="shared" si="53"/>
        <v>14.02</v>
      </c>
      <c r="I501" s="128">
        <f t="shared" si="54"/>
        <v>3084.4</v>
      </c>
      <c r="J501" s="99"/>
      <c r="K501" s="98" t="b">
        <f t="shared" si="55"/>
        <v>0</v>
      </c>
      <c r="L501" s="121">
        <f t="shared" si="56"/>
        <v>0</v>
      </c>
    </row>
    <row r="502" spans="1:12" x14ac:dyDescent="0.2">
      <c r="A502" s="104" t="s">
        <v>1270</v>
      </c>
      <c r="B502" s="105" t="s">
        <v>174</v>
      </c>
      <c r="C502" s="105"/>
      <c r="D502" s="106" t="s">
        <v>800</v>
      </c>
      <c r="E502" s="105" t="s">
        <v>1</v>
      </c>
      <c r="F502" s="107">
        <v>4</v>
      </c>
      <c r="G502" s="108">
        <v>84.036906997632087</v>
      </c>
      <c r="H502" s="128">
        <f t="shared" si="53"/>
        <v>102.92000000000002</v>
      </c>
      <c r="I502" s="128">
        <f t="shared" si="54"/>
        <v>411.68000000000006</v>
      </c>
      <c r="J502" s="99"/>
      <c r="K502" s="98" t="b">
        <f t="shared" si="55"/>
        <v>0</v>
      </c>
      <c r="L502" s="121">
        <f t="shared" si="56"/>
        <v>0</v>
      </c>
    </row>
    <row r="503" spans="1:12" x14ac:dyDescent="0.2">
      <c r="A503" s="104" t="s">
        <v>1271</v>
      </c>
      <c r="B503" s="105" t="s">
        <v>174</v>
      </c>
      <c r="C503" s="105"/>
      <c r="D503" s="106" t="s">
        <v>801</v>
      </c>
      <c r="E503" s="105" t="s">
        <v>1</v>
      </c>
      <c r="F503" s="107">
        <v>28</v>
      </c>
      <c r="G503" s="108">
        <v>70.49889768923002</v>
      </c>
      <c r="H503" s="128">
        <f t="shared" si="53"/>
        <v>86.34</v>
      </c>
      <c r="I503" s="128">
        <f t="shared" si="54"/>
        <v>2417.52</v>
      </c>
      <c r="J503" s="99"/>
      <c r="K503" s="98" t="b">
        <f t="shared" si="55"/>
        <v>0</v>
      </c>
      <c r="L503" s="121">
        <f t="shared" si="56"/>
        <v>0</v>
      </c>
    </row>
    <row r="504" spans="1:12" x14ac:dyDescent="0.2">
      <c r="A504" s="104" t="s">
        <v>1272</v>
      </c>
      <c r="B504" s="105" t="s">
        <v>174</v>
      </c>
      <c r="C504" s="105"/>
      <c r="D504" s="106" t="s">
        <v>802</v>
      </c>
      <c r="E504" s="105" t="s">
        <v>1</v>
      </c>
      <c r="F504" s="107">
        <v>5</v>
      </c>
      <c r="G504" s="108">
        <v>118.61680411529355</v>
      </c>
      <c r="H504" s="128">
        <f t="shared" si="53"/>
        <v>145.26999999999998</v>
      </c>
      <c r="I504" s="128">
        <f t="shared" si="54"/>
        <v>726.34999999999991</v>
      </c>
      <c r="J504" s="99"/>
      <c r="K504" s="98" t="b">
        <f t="shared" si="55"/>
        <v>0</v>
      </c>
      <c r="L504" s="121">
        <f t="shared" si="56"/>
        <v>0</v>
      </c>
    </row>
    <row r="505" spans="1:12" x14ac:dyDescent="0.2">
      <c r="A505" s="104" t="s">
        <v>1273</v>
      </c>
      <c r="B505" s="105" t="s">
        <v>174</v>
      </c>
      <c r="C505" s="105"/>
      <c r="D505" s="106" t="s">
        <v>803</v>
      </c>
      <c r="E505" s="105" t="s">
        <v>1</v>
      </c>
      <c r="F505" s="107">
        <v>14</v>
      </c>
      <c r="G505" s="108">
        <v>120.64995509104271</v>
      </c>
      <c r="H505" s="128">
        <f t="shared" si="53"/>
        <v>147.76</v>
      </c>
      <c r="I505" s="128">
        <f t="shared" si="54"/>
        <v>2068.64</v>
      </c>
      <c r="J505" s="99"/>
      <c r="K505" s="98" t="b">
        <f t="shared" si="55"/>
        <v>0</v>
      </c>
      <c r="L505" s="121">
        <f t="shared" si="56"/>
        <v>0</v>
      </c>
    </row>
    <row r="506" spans="1:12" x14ac:dyDescent="0.2">
      <c r="A506" s="131" t="s">
        <v>804</v>
      </c>
      <c r="B506" s="132"/>
      <c r="C506" s="132"/>
      <c r="D506" s="133" t="s">
        <v>805</v>
      </c>
      <c r="E506" s="134"/>
      <c r="F506" s="135"/>
      <c r="G506" s="136"/>
      <c r="H506" s="137"/>
      <c r="I506" s="137"/>
      <c r="J506" s="99"/>
      <c r="K506" s="98" t="b">
        <f t="shared" si="55"/>
        <v>1</v>
      </c>
      <c r="L506" s="121"/>
    </row>
    <row r="507" spans="1:12" x14ac:dyDescent="0.2">
      <c r="A507" s="104" t="s">
        <v>1274</v>
      </c>
      <c r="B507" s="105" t="s">
        <v>174</v>
      </c>
      <c r="C507" s="105"/>
      <c r="D507" s="106" t="s">
        <v>806</v>
      </c>
      <c r="E507" s="105" t="s">
        <v>10</v>
      </c>
      <c r="F507" s="107">
        <v>7600</v>
      </c>
      <c r="G507" s="108">
        <v>3.5273944639503556</v>
      </c>
      <c r="H507" s="128">
        <f t="shared" si="53"/>
        <v>4.32</v>
      </c>
      <c r="I507" s="128">
        <f t="shared" si="54"/>
        <v>32832</v>
      </c>
      <c r="J507" s="99"/>
      <c r="K507" s="98" t="b">
        <f t="shared" si="55"/>
        <v>0</v>
      </c>
      <c r="L507" s="121">
        <f t="shared" si="56"/>
        <v>0</v>
      </c>
    </row>
    <row r="508" spans="1:12" x14ac:dyDescent="0.2">
      <c r="A508" s="104" t="s">
        <v>1275</v>
      </c>
      <c r="B508" s="105" t="s">
        <v>174</v>
      </c>
      <c r="C508" s="105"/>
      <c r="D508" s="106" t="s">
        <v>807</v>
      </c>
      <c r="E508" s="105" t="s">
        <v>10</v>
      </c>
      <c r="F508" s="107">
        <v>1720</v>
      </c>
      <c r="G508" s="108">
        <v>5.4870580550338861</v>
      </c>
      <c r="H508" s="128">
        <f t="shared" si="53"/>
        <v>6.72</v>
      </c>
      <c r="I508" s="128">
        <f t="shared" si="54"/>
        <v>11558.4</v>
      </c>
      <c r="J508" s="99"/>
      <c r="K508" s="98" t="b">
        <f t="shared" si="55"/>
        <v>0</v>
      </c>
      <c r="L508" s="121">
        <f t="shared" si="56"/>
        <v>0</v>
      </c>
    </row>
    <row r="509" spans="1:12" x14ac:dyDescent="0.2">
      <c r="A509" s="104" t="s">
        <v>1276</v>
      </c>
      <c r="B509" s="105" t="s">
        <v>174</v>
      </c>
      <c r="C509" s="105"/>
      <c r="D509" s="106" t="s">
        <v>808</v>
      </c>
      <c r="E509" s="105" t="s">
        <v>10</v>
      </c>
      <c r="F509" s="107">
        <v>1100</v>
      </c>
      <c r="G509" s="108">
        <v>7.6835143300400111</v>
      </c>
      <c r="H509" s="128">
        <f t="shared" si="53"/>
        <v>9.41</v>
      </c>
      <c r="I509" s="128">
        <f t="shared" si="54"/>
        <v>10351</v>
      </c>
      <c r="J509" s="99"/>
      <c r="K509" s="98" t="b">
        <f t="shared" si="55"/>
        <v>0</v>
      </c>
      <c r="L509" s="121">
        <f t="shared" si="56"/>
        <v>0</v>
      </c>
    </row>
    <row r="510" spans="1:12" x14ac:dyDescent="0.2">
      <c r="A510" s="104" t="s">
        <v>1277</v>
      </c>
      <c r="B510" s="105" t="s">
        <v>174</v>
      </c>
      <c r="C510" s="105"/>
      <c r="D510" s="106" t="s">
        <v>809</v>
      </c>
      <c r="E510" s="105" t="s">
        <v>10</v>
      </c>
      <c r="F510" s="107">
        <v>500</v>
      </c>
      <c r="G510" s="108">
        <v>19.939577039274926</v>
      </c>
      <c r="H510" s="128">
        <f t="shared" si="53"/>
        <v>24.42</v>
      </c>
      <c r="I510" s="128">
        <f t="shared" si="54"/>
        <v>12210</v>
      </c>
      <c r="J510" s="99"/>
      <c r="K510" s="98" t="b">
        <f t="shared" si="55"/>
        <v>0</v>
      </c>
      <c r="L510" s="121">
        <f t="shared" si="56"/>
        <v>0</v>
      </c>
    </row>
    <row r="511" spans="1:12" x14ac:dyDescent="0.2">
      <c r="A511" s="104" t="s">
        <v>1278</v>
      </c>
      <c r="B511" s="105" t="s">
        <v>174</v>
      </c>
      <c r="C511" s="105"/>
      <c r="D511" s="106" t="s">
        <v>810</v>
      </c>
      <c r="E511" s="105" t="s">
        <v>10</v>
      </c>
      <c r="F511" s="107">
        <v>230</v>
      </c>
      <c r="G511" s="108">
        <v>22.380991263166493</v>
      </c>
      <c r="H511" s="128">
        <f t="shared" si="53"/>
        <v>27.41</v>
      </c>
      <c r="I511" s="128">
        <f t="shared" si="54"/>
        <v>6304.3</v>
      </c>
      <c r="J511" s="99"/>
      <c r="K511" s="98" t="b">
        <f t="shared" si="55"/>
        <v>0</v>
      </c>
      <c r="L511" s="121">
        <f t="shared" si="56"/>
        <v>0</v>
      </c>
    </row>
    <row r="512" spans="1:12" x14ac:dyDescent="0.2">
      <c r="A512" s="104" t="s">
        <v>1279</v>
      </c>
      <c r="B512" s="105" t="s">
        <v>174</v>
      </c>
      <c r="C512" s="105"/>
      <c r="D512" s="106" t="s">
        <v>811</v>
      </c>
      <c r="E512" s="105" t="s">
        <v>10</v>
      </c>
      <c r="F512" s="107">
        <v>150</v>
      </c>
      <c r="G512" s="108">
        <v>37.650036743692333</v>
      </c>
      <c r="H512" s="128">
        <f t="shared" si="53"/>
        <v>46.11</v>
      </c>
      <c r="I512" s="128">
        <f t="shared" si="54"/>
        <v>6916.5</v>
      </c>
      <c r="J512" s="99"/>
      <c r="K512" s="98" t="b">
        <f t="shared" si="55"/>
        <v>0</v>
      </c>
      <c r="L512" s="121">
        <f t="shared" si="56"/>
        <v>0</v>
      </c>
    </row>
    <row r="513" spans="1:12" x14ac:dyDescent="0.2">
      <c r="A513" s="104" t="s">
        <v>1280</v>
      </c>
      <c r="B513" s="105" t="s">
        <v>174</v>
      </c>
      <c r="C513" s="105"/>
      <c r="D513" s="106" t="s">
        <v>812</v>
      </c>
      <c r="E513" s="105" t="s">
        <v>10</v>
      </c>
      <c r="F513" s="107">
        <v>590</v>
      </c>
      <c r="G513" s="108">
        <v>71.568547399363112</v>
      </c>
      <c r="H513" s="128">
        <f t="shared" si="53"/>
        <v>87.649999999999991</v>
      </c>
      <c r="I513" s="128">
        <f t="shared" si="54"/>
        <v>51713.499999999993</v>
      </c>
      <c r="J513" s="99"/>
      <c r="K513" s="98" t="b">
        <f t="shared" si="55"/>
        <v>0</v>
      </c>
      <c r="L513" s="121">
        <f t="shared" si="56"/>
        <v>0</v>
      </c>
    </row>
    <row r="514" spans="1:12" x14ac:dyDescent="0.2">
      <c r="A514" s="104" t="s">
        <v>1281</v>
      </c>
      <c r="B514" s="105" t="s">
        <v>174</v>
      </c>
      <c r="C514" s="105"/>
      <c r="D514" s="106" t="s">
        <v>813</v>
      </c>
      <c r="E514" s="105" t="s">
        <v>10</v>
      </c>
      <c r="F514" s="107">
        <v>260</v>
      </c>
      <c r="G514" s="108">
        <v>137.43773985465828</v>
      </c>
      <c r="H514" s="128">
        <f t="shared" si="53"/>
        <v>168.31999999999996</v>
      </c>
      <c r="I514" s="128">
        <f t="shared" si="54"/>
        <v>43763.19999999999</v>
      </c>
      <c r="J514" s="99"/>
      <c r="K514" s="98" t="b">
        <f t="shared" si="55"/>
        <v>0</v>
      </c>
      <c r="L514" s="121">
        <f t="shared" si="56"/>
        <v>0</v>
      </c>
    </row>
    <row r="515" spans="1:12" x14ac:dyDescent="0.2">
      <c r="A515" s="131" t="s">
        <v>814</v>
      </c>
      <c r="B515" s="132"/>
      <c r="C515" s="132"/>
      <c r="D515" s="133" t="s">
        <v>815</v>
      </c>
      <c r="E515" s="134"/>
      <c r="F515" s="135"/>
      <c r="G515" s="136"/>
      <c r="H515" s="137"/>
      <c r="I515" s="137"/>
      <c r="J515" s="99"/>
      <c r="K515" s="98" t="b">
        <f t="shared" si="55"/>
        <v>1</v>
      </c>
      <c r="L515" s="121"/>
    </row>
    <row r="516" spans="1:12" x14ac:dyDescent="0.2">
      <c r="A516" s="104" t="s">
        <v>1282</v>
      </c>
      <c r="B516" s="105" t="s">
        <v>174</v>
      </c>
      <c r="C516" s="105"/>
      <c r="D516" s="106" t="s">
        <v>816</v>
      </c>
      <c r="E516" s="105" t="s">
        <v>1</v>
      </c>
      <c r="F516" s="107">
        <v>10</v>
      </c>
      <c r="G516" s="108">
        <v>32.612068261615086</v>
      </c>
      <c r="H516" s="128">
        <f t="shared" si="53"/>
        <v>39.939999999999991</v>
      </c>
      <c r="I516" s="128">
        <f t="shared" si="54"/>
        <v>399.39999999999992</v>
      </c>
      <c r="J516" s="99"/>
      <c r="K516" s="98" t="b">
        <f t="shared" si="55"/>
        <v>0</v>
      </c>
      <c r="L516" s="121">
        <f t="shared" si="56"/>
        <v>0</v>
      </c>
    </row>
    <row r="517" spans="1:12" x14ac:dyDescent="0.2">
      <c r="A517" s="104" t="s">
        <v>1283</v>
      </c>
      <c r="B517" s="105" t="s">
        <v>174</v>
      </c>
      <c r="C517" s="105"/>
      <c r="D517" s="106" t="s">
        <v>817</v>
      </c>
      <c r="E517" s="105" t="s">
        <v>1</v>
      </c>
      <c r="F517" s="107">
        <v>80</v>
      </c>
      <c r="G517" s="108">
        <v>20.168204458234669</v>
      </c>
      <c r="H517" s="128">
        <f t="shared" si="53"/>
        <v>24.699999999999996</v>
      </c>
      <c r="I517" s="128">
        <f t="shared" si="54"/>
        <v>1975.9999999999995</v>
      </c>
      <c r="J517" s="99"/>
      <c r="K517" s="98" t="b">
        <f t="shared" si="55"/>
        <v>0</v>
      </c>
      <c r="L517" s="121">
        <f t="shared" si="56"/>
        <v>0</v>
      </c>
    </row>
    <row r="518" spans="1:12" ht="27" x14ac:dyDescent="0.2">
      <c r="A518" s="104" t="s">
        <v>1284</v>
      </c>
      <c r="B518" s="105" t="s">
        <v>174</v>
      </c>
      <c r="C518" s="105"/>
      <c r="D518" s="106" t="s">
        <v>818</v>
      </c>
      <c r="E518" s="105" t="s">
        <v>1</v>
      </c>
      <c r="F518" s="107">
        <v>10</v>
      </c>
      <c r="G518" s="108">
        <v>66.220298848697638</v>
      </c>
      <c r="H518" s="128">
        <f t="shared" si="53"/>
        <v>81.099999999999994</v>
      </c>
      <c r="I518" s="128">
        <f t="shared" si="54"/>
        <v>811</v>
      </c>
      <c r="J518" s="99"/>
      <c r="K518" s="98" t="b">
        <f t="shared" si="55"/>
        <v>0</v>
      </c>
      <c r="L518" s="121">
        <f t="shared" si="56"/>
        <v>0</v>
      </c>
    </row>
    <row r="519" spans="1:12" ht="27" x14ac:dyDescent="0.2">
      <c r="A519" s="104" t="s">
        <v>1285</v>
      </c>
      <c r="B519" s="105" t="s">
        <v>174</v>
      </c>
      <c r="C519" s="105"/>
      <c r="D519" s="106" t="s">
        <v>819</v>
      </c>
      <c r="E519" s="105" t="s">
        <v>558</v>
      </c>
      <c r="F519" s="107">
        <v>160</v>
      </c>
      <c r="G519" s="108">
        <v>237.72352412835798</v>
      </c>
      <c r="H519" s="128">
        <f t="shared" si="53"/>
        <v>291.14</v>
      </c>
      <c r="I519" s="128">
        <f t="shared" si="54"/>
        <v>46582.399999999994</v>
      </c>
      <c r="J519" s="99"/>
      <c r="K519" s="98" t="b">
        <f t="shared" si="55"/>
        <v>0</v>
      </c>
      <c r="L519" s="121">
        <f t="shared" si="56"/>
        <v>0</v>
      </c>
    </row>
    <row r="520" spans="1:12" x14ac:dyDescent="0.2">
      <c r="A520" s="104" t="s">
        <v>1286</v>
      </c>
      <c r="B520" s="105" t="s">
        <v>174</v>
      </c>
      <c r="C520" s="105"/>
      <c r="D520" s="106" t="s">
        <v>820</v>
      </c>
      <c r="E520" s="105" t="s">
        <v>1</v>
      </c>
      <c r="F520" s="107">
        <v>8</v>
      </c>
      <c r="G520" s="108">
        <v>80.656487303012995</v>
      </c>
      <c r="H520" s="128">
        <f t="shared" si="53"/>
        <v>98.78</v>
      </c>
      <c r="I520" s="128">
        <f t="shared" si="54"/>
        <v>790.24</v>
      </c>
      <c r="J520" s="99"/>
      <c r="K520" s="98" t="b">
        <f t="shared" si="55"/>
        <v>0</v>
      </c>
      <c r="L520" s="121">
        <f t="shared" si="56"/>
        <v>0</v>
      </c>
    </row>
    <row r="521" spans="1:12" x14ac:dyDescent="0.2">
      <c r="A521" s="104" t="s">
        <v>1287</v>
      </c>
      <c r="B521" s="105" t="s">
        <v>174</v>
      </c>
      <c r="C521" s="105"/>
      <c r="D521" s="106" t="s">
        <v>821</v>
      </c>
      <c r="E521" s="105" t="s">
        <v>1</v>
      </c>
      <c r="F521" s="107">
        <v>80</v>
      </c>
      <c r="G521" s="108">
        <v>10.990446639993467</v>
      </c>
      <c r="H521" s="128">
        <f t="shared" si="53"/>
        <v>13.459999999999997</v>
      </c>
      <c r="I521" s="128">
        <f t="shared" si="54"/>
        <v>1076.7999999999997</v>
      </c>
      <c r="J521" s="99"/>
      <c r="K521" s="98" t="b">
        <f t="shared" si="55"/>
        <v>0</v>
      </c>
      <c r="L521" s="121">
        <f t="shared" si="56"/>
        <v>0</v>
      </c>
    </row>
    <row r="522" spans="1:12" x14ac:dyDescent="0.2">
      <c r="A522" s="104" t="s">
        <v>1288</v>
      </c>
      <c r="B522" s="105" t="s">
        <v>174</v>
      </c>
      <c r="C522" s="105"/>
      <c r="D522" s="106" t="s">
        <v>822</v>
      </c>
      <c r="E522" s="105" t="s">
        <v>1</v>
      </c>
      <c r="F522" s="107">
        <v>8</v>
      </c>
      <c r="G522" s="108">
        <v>37.217277700661391</v>
      </c>
      <c r="H522" s="128">
        <f t="shared" ref="H522:H543" si="57">G522*(1+$H$11)</f>
        <v>45.580000000000005</v>
      </c>
      <c r="I522" s="128">
        <f t="shared" ref="I522:I543" si="58">F522*H522</f>
        <v>364.64000000000004</v>
      </c>
      <c r="J522" s="99"/>
      <c r="K522" s="98" t="b">
        <f t="shared" si="55"/>
        <v>0</v>
      </c>
      <c r="L522" s="121">
        <f t="shared" si="56"/>
        <v>0</v>
      </c>
    </row>
    <row r="523" spans="1:12" x14ac:dyDescent="0.2">
      <c r="A523" s="104" t="s">
        <v>1289</v>
      </c>
      <c r="B523" s="105" t="s">
        <v>174</v>
      </c>
      <c r="C523" s="105"/>
      <c r="D523" s="106" t="s">
        <v>823</v>
      </c>
      <c r="E523" s="105" t="s">
        <v>1</v>
      </c>
      <c r="F523" s="107">
        <v>3</v>
      </c>
      <c r="G523" s="108">
        <v>24.250836939658694</v>
      </c>
      <c r="H523" s="128">
        <f t="shared" si="57"/>
        <v>29.7</v>
      </c>
      <c r="I523" s="128">
        <f t="shared" si="58"/>
        <v>89.1</v>
      </c>
      <c r="J523" s="99"/>
      <c r="K523" s="98" t="b">
        <f t="shared" si="55"/>
        <v>0</v>
      </c>
      <c r="L523" s="121">
        <f t="shared" si="56"/>
        <v>0</v>
      </c>
    </row>
    <row r="524" spans="1:12" x14ac:dyDescent="0.2">
      <c r="A524" s="104" t="s">
        <v>1290</v>
      </c>
      <c r="B524" s="105" t="s">
        <v>174</v>
      </c>
      <c r="C524" s="105"/>
      <c r="D524" s="106" t="s">
        <v>824</v>
      </c>
      <c r="E524" s="105" t="s">
        <v>1</v>
      </c>
      <c r="F524" s="107">
        <v>10</v>
      </c>
      <c r="G524" s="108">
        <v>26.332979505184944</v>
      </c>
      <c r="H524" s="128">
        <f t="shared" si="57"/>
        <v>32.25</v>
      </c>
      <c r="I524" s="128">
        <f t="shared" si="58"/>
        <v>322.5</v>
      </c>
      <c r="J524" s="99"/>
      <c r="K524" s="98" t="b">
        <f t="shared" si="55"/>
        <v>0</v>
      </c>
      <c r="L524" s="121">
        <f t="shared" si="56"/>
        <v>0</v>
      </c>
    </row>
    <row r="525" spans="1:12" x14ac:dyDescent="0.2">
      <c r="A525" s="131" t="s">
        <v>825</v>
      </c>
      <c r="B525" s="132"/>
      <c r="C525" s="132"/>
      <c r="D525" s="133" t="s">
        <v>826</v>
      </c>
      <c r="E525" s="134"/>
      <c r="F525" s="135"/>
      <c r="G525" s="136"/>
      <c r="H525" s="137"/>
      <c r="I525" s="137"/>
      <c r="J525" s="99"/>
      <c r="K525" s="98" t="b">
        <f t="shared" si="55"/>
        <v>1</v>
      </c>
      <c r="L525" s="121"/>
    </row>
    <row r="526" spans="1:12" ht="27" x14ac:dyDescent="0.2">
      <c r="A526" s="104" t="s">
        <v>1291</v>
      </c>
      <c r="B526" s="105" t="s">
        <v>174</v>
      </c>
      <c r="C526" s="105"/>
      <c r="D526" s="106" t="s">
        <v>827</v>
      </c>
      <c r="E526" s="105" t="s">
        <v>1</v>
      </c>
      <c r="F526" s="107">
        <v>46</v>
      </c>
      <c r="G526" s="108">
        <v>42.500204131624074</v>
      </c>
      <c r="H526" s="128">
        <f t="shared" si="57"/>
        <v>52.05</v>
      </c>
      <c r="I526" s="128">
        <f t="shared" si="58"/>
        <v>2394.2999999999997</v>
      </c>
      <c r="J526" s="99"/>
      <c r="K526" s="98" t="b">
        <f t="shared" si="55"/>
        <v>0</v>
      </c>
      <c r="L526" s="121">
        <f t="shared" si="56"/>
        <v>0</v>
      </c>
    </row>
    <row r="527" spans="1:12" ht="27" x14ac:dyDescent="0.2">
      <c r="A527" s="104" t="s">
        <v>1292</v>
      </c>
      <c r="B527" s="105" t="s">
        <v>174</v>
      </c>
      <c r="C527" s="105"/>
      <c r="D527" s="106" t="s">
        <v>828</v>
      </c>
      <c r="E527" s="105" t="s">
        <v>1</v>
      </c>
      <c r="F527" s="107">
        <v>5</v>
      </c>
      <c r="G527" s="108">
        <v>32.489589287172365</v>
      </c>
      <c r="H527" s="128">
        <f t="shared" si="57"/>
        <v>39.789999999999992</v>
      </c>
      <c r="I527" s="128">
        <f t="shared" si="58"/>
        <v>198.94999999999996</v>
      </c>
      <c r="J527" s="99"/>
      <c r="K527" s="98" t="b">
        <f t="shared" si="55"/>
        <v>0</v>
      </c>
      <c r="L527" s="121">
        <f t="shared" si="56"/>
        <v>0</v>
      </c>
    </row>
    <row r="528" spans="1:12" x14ac:dyDescent="0.2">
      <c r="A528" s="104" t="s">
        <v>1293</v>
      </c>
      <c r="B528" s="105" t="s">
        <v>174</v>
      </c>
      <c r="C528" s="105"/>
      <c r="D528" s="106" t="s">
        <v>829</v>
      </c>
      <c r="E528" s="105" t="s">
        <v>1</v>
      </c>
      <c r="F528" s="107">
        <v>30</v>
      </c>
      <c r="G528" s="108">
        <v>45.570343757654932</v>
      </c>
      <c r="H528" s="128">
        <f t="shared" si="57"/>
        <v>55.809999999999988</v>
      </c>
      <c r="I528" s="128">
        <f t="shared" si="58"/>
        <v>1674.2999999999997</v>
      </c>
      <c r="J528" s="99"/>
      <c r="K528" s="98" t="b">
        <f t="shared" si="55"/>
        <v>0</v>
      </c>
      <c r="L528" s="121">
        <f t="shared" si="56"/>
        <v>0</v>
      </c>
    </row>
    <row r="529" spans="1:12" ht="40.5" x14ac:dyDescent="0.2">
      <c r="A529" s="104" t="s">
        <v>1294</v>
      </c>
      <c r="B529" s="105" t="s">
        <v>174</v>
      </c>
      <c r="C529" s="105"/>
      <c r="D529" s="106" t="s">
        <v>830</v>
      </c>
      <c r="E529" s="105" t="s">
        <v>1</v>
      </c>
      <c r="F529" s="107">
        <v>3</v>
      </c>
      <c r="G529" s="108">
        <v>60.520943904629711</v>
      </c>
      <c r="H529" s="128">
        <f t="shared" si="57"/>
        <v>74.12</v>
      </c>
      <c r="I529" s="128">
        <f t="shared" si="58"/>
        <v>222.36</v>
      </c>
      <c r="J529" s="99"/>
      <c r="K529" s="98" t="b">
        <f t="shared" si="55"/>
        <v>0</v>
      </c>
      <c r="L529" s="121">
        <f t="shared" si="56"/>
        <v>0</v>
      </c>
    </row>
    <row r="530" spans="1:12" ht="27" x14ac:dyDescent="0.2">
      <c r="A530" s="104" t="s">
        <v>1295</v>
      </c>
      <c r="B530" s="105" t="s">
        <v>174</v>
      </c>
      <c r="C530" s="105"/>
      <c r="D530" s="106" t="s">
        <v>831</v>
      </c>
      <c r="E530" s="105" t="s">
        <v>1</v>
      </c>
      <c r="F530" s="107">
        <v>5</v>
      </c>
      <c r="G530" s="108">
        <v>50.118396341961294</v>
      </c>
      <c r="H530" s="128">
        <f t="shared" si="57"/>
        <v>61.379999999999988</v>
      </c>
      <c r="I530" s="128">
        <f t="shared" si="58"/>
        <v>306.89999999999992</v>
      </c>
      <c r="J530" s="99"/>
      <c r="K530" s="98" t="b">
        <f t="shared" si="55"/>
        <v>0</v>
      </c>
      <c r="L530" s="121">
        <f t="shared" si="56"/>
        <v>0</v>
      </c>
    </row>
    <row r="531" spans="1:12" x14ac:dyDescent="0.2">
      <c r="A531" s="104" t="s">
        <v>1296</v>
      </c>
      <c r="B531" s="105" t="s">
        <v>174</v>
      </c>
      <c r="C531" s="105"/>
      <c r="D531" s="106" t="s">
        <v>832</v>
      </c>
      <c r="E531" s="105" t="s">
        <v>1</v>
      </c>
      <c r="F531" s="107">
        <v>145</v>
      </c>
      <c r="G531" s="108">
        <v>31.583244876296241</v>
      </c>
      <c r="H531" s="128">
        <f t="shared" si="57"/>
        <v>38.680000000000007</v>
      </c>
      <c r="I531" s="128">
        <f t="shared" si="58"/>
        <v>5608.6000000000013</v>
      </c>
      <c r="J531" s="99"/>
      <c r="K531" s="98" t="b">
        <f t="shared" ref="K531:K594" si="59">I531=J531</f>
        <v>0</v>
      </c>
      <c r="L531" s="121">
        <f t="shared" si="56"/>
        <v>0</v>
      </c>
    </row>
    <row r="532" spans="1:12" x14ac:dyDescent="0.2">
      <c r="A532" s="104" t="s">
        <v>1297</v>
      </c>
      <c r="B532" s="105" t="s">
        <v>174</v>
      </c>
      <c r="C532" s="105"/>
      <c r="D532" s="106" t="s">
        <v>833</v>
      </c>
      <c r="E532" s="105" t="s">
        <v>1</v>
      </c>
      <c r="F532" s="107">
        <v>25</v>
      </c>
      <c r="G532" s="108">
        <v>33.338776843308572</v>
      </c>
      <c r="H532" s="128">
        <f t="shared" si="57"/>
        <v>40.830000000000005</v>
      </c>
      <c r="I532" s="128">
        <f t="shared" si="58"/>
        <v>1020.7500000000001</v>
      </c>
      <c r="J532" s="99"/>
      <c r="K532" s="98" t="b">
        <f t="shared" si="59"/>
        <v>0</v>
      </c>
      <c r="L532" s="121">
        <f t="shared" ref="L532:L595" si="60">J532/(F532*(1+$H$11))</f>
        <v>0</v>
      </c>
    </row>
    <row r="533" spans="1:12" x14ac:dyDescent="0.2">
      <c r="A533" s="104" t="s">
        <v>1298</v>
      </c>
      <c r="B533" s="105" t="s">
        <v>174</v>
      </c>
      <c r="C533" s="105"/>
      <c r="D533" s="106" t="s">
        <v>834</v>
      </c>
      <c r="E533" s="105" t="s">
        <v>1</v>
      </c>
      <c r="F533" s="107">
        <v>1</v>
      </c>
      <c r="G533" s="108">
        <v>66.579570507062968</v>
      </c>
      <c r="H533" s="128">
        <f t="shared" si="57"/>
        <v>81.540000000000006</v>
      </c>
      <c r="I533" s="128">
        <f t="shared" si="58"/>
        <v>81.540000000000006</v>
      </c>
      <c r="J533" s="99"/>
      <c r="K533" s="98" t="b">
        <f t="shared" si="59"/>
        <v>0</v>
      </c>
      <c r="L533" s="121">
        <f t="shared" si="60"/>
        <v>0</v>
      </c>
    </row>
    <row r="534" spans="1:12" x14ac:dyDescent="0.2">
      <c r="A534" s="104" t="s">
        <v>1299</v>
      </c>
      <c r="B534" s="105" t="s">
        <v>174</v>
      </c>
      <c r="C534" s="105"/>
      <c r="D534" s="106" t="s">
        <v>835</v>
      </c>
      <c r="E534" s="105" t="s">
        <v>836</v>
      </c>
      <c r="F534" s="107">
        <v>1</v>
      </c>
      <c r="G534" s="108">
        <v>188.63395117171555</v>
      </c>
      <c r="H534" s="128">
        <f t="shared" si="57"/>
        <v>231.02</v>
      </c>
      <c r="I534" s="128">
        <f t="shared" si="58"/>
        <v>231.02</v>
      </c>
      <c r="J534" s="99"/>
      <c r="K534" s="98" t="b">
        <f t="shared" si="59"/>
        <v>0</v>
      </c>
      <c r="L534" s="121">
        <f t="shared" si="60"/>
        <v>0</v>
      </c>
    </row>
    <row r="535" spans="1:12" ht="40.5" x14ac:dyDescent="0.2">
      <c r="A535" s="104" t="s">
        <v>1300</v>
      </c>
      <c r="B535" s="105" t="s">
        <v>174</v>
      </c>
      <c r="C535" s="105"/>
      <c r="D535" s="106" t="s">
        <v>837</v>
      </c>
      <c r="E535" s="105" t="s">
        <v>1</v>
      </c>
      <c r="F535" s="107">
        <v>16</v>
      </c>
      <c r="G535" s="108">
        <v>361.66408099942845</v>
      </c>
      <c r="H535" s="128">
        <f t="shared" si="57"/>
        <v>442.93</v>
      </c>
      <c r="I535" s="128">
        <f t="shared" si="58"/>
        <v>7086.88</v>
      </c>
      <c r="J535" s="99"/>
      <c r="K535" s="98" t="b">
        <f t="shared" si="59"/>
        <v>0</v>
      </c>
      <c r="L535" s="121">
        <f t="shared" si="60"/>
        <v>0</v>
      </c>
    </row>
    <row r="536" spans="1:12" x14ac:dyDescent="0.2">
      <c r="A536" s="104" t="s">
        <v>1301</v>
      </c>
      <c r="B536" s="105" t="s">
        <v>174</v>
      </c>
      <c r="C536" s="105"/>
      <c r="D536" s="106" t="s">
        <v>838</v>
      </c>
      <c r="E536" s="105" t="s">
        <v>1</v>
      </c>
      <c r="F536" s="107">
        <v>145</v>
      </c>
      <c r="G536" s="108">
        <v>303.29060178002783</v>
      </c>
      <c r="H536" s="128">
        <f t="shared" si="57"/>
        <v>371.44000000000005</v>
      </c>
      <c r="I536" s="128">
        <f t="shared" si="58"/>
        <v>53858.80000000001</v>
      </c>
      <c r="J536" s="99"/>
      <c r="K536" s="98" t="b">
        <f t="shared" si="59"/>
        <v>0</v>
      </c>
      <c r="L536" s="121">
        <f t="shared" si="60"/>
        <v>0</v>
      </c>
    </row>
    <row r="537" spans="1:12" x14ac:dyDescent="0.2">
      <c r="A537" s="104" t="s">
        <v>1302</v>
      </c>
      <c r="B537" s="105" t="s">
        <v>174</v>
      </c>
      <c r="C537" s="105"/>
      <c r="D537" s="106" t="s">
        <v>839</v>
      </c>
      <c r="E537" s="105" t="s">
        <v>1</v>
      </c>
      <c r="F537" s="107">
        <v>35</v>
      </c>
      <c r="G537" s="108">
        <v>204.22144198579244</v>
      </c>
      <c r="H537" s="128">
        <f t="shared" si="57"/>
        <v>250.10999999999999</v>
      </c>
      <c r="I537" s="128">
        <f t="shared" si="58"/>
        <v>8753.85</v>
      </c>
      <c r="J537" s="99"/>
      <c r="K537" s="98" t="b">
        <f t="shared" si="59"/>
        <v>0</v>
      </c>
      <c r="L537" s="121">
        <f t="shared" si="60"/>
        <v>0</v>
      </c>
    </row>
    <row r="538" spans="1:12" x14ac:dyDescent="0.2">
      <c r="A538" s="104" t="s">
        <v>1303</v>
      </c>
      <c r="B538" s="105" t="s">
        <v>174</v>
      </c>
      <c r="C538" s="105"/>
      <c r="D538" s="106" t="s">
        <v>840</v>
      </c>
      <c r="E538" s="105" t="s">
        <v>1</v>
      </c>
      <c r="F538" s="107">
        <v>40</v>
      </c>
      <c r="G538" s="108">
        <v>96.252143382052751</v>
      </c>
      <c r="H538" s="128">
        <f t="shared" si="57"/>
        <v>117.88</v>
      </c>
      <c r="I538" s="128">
        <f t="shared" si="58"/>
        <v>4715.2</v>
      </c>
      <c r="J538" s="99"/>
      <c r="K538" s="98" t="b">
        <f t="shared" si="59"/>
        <v>0</v>
      </c>
      <c r="L538" s="121">
        <f t="shared" si="60"/>
        <v>0</v>
      </c>
    </row>
    <row r="539" spans="1:12" x14ac:dyDescent="0.2">
      <c r="A539" s="104" t="s">
        <v>1304</v>
      </c>
      <c r="B539" s="105" t="s">
        <v>174</v>
      </c>
      <c r="C539" s="105"/>
      <c r="D539" s="106" t="s">
        <v>841</v>
      </c>
      <c r="E539" s="105" t="s">
        <v>1</v>
      </c>
      <c r="F539" s="107">
        <v>6</v>
      </c>
      <c r="G539" s="108">
        <v>84.510492365477262</v>
      </c>
      <c r="H539" s="128">
        <f t="shared" si="57"/>
        <v>103.5</v>
      </c>
      <c r="I539" s="128">
        <f t="shared" si="58"/>
        <v>621</v>
      </c>
      <c r="J539" s="99"/>
      <c r="K539" s="98" t="b">
        <f t="shared" si="59"/>
        <v>0</v>
      </c>
      <c r="L539" s="121">
        <f t="shared" si="60"/>
        <v>0</v>
      </c>
    </row>
    <row r="540" spans="1:12" x14ac:dyDescent="0.2">
      <c r="A540" s="104" t="s">
        <v>1305</v>
      </c>
      <c r="B540" s="105" t="s">
        <v>174</v>
      </c>
      <c r="C540" s="105"/>
      <c r="D540" s="106" t="s">
        <v>842</v>
      </c>
      <c r="E540" s="105" t="s">
        <v>1</v>
      </c>
      <c r="F540" s="107">
        <v>6</v>
      </c>
      <c r="G540" s="108">
        <v>17.057238507389567</v>
      </c>
      <c r="H540" s="128">
        <f t="shared" si="57"/>
        <v>20.89</v>
      </c>
      <c r="I540" s="128">
        <f t="shared" si="58"/>
        <v>125.34</v>
      </c>
      <c r="J540" s="99"/>
      <c r="K540" s="98" t="b">
        <f t="shared" si="59"/>
        <v>0</v>
      </c>
      <c r="L540" s="121">
        <f t="shared" si="60"/>
        <v>0</v>
      </c>
    </row>
    <row r="541" spans="1:12" x14ac:dyDescent="0.2">
      <c r="A541" s="131" t="s">
        <v>843</v>
      </c>
      <c r="B541" s="132"/>
      <c r="C541" s="132"/>
      <c r="D541" s="133" t="s">
        <v>844</v>
      </c>
      <c r="E541" s="134"/>
      <c r="F541" s="135"/>
      <c r="G541" s="136"/>
      <c r="H541" s="137"/>
      <c r="I541" s="137"/>
      <c r="J541" s="99"/>
      <c r="K541" s="98" t="b">
        <f t="shared" si="59"/>
        <v>1</v>
      </c>
      <c r="L541" s="121"/>
    </row>
    <row r="542" spans="1:12" x14ac:dyDescent="0.2">
      <c r="A542" s="104" t="s">
        <v>1306</v>
      </c>
      <c r="B542" s="105" t="s">
        <v>174</v>
      </c>
      <c r="C542" s="105"/>
      <c r="D542" s="106" t="s">
        <v>845</v>
      </c>
      <c r="E542" s="105" t="s">
        <v>1</v>
      </c>
      <c r="F542" s="107">
        <v>30</v>
      </c>
      <c r="G542" s="108">
        <v>567.30627908875647</v>
      </c>
      <c r="H542" s="128">
        <f t="shared" si="57"/>
        <v>694.78</v>
      </c>
      <c r="I542" s="128">
        <f t="shared" si="58"/>
        <v>20843.399999999998</v>
      </c>
      <c r="J542" s="99"/>
      <c r="K542" s="98" t="b">
        <f t="shared" si="59"/>
        <v>0</v>
      </c>
      <c r="L542" s="121">
        <f t="shared" si="60"/>
        <v>0</v>
      </c>
    </row>
    <row r="543" spans="1:12" x14ac:dyDescent="0.2">
      <c r="A543" s="104" t="s">
        <v>1307</v>
      </c>
      <c r="B543" s="105" t="s">
        <v>174</v>
      </c>
      <c r="C543" s="105"/>
      <c r="D543" s="106" t="s">
        <v>846</v>
      </c>
      <c r="E543" s="105" t="s">
        <v>836</v>
      </c>
      <c r="F543" s="107">
        <v>13</v>
      </c>
      <c r="G543" s="108">
        <v>171.33175471544052</v>
      </c>
      <c r="H543" s="128">
        <f t="shared" si="57"/>
        <v>209.82999999999998</v>
      </c>
      <c r="I543" s="128">
        <f t="shared" si="58"/>
        <v>2727.79</v>
      </c>
      <c r="J543" s="99"/>
      <c r="K543" s="98" t="b">
        <f t="shared" si="59"/>
        <v>0</v>
      </c>
      <c r="L543" s="121">
        <f t="shared" si="60"/>
        <v>0</v>
      </c>
    </row>
    <row r="544" spans="1:12" x14ac:dyDescent="0.2">
      <c r="A544" s="109">
        <v>20</v>
      </c>
      <c r="B544" s="110"/>
      <c r="C544" s="110"/>
      <c r="D544" s="111" t="s">
        <v>17</v>
      </c>
      <c r="E544" s="112"/>
      <c r="F544" s="113"/>
      <c r="G544" s="114"/>
      <c r="H544" s="114"/>
      <c r="I544" s="129">
        <f>SUM(I545:I554)</f>
        <v>147677.81</v>
      </c>
      <c r="J544" s="99"/>
      <c r="K544" s="98" t="b">
        <f t="shared" si="59"/>
        <v>0</v>
      </c>
      <c r="L544" s="121"/>
    </row>
    <row r="545" spans="1:12" x14ac:dyDescent="0.2">
      <c r="A545" s="104" t="s">
        <v>847</v>
      </c>
      <c r="B545" s="105" t="s">
        <v>174</v>
      </c>
      <c r="C545" s="105"/>
      <c r="D545" s="106" t="s">
        <v>848</v>
      </c>
      <c r="E545" s="105" t="s">
        <v>836</v>
      </c>
      <c r="F545" s="107">
        <v>15</v>
      </c>
      <c r="G545" s="108">
        <v>437.65003674369234</v>
      </c>
      <c r="H545" s="128">
        <f t="shared" ref="H545:H554" si="61">G545*(1+$H$11)</f>
        <v>535.99</v>
      </c>
      <c r="I545" s="128">
        <f t="shared" ref="I545:I554" si="62">F545*H545</f>
        <v>8039.85</v>
      </c>
      <c r="J545" s="99"/>
      <c r="K545" s="98" t="b">
        <f t="shared" si="59"/>
        <v>0</v>
      </c>
      <c r="L545" s="121">
        <f t="shared" si="60"/>
        <v>0</v>
      </c>
    </row>
    <row r="546" spans="1:12" x14ac:dyDescent="0.2">
      <c r="A546" s="104" t="s">
        <v>849</v>
      </c>
      <c r="B546" s="105" t="s">
        <v>174</v>
      </c>
      <c r="C546" s="105"/>
      <c r="D546" s="106" t="s">
        <v>850</v>
      </c>
      <c r="E546" s="105" t="s">
        <v>836</v>
      </c>
      <c r="F546" s="107">
        <v>15</v>
      </c>
      <c r="G546" s="108">
        <v>1238.7196864538255</v>
      </c>
      <c r="H546" s="128">
        <f t="shared" si="61"/>
        <v>1517.06</v>
      </c>
      <c r="I546" s="128">
        <f t="shared" si="62"/>
        <v>22755.899999999998</v>
      </c>
      <c r="J546" s="99"/>
      <c r="K546" s="98" t="b">
        <f t="shared" si="59"/>
        <v>0</v>
      </c>
      <c r="L546" s="121">
        <f t="shared" si="60"/>
        <v>0</v>
      </c>
    </row>
    <row r="547" spans="1:12" x14ac:dyDescent="0.2">
      <c r="A547" s="104" t="s">
        <v>851</v>
      </c>
      <c r="B547" s="105" t="s">
        <v>174</v>
      </c>
      <c r="C547" s="105"/>
      <c r="D547" s="106" t="s">
        <v>852</v>
      </c>
      <c r="E547" s="105" t="s">
        <v>836</v>
      </c>
      <c r="F547" s="107">
        <v>15</v>
      </c>
      <c r="G547" s="108">
        <v>215.54666448926267</v>
      </c>
      <c r="H547" s="128">
        <f t="shared" si="61"/>
        <v>263.97999999999996</v>
      </c>
      <c r="I547" s="128">
        <f t="shared" si="62"/>
        <v>3959.6999999999994</v>
      </c>
      <c r="J547" s="99"/>
      <c r="K547" s="98" t="b">
        <f t="shared" si="59"/>
        <v>0</v>
      </c>
      <c r="L547" s="121">
        <f t="shared" si="60"/>
        <v>0</v>
      </c>
    </row>
    <row r="548" spans="1:12" x14ac:dyDescent="0.2">
      <c r="A548" s="104" t="s">
        <v>853</v>
      </c>
      <c r="B548" s="105" t="s">
        <v>174</v>
      </c>
      <c r="C548" s="105"/>
      <c r="D548" s="106" t="s">
        <v>854</v>
      </c>
      <c r="E548" s="105" t="s">
        <v>10</v>
      </c>
      <c r="F548" s="107">
        <v>375</v>
      </c>
      <c r="G548" s="108">
        <v>8.4265534416591823</v>
      </c>
      <c r="H548" s="128">
        <f t="shared" si="61"/>
        <v>10.32</v>
      </c>
      <c r="I548" s="128">
        <f t="shared" si="62"/>
        <v>3870</v>
      </c>
      <c r="J548" s="99"/>
      <c r="K548" s="98" t="b">
        <f t="shared" si="59"/>
        <v>0</v>
      </c>
      <c r="L548" s="121">
        <f t="shared" si="60"/>
        <v>0</v>
      </c>
    </row>
    <row r="549" spans="1:12" x14ac:dyDescent="0.2">
      <c r="A549" s="104" t="s">
        <v>855</v>
      </c>
      <c r="B549" s="105" t="s">
        <v>174</v>
      </c>
      <c r="C549" s="105"/>
      <c r="D549" s="106" t="s">
        <v>856</v>
      </c>
      <c r="E549" s="105" t="s">
        <v>10</v>
      </c>
      <c r="F549" s="107">
        <v>369</v>
      </c>
      <c r="G549" s="108">
        <v>10.043275904303094</v>
      </c>
      <c r="H549" s="128">
        <f t="shared" si="61"/>
        <v>12.299999999999999</v>
      </c>
      <c r="I549" s="128">
        <f t="shared" si="62"/>
        <v>4538.7</v>
      </c>
      <c r="J549" s="99"/>
      <c r="K549" s="98" t="b">
        <f t="shared" si="59"/>
        <v>0</v>
      </c>
      <c r="L549" s="121">
        <f t="shared" si="60"/>
        <v>0</v>
      </c>
    </row>
    <row r="550" spans="1:12" x14ac:dyDescent="0.2">
      <c r="A550" s="104" t="s">
        <v>857</v>
      </c>
      <c r="B550" s="105" t="s">
        <v>174</v>
      </c>
      <c r="C550" s="105"/>
      <c r="D550" s="106" t="s">
        <v>858</v>
      </c>
      <c r="E550" s="105" t="s">
        <v>1</v>
      </c>
      <c r="F550" s="107">
        <v>2</v>
      </c>
      <c r="G550" s="108">
        <v>2464.0891646933947</v>
      </c>
      <c r="H550" s="128">
        <f t="shared" si="61"/>
        <v>3017.77</v>
      </c>
      <c r="I550" s="128">
        <f t="shared" si="62"/>
        <v>6035.54</v>
      </c>
      <c r="J550" s="99"/>
      <c r="K550" s="98" t="b">
        <f t="shared" si="59"/>
        <v>0</v>
      </c>
      <c r="L550" s="121">
        <f t="shared" si="60"/>
        <v>0</v>
      </c>
    </row>
    <row r="551" spans="1:12" x14ac:dyDescent="0.2">
      <c r="A551" s="104" t="s">
        <v>859</v>
      </c>
      <c r="B551" s="105" t="s">
        <v>174</v>
      </c>
      <c r="C551" s="105"/>
      <c r="D551" s="106" t="s">
        <v>860</v>
      </c>
      <c r="E551" s="105" t="s">
        <v>1</v>
      </c>
      <c r="F551" s="107">
        <v>1</v>
      </c>
      <c r="G551" s="108">
        <v>3867.7472033967506</v>
      </c>
      <c r="H551" s="128">
        <f t="shared" si="61"/>
        <v>4736.83</v>
      </c>
      <c r="I551" s="128">
        <f t="shared" si="62"/>
        <v>4736.83</v>
      </c>
      <c r="J551" s="99"/>
      <c r="K551" s="98" t="b">
        <f t="shared" si="59"/>
        <v>0</v>
      </c>
      <c r="L551" s="121">
        <f t="shared" si="60"/>
        <v>0</v>
      </c>
    </row>
    <row r="552" spans="1:12" x14ac:dyDescent="0.2">
      <c r="A552" s="104" t="s">
        <v>861</v>
      </c>
      <c r="B552" s="105" t="s">
        <v>174</v>
      </c>
      <c r="C552" s="105"/>
      <c r="D552" s="106" t="s">
        <v>862</v>
      </c>
      <c r="E552" s="105" t="s">
        <v>1</v>
      </c>
      <c r="F552" s="107">
        <v>1</v>
      </c>
      <c r="G552" s="108">
        <v>5198.8813587000905</v>
      </c>
      <c r="H552" s="128">
        <f t="shared" si="61"/>
        <v>6367.0700000000006</v>
      </c>
      <c r="I552" s="128">
        <f t="shared" si="62"/>
        <v>6367.0700000000006</v>
      </c>
      <c r="J552" s="99"/>
      <c r="K552" s="98" t="b">
        <f t="shared" si="59"/>
        <v>0</v>
      </c>
      <c r="L552" s="121">
        <f t="shared" si="60"/>
        <v>0</v>
      </c>
    </row>
    <row r="553" spans="1:12" x14ac:dyDescent="0.2">
      <c r="A553" s="104" t="s">
        <v>863</v>
      </c>
      <c r="B553" s="105" t="s">
        <v>174</v>
      </c>
      <c r="C553" s="105"/>
      <c r="D553" s="106" t="s">
        <v>864</v>
      </c>
      <c r="E553" s="105" t="s">
        <v>1</v>
      </c>
      <c r="F553" s="107">
        <v>11</v>
      </c>
      <c r="G553" s="108">
        <v>5953.5559728913213</v>
      </c>
      <c r="H553" s="128">
        <f t="shared" si="61"/>
        <v>7291.3200000000006</v>
      </c>
      <c r="I553" s="128">
        <f t="shared" si="62"/>
        <v>80204.52</v>
      </c>
      <c r="J553" s="99"/>
      <c r="K553" s="98" t="b">
        <f t="shared" si="59"/>
        <v>0</v>
      </c>
      <c r="L553" s="121">
        <f t="shared" si="60"/>
        <v>0</v>
      </c>
    </row>
    <row r="554" spans="1:12" ht="27" x14ac:dyDescent="0.2">
      <c r="A554" s="104" t="s">
        <v>865</v>
      </c>
      <c r="B554" s="105" t="s">
        <v>174</v>
      </c>
      <c r="C554" s="105"/>
      <c r="D554" s="106" t="s">
        <v>866</v>
      </c>
      <c r="E554" s="105" t="s">
        <v>377</v>
      </c>
      <c r="F554" s="107">
        <v>15</v>
      </c>
      <c r="G554" s="108">
        <v>390.28333469421079</v>
      </c>
      <c r="H554" s="128">
        <f t="shared" si="61"/>
        <v>477.9799999999999</v>
      </c>
      <c r="I554" s="128">
        <f t="shared" si="62"/>
        <v>7169.6999999999989</v>
      </c>
      <c r="J554" s="99"/>
      <c r="K554" s="98" t="b">
        <f t="shared" si="59"/>
        <v>0</v>
      </c>
      <c r="L554" s="121">
        <f t="shared" si="60"/>
        <v>0</v>
      </c>
    </row>
    <row r="555" spans="1:12" x14ac:dyDescent="0.2">
      <c r="A555" s="109">
        <v>21</v>
      </c>
      <c r="B555" s="110"/>
      <c r="C555" s="110"/>
      <c r="D555" s="111" t="s">
        <v>867</v>
      </c>
      <c r="E555" s="112"/>
      <c r="F555" s="113"/>
      <c r="G555" s="114"/>
      <c r="H555" s="114"/>
      <c r="I555" s="129">
        <f>SUM(I556:I579)</f>
        <v>37841.11</v>
      </c>
      <c r="J555" s="99"/>
      <c r="K555" s="98" t="b">
        <f t="shared" si="59"/>
        <v>0</v>
      </c>
      <c r="L555" s="121"/>
    </row>
    <row r="556" spans="1:12" x14ac:dyDescent="0.2">
      <c r="A556" s="131" t="s">
        <v>868</v>
      </c>
      <c r="B556" s="132"/>
      <c r="C556" s="132"/>
      <c r="D556" s="133" t="s">
        <v>869</v>
      </c>
      <c r="E556" s="134"/>
      <c r="F556" s="135"/>
      <c r="G556" s="136"/>
      <c r="H556" s="137"/>
      <c r="I556" s="137"/>
      <c r="J556" s="99"/>
      <c r="K556" s="98" t="b">
        <f t="shared" si="59"/>
        <v>1</v>
      </c>
      <c r="L556" s="121"/>
    </row>
    <row r="557" spans="1:12" ht="27" x14ac:dyDescent="0.2">
      <c r="A557" s="104" t="s">
        <v>1308</v>
      </c>
      <c r="B557" s="105" t="s">
        <v>174</v>
      </c>
      <c r="C557" s="105"/>
      <c r="D557" s="106" t="s">
        <v>870</v>
      </c>
      <c r="E557" s="105" t="s">
        <v>1</v>
      </c>
      <c r="F557" s="107">
        <v>3</v>
      </c>
      <c r="G557" s="108">
        <v>1021.5481342369561</v>
      </c>
      <c r="H557" s="128">
        <f t="shared" ref="H557:H579" si="63">G557*(1+$H$11)</f>
        <v>1251.0900000000001</v>
      </c>
      <c r="I557" s="128">
        <f t="shared" ref="I557:I579" si="64">F557*H557</f>
        <v>3753.2700000000004</v>
      </c>
      <c r="J557" s="99"/>
      <c r="K557" s="98" t="b">
        <f t="shared" si="59"/>
        <v>0</v>
      </c>
      <c r="L557" s="121">
        <f t="shared" si="60"/>
        <v>0</v>
      </c>
    </row>
    <row r="558" spans="1:12" x14ac:dyDescent="0.2">
      <c r="A558" s="104" t="s">
        <v>1309</v>
      </c>
      <c r="B558" s="105" t="s">
        <v>174</v>
      </c>
      <c r="C558" s="105"/>
      <c r="D558" s="106" t="s">
        <v>871</v>
      </c>
      <c r="E558" s="105" t="s">
        <v>377</v>
      </c>
      <c r="F558" s="107">
        <v>1</v>
      </c>
      <c r="G558" s="108">
        <v>3657.4018126888222</v>
      </c>
      <c r="H558" s="128">
        <f t="shared" si="63"/>
        <v>4479.22</v>
      </c>
      <c r="I558" s="128">
        <f t="shared" si="64"/>
        <v>4479.22</v>
      </c>
      <c r="J558" s="99"/>
      <c r="K558" s="98" t="b">
        <f t="shared" si="59"/>
        <v>0</v>
      </c>
      <c r="L558" s="121">
        <f t="shared" si="60"/>
        <v>0</v>
      </c>
    </row>
    <row r="559" spans="1:12" x14ac:dyDescent="0.2">
      <c r="A559" s="104" t="s">
        <v>1310</v>
      </c>
      <c r="B559" s="105" t="s">
        <v>174</v>
      </c>
      <c r="C559" s="105"/>
      <c r="D559" s="106" t="s">
        <v>872</v>
      </c>
      <c r="E559" s="105" t="s">
        <v>1</v>
      </c>
      <c r="F559" s="107">
        <v>2</v>
      </c>
      <c r="G559" s="108">
        <v>80.827957867232797</v>
      </c>
      <c r="H559" s="128">
        <f t="shared" si="63"/>
        <v>98.99</v>
      </c>
      <c r="I559" s="128">
        <f t="shared" si="64"/>
        <v>197.98</v>
      </c>
      <c r="J559" s="99"/>
      <c r="K559" s="98" t="b">
        <f t="shared" si="59"/>
        <v>0</v>
      </c>
      <c r="L559" s="121">
        <f t="shared" si="60"/>
        <v>0</v>
      </c>
    </row>
    <row r="560" spans="1:12" x14ac:dyDescent="0.2">
      <c r="A560" s="104" t="s">
        <v>1311</v>
      </c>
      <c r="B560" s="105" t="s">
        <v>174</v>
      </c>
      <c r="C560" s="105"/>
      <c r="D560" s="106" t="s">
        <v>872</v>
      </c>
      <c r="E560" s="105" t="s">
        <v>1</v>
      </c>
      <c r="F560" s="107">
        <v>1</v>
      </c>
      <c r="G560" s="108">
        <v>80.827957867232797</v>
      </c>
      <c r="H560" s="128">
        <f t="shared" si="63"/>
        <v>98.99</v>
      </c>
      <c r="I560" s="128">
        <f t="shared" si="64"/>
        <v>98.99</v>
      </c>
      <c r="J560" s="99"/>
      <c r="K560" s="98" t="b">
        <f t="shared" si="59"/>
        <v>0</v>
      </c>
      <c r="L560" s="121">
        <f t="shared" si="60"/>
        <v>0</v>
      </c>
    </row>
    <row r="561" spans="1:12" x14ac:dyDescent="0.2">
      <c r="A561" s="104" t="s">
        <v>1312</v>
      </c>
      <c r="B561" s="105" t="s">
        <v>174</v>
      </c>
      <c r="C561" s="105"/>
      <c r="D561" s="106" t="s">
        <v>872</v>
      </c>
      <c r="E561" s="105" t="s">
        <v>1</v>
      </c>
      <c r="F561" s="107">
        <v>2</v>
      </c>
      <c r="G561" s="108">
        <v>80.827957867232797</v>
      </c>
      <c r="H561" s="128">
        <f t="shared" si="63"/>
        <v>98.99</v>
      </c>
      <c r="I561" s="128">
        <f t="shared" si="64"/>
        <v>197.98</v>
      </c>
      <c r="J561" s="99"/>
      <c r="K561" s="98" t="b">
        <f t="shared" si="59"/>
        <v>0</v>
      </c>
      <c r="L561" s="121">
        <f t="shared" si="60"/>
        <v>0</v>
      </c>
    </row>
    <row r="562" spans="1:12" x14ac:dyDescent="0.2">
      <c r="A562" s="104" t="s">
        <v>1313</v>
      </c>
      <c r="B562" s="105" t="s">
        <v>174</v>
      </c>
      <c r="C562" s="105"/>
      <c r="D562" s="106" t="s">
        <v>872</v>
      </c>
      <c r="E562" s="105" t="s">
        <v>1</v>
      </c>
      <c r="F562" s="107">
        <v>1</v>
      </c>
      <c r="G562" s="108">
        <v>80.827957867232797</v>
      </c>
      <c r="H562" s="128">
        <f t="shared" si="63"/>
        <v>98.99</v>
      </c>
      <c r="I562" s="128">
        <f t="shared" si="64"/>
        <v>98.99</v>
      </c>
      <c r="J562" s="99"/>
      <c r="K562" s="98" t="b">
        <f t="shared" si="59"/>
        <v>0</v>
      </c>
      <c r="L562" s="121">
        <f t="shared" si="60"/>
        <v>0</v>
      </c>
    </row>
    <row r="563" spans="1:12" x14ac:dyDescent="0.2">
      <c r="A563" s="104" t="s">
        <v>1314</v>
      </c>
      <c r="B563" s="105" t="s">
        <v>174</v>
      </c>
      <c r="C563" s="105"/>
      <c r="D563" s="106" t="s">
        <v>873</v>
      </c>
      <c r="E563" s="105" t="s">
        <v>1</v>
      </c>
      <c r="F563" s="107">
        <v>2</v>
      </c>
      <c r="G563" s="108">
        <v>140.04245937780681</v>
      </c>
      <c r="H563" s="128">
        <f t="shared" si="63"/>
        <v>171.51</v>
      </c>
      <c r="I563" s="128">
        <f t="shared" si="64"/>
        <v>343.02</v>
      </c>
      <c r="J563" s="99"/>
      <c r="K563" s="98" t="b">
        <f t="shared" si="59"/>
        <v>0</v>
      </c>
      <c r="L563" s="121">
        <f t="shared" si="60"/>
        <v>0</v>
      </c>
    </row>
    <row r="564" spans="1:12" x14ac:dyDescent="0.2">
      <c r="A564" s="104" t="s">
        <v>1315</v>
      </c>
      <c r="B564" s="105" t="s">
        <v>174</v>
      </c>
      <c r="C564" s="105"/>
      <c r="D564" s="106" t="s">
        <v>874</v>
      </c>
      <c r="E564" s="105" t="s">
        <v>1</v>
      </c>
      <c r="F564" s="107">
        <v>2</v>
      </c>
      <c r="G564" s="108">
        <v>970.53972401404428</v>
      </c>
      <c r="H564" s="128">
        <f t="shared" si="63"/>
        <v>1188.6199999999999</v>
      </c>
      <c r="I564" s="128">
        <f t="shared" si="64"/>
        <v>2377.2399999999998</v>
      </c>
      <c r="J564" s="99"/>
      <c r="K564" s="98" t="b">
        <f t="shared" si="59"/>
        <v>0</v>
      </c>
      <c r="L564" s="121">
        <f t="shared" si="60"/>
        <v>0</v>
      </c>
    </row>
    <row r="565" spans="1:12" x14ac:dyDescent="0.2">
      <c r="A565" s="131" t="s">
        <v>875</v>
      </c>
      <c r="B565" s="132"/>
      <c r="C565" s="132"/>
      <c r="D565" s="133" t="s">
        <v>876</v>
      </c>
      <c r="E565" s="134"/>
      <c r="F565" s="135"/>
      <c r="G565" s="136"/>
      <c r="H565" s="137"/>
      <c r="I565" s="137"/>
      <c r="J565" s="99"/>
      <c r="K565" s="98" t="b">
        <f t="shared" si="59"/>
        <v>1</v>
      </c>
      <c r="L565" s="121"/>
    </row>
    <row r="566" spans="1:12" x14ac:dyDescent="0.2">
      <c r="A566" s="104" t="s">
        <v>1316</v>
      </c>
      <c r="B566" s="105" t="s">
        <v>174</v>
      </c>
      <c r="C566" s="105"/>
      <c r="D566" s="106" t="s">
        <v>877</v>
      </c>
      <c r="E566" s="105" t="s">
        <v>10</v>
      </c>
      <c r="F566" s="107">
        <v>1258.9000000000001</v>
      </c>
      <c r="G566" s="108">
        <v>5.9933070771430348</v>
      </c>
      <c r="H566" s="128">
        <f t="shared" si="63"/>
        <v>7.3400031773770742</v>
      </c>
      <c r="I566" s="128">
        <f t="shared" si="64"/>
        <v>9240.33</v>
      </c>
      <c r="J566" s="99"/>
      <c r="K566" s="98" t="b">
        <f t="shared" si="59"/>
        <v>0</v>
      </c>
      <c r="L566" s="121">
        <f t="shared" si="60"/>
        <v>0</v>
      </c>
    </row>
    <row r="567" spans="1:12" x14ac:dyDescent="0.2">
      <c r="A567" s="104" t="s">
        <v>1317</v>
      </c>
      <c r="B567" s="105" t="s">
        <v>174</v>
      </c>
      <c r="C567" s="105"/>
      <c r="D567" s="106" t="s">
        <v>878</v>
      </c>
      <c r="E567" s="105" t="s">
        <v>1</v>
      </c>
      <c r="F567" s="107">
        <v>28</v>
      </c>
      <c r="G567" s="108">
        <v>59.198170980648328</v>
      </c>
      <c r="H567" s="128">
        <f t="shared" si="63"/>
        <v>72.5</v>
      </c>
      <c r="I567" s="128">
        <f t="shared" si="64"/>
        <v>2030</v>
      </c>
      <c r="J567" s="99"/>
      <c r="K567" s="98" t="b">
        <f t="shared" si="59"/>
        <v>0</v>
      </c>
      <c r="L567" s="121">
        <f t="shared" si="60"/>
        <v>0</v>
      </c>
    </row>
    <row r="568" spans="1:12" x14ac:dyDescent="0.2">
      <c r="A568" s="104" t="s">
        <v>1318</v>
      </c>
      <c r="B568" s="105" t="s">
        <v>174</v>
      </c>
      <c r="C568" s="105"/>
      <c r="D568" s="106" t="s">
        <v>879</v>
      </c>
      <c r="E568" s="105" t="s">
        <v>1</v>
      </c>
      <c r="F568" s="107">
        <v>1</v>
      </c>
      <c r="G568" s="108">
        <v>1478.5008573528212</v>
      </c>
      <c r="H568" s="128">
        <f t="shared" si="63"/>
        <v>1810.72</v>
      </c>
      <c r="I568" s="128">
        <f t="shared" si="64"/>
        <v>1810.72</v>
      </c>
      <c r="J568" s="99"/>
      <c r="K568" s="98" t="b">
        <f t="shared" si="59"/>
        <v>0</v>
      </c>
      <c r="L568" s="121">
        <f t="shared" si="60"/>
        <v>0</v>
      </c>
    </row>
    <row r="569" spans="1:12" x14ac:dyDescent="0.2">
      <c r="A569" s="131" t="s">
        <v>880</v>
      </c>
      <c r="B569" s="132"/>
      <c r="C569" s="132"/>
      <c r="D569" s="133" t="s">
        <v>881</v>
      </c>
      <c r="E569" s="134"/>
      <c r="F569" s="135"/>
      <c r="G569" s="136"/>
      <c r="H569" s="137"/>
      <c r="I569" s="137"/>
      <c r="J569" s="99"/>
      <c r="K569" s="98" t="b">
        <f t="shared" si="59"/>
        <v>1</v>
      </c>
      <c r="L569" s="121"/>
    </row>
    <row r="570" spans="1:12" x14ac:dyDescent="0.2">
      <c r="A570" s="104" t="s">
        <v>1319</v>
      </c>
      <c r="B570" s="105" t="s">
        <v>174</v>
      </c>
      <c r="C570" s="105"/>
      <c r="D570" s="106" t="s">
        <v>882</v>
      </c>
      <c r="E570" s="105" t="s">
        <v>1</v>
      </c>
      <c r="F570" s="107">
        <v>28</v>
      </c>
      <c r="G570" s="108">
        <v>39.193271821670621</v>
      </c>
      <c r="H570" s="128">
        <f t="shared" si="63"/>
        <v>48.000000000000007</v>
      </c>
      <c r="I570" s="128">
        <f t="shared" si="64"/>
        <v>1344.0000000000002</v>
      </c>
      <c r="J570" s="99"/>
      <c r="K570" s="98" t="b">
        <f t="shared" si="59"/>
        <v>0</v>
      </c>
      <c r="L570" s="121">
        <f t="shared" si="60"/>
        <v>0</v>
      </c>
    </row>
    <row r="571" spans="1:12" x14ac:dyDescent="0.2">
      <c r="A571" s="131" t="s">
        <v>883</v>
      </c>
      <c r="B571" s="132"/>
      <c r="C571" s="132"/>
      <c r="D571" s="133" t="s">
        <v>884</v>
      </c>
      <c r="E571" s="134"/>
      <c r="F571" s="135"/>
      <c r="G571" s="136"/>
      <c r="H571" s="137"/>
      <c r="I571" s="137"/>
      <c r="J571" s="99"/>
      <c r="K571" s="98" t="b">
        <f t="shared" si="59"/>
        <v>1</v>
      </c>
      <c r="L571" s="121"/>
    </row>
    <row r="572" spans="1:12" x14ac:dyDescent="0.2">
      <c r="A572" s="104" t="s">
        <v>1320</v>
      </c>
      <c r="B572" s="105" t="s">
        <v>174</v>
      </c>
      <c r="C572" s="105"/>
      <c r="D572" s="106" t="s">
        <v>885</v>
      </c>
      <c r="E572" s="105" t="s">
        <v>1</v>
      </c>
      <c r="F572" s="107">
        <v>5</v>
      </c>
      <c r="G572" s="108">
        <v>399.91018208540868</v>
      </c>
      <c r="H572" s="128">
        <f t="shared" si="63"/>
        <v>489.77</v>
      </c>
      <c r="I572" s="128">
        <f t="shared" si="64"/>
        <v>2448.85</v>
      </c>
      <c r="J572" s="99"/>
      <c r="K572" s="98" t="b">
        <f t="shared" si="59"/>
        <v>0</v>
      </c>
      <c r="L572" s="121">
        <f t="shared" si="60"/>
        <v>0</v>
      </c>
    </row>
    <row r="573" spans="1:12" x14ac:dyDescent="0.2">
      <c r="A573" s="104" t="s">
        <v>1321</v>
      </c>
      <c r="B573" s="105" t="s">
        <v>174</v>
      </c>
      <c r="C573" s="105"/>
      <c r="D573" s="106" t="s">
        <v>886</v>
      </c>
      <c r="E573" s="105" t="s">
        <v>1</v>
      </c>
      <c r="F573" s="107">
        <v>2</v>
      </c>
      <c r="G573" s="108">
        <v>31.493426961704909</v>
      </c>
      <c r="H573" s="128">
        <f t="shared" si="63"/>
        <v>38.57</v>
      </c>
      <c r="I573" s="128">
        <f t="shared" si="64"/>
        <v>77.14</v>
      </c>
      <c r="J573" s="99"/>
      <c r="K573" s="98" t="b">
        <f t="shared" si="59"/>
        <v>0</v>
      </c>
      <c r="L573" s="121">
        <f t="shared" si="60"/>
        <v>0</v>
      </c>
    </row>
    <row r="574" spans="1:12" x14ac:dyDescent="0.2">
      <c r="A574" s="104" t="s">
        <v>1322</v>
      </c>
      <c r="B574" s="105" t="s">
        <v>174</v>
      </c>
      <c r="C574" s="105"/>
      <c r="D574" s="106" t="s">
        <v>887</v>
      </c>
      <c r="E574" s="105" t="s">
        <v>1</v>
      </c>
      <c r="F574" s="107">
        <v>26</v>
      </c>
      <c r="G574" s="108">
        <v>13.807463052176045</v>
      </c>
      <c r="H574" s="128">
        <f t="shared" si="63"/>
        <v>16.91</v>
      </c>
      <c r="I574" s="128">
        <f t="shared" si="64"/>
        <v>439.66</v>
      </c>
      <c r="J574" s="99"/>
      <c r="K574" s="98" t="b">
        <f t="shared" si="59"/>
        <v>0</v>
      </c>
      <c r="L574" s="121">
        <f t="shared" si="60"/>
        <v>0</v>
      </c>
    </row>
    <row r="575" spans="1:12" x14ac:dyDescent="0.2">
      <c r="A575" s="131" t="s">
        <v>888</v>
      </c>
      <c r="B575" s="132"/>
      <c r="C575" s="132"/>
      <c r="D575" s="133" t="s">
        <v>778</v>
      </c>
      <c r="E575" s="134"/>
      <c r="F575" s="135"/>
      <c r="G575" s="136"/>
      <c r="H575" s="137"/>
      <c r="I575" s="137"/>
      <c r="J575" s="99"/>
      <c r="K575" s="98" t="b">
        <f t="shared" si="59"/>
        <v>1</v>
      </c>
      <c r="L575" s="121"/>
    </row>
    <row r="576" spans="1:12" x14ac:dyDescent="0.2">
      <c r="A576" s="104" t="s">
        <v>1323</v>
      </c>
      <c r="B576" s="105" t="s">
        <v>174</v>
      </c>
      <c r="C576" s="105"/>
      <c r="D576" s="106" t="s">
        <v>780</v>
      </c>
      <c r="E576" s="105" t="s">
        <v>10</v>
      </c>
      <c r="F576" s="107">
        <v>145</v>
      </c>
      <c r="G576" s="108">
        <v>7.8059933044827314</v>
      </c>
      <c r="H576" s="128">
        <f t="shared" si="63"/>
        <v>9.56</v>
      </c>
      <c r="I576" s="128">
        <f t="shared" si="64"/>
        <v>1386.2</v>
      </c>
      <c r="J576" s="99"/>
      <c r="K576" s="98" t="b">
        <f t="shared" si="59"/>
        <v>0</v>
      </c>
      <c r="L576" s="121">
        <f t="shared" si="60"/>
        <v>0</v>
      </c>
    </row>
    <row r="577" spans="1:12" x14ac:dyDescent="0.2">
      <c r="A577" s="104" t="s">
        <v>1324</v>
      </c>
      <c r="B577" s="105" t="s">
        <v>174</v>
      </c>
      <c r="C577" s="105"/>
      <c r="D577" s="106" t="s">
        <v>783</v>
      </c>
      <c r="E577" s="105" t="s">
        <v>10</v>
      </c>
      <c r="F577" s="107">
        <v>50</v>
      </c>
      <c r="G577" s="108">
        <v>13.946272556544461</v>
      </c>
      <c r="H577" s="128">
        <f t="shared" si="63"/>
        <v>17.079999999999998</v>
      </c>
      <c r="I577" s="128">
        <f t="shared" si="64"/>
        <v>853.99999999999989</v>
      </c>
      <c r="J577" s="99"/>
      <c r="K577" s="98" t="b">
        <f t="shared" si="59"/>
        <v>0</v>
      </c>
      <c r="L577" s="121">
        <f t="shared" si="60"/>
        <v>0</v>
      </c>
    </row>
    <row r="578" spans="1:12" x14ac:dyDescent="0.2">
      <c r="A578" s="104" t="s">
        <v>1325</v>
      </c>
      <c r="B578" s="105" t="s">
        <v>174</v>
      </c>
      <c r="C578" s="105"/>
      <c r="D578" s="106" t="s">
        <v>889</v>
      </c>
      <c r="E578" s="105" t="s">
        <v>10</v>
      </c>
      <c r="F578" s="107">
        <v>63.3</v>
      </c>
      <c r="G578" s="108">
        <v>74.728556537236273</v>
      </c>
      <c r="H578" s="128">
        <f t="shared" si="63"/>
        <v>91.520063191153255</v>
      </c>
      <c r="I578" s="128">
        <f t="shared" si="64"/>
        <v>5793.2200000000012</v>
      </c>
      <c r="J578" s="99"/>
      <c r="K578" s="98" t="b">
        <f t="shared" si="59"/>
        <v>0</v>
      </c>
      <c r="L578" s="121">
        <f t="shared" si="60"/>
        <v>0</v>
      </c>
    </row>
    <row r="579" spans="1:12" x14ac:dyDescent="0.2">
      <c r="A579" s="104" t="s">
        <v>1326</v>
      </c>
      <c r="B579" s="105" t="s">
        <v>174</v>
      </c>
      <c r="C579" s="105"/>
      <c r="D579" s="106" t="s">
        <v>890</v>
      </c>
      <c r="E579" s="105" t="s">
        <v>10</v>
      </c>
      <c r="F579" s="107">
        <v>22.5</v>
      </c>
      <c r="G579" s="108">
        <v>31.583244876296238</v>
      </c>
      <c r="H579" s="128">
        <f t="shared" si="63"/>
        <v>38.68</v>
      </c>
      <c r="I579" s="128">
        <f t="shared" si="64"/>
        <v>870.3</v>
      </c>
      <c r="J579" s="99"/>
      <c r="K579" s="98" t="b">
        <f t="shared" si="59"/>
        <v>0</v>
      </c>
      <c r="L579" s="121">
        <f t="shared" si="60"/>
        <v>0</v>
      </c>
    </row>
    <row r="580" spans="1:12" x14ac:dyDescent="0.2">
      <c r="A580" s="109">
        <v>22</v>
      </c>
      <c r="B580" s="110"/>
      <c r="C580" s="110"/>
      <c r="D580" s="111" t="s">
        <v>891</v>
      </c>
      <c r="E580" s="112"/>
      <c r="F580" s="113"/>
      <c r="G580" s="114"/>
      <c r="H580" s="114"/>
      <c r="I580" s="129">
        <f>SUM(I581:I583)</f>
        <v>6442.1399999999994</v>
      </c>
      <c r="J580" s="99"/>
      <c r="K580" s="98" t="b">
        <f t="shared" si="59"/>
        <v>0</v>
      </c>
      <c r="L580" s="121"/>
    </row>
    <row r="581" spans="1:12" x14ac:dyDescent="0.2">
      <c r="A581" s="104" t="s">
        <v>892</v>
      </c>
      <c r="B581" s="105" t="s">
        <v>174</v>
      </c>
      <c r="C581" s="105"/>
      <c r="D581" s="106" t="s">
        <v>893</v>
      </c>
      <c r="E581" s="105" t="s">
        <v>558</v>
      </c>
      <c r="F581" s="107">
        <v>1</v>
      </c>
      <c r="G581" s="108">
        <v>4021.0418878092596</v>
      </c>
      <c r="H581" s="128">
        <f t="shared" ref="H581:H583" si="65">G581*(1+$H$11)</f>
        <v>4924.57</v>
      </c>
      <c r="I581" s="128">
        <f t="shared" ref="I581:I583" si="66">F581*H581</f>
        <v>4924.57</v>
      </c>
      <c r="J581" s="99"/>
      <c r="K581" s="98" t="b">
        <f t="shared" si="59"/>
        <v>0</v>
      </c>
      <c r="L581" s="121">
        <f t="shared" si="60"/>
        <v>0</v>
      </c>
    </row>
    <row r="582" spans="1:12" x14ac:dyDescent="0.2">
      <c r="A582" s="104" t="s">
        <v>894</v>
      </c>
      <c r="B582" s="105" t="s">
        <v>174</v>
      </c>
      <c r="C582" s="105"/>
      <c r="D582" s="106" t="s">
        <v>895</v>
      </c>
      <c r="E582" s="105" t="s">
        <v>1</v>
      </c>
      <c r="F582" s="107">
        <v>1</v>
      </c>
      <c r="G582" s="108">
        <v>327.6312566342778</v>
      </c>
      <c r="H582" s="128">
        <f t="shared" si="65"/>
        <v>401.25</v>
      </c>
      <c r="I582" s="128">
        <f t="shared" si="66"/>
        <v>401.25</v>
      </c>
      <c r="J582" s="99"/>
      <c r="K582" s="98" t="b">
        <f t="shared" si="59"/>
        <v>0</v>
      </c>
      <c r="L582" s="121">
        <f t="shared" si="60"/>
        <v>0</v>
      </c>
    </row>
    <row r="583" spans="1:12" x14ac:dyDescent="0.2">
      <c r="A583" s="104" t="s">
        <v>896</v>
      </c>
      <c r="B583" s="105" t="s">
        <v>174</v>
      </c>
      <c r="C583" s="105"/>
      <c r="D583" s="106" t="s">
        <v>897</v>
      </c>
      <c r="E583" s="105" t="s">
        <v>1</v>
      </c>
      <c r="F583" s="107">
        <v>4</v>
      </c>
      <c r="G583" s="108">
        <v>227.87621458316323</v>
      </c>
      <c r="H583" s="128">
        <f t="shared" si="65"/>
        <v>279.08</v>
      </c>
      <c r="I583" s="128">
        <f t="shared" si="66"/>
        <v>1116.32</v>
      </c>
      <c r="J583" s="99"/>
      <c r="K583" s="98" t="b">
        <f t="shared" si="59"/>
        <v>0</v>
      </c>
      <c r="L583" s="121">
        <f t="shared" si="60"/>
        <v>0</v>
      </c>
    </row>
    <row r="584" spans="1:12" x14ac:dyDescent="0.2">
      <c r="A584" s="109">
        <v>23</v>
      </c>
      <c r="B584" s="110"/>
      <c r="C584" s="110"/>
      <c r="D584" s="111" t="s">
        <v>898</v>
      </c>
      <c r="E584" s="112"/>
      <c r="F584" s="113"/>
      <c r="G584" s="114"/>
      <c r="H584" s="114"/>
      <c r="I584" s="129">
        <f>SUM(I585:I600)</f>
        <v>76963.509999999995</v>
      </c>
      <c r="J584" s="99"/>
      <c r="K584" s="98" t="b">
        <f t="shared" si="59"/>
        <v>0</v>
      </c>
      <c r="L584" s="121"/>
    </row>
    <row r="585" spans="1:12" ht="27" x14ac:dyDescent="0.2">
      <c r="A585" s="104" t="s">
        <v>899</v>
      </c>
      <c r="B585" s="105" t="s">
        <v>174</v>
      </c>
      <c r="C585" s="105"/>
      <c r="D585" s="106" t="s">
        <v>900</v>
      </c>
      <c r="E585" s="105" t="s">
        <v>1</v>
      </c>
      <c r="F585" s="107">
        <v>2</v>
      </c>
      <c r="G585" s="108">
        <v>126.03086470155957</v>
      </c>
      <c r="H585" s="128">
        <f t="shared" ref="H585:H600" si="67">G585*(1+$H$11)</f>
        <v>154.35</v>
      </c>
      <c r="I585" s="128">
        <f t="shared" ref="I585:I600" si="68">F585*H585</f>
        <v>308.7</v>
      </c>
      <c r="J585" s="99"/>
      <c r="K585" s="98" t="b">
        <f t="shared" si="59"/>
        <v>0</v>
      </c>
      <c r="L585" s="121">
        <f t="shared" si="60"/>
        <v>0</v>
      </c>
    </row>
    <row r="586" spans="1:12" x14ac:dyDescent="0.2">
      <c r="A586" s="104" t="s">
        <v>901</v>
      </c>
      <c r="B586" s="105" t="s">
        <v>174</v>
      </c>
      <c r="C586" s="105"/>
      <c r="D586" s="106" t="s">
        <v>902</v>
      </c>
      <c r="E586" s="105" t="s">
        <v>10</v>
      </c>
      <c r="F586" s="107">
        <v>154</v>
      </c>
      <c r="G586" s="108">
        <v>21.392994202661878</v>
      </c>
      <c r="H586" s="128">
        <f t="shared" si="67"/>
        <v>26.2</v>
      </c>
      <c r="I586" s="128">
        <f t="shared" si="68"/>
        <v>4034.7999999999997</v>
      </c>
      <c r="J586" s="99"/>
      <c r="K586" s="98" t="b">
        <f t="shared" si="59"/>
        <v>0</v>
      </c>
      <c r="L586" s="121">
        <f t="shared" si="60"/>
        <v>0</v>
      </c>
    </row>
    <row r="587" spans="1:12" x14ac:dyDescent="0.2">
      <c r="A587" s="104" t="s">
        <v>903</v>
      </c>
      <c r="B587" s="105" t="s">
        <v>174</v>
      </c>
      <c r="C587" s="105"/>
      <c r="D587" s="106" t="s">
        <v>904</v>
      </c>
      <c r="E587" s="105" t="s">
        <v>1</v>
      </c>
      <c r="F587" s="107">
        <v>16</v>
      </c>
      <c r="G587" s="108">
        <v>21.082714134073651</v>
      </c>
      <c r="H587" s="128">
        <f t="shared" si="67"/>
        <v>25.819999999999997</v>
      </c>
      <c r="I587" s="128">
        <f t="shared" si="68"/>
        <v>413.11999999999995</v>
      </c>
      <c r="J587" s="99"/>
      <c r="K587" s="98" t="b">
        <f t="shared" si="59"/>
        <v>0</v>
      </c>
      <c r="L587" s="121">
        <f t="shared" si="60"/>
        <v>0</v>
      </c>
    </row>
    <row r="588" spans="1:12" x14ac:dyDescent="0.2">
      <c r="A588" s="104" t="s">
        <v>905</v>
      </c>
      <c r="B588" s="105" t="s">
        <v>174</v>
      </c>
      <c r="C588" s="105"/>
      <c r="D588" s="106" t="s">
        <v>906</v>
      </c>
      <c r="E588" s="105" t="s">
        <v>907</v>
      </c>
      <c r="F588" s="107">
        <v>4</v>
      </c>
      <c r="G588" s="108">
        <v>6.8833183636809014</v>
      </c>
      <c r="H588" s="128">
        <f t="shared" si="67"/>
        <v>8.43</v>
      </c>
      <c r="I588" s="128">
        <f t="shared" si="68"/>
        <v>33.72</v>
      </c>
      <c r="J588" s="99"/>
      <c r="K588" s="98" t="b">
        <f t="shared" si="59"/>
        <v>0</v>
      </c>
      <c r="L588" s="121">
        <f t="shared" si="60"/>
        <v>0</v>
      </c>
    </row>
    <row r="589" spans="1:12" ht="27" x14ac:dyDescent="0.2">
      <c r="A589" s="104" t="s">
        <v>908</v>
      </c>
      <c r="B589" s="105" t="s">
        <v>174</v>
      </c>
      <c r="C589" s="105"/>
      <c r="D589" s="106" t="s">
        <v>909</v>
      </c>
      <c r="E589" s="105" t="s">
        <v>1</v>
      </c>
      <c r="F589" s="107">
        <v>48</v>
      </c>
      <c r="G589" s="108">
        <v>21.082714134073651</v>
      </c>
      <c r="H589" s="128">
        <f t="shared" si="67"/>
        <v>25.819999999999997</v>
      </c>
      <c r="I589" s="128">
        <f t="shared" si="68"/>
        <v>1239.3599999999999</v>
      </c>
      <c r="J589" s="99"/>
      <c r="K589" s="98" t="b">
        <f t="shared" si="59"/>
        <v>0</v>
      </c>
      <c r="L589" s="121">
        <f t="shared" si="60"/>
        <v>0</v>
      </c>
    </row>
    <row r="590" spans="1:12" ht="27" x14ac:dyDescent="0.2">
      <c r="A590" s="104" t="s">
        <v>910</v>
      </c>
      <c r="B590" s="105" t="s">
        <v>174</v>
      </c>
      <c r="C590" s="105"/>
      <c r="D590" s="106" t="s">
        <v>911</v>
      </c>
      <c r="E590" s="105" t="s">
        <v>558</v>
      </c>
      <c r="F590" s="107">
        <v>1</v>
      </c>
      <c r="G590" s="108">
        <v>438.77684330856539</v>
      </c>
      <c r="H590" s="128">
        <f t="shared" si="67"/>
        <v>537.37</v>
      </c>
      <c r="I590" s="128">
        <f t="shared" si="68"/>
        <v>537.37</v>
      </c>
      <c r="J590" s="99"/>
      <c r="K590" s="98" t="b">
        <f t="shared" si="59"/>
        <v>0</v>
      </c>
      <c r="L590" s="121">
        <f t="shared" si="60"/>
        <v>0</v>
      </c>
    </row>
    <row r="591" spans="1:12" x14ac:dyDescent="0.2">
      <c r="A591" s="104" t="s">
        <v>912</v>
      </c>
      <c r="B591" s="105" t="s">
        <v>174</v>
      </c>
      <c r="C591" s="105"/>
      <c r="D591" s="106" t="s">
        <v>218</v>
      </c>
      <c r="E591" s="105" t="s">
        <v>208</v>
      </c>
      <c r="F591" s="107">
        <v>43.95</v>
      </c>
      <c r="G591" s="108">
        <v>64.726120385359636</v>
      </c>
      <c r="H591" s="128">
        <f t="shared" si="67"/>
        <v>79.270079635949941</v>
      </c>
      <c r="I591" s="128">
        <f t="shared" si="68"/>
        <v>3483.92</v>
      </c>
      <c r="J591" s="99"/>
      <c r="K591" s="98" t="b">
        <f t="shared" si="59"/>
        <v>0</v>
      </c>
      <c r="L591" s="121">
        <f t="shared" si="60"/>
        <v>0</v>
      </c>
    </row>
    <row r="592" spans="1:12" x14ac:dyDescent="0.2">
      <c r="A592" s="104" t="s">
        <v>913</v>
      </c>
      <c r="B592" s="105" t="s">
        <v>174</v>
      </c>
      <c r="C592" s="105"/>
      <c r="D592" s="106" t="s">
        <v>222</v>
      </c>
      <c r="E592" s="105" t="s">
        <v>208</v>
      </c>
      <c r="F592" s="107">
        <v>43.95</v>
      </c>
      <c r="G592" s="108">
        <v>20.837681871058855</v>
      </c>
      <c r="H592" s="128">
        <f t="shared" si="67"/>
        <v>25.519908987485778</v>
      </c>
      <c r="I592" s="128">
        <f t="shared" si="68"/>
        <v>1121.5999999999999</v>
      </c>
      <c r="J592" s="99"/>
      <c r="K592" s="98" t="b">
        <f t="shared" si="59"/>
        <v>0</v>
      </c>
      <c r="L592" s="121">
        <f t="shared" si="60"/>
        <v>0</v>
      </c>
    </row>
    <row r="593" spans="1:12" x14ac:dyDescent="0.2">
      <c r="A593" s="104" t="s">
        <v>914</v>
      </c>
      <c r="B593" s="105" t="s">
        <v>174</v>
      </c>
      <c r="C593" s="105"/>
      <c r="D593" s="106" t="s">
        <v>915</v>
      </c>
      <c r="E593" s="105" t="s">
        <v>1</v>
      </c>
      <c r="F593" s="107">
        <v>16</v>
      </c>
      <c r="G593" s="108">
        <v>58.740916142728835</v>
      </c>
      <c r="H593" s="128">
        <f t="shared" si="67"/>
        <v>71.94</v>
      </c>
      <c r="I593" s="128">
        <f t="shared" si="68"/>
        <v>1151.04</v>
      </c>
      <c r="J593" s="99"/>
      <c r="K593" s="98" t="b">
        <f t="shared" si="59"/>
        <v>0</v>
      </c>
      <c r="L593" s="121">
        <f t="shared" si="60"/>
        <v>0</v>
      </c>
    </row>
    <row r="594" spans="1:12" x14ac:dyDescent="0.2">
      <c r="A594" s="104" t="s">
        <v>916</v>
      </c>
      <c r="B594" s="105" t="s">
        <v>174</v>
      </c>
      <c r="C594" s="105"/>
      <c r="D594" s="106" t="s">
        <v>917</v>
      </c>
      <c r="E594" s="105" t="s">
        <v>10</v>
      </c>
      <c r="F594" s="107">
        <v>65</v>
      </c>
      <c r="G594" s="108">
        <v>30.080836123132197</v>
      </c>
      <c r="H594" s="128">
        <f t="shared" si="67"/>
        <v>36.839999999999996</v>
      </c>
      <c r="I594" s="128">
        <f t="shared" si="68"/>
        <v>2394.6</v>
      </c>
      <c r="J594" s="99"/>
      <c r="K594" s="98" t="b">
        <f t="shared" si="59"/>
        <v>0</v>
      </c>
      <c r="L594" s="121">
        <f t="shared" si="60"/>
        <v>0</v>
      </c>
    </row>
    <row r="595" spans="1:12" x14ac:dyDescent="0.2">
      <c r="A595" s="104" t="s">
        <v>918</v>
      </c>
      <c r="B595" s="105" t="s">
        <v>174</v>
      </c>
      <c r="C595" s="105"/>
      <c r="D595" s="106" t="s">
        <v>919</v>
      </c>
      <c r="E595" s="105" t="s">
        <v>10</v>
      </c>
      <c r="F595" s="107">
        <v>380</v>
      </c>
      <c r="G595" s="108">
        <v>56.887400996162327</v>
      </c>
      <c r="H595" s="128">
        <f t="shared" si="67"/>
        <v>69.67</v>
      </c>
      <c r="I595" s="128">
        <f t="shared" si="68"/>
        <v>26474.600000000002</v>
      </c>
      <c r="J595" s="99"/>
      <c r="K595" s="98" t="b">
        <f t="shared" ref="K595:K658" si="69">I595=J595</f>
        <v>0</v>
      </c>
      <c r="L595" s="121">
        <f t="shared" si="60"/>
        <v>0</v>
      </c>
    </row>
    <row r="596" spans="1:12" x14ac:dyDescent="0.2">
      <c r="A596" s="104" t="s">
        <v>920</v>
      </c>
      <c r="B596" s="105" t="s">
        <v>174</v>
      </c>
      <c r="C596" s="105"/>
      <c r="D596" s="106" t="s">
        <v>921</v>
      </c>
      <c r="E596" s="105" t="s">
        <v>10</v>
      </c>
      <c r="F596" s="107">
        <v>308</v>
      </c>
      <c r="G596" s="108">
        <v>73.748673144443543</v>
      </c>
      <c r="H596" s="128">
        <f t="shared" si="67"/>
        <v>90.320000000000007</v>
      </c>
      <c r="I596" s="128">
        <f t="shared" si="68"/>
        <v>27818.560000000001</v>
      </c>
      <c r="J596" s="99"/>
      <c r="K596" s="98" t="b">
        <f t="shared" si="69"/>
        <v>0</v>
      </c>
      <c r="L596" s="121">
        <f t="shared" ref="L596:L659" si="70">J596/(F596*(1+$H$11))</f>
        <v>0</v>
      </c>
    </row>
    <row r="597" spans="1:12" ht="27" x14ac:dyDescent="0.2">
      <c r="A597" s="104" t="s">
        <v>922</v>
      </c>
      <c r="B597" s="105" t="s">
        <v>174</v>
      </c>
      <c r="C597" s="105"/>
      <c r="D597" s="106" t="s">
        <v>923</v>
      </c>
      <c r="E597" s="105" t="s">
        <v>1</v>
      </c>
      <c r="F597" s="107">
        <v>16</v>
      </c>
      <c r="G597" s="108">
        <v>50.877765983506173</v>
      </c>
      <c r="H597" s="128">
        <f t="shared" si="67"/>
        <v>62.31</v>
      </c>
      <c r="I597" s="128">
        <f t="shared" si="68"/>
        <v>996.96</v>
      </c>
      <c r="J597" s="99"/>
      <c r="K597" s="98" t="b">
        <f t="shared" si="69"/>
        <v>0</v>
      </c>
      <c r="L597" s="121">
        <f t="shared" si="70"/>
        <v>0</v>
      </c>
    </row>
    <row r="598" spans="1:12" x14ac:dyDescent="0.2">
      <c r="A598" s="104" t="s">
        <v>924</v>
      </c>
      <c r="B598" s="105" t="s">
        <v>174</v>
      </c>
      <c r="C598" s="105"/>
      <c r="D598" s="106" t="s">
        <v>925</v>
      </c>
      <c r="E598" s="105" t="s">
        <v>1</v>
      </c>
      <c r="F598" s="107">
        <v>340</v>
      </c>
      <c r="G598" s="108">
        <v>10.067771699191638</v>
      </c>
      <c r="H598" s="128">
        <f t="shared" si="67"/>
        <v>12.329999999999998</v>
      </c>
      <c r="I598" s="128">
        <f t="shared" si="68"/>
        <v>4192.2</v>
      </c>
      <c r="J598" s="99"/>
      <c r="K598" s="98" t="b">
        <f t="shared" si="69"/>
        <v>0</v>
      </c>
      <c r="L598" s="121">
        <f t="shared" si="70"/>
        <v>0</v>
      </c>
    </row>
    <row r="599" spans="1:12" x14ac:dyDescent="0.2">
      <c r="A599" s="104" t="s">
        <v>926</v>
      </c>
      <c r="B599" s="105" t="s">
        <v>174</v>
      </c>
      <c r="C599" s="105"/>
      <c r="D599" s="106" t="s">
        <v>927</v>
      </c>
      <c r="E599" s="105" t="s">
        <v>836</v>
      </c>
      <c r="F599" s="107">
        <v>32</v>
      </c>
      <c r="G599" s="108">
        <v>39.59336980485017</v>
      </c>
      <c r="H599" s="128">
        <f t="shared" si="67"/>
        <v>48.49</v>
      </c>
      <c r="I599" s="128">
        <f t="shared" si="68"/>
        <v>1551.68</v>
      </c>
      <c r="J599" s="99"/>
      <c r="K599" s="98" t="b">
        <f t="shared" si="69"/>
        <v>0</v>
      </c>
      <c r="L599" s="121">
        <f t="shared" si="70"/>
        <v>0</v>
      </c>
    </row>
    <row r="600" spans="1:12" x14ac:dyDescent="0.2">
      <c r="A600" s="104" t="s">
        <v>928</v>
      </c>
      <c r="B600" s="105" t="s">
        <v>174</v>
      </c>
      <c r="C600" s="105"/>
      <c r="D600" s="106" t="s">
        <v>929</v>
      </c>
      <c r="E600" s="105" t="s">
        <v>1</v>
      </c>
      <c r="F600" s="107">
        <v>42</v>
      </c>
      <c r="G600" s="108">
        <v>23.548624152853762</v>
      </c>
      <c r="H600" s="128">
        <f t="shared" si="67"/>
        <v>28.84</v>
      </c>
      <c r="I600" s="128">
        <f t="shared" si="68"/>
        <v>1211.28</v>
      </c>
      <c r="J600" s="99"/>
      <c r="K600" s="98" t="b">
        <f t="shared" si="69"/>
        <v>0</v>
      </c>
      <c r="L600" s="121">
        <f t="shared" si="70"/>
        <v>0</v>
      </c>
    </row>
    <row r="601" spans="1:12" x14ac:dyDescent="0.2">
      <c r="A601" s="109">
        <v>24</v>
      </c>
      <c r="B601" s="110"/>
      <c r="C601" s="110"/>
      <c r="D601" s="111" t="s">
        <v>930</v>
      </c>
      <c r="E601" s="112"/>
      <c r="F601" s="113"/>
      <c r="G601" s="114"/>
      <c r="H601" s="114"/>
      <c r="I601" s="129">
        <f>SUM(I602:I685)</f>
        <v>129128.05000000002</v>
      </c>
      <c r="J601" s="99"/>
      <c r="K601" s="98" t="b">
        <f t="shared" si="69"/>
        <v>0</v>
      </c>
      <c r="L601" s="121"/>
    </row>
    <row r="602" spans="1:12" x14ac:dyDescent="0.2">
      <c r="A602" s="131" t="s">
        <v>931</v>
      </c>
      <c r="B602" s="132"/>
      <c r="C602" s="132"/>
      <c r="D602" s="133" t="s">
        <v>932</v>
      </c>
      <c r="E602" s="134"/>
      <c r="F602" s="135"/>
      <c r="G602" s="136"/>
      <c r="H602" s="137"/>
      <c r="I602" s="137"/>
      <c r="J602" s="99"/>
      <c r="K602" s="98" t="b">
        <f t="shared" si="69"/>
        <v>1</v>
      </c>
      <c r="L602" s="121"/>
    </row>
    <row r="603" spans="1:12" x14ac:dyDescent="0.2">
      <c r="A603" s="104" t="s">
        <v>1327</v>
      </c>
      <c r="B603" s="105" t="s">
        <v>174</v>
      </c>
      <c r="C603" s="105"/>
      <c r="D603" s="106" t="s">
        <v>933</v>
      </c>
      <c r="E603" s="105" t="s">
        <v>16</v>
      </c>
      <c r="F603" s="107">
        <v>1</v>
      </c>
      <c r="G603" s="108">
        <v>1862.8072180942274</v>
      </c>
      <c r="H603" s="128">
        <f t="shared" ref="H603:H664" si="71">G603*(1+$H$11)</f>
        <v>2281.38</v>
      </c>
      <c r="I603" s="128">
        <f t="shared" ref="I603:I664" si="72">F603*H603</f>
        <v>2281.38</v>
      </c>
      <c r="J603" s="99"/>
      <c r="K603" s="98" t="b">
        <f t="shared" si="69"/>
        <v>0</v>
      </c>
      <c r="L603" s="121">
        <f t="shared" si="70"/>
        <v>0</v>
      </c>
    </row>
    <row r="604" spans="1:12" x14ac:dyDescent="0.2">
      <c r="A604" s="104" t="s">
        <v>1328</v>
      </c>
      <c r="B604" s="105" t="s">
        <v>174</v>
      </c>
      <c r="C604" s="105"/>
      <c r="D604" s="106" t="s">
        <v>934</v>
      </c>
      <c r="E604" s="105" t="s">
        <v>178</v>
      </c>
      <c r="F604" s="107">
        <v>38.9</v>
      </c>
      <c r="G604" s="108">
        <v>656.1770649251913</v>
      </c>
      <c r="H604" s="128">
        <f t="shared" si="71"/>
        <v>803.6200514138817</v>
      </c>
      <c r="I604" s="128">
        <f t="shared" si="72"/>
        <v>31260.819999999996</v>
      </c>
      <c r="J604" s="99"/>
      <c r="K604" s="98" t="b">
        <f t="shared" si="69"/>
        <v>0</v>
      </c>
      <c r="L604" s="121">
        <f t="shared" si="70"/>
        <v>0</v>
      </c>
    </row>
    <row r="605" spans="1:12" x14ac:dyDescent="0.2">
      <c r="A605" s="104" t="s">
        <v>1329</v>
      </c>
      <c r="B605" s="105" t="s">
        <v>174</v>
      </c>
      <c r="C605" s="105"/>
      <c r="D605" s="106" t="s">
        <v>935</v>
      </c>
      <c r="E605" s="105" t="s">
        <v>178</v>
      </c>
      <c r="F605" s="107">
        <v>18.16</v>
      </c>
      <c r="G605" s="108">
        <v>656.17705891472485</v>
      </c>
      <c r="H605" s="128">
        <f t="shared" si="71"/>
        <v>803.62004405286348</v>
      </c>
      <c r="I605" s="128">
        <f t="shared" si="72"/>
        <v>14593.740000000002</v>
      </c>
      <c r="J605" s="99"/>
      <c r="K605" s="98" t="b">
        <f t="shared" si="69"/>
        <v>0</v>
      </c>
      <c r="L605" s="121">
        <f t="shared" si="70"/>
        <v>0</v>
      </c>
    </row>
    <row r="606" spans="1:12" x14ac:dyDescent="0.2">
      <c r="A606" s="104" t="s">
        <v>1330</v>
      </c>
      <c r="B606" s="105" t="s">
        <v>174</v>
      </c>
      <c r="C606" s="105"/>
      <c r="D606" s="106" t="s">
        <v>936</v>
      </c>
      <c r="E606" s="105" t="s">
        <v>178</v>
      </c>
      <c r="F606" s="107">
        <v>18.55</v>
      </c>
      <c r="G606" s="108">
        <v>123.57325200054495</v>
      </c>
      <c r="H606" s="128">
        <f t="shared" si="71"/>
        <v>151.34016172506739</v>
      </c>
      <c r="I606" s="128">
        <f t="shared" si="72"/>
        <v>2807.36</v>
      </c>
      <c r="J606" s="99"/>
      <c r="K606" s="98" t="b">
        <f t="shared" si="69"/>
        <v>0</v>
      </c>
      <c r="L606" s="121">
        <f t="shared" si="70"/>
        <v>0</v>
      </c>
    </row>
    <row r="607" spans="1:12" x14ac:dyDescent="0.2">
      <c r="A607" s="104" t="s">
        <v>1331</v>
      </c>
      <c r="B607" s="105" t="s">
        <v>174</v>
      </c>
      <c r="C607" s="105"/>
      <c r="D607" s="106" t="s">
        <v>937</v>
      </c>
      <c r="E607" s="105" t="s">
        <v>10</v>
      </c>
      <c r="F607" s="107">
        <v>14.6</v>
      </c>
      <c r="G607" s="108">
        <v>191.24672410688225</v>
      </c>
      <c r="H607" s="128">
        <f t="shared" si="71"/>
        <v>234.21986301369867</v>
      </c>
      <c r="I607" s="128">
        <f t="shared" si="72"/>
        <v>3419.6100000000006</v>
      </c>
      <c r="J607" s="99"/>
      <c r="K607" s="98" t="b">
        <f t="shared" si="69"/>
        <v>0</v>
      </c>
      <c r="L607" s="121">
        <f t="shared" si="70"/>
        <v>0</v>
      </c>
    </row>
    <row r="608" spans="1:12" x14ac:dyDescent="0.2">
      <c r="A608" s="104" t="s">
        <v>1332</v>
      </c>
      <c r="B608" s="105" t="s">
        <v>174</v>
      </c>
      <c r="C608" s="105"/>
      <c r="D608" s="106" t="s">
        <v>938</v>
      </c>
      <c r="E608" s="105" t="s">
        <v>178</v>
      </c>
      <c r="F608" s="107">
        <v>6.34</v>
      </c>
      <c r="G608" s="108">
        <v>130.52188922079418</v>
      </c>
      <c r="H608" s="128">
        <f t="shared" si="71"/>
        <v>159.85015772870662</v>
      </c>
      <c r="I608" s="128">
        <f t="shared" si="72"/>
        <v>1013.4499999999999</v>
      </c>
      <c r="J608" s="99"/>
      <c r="K608" s="98" t="b">
        <f t="shared" si="69"/>
        <v>0</v>
      </c>
      <c r="L608" s="121">
        <f t="shared" si="70"/>
        <v>0</v>
      </c>
    </row>
    <row r="609" spans="1:12" ht="27" x14ac:dyDescent="0.2">
      <c r="A609" s="104" t="s">
        <v>1333</v>
      </c>
      <c r="B609" s="105" t="s">
        <v>174</v>
      </c>
      <c r="C609" s="105"/>
      <c r="D609" s="106" t="s">
        <v>939</v>
      </c>
      <c r="E609" s="105" t="s">
        <v>10</v>
      </c>
      <c r="F609" s="107">
        <v>8.2200000000000006</v>
      </c>
      <c r="G609" s="108">
        <v>102.56347599501503</v>
      </c>
      <c r="H609" s="128">
        <f t="shared" si="71"/>
        <v>125.6094890510949</v>
      </c>
      <c r="I609" s="128">
        <f t="shared" si="72"/>
        <v>1032.5100000000002</v>
      </c>
      <c r="J609" s="99"/>
      <c r="K609" s="98" t="b">
        <f t="shared" si="69"/>
        <v>0</v>
      </c>
      <c r="L609" s="121">
        <f t="shared" si="70"/>
        <v>0</v>
      </c>
    </row>
    <row r="610" spans="1:12" x14ac:dyDescent="0.2">
      <c r="A610" s="131" t="s">
        <v>940</v>
      </c>
      <c r="B610" s="132"/>
      <c r="C610" s="132"/>
      <c r="D610" s="133" t="s">
        <v>224</v>
      </c>
      <c r="E610" s="134"/>
      <c r="F610" s="135"/>
      <c r="G610" s="136"/>
      <c r="H610" s="137"/>
      <c r="I610" s="137"/>
      <c r="J610" s="99"/>
      <c r="K610" s="98" t="b">
        <f t="shared" si="69"/>
        <v>1</v>
      </c>
      <c r="L610" s="121"/>
    </row>
    <row r="611" spans="1:12" x14ac:dyDescent="0.2">
      <c r="A611" s="131" t="s">
        <v>1334</v>
      </c>
      <c r="B611" s="132"/>
      <c r="C611" s="132"/>
      <c r="D611" s="133" t="s">
        <v>941</v>
      </c>
      <c r="E611" s="134"/>
      <c r="F611" s="135"/>
      <c r="G611" s="136"/>
      <c r="H611" s="137"/>
      <c r="I611" s="137"/>
      <c r="J611" s="99"/>
      <c r="K611" s="98" t="b">
        <f t="shared" si="69"/>
        <v>1</v>
      </c>
      <c r="L611" s="121"/>
    </row>
    <row r="612" spans="1:12" x14ac:dyDescent="0.2">
      <c r="A612" s="104" t="s">
        <v>942</v>
      </c>
      <c r="B612" s="105" t="s">
        <v>174</v>
      </c>
      <c r="C612" s="105"/>
      <c r="D612" s="106" t="s">
        <v>943</v>
      </c>
      <c r="E612" s="105" t="s">
        <v>1</v>
      </c>
      <c r="F612" s="107">
        <v>1</v>
      </c>
      <c r="G612" s="108">
        <v>6713.6931493426973</v>
      </c>
      <c r="H612" s="128">
        <f t="shared" si="71"/>
        <v>8222.26</v>
      </c>
      <c r="I612" s="128">
        <f t="shared" si="72"/>
        <v>8222.26</v>
      </c>
      <c r="J612" s="99"/>
      <c r="K612" s="98" t="b">
        <f t="shared" si="69"/>
        <v>0</v>
      </c>
      <c r="L612" s="121">
        <f t="shared" si="70"/>
        <v>0</v>
      </c>
    </row>
    <row r="613" spans="1:12" ht="27" x14ac:dyDescent="0.2">
      <c r="A613" s="104" t="s">
        <v>944</v>
      </c>
      <c r="B613" s="105" t="s">
        <v>174</v>
      </c>
      <c r="C613" s="105"/>
      <c r="D613" s="106" t="s">
        <v>945</v>
      </c>
      <c r="E613" s="105" t="s">
        <v>10</v>
      </c>
      <c r="F613" s="107">
        <v>11.75</v>
      </c>
      <c r="G613" s="108">
        <v>484.87011148192613</v>
      </c>
      <c r="H613" s="128">
        <f t="shared" si="71"/>
        <v>593.82042553191491</v>
      </c>
      <c r="I613" s="128">
        <f t="shared" si="72"/>
        <v>6977.39</v>
      </c>
      <c r="J613" s="99"/>
      <c r="K613" s="98" t="b">
        <f t="shared" si="69"/>
        <v>0</v>
      </c>
      <c r="L613" s="121">
        <f t="shared" si="70"/>
        <v>0</v>
      </c>
    </row>
    <row r="614" spans="1:12" x14ac:dyDescent="0.2">
      <c r="A614" s="104" t="s">
        <v>946</v>
      </c>
      <c r="B614" s="105" t="s">
        <v>174</v>
      </c>
      <c r="C614" s="105"/>
      <c r="D614" s="106" t="s">
        <v>947</v>
      </c>
      <c r="E614" s="105" t="s">
        <v>10</v>
      </c>
      <c r="F614" s="107">
        <v>20.2</v>
      </c>
      <c r="G614" s="108">
        <v>102.56381235412675</v>
      </c>
      <c r="H614" s="128">
        <f t="shared" si="71"/>
        <v>125.60990099009902</v>
      </c>
      <c r="I614" s="128">
        <f t="shared" si="72"/>
        <v>2537.3200000000002</v>
      </c>
      <c r="J614" s="99"/>
      <c r="K614" s="98" t="b">
        <f t="shared" si="69"/>
        <v>0</v>
      </c>
      <c r="L614" s="121">
        <f t="shared" si="70"/>
        <v>0</v>
      </c>
    </row>
    <row r="615" spans="1:12" ht="27" x14ac:dyDescent="0.2">
      <c r="A615" s="104" t="s">
        <v>948</v>
      </c>
      <c r="B615" s="105" t="s">
        <v>174</v>
      </c>
      <c r="C615" s="105"/>
      <c r="D615" s="106" t="s">
        <v>485</v>
      </c>
      <c r="E615" s="105" t="s">
        <v>178</v>
      </c>
      <c r="F615" s="107">
        <v>60.7</v>
      </c>
      <c r="G615" s="108">
        <v>10.916972707164678</v>
      </c>
      <c r="H615" s="128">
        <f t="shared" si="71"/>
        <v>13.370016474464581</v>
      </c>
      <c r="I615" s="128">
        <f t="shared" si="72"/>
        <v>811.56000000000006</v>
      </c>
      <c r="J615" s="99"/>
      <c r="K615" s="98" t="b">
        <f t="shared" si="69"/>
        <v>0</v>
      </c>
      <c r="L615" s="121">
        <f t="shared" si="70"/>
        <v>0</v>
      </c>
    </row>
    <row r="616" spans="1:12" x14ac:dyDescent="0.2">
      <c r="A616" s="131" t="s">
        <v>1335</v>
      </c>
      <c r="B616" s="132"/>
      <c r="C616" s="132"/>
      <c r="D616" s="133" t="s">
        <v>949</v>
      </c>
      <c r="E616" s="134"/>
      <c r="F616" s="135"/>
      <c r="G616" s="136"/>
      <c r="H616" s="137"/>
      <c r="I616" s="137"/>
      <c r="J616" s="99"/>
      <c r="K616" s="98" t="b">
        <f t="shared" si="69"/>
        <v>1</v>
      </c>
      <c r="L616" s="121"/>
    </row>
    <row r="617" spans="1:12" x14ac:dyDescent="0.2">
      <c r="A617" s="104" t="s">
        <v>950</v>
      </c>
      <c r="B617" s="105" t="s">
        <v>174</v>
      </c>
      <c r="C617" s="105"/>
      <c r="D617" s="106" t="s">
        <v>951</v>
      </c>
      <c r="E617" s="105" t="s">
        <v>1</v>
      </c>
      <c r="F617" s="107">
        <v>1</v>
      </c>
      <c r="G617" s="108">
        <v>21263.133828692742</v>
      </c>
      <c r="H617" s="128">
        <f t="shared" si="71"/>
        <v>26040.959999999999</v>
      </c>
      <c r="I617" s="128">
        <f t="shared" si="72"/>
        <v>26040.959999999999</v>
      </c>
      <c r="J617" s="99"/>
      <c r="K617" s="98" t="b">
        <f t="shared" si="69"/>
        <v>0</v>
      </c>
      <c r="L617" s="121">
        <f t="shared" si="70"/>
        <v>0</v>
      </c>
    </row>
    <row r="618" spans="1:12" x14ac:dyDescent="0.2">
      <c r="A618" s="104" t="s">
        <v>952</v>
      </c>
      <c r="B618" s="105" t="s">
        <v>174</v>
      </c>
      <c r="C618" s="105"/>
      <c r="D618" s="106" t="s">
        <v>953</v>
      </c>
      <c r="E618" s="105" t="s">
        <v>1</v>
      </c>
      <c r="F618" s="107">
        <v>1</v>
      </c>
      <c r="G618" s="108">
        <v>9.781987425491959</v>
      </c>
      <c r="H618" s="128">
        <f t="shared" si="71"/>
        <v>11.98</v>
      </c>
      <c r="I618" s="128">
        <f t="shared" si="72"/>
        <v>11.98</v>
      </c>
      <c r="J618" s="99"/>
      <c r="K618" s="98" t="b">
        <f t="shared" si="69"/>
        <v>0</v>
      </c>
      <c r="L618" s="121">
        <f t="shared" si="70"/>
        <v>0</v>
      </c>
    </row>
    <row r="619" spans="1:12" x14ac:dyDescent="0.2">
      <c r="A619" s="104" t="s">
        <v>954</v>
      </c>
      <c r="B619" s="105" t="s">
        <v>174</v>
      </c>
      <c r="C619" s="105"/>
      <c r="D619" s="106" t="s">
        <v>955</v>
      </c>
      <c r="E619" s="105" t="s">
        <v>1</v>
      </c>
      <c r="F619" s="107">
        <v>1</v>
      </c>
      <c r="G619" s="108">
        <v>2456.1198660896548</v>
      </c>
      <c r="H619" s="128">
        <f t="shared" si="71"/>
        <v>3008.01</v>
      </c>
      <c r="I619" s="128">
        <f t="shared" si="72"/>
        <v>3008.01</v>
      </c>
      <c r="J619" s="99"/>
      <c r="K619" s="98" t="b">
        <f t="shared" si="69"/>
        <v>0</v>
      </c>
      <c r="L619" s="121">
        <f t="shared" si="70"/>
        <v>0</v>
      </c>
    </row>
    <row r="620" spans="1:12" ht="27" x14ac:dyDescent="0.2">
      <c r="A620" s="104" t="s">
        <v>956</v>
      </c>
      <c r="B620" s="105" t="s">
        <v>174</v>
      </c>
      <c r="C620" s="105"/>
      <c r="D620" s="106" t="s">
        <v>957</v>
      </c>
      <c r="E620" s="105" t="s">
        <v>1</v>
      </c>
      <c r="F620" s="107">
        <v>5</v>
      </c>
      <c r="G620" s="108">
        <v>93.549440679350056</v>
      </c>
      <c r="H620" s="128">
        <f t="shared" si="71"/>
        <v>114.57000000000001</v>
      </c>
      <c r="I620" s="128">
        <f t="shared" si="72"/>
        <v>572.85</v>
      </c>
      <c r="J620" s="99"/>
      <c r="K620" s="98" t="b">
        <f t="shared" si="69"/>
        <v>0</v>
      </c>
      <c r="L620" s="121">
        <f t="shared" si="70"/>
        <v>0</v>
      </c>
    </row>
    <row r="621" spans="1:12" ht="27" x14ac:dyDescent="0.2">
      <c r="A621" s="104" t="s">
        <v>958</v>
      </c>
      <c r="B621" s="105" t="s">
        <v>174</v>
      </c>
      <c r="C621" s="105"/>
      <c r="D621" s="106" t="s">
        <v>538</v>
      </c>
      <c r="E621" s="105" t="s">
        <v>10</v>
      </c>
      <c r="F621" s="107">
        <v>20</v>
      </c>
      <c r="G621" s="108">
        <v>25.189842410386216</v>
      </c>
      <c r="H621" s="128">
        <f t="shared" si="71"/>
        <v>30.849999999999998</v>
      </c>
      <c r="I621" s="128">
        <f t="shared" si="72"/>
        <v>617</v>
      </c>
      <c r="J621" s="99"/>
      <c r="K621" s="98" t="b">
        <f t="shared" si="69"/>
        <v>0</v>
      </c>
      <c r="L621" s="121">
        <f t="shared" si="70"/>
        <v>0</v>
      </c>
    </row>
    <row r="622" spans="1:12" ht="27" x14ac:dyDescent="0.2">
      <c r="A622" s="104" t="s">
        <v>959</v>
      </c>
      <c r="B622" s="105" t="s">
        <v>174</v>
      </c>
      <c r="C622" s="105"/>
      <c r="D622" s="106" t="s">
        <v>960</v>
      </c>
      <c r="E622" s="105" t="s">
        <v>1</v>
      </c>
      <c r="F622" s="107">
        <v>3</v>
      </c>
      <c r="G622" s="108">
        <v>164.48109741161105</v>
      </c>
      <c r="H622" s="128">
        <f t="shared" si="71"/>
        <v>201.44000000000003</v>
      </c>
      <c r="I622" s="128">
        <f t="shared" si="72"/>
        <v>604.32000000000005</v>
      </c>
      <c r="J622" s="99"/>
      <c r="K622" s="98" t="b">
        <f t="shared" si="69"/>
        <v>0</v>
      </c>
      <c r="L622" s="121">
        <f t="shared" si="70"/>
        <v>0</v>
      </c>
    </row>
    <row r="623" spans="1:12" ht="27" x14ac:dyDescent="0.2">
      <c r="A623" s="104" t="s">
        <v>961</v>
      </c>
      <c r="B623" s="105" t="s">
        <v>174</v>
      </c>
      <c r="C623" s="105"/>
      <c r="D623" s="106" t="s">
        <v>962</v>
      </c>
      <c r="E623" s="105" t="s">
        <v>1</v>
      </c>
      <c r="F623" s="107">
        <v>1</v>
      </c>
      <c r="G623" s="108">
        <v>108.68784192047033</v>
      </c>
      <c r="H623" s="128">
        <f t="shared" si="71"/>
        <v>133.11000000000001</v>
      </c>
      <c r="I623" s="128">
        <f t="shared" si="72"/>
        <v>133.11000000000001</v>
      </c>
      <c r="J623" s="99"/>
      <c r="K623" s="98" t="b">
        <f t="shared" si="69"/>
        <v>0</v>
      </c>
      <c r="L623" s="121">
        <f t="shared" si="70"/>
        <v>0</v>
      </c>
    </row>
    <row r="624" spans="1:12" ht="27" x14ac:dyDescent="0.2">
      <c r="A624" s="104" t="s">
        <v>963</v>
      </c>
      <c r="B624" s="105" t="s">
        <v>174</v>
      </c>
      <c r="C624" s="105"/>
      <c r="D624" s="106" t="s">
        <v>964</v>
      </c>
      <c r="E624" s="105" t="s">
        <v>1</v>
      </c>
      <c r="F624" s="107">
        <v>2</v>
      </c>
      <c r="G624" s="108">
        <v>97.681064750551158</v>
      </c>
      <c r="H624" s="128">
        <f t="shared" si="71"/>
        <v>119.63</v>
      </c>
      <c r="I624" s="128">
        <f t="shared" si="72"/>
        <v>239.26</v>
      </c>
      <c r="J624" s="99"/>
      <c r="K624" s="98" t="b">
        <f t="shared" si="69"/>
        <v>0</v>
      </c>
      <c r="L624" s="121">
        <f t="shared" si="70"/>
        <v>0</v>
      </c>
    </row>
    <row r="625" spans="1:12" ht="27" x14ac:dyDescent="0.2">
      <c r="A625" s="104" t="s">
        <v>965</v>
      </c>
      <c r="B625" s="105" t="s">
        <v>174</v>
      </c>
      <c r="C625" s="105"/>
      <c r="D625" s="106" t="s">
        <v>966</v>
      </c>
      <c r="E625" s="105" t="s">
        <v>1</v>
      </c>
      <c r="F625" s="107">
        <v>1</v>
      </c>
      <c r="G625" s="108">
        <v>144.18224871397078</v>
      </c>
      <c r="H625" s="128">
        <f t="shared" si="71"/>
        <v>176.58</v>
      </c>
      <c r="I625" s="128">
        <f t="shared" si="72"/>
        <v>176.58</v>
      </c>
      <c r="J625" s="99"/>
      <c r="K625" s="98" t="b">
        <f t="shared" si="69"/>
        <v>0</v>
      </c>
      <c r="L625" s="121">
        <f t="shared" si="70"/>
        <v>0</v>
      </c>
    </row>
    <row r="626" spans="1:12" ht="27" x14ac:dyDescent="0.2">
      <c r="A626" s="104" t="s">
        <v>967</v>
      </c>
      <c r="B626" s="105" t="s">
        <v>174</v>
      </c>
      <c r="C626" s="105"/>
      <c r="D626" s="106" t="s">
        <v>968</v>
      </c>
      <c r="E626" s="105" t="s">
        <v>1</v>
      </c>
      <c r="F626" s="107">
        <v>1</v>
      </c>
      <c r="G626" s="108">
        <v>102.49040581366866</v>
      </c>
      <c r="H626" s="128">
        <f t="shared" si="71"/>
        <v>125.52</v>
      </c>
      <c r="I626" s="128">
        <f t="shared" si="72"/>
        <v>125.52</v>
      </c>
      <c r="J626" s="99"/>
      <c r="K626" s="98" t="b">
        <f t="shared" si="69"/>
        <v>0</v>
      </c>
      <c r="L626" s="121">
        <f t="shared" si="70"/>
        <v>0</v>
      </c>
    </row>
    <row r="627" spans="1:12" ht="27" x14ac:dyDescent="0.2">
      <c r="A627" s="104" t="s">
        <v>969</v>
      </c>
      <c r="B627" s="105" t="s">
        <v>174</v>
      </c>
      <c r="C627" s="105"/>
      <c r="D627" s="106" t="s">
        <v>539</v>
      </c>
      <c r="E627" s="105" t="s">
        <v>10</v>
      </c>
      <c r="F627" s="107">
        <v>6</v>
      </c>
      <c r="G627" s="108">
        <v>26.953539642361399</v>
      </c>
      <c r="H627" s="128">
        <f t="shared" si="71"/>
        <v>33.010000000000005</v>
      </c>
      <c r="I627" s="128">
        <f t="shared" si="72"/>
        <v>198.06000000000003</v>
      </c>
      <c r="J627" s="99"/>
      <c r="K627" s="98" t="b">
        <f t="shared" si="69"/>
        <v>0</v>
      </c>
      <c r="L627" s="121">
        <f t="shared" si="70"/>
        <v>0</v>
      </c>
    </row>
    <row r="628" spans="1:12" ht="54" x14ac:dyDescent="0.2">
      <c r="A628" s="104" t="s">
        <v>970</v>
      </c>
      <c r="B628" s="105" t="s">
        <v>174</v>
      </c>
      <c r="C628" s="105"/>
      <c r="D628" s="106" t="s">
        <v>971</v>
      </c>
      <c r="E628" s="105" t="s">
        <v>1</v>
      </c>
      <c r="F628" s="107">
        <v>5</v>
      </c>
      <c r="G628" s="108">
        <v>42.222585122887239</v>
      </c>
      <c r="H628" s="128">
        <f t="shared" si="71"/>
        <v>51.709999999999994</v>
      </c>
      <c r="I628" s="128">
        <f t="shared" si="72"/>
        <v>258.54999999999995</v>
      </c>
      <c r="J628" s="99"/>
      <c r="K628" s="98" t="b">
        <f t="shared" si="69"/>
        <v>0</v>
      </c>
      <c r="L628" s="121">
        <f t="shared" si="70"/>
        <v>0</v>
      </c>
    </row>
    <row r="629" spans="1:12" x14ac:dyDescent="0.2">
      <c r="A629" s="131" t="s">
        <v>1336</v>
      </c>
      <c r="B629" s="132"/>
      <c r="C629" s="132"/>
      <c r="D629" s="133" t="s">
        <v>972</v>
      </c>
      <c r="E629" s="134"/>
      <c r="F629" s="135"/>
      <c r="G629" s="136"/>
      <c r="H629" s="137"/>
      <c r="I629" s="137"/>
      <c r="J629" s="99"/>
      <c r="K629" s="98" t="b">
        <f t="shared" si="69"/>
        <v>1</v>
      </c>
      <c r="L629" s="121"/>
    </row>
    <row r="630" spans="1:12" x14ac:dyDescent="0.2">
      <c r="A630" s="131" t="s">
        <v>973</v>
      </c>
      <c r="B630" s="132"/>
      <c r="C630" s="132"/>
      <c r="D630" s="133" t="s">
        <v>974</v>
      </c>
      <c r="E630" s="134"/>
      <c r="F630" s="135"/>
      <c r="G630" s="136"/>
      <c r="H630" s="137"/>
      <c r="I630" s="137"/>
      <c r="J630" s="99"/>
      <c r="K630" s="98" t="b">
        <f t="shared" si="69"/>
        <v>1</v>
      </c>
      <c r="L630" s="121"/>
    </row>
    <row r="631" spans="1:12" ht="27" x14ac:dyDescent="0.2">
      <c r="A631" s="104" t="s">
        <v>975</v>
      </c>
      <c r="B631" s="105" t="s">
        <v>174</v>
      </c>
      <c r="C631" s="105"/>
      <c r="D631" s="106" t="s">
        <v>976</v>
      </c>
      <c r="E631" s="105" t="s">
        <v>1</v>
      </c>
      <c r="F631" s="107">
        <v>4</v>
      </c>
      <c r="G631" s="108">
        <v>19.17204213276721</v>
      </c>
      <c r="H631" s="128">
        <f t="shared" si="71"/>
        <v>23.48</v>
      </c>
      <c r="I631" s="128">
        <f t="shared" si="72"/>
        <v>93.92</v>
      </c>
      <c r="J631" s="99"/>
      <c r="K631" s="98" t="b">
        <f t="shared" si="69"/>
        <v>0</v>
      </c>
      <c r="L631" s="121">
        <f t="shared" si="70"/>
        <v>0</v>
      </c>
    </row>
    <row r="632" spans="1:12" ht="54" x14ac:dyDescent="0.2">
      <c r="A632" s="104" t="s">
        <v>977</v>
      </c>
      <c r="B632" s="105" t="s">
        <v>174</v>
      </c>
      <c r="C632" s="105"/>
      <c r="D632" s="106" t="s">
        <v>978</v>
      </c>
      <c r="E632" s="105" t="s">
        <v>1</v>
      </c>
      <c r="F632" s="107">
        <v>4</v>
      </c>
      <c r="G632" s="108">
        <v>37.911325222503471</v>
      </c>
      <c r="H632" s="128">
        <f t="shared" si="71"/>
        <v>46.43</v>
      </c>
      <c r="I632" s="128">
        <f t="shared" si="72"/>
        <v>185.72</v>
      </c>
      <c r="J632" s="99"/>
      <c r="K632" s="98" t="b">
        <f t="shared" si="69"/>
        <v>0</v>
      </c>
      <c r="L632" s="121">
        <f t="shared" si="70"/>
        <v>0</v>
      </c>
    </row>
    <row r="633" spans="1:12" ht="27" x14ac:dyDescent="0.2">
      <c r="A633" s="104" t="s">
        <v>979</v>
      </c>
      <c r="B633" s="105" t="s">
        <v>174</v>
      </c>
      <c r="C633" s="105"/>
      <c r="D633" s="106" t="s">
        <v>980</v>
      </c>
      <c r="E633" s="105" t="s">
        <v>1</v>
      </c>
      <c r="F633" s="107">
        <v>2</v>
      </c>
      <c r="G633" s="108">
        <v>31.599575406221938</v>
      </c>
      <c r="H633" s="128">
        <f t="shared" si="71"/>
        <v>38.700000000000003</v>
      </c>
      <c r="I633" s="128">
        <f t="shared" si="72"/>
        <v>77.400000000000006</v>
      </c>
      <c r="J633" s="99"/>
      <c r="K633" s="98" t="b">
        <f t="shared" si="69"/>
        <v>0</v>
      </c>
      <c r="L633" s="121">
        <f t="shared" si="70"/>
        <v>0</v>
      </c>
    </row>
    <row r="634" spans="1:12" x14ac:dyDescent="0.2">
      <c r="A634" s="131" t="s">
        <v>981</v>
      </c>
      <c r="B634" s="132"/>
      <c r="C634" s="132"/>
      <c r="D634" s="133" t="s">
        <v>982</v>
      </c>
      <c r="E634" s="134"/>
      <c r="F634" s="135"/>
      <c r="G634" s="136"/>
      <c r="H634" s="137"/>
      <c r="I634" s="137"/>
      <c r="J634" s="99"/>
      <c r="K634" s="98" t="b">
        <f t="shared" si="69"/>
        <v>1</v>
      </c>
      <c r="L634" s="121"/>
    </row>
    <row r="635" spans="1:12" ht="27" x14ac:dyDescent="0.2">
      <c r="A635" s="104" t="s">
        <v>983</v>
      </c>
      <c r="B635" s="105" t="s">
        <v>174</v>
      </c>
      <c r="C635" s="105"/>
      <c r="D635" s="106" t="s">
        <v>984</v>
      </c>
      <c r="E635" s="105" t="s">
        <v>1</v>
      </c>
      <c r="F635" s="107">
        <v>2</v>
      </c>
      <c r="G635" s="108">
        <v>61.027190332326285</v>
      </c>
      <c r="H635" s="128">
        <f t="shared" si="71"/>
        <v>74.739999999999995</v>
      </c>
      <c r="I635" s="128">
        <f t="shared" si="72"/>
        <v>149.47999999999999</v>
      </c>
      <c r="J635" s="99"/>
      <c r="K635" s="98" t="b">
        <f t="shared" si="69"/>
        <v>0</v>
      </c>
      <c r="L635" s="121">
        <f t="shared" si="70"/>
        <v>0</v>
      </c>
    </row>
    <row r="636" spans="1:12" ht="54" x14ac:dyDescent="0.2">
      <c r="A636" s="104" t="s">
        <v>985</v>
      </c>
      <c r="B636" s="105" t="s">
        <v>174</v>
      </c>
      <c r="C636" s="105"/>
      <c r="D636" s="106" t="s">
        <v>986</v>
      </c>
      <c r="E636" s="105" t="s">
        <v>1</v>
      </c>
      <c r="F636" s="107">
        <v>2</v>
      </c>
      <c r="G636" s="108">
        <v>212.05193108516372</v>
      </c>
      <c r="H636" s="128">
        <f t="shared" si="71"/>
        <v>259.7</v>
      </c>
      <c r="I636" s="128">
        <f t="shared" si="72"/>
        <v>519.4</v>
      </c>
      <c r="J636" s="99"/>
      <c r="K636" s="98" t="b">
        <f t="shared" si="69"/>
        <v>0</v>
      </c>
      <c r="L636" s="121">
        <f t="shared" si="70"/>
        <v>0</v>
      </c>
    </row>
    <row r="637" spans="1:12" ht="27" x14ac:dyDescent="0.2">
      <c r="A637" s="104" t="s">
        <v>987</v>
      </c>
      <c r="B637" s="105" t="s">
        <v>174</v>
      </c>
      <c r="C637" s="105"/>
      <c r="D637" s="106" t="s">
        <v>540</v>
      </c>
      <c r="E637" s="105" t="s">
        <v>10</v>
      </c>
      <c r="F637" s="107">
        <v>6</v>
      </c>
      <c r="G637" s="108">
        <v>44.092430799379443</v>
      </c>
      <c r="H637" s="128">
        <f t="shared" si="71"/>
        <v>54</v>
      </c>
      <c r="I637" s="128">
        <f t="shared" si="72"/>
        <v>324</v>
      </c>
      <c r="J637" s="99"/>
      <c r="K637" s="98" t="b">
        <f t="shared" si="69"/>
        <v>0</v>
      </c>
      <c r="L637" s="121">
        <f t="shared" si="70"/>
        <v>0</v>
      </c>
    </row>
    <row r="638" spans="1:12" x14ac:dyDescent="0.2">
      <c r="A638" s="104" t="s">
        <v>988</v>
      </c>
      <c r="B638" s="105" t="s">
        <v>174</v>
      </c>
      <c r="C638" s="105"/>
      <c r="D638" s="106" t="s">
        <v>989</v>
      </c>
      <c r="E638" s="105" t="s">
        <v>1</v>
      </c>
      <c r="F638" s="107">
        <v>1</v>
      </c>
      <c r="G638" s="108">
        <v>193.4024659100188</v>
      </c>
      <c r="H638" s="128">
        <f t="shared" si="71"/>
        <v>236.86</v>
      </c>
      <c r="I638" s="128">
        <f t="shared" si="72"/>
        <v>236.86</v>
      </c>
      <c r="J638" s="99"/>
      <c r="K638" s="98" t="b">
        <f t="shared" si="69"/>
        <v>0</v>
      </c>
      <c r="L638" s="121">
        <f t="shared" si="70"/>
        <v>0</v>
      </c>
    </row>
    <row r="639" spans="1:12" ht="54" x14ac:dyDescent="0.2">
      <c r="A639" s="104" t="s">
        <v>990</v>
      </c>
      <c r="B639" s="105" t="s">
        <v>174</v>
      </c>
      <c r="C639" s="105"/>
      <c r="D639" s="106" t="s">
        <v>986</v>
      </c>
      <c r="E639" s="105" t="s">
        <v>1</v>
      </c>
      <c r="F639" s="107">
        <v>2</v>
      </c>
      <c r="G639" s="108">
        <v>212.05193108516372</v>
      </c>
      <c r="H639" s="128">
        <f t="shared" si="71"/>
        <v>259.7</v>
      </c>
      <c r="I639" s="128">
        <f t="shared" si="72"/>
        <v>519.4</v>
      </c>
      <c r="J639" s="99"/>
      <c r="K639" s="98" t="b">
        <f t="shared" si="69"/>
        <v>0</v>
      </c>
      <c r="L639" s="121">
        <f t="shared" si="70"/>
        <v>0</v>
      </c>
    </row>
    <row r="640" spans="1:12" ht="27" x14ac:dyDescent="0.2">
      <c r="A640" s="104" t="s">
        <v>991</v>
      </c>
      <c r="B640" s="105" t="s">
        <v>174</v>
      </c>
      <c r="C640" s="105"/>
      <c r="D640" s="106" t="s">
        <v>992</v>
      </c>
      <c r="E640" s="105" t="s">
        <v>1</v>
      </c>
      <c r="F640" s="107">
        <v>1</v>
      </c>
      <c r="G640" s="108">
        <v>70.21311341553033</v>
      </c>
      <c r="H640" s="128">
        <f t="shared" si="71"/>
        <v>85.99</v>
      </c>
      <c r="I640" s="128">
        <f t="shared" si="72"/>
        <v>85.99</v>
      </c>
      <c r="J640" s="99"/>
      <c r="K640" s="98" t="b">
        <f t="shared" si="69"/>
        <v>0</v>
      </c>
      <c r="L640" s="121">
        <f t="shared" si="70"/>
        <v>0</v>
      </c>
    </row>
    <row r="641" spans="1:12" x14ac:dyDescent="0.2">
      <c r="A641" s="131" t="s">
        <v>993</v>
      </c>
      <c r="B641" s="132"/>
      <c r="C641" s="132"/>
      <c r="D641" s="133" t="s">
        <v>994</v>
      </c>
      <c r="E641" s="134"/>
      <c r="F641" s="135"/>
      <c r="G641" s="136"/>
      <c r="H641" s="137"/>
      <c r="I641" s="137"/>
      <c r="J641" s="99"/>
      <c r="K641" s="98" t="b">
        <f t="shared" si="69"/>
        <v>1</v>
      </c>
      <c r="L641" s="121"/>
    </row>
    <row r="642" spans="1:12" ht="27" x14ac:dyDescent="0.2">
      <c r="A642" s="104" t="s">
        <v>995</v>
      </c>
      <c r="B642" s="105" t="s">
        <v>174</v>
      </c>
      <c r="C642" s="105"/>
      <c r="D642" s="106" t="s">
        <v>996</v>
      </c>
      <c r="E642" s="105" t="s">
        <v>1</v>
      </c>
      <c r="F642" s="107">
        <v>2</v>
      </c>
      <c r="G642" s="108">
        <v>40.940638523720096</v>
      </c>
      <c r="H642" s="128">
        <f t="shared" si="71"/>
        <v>50.14</v>
      </c>
      <c r="I642" s="128">
        <f t="shared" si="72"/>
        <v>100.28</v>
      </c>
      <c r="J642" s="99"/>
      <c r="K642" s="98" t="b">
        <f t="shared" si="69"/>
        <v>0</v>
      </c>
      <c r="L642" s="121">
        <f t="shared" si="70"/>
        <v>0</v>
      </c>
    </row>
    <row r="643" spans="1:12" ht="27" x14ac:dyDescent="0.2">
      <c r="A643" s="104" t="s">
        <v>997</v>
      </c>
      <c r="B643" s="105" t="s">
        <v>174</v>
      </c>
      <c r="C643" s="105"/>
      <c r="D643" s="106" t="s">
        <v>539</v>
      </c>
      <c r="E643" s="105" t="s">
        <v>10</v>
      </c>
      <c r="F643" s="107">
        <v>15</v>
      </c>
      <c r="G643" s="108">
        <v>26.953539642361395</v>
      </c>
      <c r="H643" s="128">
        <f t="shared" si="71"/>
        <v>33.01</v>
      </c>
      <c r="I643" s="128">
        <f t="shared" si="72"/>
        <v>495.15</v>
      </c>
      <c r="J643" s="99"/>
      <c r="K643" s="98" t="b">
        <f t="shared" si="69"/>
        <v>0</v>
      </c>
      <c r="L643" s="121">
        <f t="shared" si="70"/>
        <v>0</v>
      </c>
    </row>
    <row r="644" spans="1:12" ht="54" x14ac:dyDescent="0.2">
      <c r="A644" s="104" t="s">
        <v>998</v>
      </c>
      <c r="B644" s="105" t="s">
        <v>174</v>
      </c>
      <c r="C644" s="105"/>
      <c r="D644" s="106" t="s">
        <v>999</v>
      </c>
      <c r="E644" s="105" t="s">
        <v>1</v>
      </c>
      <c r="F644" s="107">
        <v>1</v>
      </c>
      <c r="G644" s="108">
        <v>56.650608312239733</v>
      </c>
      <c r="H644" s="128">
        <f t="shared" si="71"/>
        <v>69.38</v>
      </c>
      <c r="I644" s="128">
        <f t="shared" si="72"/>
        <v>69.38</v>
      </c>
      <c r="J644" s="99"/>
      <c r="K644" s="98" t="b">
        <f t="shared" si="69"/>
        <v>0</v>
      </c>
      <c r="L644" s="121">
        <f t="shared" si="70"/>
        <v>0</v>
      </c>
    </row>
    <row r="645" spans="1:12" ht="27" x14ac:dyDescent="0.2">
      <c r="A645" s="104" t="s">
        <v>1000</v>
      </c>
      <c r="B645" s="105" t="s">
        <v>174</v>
      </c>
      <c r="C645" s="105"/>
      <c r="D645" s="106" t="s">
        <v>1001</v>
      </c>
      <c r="E645" s="105" t="s">
        <v>1</v>
      </c>
      <c r="F645" s="107">
        <v>1</v>
      </c>
      <c r="G645" s="108">
        <v>63.640075120437665</v>
      </c>
      <c r="H645" s="128">
        <f t="shared" si="71"/>
        <v>77.94</v>
      </c>
      <c r="I645" s="128">
        <f t="shared" si="72"/>
        <v>77.94</v>
      </c>
      <c r="J645" s="99"/>
      <c r="K645" s="98" t="b">
        <f t="shared" si="69"/>
        <v>0</v>
      </c>
      <c r="L645" s="121">
        <f t="shared" si="70"/>
        <v>0</v>
      </c>
    </row>
    <row r="646" spans="1:12" x14ac:dyDescent="0.2">
      <c r="A646" s="131" t="s">
        <v>1002</v>
      </c>
      <c r="B646" s="132"/>
      <c r="C646" s="132"/>
      <c r="D646" s="133" t="s">
        <v>1003</v>
      </c>
      <c r="E646" s="134"/>
      <c r="F646" s="135"/>
      <c r="G646" s="136"/>
      <c r="H646" s="137"/>
      <c r="I646" s="137"/>
      <c r="J646" s="99"/>
      <c r="K646" s="98" t="b">
        <f t="shared" si="69"/>
        <v>1</v>
      </c>
      <c r="L646" s="121"/>
    </row>
    <row r="647" spans="1:12" ht="54" x14ac:dyDescent="0.2">
      <c r="A647" s="104" t="s">
        <v>1004</v>
      </c>
      <c r="B647" s="105" t="s">
        <v>174</v>
      </c>
      <c r="C647" s="105"/>
      <c r="D647" s="106" t="s">
        <v>1005</v>
      </c>
      <c r="E647" s="105" t="s">
        <v>1</v>
      </c>
      <c r="F647" s="107">
        <v>4</v>
      </c>
      <c r="G647" s="108">
        <v>24.014044255736099</v>
      </c>
      <c r="H647" s="128">
        <f t="shared" si="71"/>
        <v>29.409999999999997</v>
      </c>
      <c r="I647" s="128">
        <f t="shared" si="72"/>
        <v>117.63999999999999</v>
      </c>
      <c r="J647" s="99"/>
      <c r="K647" s="98" t="b">
        <f t="shared" si="69"/>
        <v>0</v>
      </c>
      <c r="L647" s="121">
        <f t="shared" si="70"/>
        <v>0</v>
      </c>
    </row>
    <row r="648" spans="1:12" ht="27" x14ac:dyDescent="0.2">
      <c r="A648" s="104" t="s">
        <v>1006</v>
      </c>
      <c r="B648" s="105" t="s">
        <v>174</v>
      </c>
      <c r="C648" s="105"/>
      <c r="D648" s="106" t="s">
        <v>1007</v>
      </c>
      <c r="E648" s="105" t="s">
        <v>10</v>
      </c>
      <c r="F648" s="107">
        <v>2</v>
      </c>
      <c r="G648" s="108">
        <v>25.491957214011595</v>
      </c>
      <c r="H648" s="128">
        <f t="shared" si="71"/>
        <v>31.22</v>
      </c>
      <c r="I648" s="128">
        <f t="shared" si="72"/>
        <v>62.44</v>
      </c>
      <c r="J648" s="99"/>
      <c r="K648" s="98" t="b">
        <f t="shared" si="69"/>
        <v>0</v>
      </c>
      <c r="L648" s="121">
        <f t="shared" si="70"/>
        <v>0</v>
      </c>
    </row>
    <row r="649" spans="1:12" ht="27" x14ac:dyDescent="0.2">
      <c r="A649" s="104" t="s">
        <v>1008</v>
      </c>
      <c r="B649" s="105" t="s">
        <v>174</v>
      </c>
      <c r="C649" s="105"/>
      <c r="D649" s="106" t="s">
        <v>1009</v>
      </c>
      <c r="E649" s="105" t="s">
        <v>1</v>
      </c>
      <c r="F649" s="107">
        <v>16</v>
      </c>
      <c r="G649" s="108">
        <v>13.823793582101739</v>
      </c>
      <c r="H649" s="128">
        <f t="shared" si="71"/>
        <v>16.93</v>
      </c>
      <c r="I649" s="128">
        <f t="shared" si="72"/>
        <v>270.88</v>
      </c>
      <c r="J649" s="99"/>
      <c r="K649" s="98" t="b">
        <f t="shared" si="69"/>
        <v>0</v>
      </c>
      <c r="L649" s="121">
        <f t="shared" si="70"/>
        <v>0</v>
      </c>
    </row>
    <row r="650" spans="1:12" ht="27" x14ac:dyDescent="0.2">
      <c r="A650" s="104" t="s">
        <v>1010</v>
      </c>
      <c r="B650" s="105" t="s">
        <v>174</v>
      </c>
      <c r="C650" s="105"/>
      <c r="D650" s="106" t="s">
        <v>1011</v>
      </c>
      <c r="E650" s="105" t="s">
        <v>1</v>
      </c>
      <c r="F650" s="107">
        <v>2</v>
      </c>
      <c r="G650" s="108">
        <v>76.720829590920232</v>
      </c>
      <c r="H650" s="128">
        <f t="shared" si="71"/>
        <v>93.96</v>
      </c>
      <c r="I650" s="128">
        <f t="shared" si="72"/>
        <v>187.92</v>
      </c>
      <c r="J650" s="99"/>
      <c r="K650" s="98" t="b">
        <f t="shared" si="69"/>
        <v>0</v>
      </c>
      <c r="L650" s="121">
        <f t="shared" si="70"/>
        <v>0</v>
      </c>
    </row>
    <row r="651" spans="1:12" ht="54" x14ac:dyDescent="0.2">
      <c r="A651" s="104" t="s">
        <v>1012</v>
      </c>
      <c r="B651" s="105" t="s">
        <v>174</v>
      </c>
      <c r="C651" s="105"/>
      <c r="D651" s="106" t="s">
        <v>1005</v>
      </c>
      <c r="E651" s="105" t="s">
        <v>1</v>
      </c>
      <c r="F651" s="107">
        <v>4</v>
      </c>
      <c r="G651" s="108">
        <v>24.014044255736099</v>
      </c>
      <c r="H651" s="128">
        <f t="shared" si="71"/>
        <v>29.409999999999997</v>
      </c>
      <c r="I651" s="128">
        <f t="shared" si="72"/>
        <v>117.63999999999999</v>
      </c>
      <c r="J651" s="99"/>
      <c r="K651" s="98" t="b">
        <f t="shared" si="69"/>
        <v>0</v>
      </c>
      <c r="L651" s="121">
        <f t="shared" si="70"/>
        <v>0</v>
      </c>
    </row>
    <row r="652" spans="1:12" ht="27" x14ac:dyDescent="0.2">
      <c r="A652" s="104" t="s">
        <v>1013</v>
      </c>
      <c r="B652" s="105" t="s">
        <v>174</v>
      </c>
      <c r="C652" s="105"/>
      <c r="D652" s="106" t="s">
        <v>1014</v>
      </c>
      <c r="E652" s="105" t="s">
        <v>1</v>
      </c>
      <c r="F652" s="107">
        <v>1</v>
      </c>
      <c r="G652" s="108">
        <v>9.4390462970523412</v>
      </c>
      <c r="H652" s="128">
        <f t="shared" si="71"/>
        <v>11.56</v>
      </c>
      <c r="I652" s="128">
        <f t="shared" si="72"/>
        <v>11.56</v>
      </c>
      <c r="J652" s="99"/>
      <c r="K652" s="98" t="b">
        <f t="shared" si="69"/>
        <v>0</v>
      </c>
      <c r="L652" s="121">
        <f t="shared" si="70"/>
        <v>0</v>
      </c>
    </row>
    <row r="653" spans="1:12" x14ac:dyDescent="0.2">
      <c r="A653" s="131" t="s">
        <v>1015</v>
      </c>
      <c r="B653" s="132"/>
      <c r="C653" s="132"/>
      <c r="D653" s="133" t="s">
        <v>1016</v>
      </c>
      <c r="E653" s="134"/>
      <c r="F653" s="135"/>
      <c r="G653" s="136"/>
      <c r="H653" s="137"/>
      <c r="I653" s="137"/>
      <c r="J653" s="99"/>
      <c r="K653" s="98" t="b">
        <f t="shared" si="69"/>
        <v>1</v>
      </c>
      <c r="L653" s="121"/>
    </row>
    <row r="654" spans="1:12" ht="40.5" x14ac:dyDescent="0.2">
      <c r="A654" s="104" t="s">
        <v>1017</v>
      </c>
      <c r="B654" s="105" t="s">
        <v>174</v>
      </c>
      <c r="C654" s="105"/>
      <c r="D654" s="106" t="s">
        <v>1018</v>
      </c>
      <c r="E654" s="105" t="s">
        <v>1</v>
      </c>
      <c r="F654" s="107">
        <v>1</v>
      </c>
      <c r="G654" s="108">
        <v>47.578998938515561</v>
      </c>
      <c r="H654" s="128">
        <f t="shared" si="71"/>
        <v>58.27</v>
      </c>
      <c r="I654" s="128">
        <f t="shared" si="72"/>
        <v>58.27</v>
      </c>
      <c r="J654" s="99"/>
      <c r="K654" s="98" t="b">
        <f t="shared" si="69"/>
        <v>0</v>
      </c>
      <c r="L654" s="121">
        <f t="shared" si="70"/>
        <v>0</v>
      </c>
    </row>
    <row r="655" spans="1:12" ht="27" x14ac:dyDescent="0.2">
      <c r="A655" s="104" t="s">
        <v>1019</v>
      </c>
      <c r="B655" s="105" t="s">
        <v>174</v>
      </c>
      <c r="C655" s="105"/>
      <c r="D655" s="106" t="s">
        <v>539</v>
      </c>
      <c r="E655" s="105" t="s">
        <v>10</v>
      </c>
      <c r="F655" s="107">
        <v>1.1000000000000001</v>
      </c>
      <c r="G655" s="108">
        <v>26.952797345546593</v>
      </c>
      <c r="H655" s="128">
        <f t="shared" si="71"/>
        <v>33.009090909090908</v>
      </c>
      <c r="I655" s="128">
        <f t="shared" si="72"/>
        <v>36.31</v>
      </c>
      <c r="J655" s="99"/>
      <c r="K655" s="98" t="b">
        <f t="shared" si="69"/>
        <v>0</v>
      </c>
      <c r="L655" s="121">
        <f t="shared" si="70"/>
        <v>0</v>
      </c>
    </row>
    <row r="656" spans="1:12" x14ac:dyDescent="0.2">
      <c r="A656" s="104" t="s">
        <v>1020</v>
      </c>
      <c r="B656" s="105" t="s">
        <v>174</v>
      </c>
      <c r="C656" s="105"/>
      <c r="D656" s="106" t="s">
        <v>1021</v>
      </c>
      <c r="E656" s="105" t="s">
        <v>1</v>
      </c>
      <c r="F656" s="107">
        <v>2</v>
      </c>
      <c r="G656" s="108">
        <v>38.801339103453913</v>
      </c>
      <c r="H656" s="128">
        <f t="shared" si="71"/>
        <v>47.52</v>
      </c>
      <c r="I656" s="128">
        <f t="shared" si="72"/>
        <v>95.04</v>
      </c>
      <c r="J656" s="99"/>
      <c r="K656" s="98" t="b">
        <f t="shared" si="69"/>
        <v>0</v>
      </c>
      <c r="L656" s="121">
        <f t="shared" si="70"/>
        <v>0</v>
      </c>
    </row>
    <row r="657" spans="1:12" x14ac:dyDescent="0.2">
      <c r="A657" s="131" t="s">
        <v>1022</v>
      </c>
      <c r="B657" s="132"/>
      <c r="C657" s="132"/>
      <c r="D657" s="133" t="s">
        <v>1023</v>
      </c>
      <c r="E657" s="134"/>
      <c r="F657" s="135"/>
      <c r="G657" s="136"/>
      <c r="H657" s="137"/>
      <c r="I657" s="137"/>
      <c r="J657" s="99"/>
      <c r="K657" s="98" t="b">
        <f t="shared" si="69"/>
        <v>1</v>
      </c>
      <c r="L657" s="121"/>
    </row>
    <row r="658" spans="1:12" ht="27" x14ac:dyDescent="0.2">
      <c r="A658" s="104" t="s">
        <v>1024</v>
      </c>
      <c r="B658" s="105" t="s">
        <v>174</v>
      </c>
      <c r="C658" s="105"/>
      <c r="D658" s="106" t="s">
        <v>540</v>
      </c>
      <c r="E658" s="105" t="s">
        <v>10</v>
      </c>
      <c r="F658" s="107">
        <v>20</v>
      </c>
      <c r="G658" s="108">
        <v>44.092430799379443</v>
      </c>
      <c r="H658" s="128">
        <f t="shared" si="71"/>
        <v>54</v>
      </c>
      <c r="I658" s="128">
        <f t="shared" si="72"/>
        <v>1080</v>
      </c>
      <c r="J658" s="99"/>
      <c r="K658" s="98" t="b">
        <f t="shared" si="69"/>
        <v>0</v>
      </c>
      <c r="L658" s="121">
        <f t="shared" si="70"/>
        <v>0</v>
      </c>
    </row>
    <row r="659" spans="1:12" ht="54" x14ac:dyDescent="0.2">
      <c r="A659" s="104" t="s">
        <v>1025</v>
      </c>
      <c r="B659" s="105" t="s">
        <v>174</v>
      </c>
      <c r="C659" s="105"/>
      <c r="D659" s="106" t="s">
        <v>1026</v>
      </c>
      <c r="E659" s="105" t="s">
        <v>1</v>
      </c>
      <c r="F659" s="107">
        <v>2</v>
      </c>
      <c r="G659" s="108">
        <v>221.98089327998696</v>
      </c>
      <c r="H659" s="128">
        <f t="shared" si="71"/>
        <v>271.86</v>
      </c>
      <c r="I659" s="128">
        <f t="shared" si="72"/>
        <v>543.72</v>
      </c>
      <c r="J659" s="99"/>
      <c r="K659" s="98" t="b">
        <f t="shared" ref="K659:K713" si="73">I659=J659</f>
        <v>0</v>
      </c>
      <c r="L659" s="121">
        <f t="shared" si="70"/>
        <v>0</v>
      </c>
    </row>
    <row r="660" spans="1:12" ht="27" x14ac:dyDescent="0.2">
      <c r="A660" s="104" t="s">
        <v>1027</v>
      </c>
      <c r="B660" s="105" t="s">
        <v>174</v>
      </c>
      <c r="C660" s="105"/>
      <c r="D660" s="106" t="s">
        <v>992</v>
      </c>
      <c r="E660" s="105" t="s">
        <v>1</v>
      </c>
      <c r="F660" s="107">
        <v>1</v>
      </c>
      <c r="G660" s="108">
        <v>70.21311341553033</v>
      </c>
      <c r="H660" s="128">
        <f t="shared" si="71"/>
        <v>85.99</v>
      </c>
      <c r="I660" s="128">
        <f t="shared" si="72"/>
        <v>85.99</v>
      </c>
      <c r="J660" s="99"/>
      <c r="K660" s="98" t="b">
        <f t="shared" si="73"/>
        <v>0</v>
      </c>
      <c r="L660" s="121">
        <f t="shared" ref="L660:L711" si="74">J660/(F660*(1+$H$11))</f>
        <v>0</v>
      </c>
    </row>
    <row r="661" spans="1:12" ht="54" x14ac:dyDescent="0.2">
      <c r="A661" s="104" t="s">
        <v>1028</v>
      </c>
      <c r="B661" s="105" t="s">
        <v>174</v>
      </c>
      <c r="C661" s="105"/>
      <c r="D661" s="106" t="s">
        <v>1026</v>
      </c>
      <c r="E661" s="105" t="s">
        <v>1</v>
      </c>
      <c r="F661" s="107">
        <v>4</v>
      </c>
      <c r="G661" s="108">
        <v>221.98089327998696</v>
      </c>
      <c r="H661" s="128">
        <f t="shared" si="71"/>
        <v>271.86</v>
      </c>
      <c r="I661" s="128">
        <f t="shared" si="72"/>
        <v>1087.44</v>
      </c>
      <c r="J661" s="99"/>
      <c r="K661" s="98" t="b">
        <f t="shared" si="73"/>
        <v>0</v>
      </c>
      <c r="L661" s="121">
        <f t="shared" si="74"/>
        <v>0</v>
      </c>
    </row>
    <row r="662" spans="1:12" x14ac:dyDescent="0.2">
      <c r="A662" s="104" t="s">
        <v>1029</v>
      </c>
      <c r="B662" s="105" t="s">
        <v>174</v>
      </c>
      <c r="C662" s="105"/>
      <c r="D662" s="106" t="s">
        <v>718</v>
      </c>
      <c r="E662" s="105" t="s">
        <v>1</v>
      </c>
      <c r="F662" s="107">
        <v>2</v>
      </c>
      <c r="G662" s="108">
        <v>193.38613538009309</v>
      </c>
      <c r="H662" s="128">
        <f t="shared" si="71"/>
        <v>236.84</v>
      </c>
      <c r="I662" s="128">
        <f t="shared" si="72"/>
        <v>473.68</v>
      </c>
      <c r="J662" s="99"/>
      <c r="K662" s="98" t="b">
        <f t="shared" si="73"/>
        <v>0</v>
      </c>
      <c r="L662" s="121">
        <f t="shared" si="74"/>
        <v>0</v>
      </c>
    </row>
    <row r="663" spans="1:12" ht="27" x14ac:dyDescent="0.2">
      <c r="A663" s="104" t="s">
        <v>1030</v>
      </c>
      <c r="B663" s="105" t="s">
        <v>174</v>
      </c>
      <c r="C663" s="105"/>
      <c r="D663" s="106" t="s">
        <v>992</v>
      </c>
      <c r="E663" s="105" t="s">
        <v>1</v>
      </c>
      <c r="F663" s="107">
        <v>3</v>
      </c>
      <c r="G663" s="108">
        <v>70.213113415530344</v>
      </c>
      <c r="H663" s="128">
        <f t="shared" si="71"/>
        <v>85.990000000000009</v>
      </c>
      <c r="I663" s="128">
        <f t="shared" si="72"/>
        <v>257.97000000000003</v>
      </c>
      <c r="J663" s="99"/>
      <c r="K663" s="98" t="b">
        <f t="shared" si="73"/>
        <v>0</v>
      </c>
      <c r="L663" s="121">
        <f t="shared" si="74"/>
        <v>0</v>
      </c>
    </row>
    <row r="664" spans="1:12" x14ac:dyDescent="0.2">
      <c r="A664" s="104" t="s">
        <v>1031</v>
      </c>
      <c r="B664" s="105" t="s">
        <v>174</v>
      </c>
      <c r="C664" s="105"/>
      <c r="D664" s="106" t="s">
        <v>1032</v>
      </c>
      <c r="E664" s="105" t="s">
        <v>1</v>
      </c>
      <c r="F664" s="107">
        <v>1</v>
      </c>
      <c r="G664" s="108">
        <v>28.11300726708582</v>
      </c>
      <c r="H664" s="128">
        <f t="shared" si="71"/>
        <v>34.43</v>
      </c>
      <c r="I664" s="128">
        <f t="shared" si="72"/>
        <v>34.43</v>
      </c>
      <c r="J664" s="99"/>
      <c r="K664" s="98" t="b">
        <f t="shared" si="73"/>
        <v>0</v>
      </c>
      <c r="L664" s="121">
        <f t="shared" si="74"/>
        <v>0</v>
      </c>
    </row>
    <row r="665" spans="1:12" x14ac:dyDescent="0.2">
      <c r="A665" s="131" t="s">
        <v>1033</v>
      </c>
      <c r="B665" s="132"/>
      <c r="C665" s="132"/>
      <c r="D665" s="133" t="s">
        <v>1034</v>
      </c>
      <c r="E665" s="134"/>
      <c r="F665" s="135"/>
      <c r="G665" s="136"/>
      <c r="H665" s="137"/>
      <c r="I665" s="137"/>
      <c r="J665" s="99"/>
      <c r="K665" s="98" t="b">
        <f t="shared" si="73"/>
        <v>1</v>
      </c>
      <c r="L665" s="121"/>
    </row>
    <row r="666" spans="1:12" x14ac:dyDescent="0.2">
      <c r="A666" s="104" t="s">
        <v>1035</v>
      </c>
      <c r="B666" s="105" t="s">
        <v>174</v>
      </c>
      <c r="C666" s="105"/>
      <c r="D666" s="106" t="s">
        <v>1036</v>
      </c>
      <c r="E666" s="105" t="s">
        <v>1</v>
      </c>
      <c r="F666" s="107">
        <v>2</v>
      </c>
      <c r="G666" s="108">
        <v>3710.9087939903652</v>
      </c>
      <c r="H666" s="128">
        <f t="shared" ref="H666:H685" si="75">G666*(1+$H$11)</f>
        <v>4544.75</v>
      </c>
      <c r="I666" s="128">
        <f t="shared" ref="I666:I685" si="76">F666*H666</f>
        <v>9089.5</v>
      </c>
      <c r="J666" s="99"/>
      <c r="K666" s="98" t="b">
        <f t="shared" si="73"/>
        <v>0</v>
      </c>
      <c r="L666" s="121">
        <f t="shared" si="74"/>
        <v>0</v>
      </c>
    </row>
    <row r="667" spans="1:12" x14ac:dyDescent="0.2">
      <c r="A667" s="104" t="s">
        <v>1037</v>
      </c>
      <c r="B667" s="105" t="s">
        <v>174</v>
      </c>
      <c r="C667" s="105"/>
      <c r="D667" s="106" t="s">
        <v>1038</v>
      </c>
      <c r="E667" s="105" t="s">
        <v>1</v>
      </c>
      <c r="F667" s="107">
        <v>4</v>
      </c>
      <c r="G667" s="108">
        <v>20.021229688903407</v>
      </c>
      <c r="H667" s="128">
        <f t="shared" si="75"/>
        <v>24.52</v>
      </c>
      <c r="I667" s="128">
        <f t="shared" si="76"/>
        <v>98.08</v>
      </c>
      <c r="J667" s="99"/>
      <c r="K667" s="98" t="b">
        <f t="shared" si="73"/>
        <v>0</v>
      </c>
      <c r="L667" s="121">
        <f t="shared" si="74"/>
        <v>0</v>
      </c>
    </row>
    <row r="668" spans="1:12" ht="27" x14ac:dyDescent="0.2">
      <c r="A668" s="104" t="s">
        <v>1039</v>
      </c>
      <c r="B668" s="105" t="s">
        <v>174</v>
      </c>
      <c r="C668" s="105"/>
      <c r="D668" s="106" t="s">
        <v>1040</v>
      </c>
      <c r="E668" s="105" t="s">
        <v>1</v>
      </c>
      <c r="F668" s="107">
        <v>2</v>
      </c>
      <c r="G668" s="108">
        <v>34.17163386951907</v>
      </c>
      <c r="H668" s="128">
        <f t="shared" si="75"/>
        <v>41.85</v>
      </c>
      <c r="I668" s="128">
        <f t="shared" si="76"/>
        <v>83.7</v>
      </c>
      <c r="J668" s="99"/>
      <c r="K668" s="98" t="b">
        <f t="shared" si="73"/>
        <v>0</v>
      </c>
      <c r="L668" s="121">
        <f t="shared" si="74"/>
        <v>0</v>
      </c>
    </row>
    <row r="669" spans="1:12" ht="27" x14ac:dyDescent="0.2">
      <c r="A669" s="104" t="s">
        <v>1041</v>
      </c>
      <c r="B669" s="105" t="s">
        <v>174</v>
      </c>
      <c r="C669" s="105"/>
      <c r="D669" s="106" t="s">
        <v>1042</v>
      </c>
      <c r="E669" s="105" t="s">
        <v>1</v>
      </c>
      <c r="F669" s="107">
        <v>2</v>
      </c>
      <c r="G669" s="108">
        <v>70.817343022781102</v>
      </c>
      <c r="H669" s="128">
        <f t="shared" si="75"/>
        <v>86.73</v>
      </c>
      <c r="I669" s="128">
        <f t="shared" si="76"/>
        <v>173.46</v>
      </c>
      <c r="J669" s="99"/>
      <c r="K669" s="98" t="b">
        <f t="shared" si="73"/>
        <v>0</v>
      </c>
      <c r="L669" s="121">
        <f t="shared" si="74"/>
        <v>0</v>
      </c>
    </row>
    <row r="670" spans="1:12" ht="27" x14ac:dyDescent="0.2">
      <c r="A670" s="104" t="s">
        <v>1043</v>
      </c>
      <c r="B670" s="105" t="s">
        <v>174</v>
      </c>
      <c r="C670" s="105"/>
      <c r="D670" s="106" t="s">
        <v>1044</v>
      </c>
      <c r="E670" s="105" t="s">
        <v>1</v>
      </c>
      <c r="F670" s="107">
        <v>2</v>
      </c>
      <c r="G670" s="108">
        <v>250.37968482077244</v>
      </c>
      <c r="H670" s="128">
        <f t="shared" si="75"/>
        <v>306.64</v>
      </c>
      <c r="I670" s="128">
        <f t="shared" si="76"/>
        <v>613.28</v>
      </c>
      <c r="J670" s="99"/>
      <c r="K670" s="98" t="b">
        <f t="shared" si="73"/>
        <v>0</v>
      </c>
      <c r="L670" s="121">
        <f t="shared" si="74"/>
        <v>0</v>
      </c>
    </row>
    <row r="671" spans="1:12" ht="40.5" x14ac:dyDescent="0.2">
      <c r="A671" s="104" t="s">
        <v>1045</v>
      </c>
      <c r="B671" s="105" t="s">
        <v>174</v>
      </c>
      <c r="C671" s="105"/>
      <c r="D671" s="106" t="s">
        <v>1046</v>
      </c>
      <c r="E671" s="105" t="s">
        <v>1</v>
      </c>
      <c r="F671" s="107">
        <v>5</v>
      </c>
      <c r="G671" s="108">
        <v>20.911243569853845</v>
      </c>
      <c r="H671" s="128">
        <f t="shared" si="75"/>
        <v>25.610000000000003</v>
      </c>
      <c r="I671" s="128">
        <f t="shared" si="76"/>
        <v>128.05000000000001</v>
      </c>
      <c r="J671" s="99"/>
      <c r="K671" s="98" t="b">
        <f t="shared" si="73"/>
        <v>0</v>
      </c>
      <c r="L671" s="121">
        <f t="shared" si="74"/>
        <v>0</v>
      </c>
    </row>
    <row r="672" spans="1:12" ht="27" x14ac:dyDescent="0.2">
      <c r="A672" s="104" t="s">
        <v>1047</v>
      </c>
      <c r="B672" s="105" t="s">
        <v>174</v>
      </c>
      <c r="C672" s="105"/>
      <c r="D672" s="106" t="s">
        <v>1048</v>
      </c>
      <c r="E672" s="105" t="s">
        <v>10</v>
      </c>
      <c r="F672" s="107">
        <v>17</v>
      </c>
      <c r="G672" s="108">
        <v>16.730627908875643</v>
      </c>
      <c r="H672" s="128">
        <f t="shared" si="75"/>
        <v>20.49</v>
      </c>
      <c r="I672" s="128">
        <f t="shared" si="76"/>
        <v>348.33</v>
      </c>
      <c r="J672" s="99"/>
      <c r="K672" s="98" t="b">
        <f t="shared" si="73"/>
        <v>0</v>
      </c>
      <c r="L672" s="121">
        <f t="shared" si="74"/>
        <v>0</v>
      </c>
    </row>
    <row r="673" spans="1:12" x14ac:dyDescent="0.2">
      <c r="A673" s="104" t="s">
        <v>1049</v>
      </c>
      <c r="B673" s="105" t="s">
        <v>174</v>
      </c>
      <c r="C673" s="105"/>
      <c r="D673" s="106" t="s">
        <v>1050</v>
      </c>
      <c r="E673" s="105" t="s">
        <v>1</v>
      </c>
      <c r="F673" s="107">
        <v>3</v>
      </c>
      <c r="G673" s="108">
        <v>38.801339103453913</v>
      </c>
      <c r="H673" s="128">
        <f t="shared" si="75"/>
        <v>47.52</v>
      </c>
      <c r="I673" s="128">
        <f t="shared" si="76"/>
        <v>142.56</v>
      </c>
      <c r="J673" s="99"/>
      <c r="K673" s="98" t="b">
        <f t="shared" si="73"/>
        <v>0</v>
      </c>
      <c r="L673" s="121">
        <f t="shared" si="74"/>
        <v>0</v>
      </c>
    </row>
    <row r="674" spans="1:12" ht="27" x14ac:dyDescent="0.2">
      <c r="A674" s="104" t="s">
        <v>1051</v>
      </c>
      <c r="B674" s="105" t="s">
        <v>174</v>
      </c>
      <c r="C674" s="105"/>
      <c r="D674" s="106" t="s">
        <v>1052</v>
      </c>
      <c r="E674" s="105" t="s">
        <v>1</v>
      </c>
      <c r="F674" s="107">
        <v>3</v>
      </c>
      <c r="G674" s="108">
        <v>18.551481995590759</v>
      </c>
      <c r="H674" s="128">
        <f t="shared" si="75"/>
        <v>22.720000000000002</v>
      </c>
      <c r="I674" s="128">
        <f t="shared" si="76"/>
        <v>68.160000000000011</v>
      </c>
      <c r="J674" s="99"/>
      <c r="K674" s="98" t="b">
        <f t="shared" si="73"/>
        <v>0</v>
      </c>
      <c r="L674" s="121">
        <f t="shared" si="74"/>
        <v>0</v>
      </c>
    </row>
    <row r="675" spans="1:12" x14ac:dyDescent="0.2">
      <c r="A675" s="104" t="s">
        <v>1053</v>
      </c>
      <c r="B675" s="105" t="s">
        <v>174</v>
      </c>
      <c r="C675" s="105"/>
      <c r="D675" s="106" t="s">
        <v>1054</v>
      </c>
      <c r="E675" s="105" t="s">
        <v>1</v>
      </c>
      <c r="F675" s="107">
        <v>2</v>
      </c>
      <c r="G675" s="108">
        <v>129.40311913121582</v>
      </c>
      <c r="H675" s="128">
        <f t="shared" si="75"/>
        <v>158.47999999999999</v>
      </c>
      <c r="I675" s="128">
        <f t="shared" si="76"/>
        <v>316.95999999999998</v>
      </c>
      <c r="J675" s="99"/>
      <c r="K675" s="98" t="b">
        <f t="shared" si="73"/>
        <v>0</v>
      </c>
      <c r="L675" s="121">
        <f t="shared" si="74"/>
        <v>0</v>
      </c>
    </row>
    <row r="676" spans="1:12" x14ac:dyDescent="0.2">
      <c r="A676" s="131" t="s">
        <v>1055</v>
      </c>
      <c r="B676" s="132"/>
      <c r="C676" s="132"/>
      <c r="D676" s="133" t="s">
        <v>1056</v>
      </c>
      <c r="E676" s="134"/>
      <c r="F676" s="135"/>
      <c r="G676" s="136"/>
      <c r="H676" s="137"/>
      <c r="I676" s="137"/>
      <c r="J676" s="99"/>
      <c r="K676" s="98" t="b">
        <f t="shared" si="73"/>
        <v>1</v>
      </c>
      <c r="L676" s="121"/>
    </row>
    <row r="677" spans="1:12" x14ac:dyDescent="0.2">
      <c r="A677" s="104" t="s">
        <v>1057</v>
      </c>
      <c r="B677" s="105" t="s">
        <v>174</v>
      </c>
      <c r="C677" s="105"/>
      <c r="D677" s="106" t="s">
        <v>1021</v>
      </c>
      <c r="E677" s="105" t="s">
        <v>1</v>
      </c>
      <c r="F677" s="107">
        <v>3</v>
      </c>
      <c r="G677" s="108">
        <v>38.801339103453913</v>
      </c>
      <c r="H677" s="128">
        <f t="shared" si="75"/>
        <v>47.52</v>
      </c>
      <c r="I677" s="128">
        <f t="shared" si="76"/>
        <v>142.56</v>
      </c>
      <c r="J677" s="99"/>
      <c r="K677" s="98" t="b">
        <f t="shared" si="73"/>
        <v>0</v>
      </c>
      <c r="L677" s="121">
        <f t="shared" si="74"/>
        <v>0</v>
      </c>
    </row>
    <row r="678" spans="1:12" ht="27" x14ac:dyDescent="0.2">
      <c r="A678" s="104" t="s">
        <v>1058</v>
      </c>
      <c r="B678" s="105" t="s">
        <v>174</v>
      </c>
      <c r="C678" s="105"/>
      <c r="D678" s="106" t="s">
        <v>964</v>
      </c>
      <c r="E678" s="105" t="s">
        <v>1</v>
      </c>
      <c r="F678" s="107">
        <v>2</v>
      </c>
      <c r="G678" s="108">
        <v>97.681064750551158</v>
      </c>
      <c r="H678" s="128">
        <f t="shared" si="75"/>
        <v>119.63</v>
      </c>
      <c r="I678" s="128">
        <f t="shared" si="76"/>
        <v>239.26</v>
      </c>
      <c r="J678" s="99"/>
      <c r="K678" s="98" t="b">
        <f t="shared" si="73"/>
        <v>0</v>
      </c>
      <c r="L678" s="121">
        <f t="shared" si="74"/>
        <v>0</v>
      </c>
    </row>
    <row r="679" spans="1:12" ht="27" x14ac:dyDescent="0.2">
      <c r="A679" s="104" t="s">
        <v>1059</v>
      </c>
      <c r="B679" s="105" t="s">
        <v>174</v>
      </c>
      <c r="C679" s="105"/>
      <c r="D679" s="106" t="s">
        <v>1060</v>
      </c>
      <c r="E679" s="105" t="s">
        <v>1</v>
      </c>
      <c r="F679" s="107">
        <v>2</v>
      </c>
      <c r="G679" s="108">
        <v>75.332734547236072</v>
      </c>
      <c r="H679" s="128">
        <f t="shared" si="75"/>
        <v>92.26</v>
      </c>
      <c r="I679" s="128">
        <f t="shared" si="76"/>
        <v>184.52</v>
      </c>
      <c r="J679" s="99"/>
      <c r="K679" s="98" t="b">
        <f t="shared" si="73"/>
        <v>0</v>
      </c>
      <c r="L679" s="121">
        <f t="shared" si="74"/>
        <v>0</v>
      </c>
    </row>
    <row r="680" spans="1:12" ht="27" x14ac:dyDescent="0.2">
      <c r="A680" s="104" t="s">
        <v>1061</v>
      </c>
      <c r="B680" s="105" t="s">
        <v>174</v>
      </c>
      <c r="C680" s="105"/>
      <c r="D680" s="106" t="s">
        <v>996</v>
      </c>
      <c r="E680" s="105" t="s">
        <v>1</v>
      </c>
      <c r="F680" s="107">
        <v>4</v>
      </c>
      <c r="G680" s="108">
        <v>40.940638523720096</v>
      </c>
      <c r="H680" s="128">
        <f t="shared" si="75"/>
        <v>50.14</v>
      </c>
      <c r="I680" s="128">
        <f t="shared" si="76"/>
        <v>200.56</v>
      </c>
      <c r="J680" s="99"/>
      <c r="K680" s="98" t="b">
        <f t="shared" si="73"/>
        <v>0</v>
      </c>
      <c r="L680" s="121">
        <f t="shared" si="74"/>
        <v>0</v>
      </c>
    </row>
    <row r="681" spans="1:12" x14ac:dyDescent="0.2">
      <c r="A681" s="104" t="s">
        <v>1062</v>
      </c>
      <c r="B681" s="105" t="s">
        <v>174</v>
      </c>
      <c r="C681" s="105"/>
      <c r="D681" s="106" t="s">
        <v>728</v>
      </c>
      <c r="E681" s="105" t="s">
        <v>1</v>
      </c>
      <c r="F681" s="107">
        <v>2</v>
      </c>
      <c r="G681" s="108">
        <v>227.73740507879484</v>
      </c>
      <c r="H681" s="128">
        <f t="shared" si="75"/>
        <v>278.91000000000003</v>
      </c>
      <c r="I681" s="128">
        <f t="shared" si="76"/>
        <v>557.82000000000005</v>
      </c>
      <c r="J681" s="99"/>
      <c r="K681" s="98" t="b">
        <f t="shared" si="73"/>
        <v>0</v>
      </c>
      <c r="L681" s="121">
        <f t="shared" si="74"/>
        <v>0</v>
      </c>
    </row>
    <row r="682" spans="1:12" ht="27" x14ac:dyDescent="0.2">
      <c r="A682" s="104" t="s">
        <v>1063</v>
      </c>
      <c r="B682" s="105" t="s">
        <v>174</v>
      </c>
      <c r="C682" s="105"/>
      <c r="D682" s="106" t="s">
        <v>539</v>
      </c>
      <c r="E682" s="105" t="s">
        <v>10</v>
      </c>
      <c r="F682" s="107">
        <v>2.5</v>
      </c>
      <c r="G682" s="108">
        <v>26.955172695353966</v>
      </c>
      <c r="H682" s="128">
        <f t="shared" si="75"/>
        <v>33.012</v>
      </c>
      <c r="I682" s="128">
        <f t="shared" si="76"/>
        <v>82.53</v>
      </c>
      <c r="J682" s="99"/>
      <c r="K682" s="98" t="b">
        <f t="shared" si="73"/>
        <v>0</v>
      </c>
      <c r="L682" s="121">
        <f t="shared" si="74"/>
        <v>0</v>
      </c>
    </row>
    <row r="683" spans="1:12" x14ac:dyDescent="0.2">
      <c r="A683" s="131" t="s">
        <v>1337</v>
      </c>
      <c r="B683" s="132"/>
      <c r="C683" s="132"/>
      <c r="D683" s="133" t="s">
        <v>1064</v>
      </c>
      <c r="E683" s="134"/>
      <c r="F683" s="135"/>
      <c r="G683" s="136"/>
      <c r="H683" s="137"/>
      <c r="I683" s="137"/>
      <c r="J683" s="99"/>
      <c r="K683" s="98" t="b">
        <f t="shared" si="73"/>
        <v>1</v>
      </c>
      <c r="L683" s="121"/>
    </row>
    <row r="684" spans="1:12" x14ac:dyDescent="0.2">
      <c r="A684" s="104" t="s">
        <v>1338</v>
      </c>
      <c r="B684" s="105" t="s">
        <v>174</v>
      </c>
      <c r="C684" s="105"/>
      <c r="D684" s="106" t="s">
        <v>1065</v>
      </c>
      <c r="E684" s="105" t="s">
        <v>1</v>
      </c>
      <c r="F684" s="107">
        <v>1</v>
      </c>
      <c r="G684" s="108">
        <v>1179.4970196782886</v>
      </c>
      <c r="H684" s="128">
        <f t="shared" si="75"/>
        <v>1444.53</v>
      </c>
      <c r="I684" s="128">
        <f t="shared" si="76"/>
        <v>1444.53</v>
      </c>
      <c r="J684" s="99"/>
      <c r="K684" s="98" t="b">
        <f t="shared" si="73"/>
        <v>0</v>
      </c>
      <c r="L684" s="121">
        <f t="shared" si="74"/>
        <v>0</v>
      </c>
    </row>
    <row r="685" spans="1:12" ht="40.5" x14ac:dyDescent="0.2">
      <c r="A685" s="104" t="s">
        <v>1339</v>
      </c>
      <c r="B685" s="105" t="s">
        <v>174</v>
      </c>
      <c r="C685" s="105"/>
      <c r="D685" s="106" t="s">
        <v>1066</v>
      </c>
      <c r="E685" s="105" t="s">
        <v>1</v>
      </c>
      <c r="F685" s="107">
        <v>1</v>
      </c>
      <c r="G685" s="108">
        <v>665.25679758308161</v>
      </c>
      <c r="H685" s="128">
        <f t="shared" si="75"/>
        <v>814.74</v>
      </c>
      <c r="I685" s="128">
        <f t="shared" si="76"/>
        <v>814.74</v>
      </c>
      <c r="J685" s="99"/>
      <c r="K685" s="98" t="b">
        <f t="shared" ref="K685:K692" si="77">I685=J685</f>
        <v>0</v>
      </c>
      <c r="L685" s="121">
        <f t="shared" si="74"/>
        <v>0</v>
      </c>
    </row>
    <row r="686" spans="1:12" x14ac:dyDescent="0.2">
      <c r="A686" s="109">
        <v>25</v>
      </c>
      <c r="B686" s="110"/>
      <c r="C686" s="110"/>
      <c r="D686" s="111" t="s">
        <v>1067</v>
      </c>
      <c r="E686" s="112"/>
      <c r="F686" s="113"/>
      <c r="G686" s="114"/>
      <c r="H686" s="114"/>
      <c r="I686" s="129">
        <f>SUM(I687:I695)</f>
        <v>32246.230000000003</v>
      </c>
      <c r="J686" s="99"/>
      <c r="K686" s="98" t="b">
        <f t="shared" si="77"/>
        <v>0</v>
      </c>
      <c r="L686" s="121"/>
    </row>
    <row r="687" spans="1:12" x14ac:dyDescent="0.2">
      <c r="A687" s="131" t="s">
        <v>1068</v>
      </c>
      <c r="B687" s="132"/>
      <c r="C687" s="132"/>
      <c r="D687" s="133" t="s">
        <v>1069</v>
      </c>
      <c r="E687" s="134"/>
      <c r="F687" s="135"/>
      <c r="G687" s="136"/>
      <c r="H687" s="137"/>
      <c r="I687" s="137"/>
      <c r="J687" s="99"/>
      <c r="K687" s="98" t="b">
        <f t="shared" si="77"/>
        <v>1</v>
      </c>
      <c r="L687" s="121"/>
    </row>
    <row r="688" spans="1:12" ht="27" x14ac:dyDescent="0.2">
      <c r="A688" s="104" t="s">
        <v>1340</v>
      </c>
      <c r="B688" s="105" t="s">
        <v>174</v>
      </c>
      <c r="C688" s="105"/>
      <c r="D688" s="106" t="s">
        <v>1070</v>
      </c>
      <c r="E688" s="105" t="s">
        <v>558</v>
      </c>
      <c r="F688" s="107">
        <v>2</v>
      </c>
      <c r="G688" s="108">
        <v>1155.834081815955</v>
      </c>
      <c r="H688" s="128">
        <f t="shared" ref="H688:H695" si="78">G688*(1+$H$11)</f>
        <v>1415.55</v>
      </c>
      <c r="I688" s="128">
        <f t="shared" ref="I688:I695" si="79">F688*H688</f>
        <v>2831.1</v>
      </c>
      <c r="J688" s="99"/>
      <c r="K688" s="98" t="b">
        <f t="shared" si="77"/>
        <v>0</v>
      </c>
      <c r="L688" s="121">
        <f t="shared" si="74"/>
        <v>0</v>
      </c>
    </row>
    <row r="689" spans="1:12" ht="27" x14ac:dyDescent="0.2">
      <c r="A689" s="104" t="s">
        <v>1341</v>
      </c>
      <c r="B689" s="105" t="s">
        <v>174</v>
      </c>
      <c r="C689" s="105"/>
      <c r="D689" s="106" t="s">
        <v>1071</v>
      </c>
      <c r="E689" s="105" t="s">
        <v>558</v>
      </c>
      <c r="F689" s="107">
        <v>2</v>
      </c>
      <c r="G689" s="108">
        <v>1846.7788029721567</v>
      </c>
      <c r="H689" s="128">
        <f t="shared" si="78"/>
        <v>2261.75</v>
      </c>
      <c r="I689" s="128">
        <f t="shared" si="79"/>
        <v>4523.5</v>
      </c>
      <c r="J689" s="99"/>
      <c r="K689" s="98" t="b">
        <f t="shared" si="77"/>
        <v>0</v>
      </c>
      <c r="L689" s="121">
        <f t="shared" si="74"/>
        <v>0</v>
      </c>
    </row>
    <row r="690" spans="1:12" x14ac:dyDescent="0.2">
      <c r="A690" s="104" t="s">
        <v>1342</v>
      </c>
      <c r="B690" s="105" t="s">
        <v>174</v>
      </c>
      <c r="C690" s="105"/>
      <c r="D690" s="106" t="s">
        <v>1072</v>
      </c>
      <c r="E690" s="105" t="s">
        <v>1</v>
      </c>
      <c r="F690" s="107">
        <v>1</v>
      </c>
      <c r="G690" s="108">
        <v>3426.9208785825103</v>
      </c>
      <c r="H690" s="128">
        <f t="shared" si="78"/>
        <v>4196.95</v>
      </c>
      <c r="I690" s="128">
        <f t="shared" si="79"/>
        <v>4196.95</v>
      </c>
      <c r="J690" s="99"/>
      <c r="K690" s="98" t="b">
        <f t="shared" si="77"/>
        <v>0</v>
      </c>
      <c r="L690" s="121">
        <f t="shared" si="74"/>
        <v>0</v>
      </c>
    </row>
    <row r="691" spans="1:12" ht="27" x14ac:dyDescent="0.2">
      <c r="A691" s="104" t="s">
        <v>1343</v>
      </c>
      <c r="B691" s="105" t="s">
        <v>174</v>
      </c>
      <c r="C691" s="105"/>
      <c r="D691" s="106" t="s">
        <v>1073</v>
      </c>
      <c r="E691" s="105" t="s">
        <v>1074</v>
      </c>
      <c r="F691" s="107">
        <v>1</v>
      </c>
      <c r="G691" s="108">
        <v>3494.8395525434803</v>
      </c>
      <c r="H691" s="128">
        <f t="shared" si="78"/>
        <v>4280.13</v>
      </c>
      <c r="I691" s="128">
        <f t="shared" si="79"/>
        <v>4280.13</v>
      </c>
      <c r="J691" s="99"/>
      <c r="K691" s="98" t="b">
        <f t="shared" si="77"/>
        <v>0</v>
      </c>
      <c r="L691" s="121">
        <f t="shared" si="74"/>
        <v>0</v>
      </c>
    </row>
    <row r="692" spans="1:12" x14ac:dyDescent="0.2">
      <c r="A692" s="104" t="s">
        <v>1344</v>
      </c>
      <c r="B692" s="105" t="s">
        <v>174</v>
      </c>
      <c r="C692" s="105"/>
      <c r="D692" s="106" t="s">
        <v>1075</v>
      </c>
      <c r="E692" s="105" t="s">
        <v>1</v>
      </c>
      <c r="F692" s="107">
        <v>1</v>
      </c>
      <c r="G692" s="108">
        <v>1362.5459296154161</v>
      </c>
      <c r="H692" s="128">
        <f t="shared" si="78"/>
        <v>1668.71</v>
      </c>
      <c r="I692" s="128">
        <f t="shared" si="79"/>
        <v>1668.71</v>
      </c>
      <c r="J692" s="99"/>
      <c r="K692" s="98" t="b">
        <f t="shared" si="77"/>
        <v>0</v>
      </c>
      <c r="L692" s="121">
        <f t="shared" si="74"/>
        <v>0</v>
      </c>
    </row>
    <row r="693" spans="1:12" x14ac:dyDescent="0.2">
      <c r="A693" s="131" t="s">
        <v>1076</v>
      </c>
      <c r="B693" s="132"/>
      <c r="C693" s="132"/>
      <c r="D693" s="133" t="s">
        <v>1077</v>
      </c>
      <c r="E693" s="134"/>
      <c r="F693" s="135"/>
      <c r="G693" s="136"/>
      <c r="H693" s="137"/>
      <c r="I693" s="137"/>
      <c r="J693" s="99"/>
      <c r="K693" s="98" t="b">
        <f t="shared" si="73"/>
        <v>1</v>
      </c>
      <c r="L693" s="121"/>
    </row>
    <row r="694" spans="1:12" ht="27" x14ac:dyDescent="0.2">
      <c r="A694" s="104" t="s">
        <v>1345</v>
      </c>
      <c r="B694" s="105" t="s">
        <v>174</v>
      </c>
      <c r="C694" s="105"/>
      <c r="D694" s="106" t="s">
        <v>1078</v>
      </c>
      <c r="E694" s="105" t="s">
        <v>178</v>
      </c>
      <c r="F694" s="107">
        <v>47.84</v>
      </c>
      <c r="G694" s="108">
        <v>202.07392268340649</v>
      </c>
      <c r="H694" s="128">
        <f t="shared" si="78"/>
        <v>247.47993311036791</v>
      </c>
      <c r="I694" s="128">
        <f t="shared" si="79"/>
        <v>11839.440000000002</v>
      </c>
      <c r="J694" s="99"/>
      <c r="K694" s="98" t="b">
        <f t="shared" si="73"/>
        <v>0</v>
      </c>
      <c r="L694" s="121">
        <f t="shared" si="74"/>
        <v>0</v>
      </c>
    </row>
    <row r="695" spans="1:12" x14ac:dyDescent="0.2">
      <c r="A695" s="104" t="s">
        <v>1346</v>
      </c>
      <c r="B695" s="105" t="s">
        <v>174</v>
      </c>
      <c r="C695" s="105"/>
      <c r="D695" s="106" t="s">
        <v>1079</v>
      </c>
      <c r="E695" s="105" t="s">
        <v>377</v>
      </c>
      <c r="F695" s="107">
        <v>20</v>
      </c>
      <c r="G695" s="108">
        <v>118.65763044010778</v>
      </c>
      <c r="H695" s="128">
        <f t="shared" si="78"/>
        <v>145.32</v>
      </c>
      <c r="I695" s="128">
        <f t="shared" si="79"/>
        <v>2906.3999999999996</v>
      </c>
      <c r="J695" s="99"/>
      <c r="K695" s="98" t="b">
        <f t="shared" si="73"/>
        <v>0</v>
      </c>
      <c r="L695" s="121">
        <f t="shared" si="74"/>
        <v>0</v>
      </c>
    </row>
    <row r="696" spans="1:12" x14ac:dyDescent="0.2">
      <c r="A696" s="109">
        <v>26</v>
      </c>
      <c r="B696" s="110"/>
      <c r="C696" s="110"/>
      <c r="D696" s="111" t="s">
        <v>1080</v>
      </c>
      <c r="E696" s="112"/>
      <c r="F696" s="113"/>
      <c r="G696" s="114"/>
      <c r="H696" s="114"/>
      <c r="I696" s="129">
        <f>SUM(I697:I707)</f>
        <v>21832.71</v>
      </c>
      <c r="J696" s="99"/>
      <c r="K696" s="98" t="b">
        <f t="shared" si="73"/>
        <v>0</v>
      </c>
      <c r="L696" s="121"/>
    </row>
    <row r="697" spans="1:12" x14ac:dyDescent="0.2">
      <c r="A697" s="131" t="s">
        <v>1081</v>
      </c>
      <c r="B697" s="132"/>
      <c r="C697" s="132"/>
      <c r="D697" s="133" t="s">
        <v>1082</v>
      </c>
      <c r="E697" s="134"/>
      <c r="F697" s="135"/>
      <c r="G697" s="136"/>
      <c r="H697" s="137"/>
      <c r="I697" s="137"/>
      <c r="J697" s="99"/>
      <c r="K697" s="98" t="b">
        <f t="shared" si="73"/>
        <v>1</v>
      </c>
      <c r="L697" s="121"/>
    </row>
    <row r="698" spans="1:12" ht="27" x14ac:dyDescent="0.2">
      <c r="A698" s="104" t="s">
        <v>1347</v>
      </c>
      <c r="B698" s="105" t="s">
        <v>174</v>
      </c>
      <c r="C698" s="105"/>
      <c r="D698" s="106" t="s">
        <v>1083</v>
      </c>
      <c r="E698" s="105" t="s">
        <v>377</v>
      </c>
      <c r="F698" s="107">
        <v>14</v>
      </c>
      <c r="G698" s="108">
        <v>72.621866579570522</v>
      </c>
      <c r="H698" s="128">
        <f t="shared" ref="H698:H707" si="80">G698*(1+$H$11)</f>
        <v>88.940000000000012</v>
      </c>
      <c r="I698" s="128">
        <f t="shared" ref="I698:I707" si="81">F698*H698</f>
        <v>1245.1600000000001</v>
      </c>
      <c r="J698" s="99"/>
      <c r="K698" s="98" t="b">
        <f t="shared" si="73"/>
        <v>0</v>
      </c>
      <c r="L698" s="121">
        <f t="shared" si="74"/>
        <v>0</v>
      </c>
    </row>
    <row r="699" spans="1:12" x14ac:dyDescent="0.2">
      <c r="A699" s="104" t="s">
        <v>1348</v>
      </c>
      <c r="B699" s="105" t="s">
        <v>174</v>
      </c>
      <c r="C699" s="105"/>
      <c r="D699" s="106" t="s">
        <v>1084</v>
      </c>
      <c r="E699" s="105" t="s">
        <v>377</v>
      </c>
      <c r="F699" s="107">
        <v>39</v>
      </c>
      <c r="G699" s="108">
        <v>63.09300236792685</v>
      </c>
      <c r="H699" s="128">
        <f t="shared" si="80"/>
        <v>77.27000000000001</v>
      </c>
      <c r="I699" s="128">
        <f t="shared" si="81"/>
        <v>3013.53</v>
      </c>
      <c r="J699" s="99"/>
      <c r="K699" s="98" t="b">
        <f t="shared" si="73"/>
        <v>0</v>
      </c>
      <c r="L699" s="121">
        <f t="shared" si="74"/>
        <v>0</v>
      </c>
    </row>
    <row r="700" spans="1:12" ht="27" x14ac:dyDescent="0.2">
      <c r="A700" s="104" t="s">
        <v>1349</v>
      </c>
      <c r="B700" s="105" t="s">
        <v>174</v>
      </c>
      <c r="C700" s="105"/>
      <c r="D700" s="106" t="s">
        <v>1085</v>
      </c>
      <c r="E700" s="105" t="s">
        <v>377</v>
      </c>
      <c r="F700" s="107">
        <v>53</v>
      </c>
      <c r="G700" s="108">
        <v>48.281211725320489</v>
      </c>
      <c r="H700" s="128">
        <f t="shared" si="80"/>
        <v>59.129999999999995</v>
      </c>
      <c r="I700" s="128">
        <f t="shared" si="81"/>
        <v>3133.89</v>
      </c>
      <c r="J700" s="99"/>
      <c r="K700" s="98" t="b">
        <f t="shared" si="73"/>
        <v>0</v>
      </c>
      <c r="L700" s="121">
        <f t="shared" si="74"/>
        <v>0</v>
      </c>
    </row>
    <row r="701" spans="1:12" x14ac:dyDescent="0.2">
      <c r="A701" s="131" t="s">
        <v>1086</v>
      </c>
      <c r="B701" s="132"/>
      <c r="C701" s="132"/>
      <c r="D701" s="133" t="s">
        <v>1087</v>
      </c>
      <c r="E701" s="134"/>
      <c r="F701" s="135"/>
      <c r="G701" s="136"/>
      <c r="H701" s="137"/>
      <c r="I701" s="137"/>
      <c r="J701" s="99"/>
      <c r="K701" s="98" t="b">
        <f t="shared" si="73"/>
        <v>1</v>
      </c>
      <c r="L701" s="121"/>
    </row>
    <row r="702" spans="1:12" ht="27" x14ac:dyDescent="0.2">
      <c r="A702" s="104" t="s">
        <v>1350</v>
      </c>
      <c r="B702" s="105" t="s">
        <v>174</v>
      </c>
      <c r="C702" s="105"/>
      <c r="D702" s="106" t="s">
        <v>1088</v>
      </c>
      <c r="E702" s="105" t="s">
        <v>178</v>
      </c>
      <c r="F702" s="107">
        <v>47</v>
      </c>
      <c r="G702" s="108">
        <v>165.1588144035274</v>
      </c>
      <c r="H702" s="128">
        <f t="shared" si="80"/>
        <v>202.26999999999998</v>
      </c>
      <c r="I702" s="128">
        <f t="shared" si="81"/>
        <v>9506.6899999999987</v>
      </c>
      <c r="J702" s="99"/>
      <c r="K702" s="98" t="b">
        <f t="shared" si="73"/>
        <v>0</v>
      </c>
      <c r="L702" s="121">
        <f t="shared" si="74"/>
        <v>0</v>
      </c>
    </row>
    <row r="703" spans="1:12" ht="27" x14ac:dyDescent="0.2">
      <c r="A703" s="104" t="s">
        <v>1351</v>
      </c>
      <c r="B703" s="105" t="s">
        <v>174</v>
      </c>
      <c r="C703" s="105"/>
      <c r="D703" s="106" t="s">
        <v>1089</v>
      </c>
      <c r="E703" s="105" t="s">
        <v>558</v>
      </c>
      <c r="F703" s="107">
        <v>1</v>
      </c>
      <c r="G703" s="108">
        <v>65.501755531967021</v>
      </c>
      <c r="H703" s="128">
        <f t="shared" si="80"/>
        <v>80.22</v>
      </c>
      <c r="I703" s="128">
        <f t="shared" si="81"/>
        <v>80.22</v>
      </c>
      <c r="J703" s="99"/>
      <c r="K703" s="98" t="b">
        <f t="shared" si="73"/>
        <v>0</v>
      </c>
      <c r="L703" s="121">
        <f t="shared" si="74"/>
        <v>0</v>
      </c>
    </row>
    <row r="704" spans="1:12" x14ac:dyDescent="0.2">
      <c r="A704" s="131" t="s">
        <v>1090</v>
      </c>
      <c r="B704" s="132"/>
      <c r="C704" s="132"/>
      <c r="D704" s="133" t="s">
        <v>1091</v>
      </c>
      <c r="E704" s="134"/>
      <c r="F704" s="135"/>
      <c r="G704" s="136"/>
      <c r="H704" s="137"/>
      <c r="I704" s="137"/>
      <c r="J704" s="99"/>
      <c r="K704" s="98" t="b">
        <f t="shared" si="73"/>
        <v>1</v>
      </c>
      <c r="L704" s="121"/>
    </row>
    <row r="705" spans="1:12" ht="27" x14ac:dyDescent="0.2">
      <c r="A705" s="104" t="s">
        <v>1352</v>
      </c>
      <c r="B705" s="105" t="s">
        <v>174</v>
      </c>
      <c r="C705" s="105"/>
      <c r="D705" s="106" t="s">
        <v>1092</v>
      </c>
      <c r="E705" s="105" t="s">
        <v>1074</v>
      </c>
      <c r="F705" s="107">
        <v>4</v>
      </c>
      <c r="G705" s="108">
        <v>37.797011513023598</v>
      </c>
      <c r="H705" s="128">
        <f t="shared" si="80"/>
        <v>46.29</v>
      </c>
      <c r="I705" s="128">
        <f t="shared" si="81"/>
        <v>185.16</v>
      </c>
      <c r="J705" s="99"/>
      <c r="K705" s="98" t="b">
        <f t="shared" si="73"/>
        <v>0</v>
      </c>
      <c r="L705" s="121">
        <f t="shared" si="74"/>
        <v>0</v>
      </c>
    </row>
    <row r="706" spans="1:12" x14ac:dyDescent="0.2">
      <c r="A706" s="131" t="s">
        <v>1093</v>
      </c>
      <c r="B706" s="132"/>
      <c r="C706" s="132"/>
      <c r="D706" s="133" t="s">
        <v>1094</v>
      </c>
      <c r="E706" s="134"/>
      <c r="F706" s="135"/>
      <c r="G706" s="136"/>
      <c r="H706" s="137"/>
      <c r="I706" s="137"/>
      <c r="J706" s="99"/>
      <c r="K706" s="98" t="b">
        <f t="shared" si="73"/>
        <v>1</v>
      </c>
      <c r="L706" s="121"/>
    </row>
    <row r="707" spans="1:12" ht="40.5" x14ac:dyDescent="0.2">
      <c r="A707" s="104" t="s">
        <v>1353</v>
      </c>
      <c r="B707" s="105" t="s">
        <v>174</v>
      </c>
      <c r="C707" s="105"/>
      <c r="D707" s="106" t="s">
        <v>1095</v>
      </c>
      <c r="E707" s="105" t="s">
        <v>8</v>
      </c>
      <c r="F707" s="107">
        <v>2</v>
      </c>
      <c r="G707" s="108">
        <v>1905.7973381236225</v>
      </c>
      <c r="H707" s="128">
        <f t="shared" si="80"/>
        <v>2334.0300000000002</v>
      </c>
      <c r="I707" s="128">
        <f t="shared" si="81"/>
        <v>4668.0600000000004</v>
      </c>
      <c r="J707" s="99"/>
      <c r="K707" s="98" t="b">
        <f t="shared" si="73"/>
        <v>0</v>
      </c>
      <c r="L707" s="121">
        <f t="shared" si="74"/>
        <v>0</v>
      </c>
    </row>
    <row r="708" spans="1:12" x14ac:dyDescent="0.2">
      <c r="A708" s="109">
        <v>27</v>
      </c>
      <c r="B708" s="110"/>
      <c r="C708" s="110"/>
      <c r="D708" s="111" t="s">
        <v>25</v>
      </c>
      <c r="E708" s="112"/>
      <c r="F708" s="113"/>
      <c r="G708" s="114"/>
      <c r="H708" s="114"/>
      <c r="I708" s="129">
        <f>SUM(I709:I712)</f>
        <v>21080.859999999997</v>
      </c>
      <c r="J708" s="99"/>
      <c r="K708" s="98" t="b">
        <f t="shared" si="73"/>
        <v>0</v>
      </c>
      <c r="L708" s="121"/>
    </row>
    <row r="709" spans="1:12" x14ac:dyDescent="0.2">
      <c r="A709" s="104" t="s">
        <v>1096</v>
      </c>
      <c r="B709" s="105" t="s">
        <v>174</v>
      </c>
      <c r="C709" s="105"/>
      <c r="D709" s="106" t="s">
        <v>1097</v>
      </c>
      <c r="E709" s="105" t="s">
        <v>178</v>
      </c>
      <c r="F709" s="107">
        <v>1032.02</v>
      </c>
      <c r="G709" s="108">
        <v>1.5677321387748442</v>
      </c>
      <c r="H709" s="128">
        <f t="shared" ref="H709:H712" si="82">G709*(1+$H$11)</f>
        <v>1.9200015503575516</v>
      </c>
      <c r="I709" s="128">
        <f t="shared" ref="I709:I712" si="83">F709*H709</f>
        <v>1981.4800000000005</v>
      </c>
      <c r="J709" s="99"/>
      <c r="K709" s="98" t="b">
        <f t="shared" si="73"/>
        <v>0</v>
      </c>
      <c r="L709" s="121">
        <f t="shared" si="74"/>
        <v>0</v>
      </c>
    </row>
    <row r="710" spans="1:12" x14ac:dyDescent="0.2">
      <c r="A710" s="104" t="s">
        <v>1098</v>
      </c>
      <c r="B710" s="105" t="s">
        <v>174</v>
      </c>
      <c r="C710" s="105"/>
      <c r="D710" s="106" t="s">
        <v>1099</v>
      </c>
      <c r="E710" s="105" t="s">
        <v>178</v>
      </c>
      <c r="F710" s="107">
        <v>779.53</v>
      </c>
      <c r="G710" s="108">
        <v>2.6537084942756066</v>
      </c>
      <c r="H710" s="128">
        <f t="shared" si="82"/>
        <v>3.249996792939335</v>
      </c>
      <c r="I710" s="128">
        <f t="shared" si="83"/>
        <v>2533.4699999999998</v>
      </c>
      <c r="J710" s="99"/>
      <c r="K710" s="98" t="b">
        <f t="shared" si="73"/>
        <v>0</v>
      </c>
      <c r="L710" s="121">
        <f t="shared" si="74"/>
        <v>0</v>
      </c>
    </row>
    <row r="711" spans="1:12" x14ac:dyDescent="0.2">
      <c r="A711" s="104" t="s">
        <v>1100</v>
      </c>
      <c r="B711" s="105" t="s">
        <v>174</v>
      </c>
      <c r="C711" s="105"/>
      <c r="D711" s="106" t="s">
        <v>1101</v>
      </c>
      <c r="E711" s="105" t="s">
        <v>1</v>
      </c>
      <c r="F711" s="107">
        <v>1</v>
      </c>
      <c r="G711" s="108">
        <v>1083.6204784845268</v>
      </c>
      <c r="H711" s="128">
        <f t="shared" si="82"/>
        <v>1327.11</v>
      </c>
      <c r="I711" s="128">
        <f t="shared" si="83"/>
        <v>1327.11</v>
      </c>
      <c r="J711" s="99"/>
      <c r="K711" s="98" t="b">
        <f t="shared" si="73"/>
        <v>0</v>
      </c>
      <c r="L711" s="121">
        <f t="shared" si="74"/>
        <v>0</v>
      </c>
    </row>
    <row r="712" spans="1:12" x14ac:dyDescent="0.2">
      <c r="A712" s="104" t="s">
        <v>1102</v>
      </c>
      <c r="B712" s="105" t="s">
        <v>174</v>
      </c>
      <c r="C712" s="105"/>
      <c r="D712" s="106" t="s">
        <v>1103</v>
      </c>
      <c r="E712" s="105" t="s">
        <v>178</v>
      </c>
      <c r="F712" s="107">
        <v>1530</v>
      </c>
      <c r="G712" s="108">
        <v>8.1326039029966513</v>
      </c>
      <c r="H712" s="128">
        <f t="shared" si="82"/>
        <v>9.9599999999999973</v>
      </c>
      <c r="I712" s="128">
        <f t="shared" si="83"/>
        <v>15238.799999999996</v>
      </c>
      <c r="J712" s="99"/>
      <c r="K712" s="98" t="b">
        <f t="shared" si="73"/>
        <v>0</v>
      </c>
      <c r="L712" s="121">
        <f>J712/(F712*(1+$H$11))</f>
        <v>0</v>
      </c>
    </row>
    <row r="713" spans="1:12" x14ac:dyDescent="0.2">
      <c r="A713" s="5"/>
      <c r="B713" s="6"/>
      <c r="C713" s="6"/>
      <c r="D713" s="7" t="s">
        <v>26</v>
      </c>
      <c r="E713" s="8"/>
      <c r="F713" s="9"/>
      <c r="G713" s="10"/>
      <c r="H713" s="10"/>
      <c r="I713" s="130">
        <f>SUM(I708,I696,I686,I601,I584,I580,I555,I544,I457,I417,I406,I373,I290,I231,I216,I198,I187,I168,I159,I134,I115,I81,I55,I41,I24,I18,I276)</f>
        <v>5561901.1900000004</v>
      </c>
      <c r="J713" s="99"/>
      <c r="K713" s="98" t="b">
        <f t="shared" si="73"/>
        <v>0</v>
      </c>
      <c r="L713" s="121"/>
    </row>
    <row r="716" spans="1:12" x14ac:dyDescent="0.2">
      <c r="A716" s="14" t="str">
        <f>'ORÇAMENTO RESUMIDO'!A55</f>
        <v>Castanhal/ PA, 04 de julho de 2024</v>
      </c>
    </row>
    <row r="719" spans="1:12" x14ac:dyDescent="0.2">
      <c r="B719" s="18"/>
    </row>
    <row r="720" spans="1:12" x14ac:dyDescent="0.2">
      <c r="A720" s="18"/>
      <c r="B720" s="18"/>
    </row>
    <row r="721" spans="1:12" x14ac:dyDescent="0.25">
      <c r="A721" s="96" t="s">
        <v>162</v>
      </c>
      <c r="B721" s="14"/>
    </row>
    <row r="722" spans="1:12" x14ac:dyDescent="0.2">
      <c r="A722" s="57" t="str">
        <f>'ORÇAMENTO RESUMIDO'!A61</f>
        <v>AOKI &amp; SOUZA ENGENHARIA LTDA</v>
      </c>
      <c r="B722" s="14"/>
    </row>
    <row r="723" spans="1:12" x14ac:dyDescent="0.2">
      <c r="A723" s="14" t="str">
        <f>'ORÇAMENTO RESUMIDO'!A62</f>
        <v>CNPJ N° 21.250.517/0001-09</v>
      </c>
      <c r="B723" s="14"/>
    </row>
    <row r="724" spans="1:12" x14ac:dyDescent="0.2">
      <c r="A724" s="14" t="str">
        <f>'ORÇAMENTO RESUMIDO'!A63</f>
        <v>Flaviana Massami Aoki</v>
      </c>
      <c r="B724" s="14"/>
    </row>
    <row r="725" spans="1:12" x14ac:dyDescent="0.2">
      <c r="A725" s="14" t="str">
        <f>'ORÇAMENTO RESUMIDO'!A64</f>
        <v>CREA/PA 16.135D</v>
      </c>
      <c r="B725" s="14"/>
    </row>
    <row r="728" spans="1:12" x14ac:dyDescent="0.2">
      <c r="H728" s="147"/>
      <c r="I728" s="146"/>
      <c r="K728" s="155"/>
      <c r="L728" s="143"/>
    </row>
    <row r="729" spans="1:12" x14ac:dyDescent="0.2">
      <c r="H729" s="147"/>
      <c r="I729" s="146"/>
    </row>
    <row r="730" spans="1:12" x14ac:dyDescent="0.2">
      <c r="H730" s="147"/>
      <c r="I730" s="143"/>
      <c r="J730" s="149"/>
    </row>
    <row r="733" spans="1:12" x14ac:dyDescent="0.2">
      <c r="H733" s="147"/>
      <c r="I733" s="143"/>
      <c r="J733" s="149"/>
      <c r="K733" s="155"/>
      <c r="L733" s="149"/>
    </row>
    <row r="734" spans="1:12" x14ac:dyDescent="0.2">
      <c r="H734" s="147"/>
      <c r="I734" s="143"/>
      <c r="J734" s="148"/>
      <c r="K734" s="143"/>
    </row>
    <row r="735" spans="1:12" x14ac:dyDescent="0.2">
      <c r="K735" s="143"/>
    </row>
    <row r="736" spans="1:12" x14ac:dyDescent="0.2">
      <c r="K736" s="155"/>
    </row>
    <row r="738" spans="11:11" x14ac:dyDescent="0.2">
      <c r="K738" s="143"/>
    </row>
  </sheetData>
  <autoFilter ref="A17:I714" xr:uid="{14E1B41C-BA6B-4B84-AFD9-7FA974C4F878}"/>
  <sortState xmlns:xlrd2="http://schemas.microsoft.com/office/spreadsheetml/2017/richdata2" ref="A18:K713">
    <sortCondition ref="K18:K713"/>
  </sortState>
  <mergeCells count="1">
    <mergeCell ref="A14:F14"/>
  </mergeCells>
  <phoneticPr fontId="6" type="noConversion"/>
  <conditionalFormatting sqref="K18:K713">
    <cfRule type="containsText" dxfId="61" priority="2" operator="containsText" text="falso">
      <formula>NOT(ISERROR(SEARCH("falso",K18)))</formula>
    </cfRule>
  </conditionalFormatting>
  <printOptions horizontalCentered="1"/>
  <pageMargins left="0.19685039370078741" right="0.19685039370078741" top="0.59055118110236227" bottom="0.59055118110236227" header="0" footer="0"/>
  <pageSetup paperSize="9" scale="52" orientation="portrait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DD79-72A4-4588-9ACE-4692CDBBCE87}">
  <sheetPr>
    <pageSetUpPr fitToPage="1"/>
  </sheetPr>
  <dimension ref="A1:J8379"/>
  <sheetViews>
    <sheetView view="pageBreakPreview" zoomScaleNormal="100" zoomScaleSheetLayoutView="100" workbookViewId="0"/>
  </sheetViews>
  <sheetFormatPr defaultColWidth="9.19921875" defaultRowHeight="15" x14ac:dyDescent="0.25"/>
  <cols>
    <col min="1" max="1" width="8.09765625" style="187" customWidth="1"/>
    <col min="2" max="3" width="7.09765625" style="187" customWidth="1"/>
    <col min="4" max="4" width="24.296875" style="187" customWidth="1"/>
    <col min="5" max="5" width="16.19921875" style="187" customWidth="1"/>
    <col min="6" max="6" width="8.09765625" style="187" customWidth="1"/>
    <col min="7" max="8" width="7.09765625" style="187" customWidth="1"/>
    <col min="9" max="10" width="8.09765625" style="187" customWidth="1"/>
    <col min="11" max="16384" width="9.19921875" style="187"/>
  </cols>
  <sheetData>
    <row r="1" spans="1:10" ht="70.900000000000006" customHeight="1" x14ac:dyDescent="0.25"/>
    <row r="2" spans="1:10" ht="14.25" customHeight="1" x14ac:dyDescent="0.25">
      <c r="A2" s="210" t="s">
        <v>2673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0" ht="14.25" customHeight="1" x14ac:dyDescent="0.25">
      <c r="A3" s="200" t="s">
        <v>2672</v>
      </c>
      <c r="B3" s="213" t="s">
        <v>77</v>
      </c>
      <c r="C3" s="214"/>
      <c r="D3" s="214"/>
      <c r="E3" s="214"/>
      <c r="F3" s="214"/>
      <c r="G3" s="214"/>
      <c r="H3" s="215"/>
      <c r="I3" s="197" t="s">
        <v>2671</v>
      </c>
      <c r="J3" s="192" t="s">
        <v>3893</v>
      </c>
    </row>
    <row r="4" spans="1:10" ht="14.25" customHeight="1" x14ac:dyDescent="0.25">
      <c r="A4" s="200" t="s">
        <v>81</v>
      </c>
      <c r="B4" s="213" t="s">
        <v>85</v>
      </c>
      <c r="C4" s="214"/>
      <c r="D4" s="214"/>
      <c r="E4" s="214"/>
      <c r="F4" s="214"/>
      <c r="G4" s="214"/>
      <c r="H4" s="215"/>
      <c r="I4" s="197" t="s">
        <v>2669</v>
      </c>
      <c r="J4" s="202">
        <v>45477</v>
      </c>
    </row>
    <row r="5" spans="1:10" ht="14.25" customHeight="1" x14ac:dyDescent="0.25">
      <c r="A5" s="199" t="s">
        <v>2668</v>
      </c>
      <c r="B5" s="213" t="s">
        <v>2667</v>
      </c>
      <c r="C5" s="214"/>
      <c r="D5" s="214"/>
      <c r="E5" s="214"/>
      <c r="F5" s="214"/>
      <c r="G5" s="214"/>
      <c r="H5" s="215"/>
      <c r="I5" s="216" t="s">
        <v>2666</v>
      </c>
      <c r="J5" s="217"/>
    </row>
    <row r="6" spans="1:10" ht="14.25" customHeight="1" x14ac:dyDescent="0.25">
      <c r="A6" s="218" t="s">
        <v>2665</v>
      </c>
      <c r="B6" s="221" t="s">
        <v>2664</v>
      </c>
      <c r="C6" s="222"/>
      <c r="D6" s="222"/>
      <c r="E6" s="222"/>
      <c r="F6" s="222"/>
      <c r="G6" s="222"/>
      <c r="H6" s="223"/>
      <c r="I6" s="197" t="s">
        <v>2663</v>
      </c>
      <c r="J6" s="192" t="s">
        <v>2662</v>
      </c>
    </row>
    <row r="7" spans="1:10" ht="14.25" customHeight="1" x14ac:dyDescent="0.25">
      <c r="A7" s="219"/>
      <c r="B7" s="224"/>
      <c r="C7" s="225"/>
      <c r="D7" s="225"/>
      <c r="E7" s="225"/>
      <c r="F7" s="225"/>
      <c r="G7" s="225"/>
      <c r="H7" s="226"/>
      <c r="I7" s="198" t="s">
        <v>2661</v>
      </c>
      <c r="J7" s="192" t="s">
        <v>2660</v>
      </c>
    </row>
    <row r="8" spans="1:10" ht="14.25" customHeight="1" x14ac:dyDescent="0.25">
      <c r="A8" s="219"/>
      <c r="B8" s="224"/>
      <c r="C8" s="225"/>
      <c r="D8" s="225"/>
      <c r="E8" s="225"/>
      <c r="F8" s="225"/>
      <c r="G8" s="225"/>
      <c r="H8" s="226"/>
      <c r="I8" s="216" t="s">
        <v>27</v>
      </c>
      <c r="J8" s="217"/>
    </row>
    <row r="9" spans="1:10" ht="14.25" customHeight="1" x14ac:dyDescent="0.25">
      <c r="A9" s="219"/>
      <c r="B9" s="227"/>
      <c r="C9" s="228"/>
      <c r="D9" s="228"/>
      <c r="E9" s="228"/>
      <c r="F9" s="228"/>
      <c r="G9" s="228"/>
      <c r="H9" s="229"/>
      <c r="I9" s="197" t="s">
        <v>2659</v>
      </c>
      <c r="J9" s="192" t="s">
        <v>2658</v>
      </c>
    </row>
    <row r="10" spans="1:10" ht="14.25" customHeight="1" x14ac:dyDescent="0.25">
      <c r="A10" s="220"/>
      <c r="B10" s="230" t="s">
        <v>2383</v>
      </c>
      <c r="C10" s="231"/>
      <c r="D10" s="232"/>
      <c r="E10" s="230" t="s">
        <v>2383</v>
      </c>
      <c r="F10" s="231"/>
      <c r="G10" s="231"/>
      <c r="H10" s="232"/>
      <c r="I10" s="197" t="s">
        <v>2657</v>
      </c>
      <c r="J10" s="192" t="s">
        <v>2383</v>
      </c>
    </row>
    <row r="11" spans="1:10" ht="14.25" customHeight="1" x14ac:dyDescent="0.25">
      <c r="A11" s="197" t="s">
        <v>2656</v>
      </c>
      <c r="B11" s="230" t="s">
        <v>2655</v>
      </c>
      <c r="C11" s="231"/>
      <c r="D11" s="231"/>
      <c r="E11" s="231"/>
      <c r="F11" s="231"/>
      <c r="G11" s="231"/>
      <c r="H11" s="231"/>
      <c r="I11" s="231"/>
      <c r="J11" s="232"/>
    </row>
    <row r="12" spans="1:10" ht="14.25" customHeight="1" x14ac:dyDescent="0.25">
      <c r="A12" s="196" t="s">
        <v>113</v>
      </c>
      <c r="B12" s="196" t="s">
        <v>2630</v>
      </c>
      <c r="C12" s="196" t="s">
        <v>3892</v>
      </c>
      <c r="D12" s="233" t="s">
        <v>171</v>
      </c>
      <c r="E12" s="234"/>
      <c r="F12" s="234"/>
      <c r="G12" s="234"/>
      <c r="H12" s="234"/>
      <c r="I12" s="235"/>
      <c r="J12" s="196" t="s">
        <v>3</v>
      </c>
    </row>
    <row r="13" spans="1:10" ht="14.25" customHeight="1" x14ac:dyDescent="0.25">
      <c r="A13" s="195" t="s">
        <v>74</v>
      </c>
      <c r="B13" s="195" t="s">
        <v>75</v>
      </c>
      <c r="C13" s="195" t="s">
        <v>29</v>
      </c>
      <c r="D13" s="236" t="s">
        <v>30</v>
      </c>
      <c r="E13" s="237"/>
      <c r="F13" s="238"/>
      <c r="G13" s="195" t="s">
        <v>2635</v>
      </c>
      <c r="H13" s="195" t="s">
        <v>1465</v>
      </c>
      <c r="I13" s="194" t="s">
        <v>2634</v>
      </c>
      <c r="J13" s="193" t="s">
        <v>76</v>
      </c>
    </row>
    <row r="14" spans="1:10" ht="14.25" customHeight="1" x14ac:dyDescent="0.25">
      <c r="A14" s="192" t="s">
        <v>2631</v>
      </c>
      <c r="B14" s="192" t="s">
        <v>2630</v>
      </c>
      <c r="C14" s="192" t="s">
        <v>3891</v>
      </c>
      <c r="D14" s="230" t="s">
        <v>3890</v>
      </c>
      <c r="E14" s="231"/>
      <c r="F14" s="232"/>
      <c r="G14" s="192" t="s">
        <v>3</v>
      </c>
      <c r="H14" s="191">
        <v>1</v>
      </c>
      <c r="I14" s="190">
        <v>9546</v>
      </c>
      <c r="J14" s="189">
        <v>16428.669999999998</v>
      </c>
    </row>
    <row r="15" spans="1:10" ht="14.25" customHeight="1" x14ac:dyDescent="0.25">
      <c r="A15" s="239" t="s">
        <v>2627</v>
      </c>
      <c r="B15" s="240"/>
      <c r="C15" s="240"/>
      <c r="D15" s="240"/>
      <c r="E15" s="241"/>
      <c r="F15" s="188">
        <v>9546</v>
      </c>
      <c r="G15" s="239" t="s">
        <v>2626</v>
      </c>
      <c r="H15" s="240"/>
      <c r="I15" s="241"/>
      <c r="J15" s="188">
        <v>16984.669999999998</v>
      </c>
    </row>
    <row r="16" spans="1:10" ht="14.25" customHeight="1" x14ac:dyDescent="0.25">
      <c r="A16" s="239" t="s">
        <v>2625</v>
      </c>
      <c r="B16" s="240"/>
      <c r="C16" s="240"/>
      <c r="D16" s="240"/>
      <c r="E16" s="241"/>
      <c r="F16" s="188">
        <v>6882.67</v>
      </c>
      <c r="G16" s="239" t="s">
        <v>2624</v>
      </c>
      <c r="H16" s="240"/>
      <c r="I16" s="241"/>
      <c r="J16" s="188">
        <v>3816.46</v>
      </c>
    </row>
    <row r="17" spans="1:10" ht="14.25" customHeight="1" x14ac:dyDescent="0.25">
      <c r="A17" s="239" t="s">
        <v>2623</v>
      </c>
      <c r="B17" s="240"/>
      <c r="C17" s="240"/>
      <c r="D17" s="240"/>
      <c r="E17" s="241"/>
      <c r="F17" s="188">
        <v>16428.669999999998</v>
      </c>
      <c r="G17" s="239" t="s">
        <v>2622</v>
      </c>
      <c r="H17" s="240"/>
      <c r="I17" s="241"/>
      <c r="J17" s="188">
        <v>20801.13</v>
      </c>
    </row>
    <row r="18" spans="1:10" ht="14.25" customHeight="1" x14ac:dyDescent="0.25">
      <c r="A18" s="196" t="s">
        <v>115</v>
      </c>
      <c r="B18" s="196" t="s">
        <v>2630</v>
      </c>
      <c r="C18" s="196" t="s">
        <v>3889</v>
      </c>
      <c r="D18" s="233" t="s">
        <v>4</v>
      </c>
      <c r="E18" s="234"/>
      <c r="F18" s="234"/>
      <c r="G18" s="234"/>
      <c r="H18" s="234"/>
      <c r="I18" s="235"/>
      <c r="J18" s="196" t="s">
        <v>3</v>
      </c>
    </row>
    <row r="19" spans="1:10" ht="14.25" customHeight="1" x14ac:dyDescent="0.25">
      <c r="A19" s="195" t="s">
        <v>74</v>
      </c>
      <c r="B19" s="195" t="s">
        <v>75</v>
      </c>
      <c r="C19" s="195" t="s">
        <v>29</v>
      </c>
      <c r="D19" s="236" t="s">
        <v>30</v>
      </c>
      <c r="E19" s="237"/>
      <c r="F19" s="238"/>
      <c r="G19" s="195" t="s">
        <v>2635</v>
      </c>
      <c r="H19" s="195" t="s">
        <v>1465</v>
      </c>
      <c r="I19" s="194" t="s">
        <v>2634</v>
      </c>
      <c r="J19" s="193" t="s">
        <v>76</v>
      </c>
    </row>
    <row r="20" spans="1:10" ht="14.25" customHeight="1" x14ac:dyDescent="0.25">
      <c r="A20" s="192" t="s">
        <v>2631</v>
      </c>
      <c r="B20" s="192" t="s">
        <v>2630</v>
      </c>
      <c r="C20" s="192" t="s">
        <v>3888</v>
      </c>
      <c r="D20" s="230" t="s">
        <v>3887</v>
      </c>
      <c r="E20" s="231"/>
      <c r="F20" s="232"/>
      <c r="G20" s="192" t="s">
        <v>3</v>
      </c>
      <c r="H20" s="191">
        <v>1</v>
      </c>
      <c r="I20" s="190">
        <v>2800</v>
      </c>
      <c r="J20" s="189">
        <v>4818.8</v>
      </c>
    </row>
    <row r="21" spans="1:10" ht="14.25" customHeight="1" x14ac:dyDescent="0.25">
      <c r="A21" s="239" t="s">
        <v>2627</v>
      </c>
      <c r="B21" s="240"/>
      <c r="C21" s="240"/>
      <c r="D21" s="240"/>
      <c r="E21" s="241"/>
      <c r="F21" s="188">
        <v>2800</v>
      </c>
      <c r="G21" s="239" t="s">
        <v>2626</v>
      </c>
      <c r="H21" s="240"/>
      <c r="I21" s="241"/>
      <c r="J21" s="188">
        <v>5370.96</v>
      </c>
    </row>
    <row r="22" spans="1:10" ht="14.25" customHeight="1" x14ac:dyDescent="0.25">
      <c r="A22" s="239" t="s">
        <v>2625</v>
      </c>
      <c r="B22" s="240"/>
      <c r="C22" s="240"/>
      <c r="D22" s="240"/>
      <c r="E22" s="241"/>
      <c r="F22" s="188">
        <v>2018.8</v>
      </c>
      <c r="G22" s="239" t="s">
        <v>2624</v>
      </c>
      <c r="H22" s="240"/>
      <c r="I22" s="241"/>
      <c r="J22" s="188">
        <v>1206.8499999999999</v>
      </c>
    </row>
    <row r="23" spans="1:10" ht="14.25" customHeight="1" x14ac:dyDescent="0.25">
      <c r="A23" s="239" t="s">
        <v>2623</v>
      </c>
      <c r="B23" s="240"/>
      <c r="C23" s="240"/>
      <c r="D23" s="240"/>
      <c r="E23" s="241"/>
      <c r="F23" s="188">
        <v>4818.8</v>
      </c>
      <c r="G23" s="239" t="s">
        <v>2622</v>
      </c>
      <c r="H23" s="240"/>
      <c r="I23" s="241"/>
      <c r="J23" s="188">
        <v>6577.81</v>
      </c>
    </row>
    <row r="24" spans="1:10" ht="14.25" customHeight="1" x14ac:dyDescent="0.25">
      <c r="A24" s="196" t="s">
        <v>119</v>
      </c>
      <c r="B24" s="196" t="s">
        <v>2630</v>
      </c>
      <c r="C24" s="196" t="s">
        <v>3886</v>
      </c>
      <c r="D24" s="233" t="s">
        <v>5</v>
      </c>
      <c r="E24" s="234"/>
      <c r="F24" s="234"/>
      <c r="G24" s="234"/>
      <c r="H24" s="234"/>
      <c r="I24" s="235"/>
      <c r="J24" s="196" t="s">
        <v>3</v>
      </c>
    </row>
    <row r="25" spans="1:10" ht="14.25" customHeight="1" x14ac:dyDescent="0.25">
      <c r="A25" s="195" t="s">
        <v>74</v>
      </c>
      <c r="B25" s="195" t="s">
        <v>75</v>
      </c>
      <c r="C25" s="195" t="s">
        <v>29</v>
      </c>
      <c r="D25" s="236" t="s">
        <v>30</v>
      </c>
      <c r="E25" s="237"/>
      <c r="F25" s="238"/>
      <c r="G25" s="195" t="s">
        <v>2635</v>
      </c>
      <c r="H25" s="195" t="s">
        <v>1465</v>
      </c>
      <c r="I25" s="194" t="s">
        <v>2634</v>
      </c>
      <c r="J25" s="193" t="s">
        <v>76</v>
      </c>
    </row>
    <row r="26" spans="1:10" ht="14.25" customHeight="1" x14ac:dyDescent="0.25">
      <c r="A26" s="192" t="s">
        <v>2643</v>
      </c>
      <c r="B26" s="192" t="s">
        <v>2650</v>
      </c>
      <c r="C26" s="192" t="s">
        <v>3885</v>
      </c>
      <c r="D26" s="230" t="s">
        <v>2210</v>
      </c>
      <c r="E26" s="231"/>
      <c r="F26" s="232"/>
      <c r="G26" s="192" t="s">
        <v>1</v>
      </c>
      <c r="H26" s="191">
        <v>0.2</v>
      </c>
      <c r="I26" s="190">
        <v>65</v>
      </c>
      <c r="J26" s="189">
        <v>13</v>
      </c>
    </row>
    <row r="27" spans="1:10" ht="14.25" customHeight="1" x14ac:dyDescent="0.25">
      <c r="A27" s="192" t="s">
        <v>2643</v>
      </c>
      <c r="B27" s="192" t="s">
        <v>2650</v>
      </c>
      <c r="C27" s="192" t="s">
        <v>3884</v>
      </c>
      <c r="D27" s="230" t="s">
        <v>2312</v>
      </c>
      <c r="E27" s="231"/>
      <c r="F27" s="232"/>
      <c r="G27" s="192" t="s">
        <v>1</v>
      </c>
      <c r="H27" s="191">
        <v>0.2</v>
      </c>
      <c r="I27" s="190">
        <v>35</v>
      </c>
      <c r="J27" s="189">
        <v>7</v>
      </c>
    </row>
    <row r="28" spans="1:10" ht="14.25" customHeight="1" x14ac:dyDescent="0.25">
      <c r="A28" s="192" t="s">
        <v>2643</v>
      </c>
      <c r="B28" s="192" t="s">
        <v>2650</v>
      </c>
      <c r="C28" s="192" t="s">
        <v>3883</v>
      </c>
      <c r="D28" s="230" t="s">
        <v>2076</v>
      </c>
      <c r="E28" s="231"/>
      <c r="F28" s="232"/>
      <c r="G28" s="192" t="s">
        <v>16</v>
      </c>
      <c r="H28" s="191">
        <v>0.2</v>
      </c>
      <c r="I28" s="190">
        <v>140</v>
      </c>
      <c r="J28" s="189">
        <v>28</v>
      </c>
    </row>
    <row r="29" spans="1:10" ht="14.25" customHeight="1" x14ac:dyDescent="0.25">
      <c r="A29" s="192" t="s">
        <v>2643</v>
      </c>
      <c r="B29" s="192" t="s">
        <v>2650</v>
      </c>
      <c r="C29" s="192" t="s">
        <v>3882</v>
      </c>
      <c r="D29" s="230" t="s">
        <v>2249</v>
      </c>
      <c r="E29" s="231"/>
      <c r="F29" s="232"/>
      <c r="G29" s="192" t="s">
        <v>16</v>
      </c>
      <c r="H29" s="191">
        <v>0.2</v>
      </c>
      <c r="I29" s="190">
        <v>50</v>
      </c>
      <c r="J29" s="189">
        <v>10</v>
      </c>
    </row>
    <row r="30" spans="1:10" ht="14.25" customHeight="1" x14ac:dyDescent="0.25">
      <c r="A30" s="192" t="s">
        <v>2631</v>
      </c>
      <c r="B30" s="192" t="s">
        <v>2630</v>
      </c>
      <c r="C30" s="192" t="s">
        <v>3881</v>
      </c>
      <c r="D30" s="230" t="s">
        <v>3880</v>
      </c>
      <c r="E30" s="231"/>
      <c r="F30" s="232"/>
      <c r="G30" s="192" t="s">
        <v>3</v>
      </c>
      <c r="H30" s="191">
        <v>1</v>
      </c>
      <c r="I30" s="190">
        <v>1965.09</v>
      </c>
      <c r="J30" s="189">
        <v>3381.92</v>
      </c>
    </row>
    <row r="31" spans="1:10" ht="14.25" customHeight="1" x14ac:dyDescent="0.25">
      <c r="A31" s="239" t="s">
        <v>2627</v>
      </c>
      <c r="B31" s="240"/>
      <c r="C31" s="240"/>
      <c r="D31" s="240"/>
      <c r="E31" s="241"/>
      <c r="F31" s="188">
        <v>1965.09</v>
      </c>
      <c r="G31" s="239" t="s">
        <v>2626</v>
      </c>
      <c r="H31" s="240"/>
      <c r="I31" s="241"/>
      <c r="J31" s="188">
        <v>3453.52</v>
      </c>
    </row>
    <row r="32" spans="1:10" ht="14.25" customHeight="1" x14ac:dyDescent="0.25">
      <c r="A32" s="239" t="s">
        <v>2625</v>
      </c>
      <c r="B32" s="240"/>
      <c r="C32" s="240"/>
      <c r="D32" s="240"/>
      <c r="E32" s="241"/>
      <c r="F32" s="188">
        <v>1416.83</v>
      </c>
      <c r="G32" s="239" t="s">
        <v>2624</v>
      </c>
      <c r="H32" s="240"/>
      <c r="I32" s="241"/>
      <c r="J32" s="188">
        <v>776.01</v>
      </c>
    </row>
    <row r="33" spans="1:10" ht="14.25" customHeight="1" x14ac:dyDescent="0.25">
      <c r="A33" s="239" t="s">
        <v>2623</v>
      </c>
      <c r="B33" s="240"/>
      <c r="C33" s="240"/>
      <c r="D33" s="240"/>
      <c r="E33" s="241"/>
      <c r="F33" s="188">
        <v>3381.92</v>
      </c>
      <c r="G33" s="239" t="s">
        <v>2622</v>
      </c>
      <c r="H33" s="240"/>
      <c r="I33" s="241"/>
      <c r="J33" s="188">
        <v>4229.53</v>
      </c>
    </row>
    <row r="34" spans="1:10" ht="14.25" customHeight="1" x14ac:dyDescent="0.25">
      <c r="A34" s="196" t="s">
        <v>121</v>
      </c>
      <c r="B34" s="196" t="s">
        <v>2630</v>
      </c>
      <c r="C34" s="196" t="s">
        <v>3879</v>
      </c>
      <c r="D34" s="233" t="s">
        <v>2</v>
      </c>
      <c r="E34" s="234"/>
      <c r="F34" s="234"/>
      <c r="G34" s="234"/>
      <c r="H34" s="234"/>
      <c r="I34" s="235"/>
      <c r="J34" s="196" t="s">
        <v>0</v>
      </c>
    </row>
    <row r="35" spans="1:10" ht="14.25" customHeight="1" x14ac:dyDescent="0.25">
      <c r="A35" s="195" t="s">
        <v>74</v>
      </c>
      <c r="B35" s="195" t="s">
        <v>75</v>
      </c>
      <c r="C35" s="195" t="s">
        <v>29</v>
      </c>
      <c r="D35" s="236" t="s">
        <v>30</v>
      </c>
      <c r="E35" s="237"/>
      <c r="F35" s="238"/>
      <c r="G35" s="195" t="s">
        <v>2635</v>
      </c>
      <c r="H35" s="195" t="s">
        <v>1465</v>
      </c>
      <c r="I35" s="194" t="s">
        <v>2634</v>
      </c>
      <c r="J35" s="193" t="s">
        <v>76</v>
      </c>
    </row>
    <row r="36" spans="1:10" ht="14.25" customHeight="1" x14ac:dyDescent="0.25">
      <c r="A36" s="192" t="s">
        <v>2631</v>
      </c>
      <c r="B36" s="192" t="s">
        <v>2630</v>
      </c>
      <c r="C36" s="192" t="s">
        <v>3878</v>
      </c>
      <c r="D36" s="230" t="s">
        <v>3877</v>
      </c>
      <c r="E36" s="231"/>
      <c r="F36" s="232"/>
      <c r="G36" s="192" t="s">
        <v>0</v>
      </c>
      <c r="H36" s="191">
        <v>1</v>
      </c>
      <c r="I36" s="190">
        <v>65</v>
      </c>
      <c r="J36" s="189">
        <v>142.13</v>
      </c>
    </row>
    <row r="37" spans="1:10" ht="14.25" customHeight="1" x14ac:dyDescent="0.25">
      <c r="A37" s="239" t="s">
        <v>2627</v>
      </c>
      <c r="B37" s="240"/>
      <c r="C37" s="240"/>
      <c r="D37" s="240"/>
      <c r="E37" s="241"/>
      <c r="F37" s="188">
        <v>65</v>
      </c>
      <c r="G37" s="239" t="s">
        <v>2626</v>
      </c>
      <c r="H37" s="240"/>
      <c r="I37" s="241"/>
      <c r="J37" s="188">
        <v>149.15</v>
      </c>
    </row>
    <row r="38" spans="1:10" ht="14.25" customHeight="1" x14ac:dyDescent="0.25">
      <c r="A38" s="239" t="s">
        <v>2625</v>
      </c>
      <c r="B38" s="240"/>
      <c r="C38" s="240"/>
      <c r="D38" s="240"/>
      <c r="E38" s="241"/>
      <c r="F38" s="188">
        <v>77.13</v>
      </c>
      <c r="G38" s="239" t="s">
        <v>2624</v>
      </c>
      <c r="H38" s="240"/>
      <c r="I38" s="241"/>
      <c r="J38" s="188">
        <v>33.51</v>
      </c>
    </row>
    <row r="39" spans="1:10" ht="14.25" customHeight="1" x14ac:dyDescent="0.25">
      <c r="A39" s="239" t="s">
        <v>2623</v>
      </c>
      <c r="B39" s="240"/>
      <c r="C39" s="240"/>
      <c r="D39" s="240"/>
      <c r="E39" s="241"/>
      <c r="F39" s="188">
        <v>142.13</v>
      </c>
      <c r="G39" s="239" t="s">
        <v>2622</v>
      </c>
      <c r="H39" s="240"/>
      <c r="I39" s="241"/>
      <c r="J39" s="188">
        <v>182.66</v>
      </c>
    </row>
    <row r="40" spans="1:10" ht="14.25" customHeight="1" x14ac:dyDescent="0.25">
      <c r="A40" s="196" t="s">
        <v>172</v>
      </c>
      <c r="B40" s="196" t="s">
        <v>2630</v>
      </c>
      <c r="C40" s="196" t="s">
        <v>3876</v>
      </c>
      <c r="D40" s="233" t="s">
        <v>173</v>
      </c>
      <c r="E40" s="234"/>
      <c r="F40" s="234"/>
      <c r="G40" s="234"/>
      <c r="H40" s="234"/>
      <c r="I40" s="235"/>
      <c r="J40" s="196" t="s">
        <v>0</v>
      </c>
    </row>
    <row r="41" spans="1:10" ht="14.25" customHeight="1" x14ac:dyDescent="0.25">
      <c r="A41" s="195" t="s">
        <v>74</v>
      </c>
      <c r="B41" s="195" t="s">
        <v>75</v>
      </c>
      <c r="C41" s="195" t="s">
        <v>29</v>
      </c>
      <c r="D41" s="236" t="s">
        <v>30</v>
      </c>
      <c r="E41" s="237"/>
      <c r="F41" s="238"/>
      <c r="G41" s="195" t="s">
        <v>2635</v>
      </c>
      <c r="H41" s="195" t="s">
        <v>1465</v>
      </c>
      <c r="I41" s="194" t="s">
        <v>2634</v>
      </c>
      <c r="J41" s="193" t="s">
        <v>76</v>
      </c>
    </row>
    <row r="42" spans="1:10" ht="22.9" customHeight="1" x14ac:dyDescent="0.25">
      <c r="A42" s="192" t="s">
        <v>2631</v>
      </c>
      <c r="B42" s="192" t="s">
        <v>2630</v>
      </c>
      <c r="C42" s="192" t="s">
        <v>3875</v>
      </c>
      <c r="D42" s="230" t="s">
        <v>3874</v>
      </c>
      <c r="E42" s="231"/>
      <c r="F42" s="232"/>
      <c r="G42" s="192" t="s">
        <v>0</v>
      </c>
      <c r="H42" s="191">
        <v>1</v>
      </c>
      <c r="I42" s="190">
        <v>6.7</v>
      </c>
      <c r="J42" s="189">
        <v>14.65</v>
      </c>
    </row>
    <row r="43" spans="1:10" ht="14.25" customHeight="1" x14ac:dyDescent="0.25">
      <c r="A43" s="239" t="s">
        <v>2627</v>
      </c>
      <c r="B43" s="240"/>
      <c r="C43" s="240"/>
      <c r="D43" s="240"/>
      <c r="E43" s="241"/>
      <c r="F43" s="188">
        <v>6.7</v>
      </c>
      <c r="G43" s="239" t="s">
        <v>2626</v>
      </c>
      <c r="H43" s="240"/>
      <c r="I43" s="241"/>
      <c r="J43" s="188">
        <v>21.98</v>
      </c>
    </row>
    <row r="44" spans="1:10" ht="14.25" customHeight="1" x14ac:dyDescent="0.25">
      <c r="A44" s="239" t="s">
        <v>2625</v>
      </c>
      <c r="B44" s="240"/>
      <c r="C44" s="240"/>
      <c r="D44" s="240"/>
      <c r="E44" s="241"/>
      <c r="F44" s="188">
        <v>7.95</v>
      </c>
      <c r="G44" s="239" t="s">
        <v>2624</v>
      </c>
      <c r="H44" s="240"/>
      <c r="I44" s="241"/>
      <c r="J44" s="188">
        <v>4.9400000000000004</v>
      </c>
    </row>
    <row r="45" spans="1:10" ht="14.25" customHeight="1" x14ac:dyDescent="0.25">
      <c r="A45" s="239" t="s">
        <v>2623</v>
      </c>
      <c r="B45" s="240"/>
      <c r="C45" s="240"/>
      <c r="D45" s="240"/>
      <c r="E45" s="241"/>
      <c r="F45" s="188">
        <v>14.65</v>
      </c>
      <c r="G45" s="239" t="s">
        <v>2622</v>
      </c>
      <c r="H45" s="240"/>
      <c r="I45" s="241"/>
      <c r="J45" s="188">
        <v>26.92</v>
      </c>
    </row>
    <row r="46" spans="1:10" ht="14.25" customHeight="1" x14ac:dyDescent="0.25">
      <c r="A46" s="196" t="s">
        <v>124</v>
      </c>
      <c r="B46" s="196" t="s">
        <v>2637</v>
      </c>
      <c r="C46" s="196" t="s">
        <v>3873</v>
      </c>
      <c r="D46" s="233" t="s">
        <v>1477</v>
      </c>
      <c r="E46" s="234"/>
      <c r="F46" s="234"/>
      <c r="G46" s="234"/>
      <c r="H46" s="234"/>
      <c r="I46" s="235"/>
      <c r="J46" s="196" t="s">
        <v>1</v>
      </c>
    </row>
    <row r="47" spans="1:10" ht="14.25" customHeight="1" x14ac:dyDescent="0.25">
      <c r="A47" s="195" t="s">
        <v>74</v>
      </c>
      <c r="B47" s="195" t="s">
        <v>75</v>
      </c>
      <c r="C47" s="195" t="s">
        <v>29</v>
      </c>
      <c r="D47" s="236" t="s">
        <v>30</v>
      </c>
      <c r="E47" s="237"/>
      <c r="F47" s="238"/>
      <c r="G47" s="195" t="s">
        <v>2635</v>
      </c>
      <c r="H47" s="195" t="s">
        <v>1465</v>
      </c>
      <c r="I47" s="194" t="s">
        <v>2634</v>
      </c>
      <c r="J47" s="193" t="s">
        <v>76</v>
      </c>
    </row>
    <row r="48" spans="1:10" ht="14.25" customHeight="1" x14ac:dyDescent="0.25">
      <c r="A48" s="192" t="s">
        <v>2643</v>
      </c>
      <c r="B48" s="192" t="s">
        <v>2650</v>
      </c>
      <c r="C48" s="192" t="s">
        <v>3872</v>
      </c>
      <c r="D48" s="230" t="s">
        <v>1594</v>
      </c>
      <c r="E48" s="231"/>
      <c r="F48" s="232"/>
      <c r="G48" s="192" t="s">
        <v>1</v>
      </c>
      <c r="H48" s="191">
        <v>1</v>
      </c>
      <c r="I48" s="190">
        <v>41929.038500000002</v>
      </c>
      <c r="J48" s="189">
        <v>41929.040000000001</v>
      </c>
    </row>
    <row r="49" spans="1:10" ht="14.25" customHeight="1" x14ac:dyDescent="0.25">
      <c r="A49" s="239" t="s">
        <v>2627</v>
      </c>
      <c r="B49" s="240"/>
      <c r="C49" s="240"/>
      <c r="D49" s="240"/>
      <c r="E49" s="241"/>
      <c r="F49" s="188">
        <v>0</v>
      </c>
      <c r="G49" s="239" t="s">
        <v>2626</v>
      </c>
      <c r="H49" s="240"/>
      <c r="I49" s="241"/>
      <c r="J49" s="188">
        <v>41929.040000000001</v>
      </c>
    </row>
    <row r="50" spans="1:10" ht="14.25" customHeight="1" x14ac:dyDescent="0.25">
      <c r="A50" s="239" t="s">
        <v>2625</v>
      </c>
      <c r="B50" s="240"/>
      <c r="C50" s="240"/>
      <c r="D50" s="240"/>
      <c r="E50" s="241"/>
      <c r="F50" s="188">
        <v>0</v>
      </c>
      <c r="G50" s="239" t="s">
        <v>2624</v>
      </c>
      <c r="H50" s="240"/>
      <c r="I50" s="241"/>
      <c r="J50" s="188">
        <v>9421.4599999999991</v>
      </c>
    </row>
    <row r="51" spans="1:10" ht="14.25" customHeight="1" x14ac:dyDescent="0.25">
      <c r="A51" s="239" t="s">
        <v>2623</v>
      </c>
      <c r="B51" s="240"/>
      <c r="C51" s="240"/>
      <c r="D51" s="240"/>
      <c r="E51" s="241"/>
      <c r="F51" s="188">
        <v>0</v>
      </c>
      <c r="G51" s="239" t="s">
        <v>2622</v>
      </c>
      <c r="H51" s="240"/>
      <c r="I51" s="241"/>
      <c r="J51" s="188">
        <v>51350.5</v>
      </c>
    </row>
    <row r="52" spans="1:10" ht="14.25" customHeight="1" x14ac:dyDescent="0.25">
      <c r="A52" s="196" t="s">
        <v>126</v>
      </c>
      <c r="B52" s="196" t="s">
        <v>2642</v>
      </c>
      <c r="C52" s="196" t="s">
        <v>3871</v>
      </c>
      <c r="D52" s="233" t="s">
        <v>1486</v>
      </c>
      <c r="E52" s="234"/>
      <c r="F52" s="234"/>
      <c r="G52" s="234"/>
      <c r="H52" s="234"/>
      <c r="I52" s="235"/>
      <c r="J52" s="196" t="s">
        <v>16</v>
      </c>
    </row>
    <row r="53" spans="1:10" ht="14.25" customHeight="1" x14ac:dyDescent="0.25">
      <c r="A53" s="195" t="s">
        <v>74</v>
      </c>
      <c r="B53" s="195" t="s">
        <v>75</v>
      </c>
      <c r="C53" s="195" t="s">
        <v>29</v>
      </c>
      <c r="D53" s="236" t="s">
        <v>30</v>
      </c>
      <c r="E53" s="237"/>
      <c r="F53" s="238"/>
      <c r="G53" s="195" t="s">
        <v>2635</v>
      </c>
      <c r="H53" s="195" t="s">
        <v>1465</v>
      </c>
      <c r="I53" s="194" t="s">
        <v>2634</v>
      </c>
      <c r="J53" s="193" t="s">
        <v>76</v>
      </c>
    </row>
    <row r="54" spans="1:10" ht="14.25" customHeight="1" x14ac:dyDescent="0.25">
      <c r="A54" s="192" t="s">
        <v>2643</v>
      </c>
      <c r="B54" s="192" t="s">
        <v>2642</v>
      </c>
      <c r="C54" s="192" t="s">
        <v>2056</v>
      </c>
      <c r="D54" s="230" t="s">
        <v>2057</v>
      </c>
      <c r="E54" s="231"/>
      <c r="F54" s="232"/>
      <c r="G54" s="192" t="s">
        <v>1</v>
      </c>
      <c r="H54" s="191">
        <v>1</v>
      </c>
      <c r="I54" s="190">
        <v>390.36900000000003</v>
      </c>
      <c r="J54" s="189">
        <v>390.37</v>
      </c>
    </row>
    <row r="55" spans="1:10" ht="14.25" customHeight="1" x14ac:dyDescent="0.25">
      <c r="A55" s="192" t="s">
        <v>2643</v>
      </c>
      <c r="B55" s="192" t="s">
        <v>2642</v>
      </c>
      <c r="C55" s="192" t="s">
        <v>2188</v>
      </c>
      <c r="D55" s="230" t="s">
        <v>2189</v>
      </c>
      <c r="E55" s="231"/>
      <c r="F55" s="232"/>
      <c r="G55" s="192" t="s">
        <v>1</v>
      </c>
      <c r="H55" s="191">
        <v>1</v>
      </c>
      <c r="I55" s="190">
        <v>184.91589999999999</v>
      </c>
      <c r="J55" s="189">
        <v>184.92</v>
      </c>
    </row>
    <row r="56" spans="1:10" ht="14.25" customHeight="1" x14ac:dyDescent="0.25">
      <c r="A56" s="192" t="s">
        <v>2643</v>
      </c>
      <c r="B56" s="192" t="s">
        <v>2642</v>
      </c>
      <c r="C56" s="192" t="s">
        <v>1907</v>
      </c>
      <c r="D56" s="230" t="s">
        <v>1908</v>
      </c>
      <c r="E56" s="231"/>
      <c r="F56" s="232"/>
      <c r="G56" s="192" t="s">
        <v>1</v>
      </c>
      <c r="H56" s="191">
        <v>1</v>
      </c>
      <c r="I56" s="190">
        <v>974.995</v>
      </c>
      <c r="J56" s="189">
        <v>975</v>
      </c>
    </row>
    <row r="57" spans="1:10" ht="14.25" customHeight="1" x14ac:dyDescent="0.25">
      <c r="A57" s="192" t="s">
        <v>2643</v>
      </c>
      <c r="B57" s="192" t="s">
        <v>2642</v>
      </c>
      <c r="C57" s="192" t="s">
        <v>1933</v>
      </c>
      <c r="D57" s="230" t="s">
        <v>1934</v>
      </c>
      <c r="E57" s="231"/>
      <c r="F57" s="232"/>
      <c r="G57" s="192" t="s">
        <v>1</v>
      </c>
      <c r="H57" s="191">
        <v>1</v>
      </c>
      <c r="I57" s="190">
        <v>829.85730000000001</v>
      </c>
      <c r="J57" s="189">
        <v>829.86</v>
      </c>
    </row>
    <row r="58" spans="1:10" ht="14.25" customHeight="1" x14ac:dyDescent="0.25">
      <c r="A58" s="192" t="s">
        <v>2643</v>
      </c>
      <c r="B58" s="192" t="s">
        <v>2642</v>
      </c>
      <c r="C58" s="192" t="s">
        <v>1661</v>
      </c>
      <c r="D58" s="230" t="s">
        <v>1662</v>
      </c>
      <c r="E58" s="231"/>
      <c r="F58" s="232"/>
      <c r="G58" s="192" t="s">
        <v>16</v>
      </c>
      <c r="H58" s="191">
        <v>1</v>
      </c>
      <c r="I58" s="190">
        <v>8478.0849999999991</v>
      </c>
      <c r="J58" s="189">
        <v>8478.08</v>
      </c>
    </row>
    <row r="59" spans="1:10" ht="14.25" customHeight="1" x14ac:dyDescent="0.25">
      <c r="A59" s="239" t="s">
        <v>2627</v>
      </c>
      <c r="B59" s="240"/>
      <c r="C59" s="240"/>
      <c r="D59" s="240"/>
      <c r="E59" s="241"/>
      <c r="F59" s="188">
        <v>0</v>
      </c>
      <c r="G59" s="239" t="s">
        <v>2626</v>
      </c>
      <c r="H59" s="240"/>
      <c r="I59" s="241"/>
      <c r="J59" s="188">
        <v>10858.22</v>
      </c>
    </row>
    <row r="60" spans="1:10" ht="14.25" customHeight="1" x14ac:dyDescent="0.25">
      <c r="A60" s="239" t="s">
        <v>2625</v>
      </c>
      <c r="B60" s="240"/>
      <c r="C60" s="240"/>
      <c r="D60" s="240"/>
      <c r="E60" s="241"/>
      <c r="F60" s="188">
        <v>0</v>
      </c>
      <c r="G60" s="239" t="s">
        <v>2624</v>
      </c>
      <c r="H60" s="240"/>
      <c r="I60" s="241"/>
      <c r="J60" s="188">
        <v>2439.84</v>
      </c>
    </row>
    <row r="61" spans="1:10" ht="14.25" customHeight="1" x14ac:dyDescent="0.25">
      <c r="A61" s="239" t="s">
        <v>2623</v>
      </c>
      <c r="B61" s="240"/>
      <c r="C61" s="240"/>
      <c r="D61" s="240"/>
      <c r="E61" s="241"/>
      <c r="F61" s="188">
        <v>0</v>
      </c>
      <c r="G61" s="239" t="s">
        <v>2622</v>
      </c>
      <c r="H61" s="240"/>
      <c r="I61" s="241"/>
      <c r="J61" s="188">
        <v>13298.06</v>
      </c>
    </row>
    <row r="62" spans="1:10" ht="14.25" customHeight="1" x14ac:dyDescent="0.25">
      <c r="A62" s="196" t="s">
        <v>128</v>
      </c>
      <c r="B62" s="196" t="s">
        <v>2642</v>
      </c>
      <c r="C62" s="196" t="s">
        <v>3870</v>
      </c>
      <c r="D62" s="233" t="s">
        <v>1529</v>
      </c>
      <c r="E62" s="234"/>
      <c r="F62" s="234"/>
      <c r="G62" s="234"/>
      <c r="H62" s="234"/>
      <c r="I62" s="235"/>
      <c r="J62" s="196" t="s">
        <v>1574</v>
      </c>
    </row>
    <row r="63" spans="1:10" ht="14.25" customHeight="1" x14ac:dyDescent="0.25">
      <c r="A63" s="195" t="s">
        <v>74</v>
      </c>
      <c r="B63" s="195" t="s">
        <v>75</v>
      </c>
      <c r="C63" s="195" t="s">
        <v>29</v>
      </c>
      <c r="D63" s="236" t="s">
        <v>30</v>
      </c>
      <c r="E63" s="237"/>
      <c r="F63" s="238"/>
      <c r="G63" s="195" t="s">
        <v>2635</v>
      </c>
      <c r="H63" s="195" t="s">
        <v>1465</v>
      </c>
      <c r="I63" s="194" t="s">
        <v>2634</v>
      </c>
      <c r="J63" s="193" t="s">
        <v>76</v>
      </c>
    </row>
    <row r="64" spans="1:10" ht="14.25" customHeight="1" x14ac:dyDescent="0.25">
      <c r="A64" s="192" t="s">
        <v>2643</v>
      </c>
      <c r="B64" s="192" t="s">
        <v>2642</v>
      </c>
      <c r="C64" s="192" t="s">
        <v>1779</v>
      </c>
      <c r="D64" s="230" t="s">
        <v>1780</v>
      </c>
      <c r="E64" s="231"/>
      <c r="F64" s="232"/>
      <c r="G64" s="192" t="s">
        <v>1677</v>
      </c>
      <c r="H64" s="191">
        <v>0.41</v>
      </c>
      <c r="I64" s="190">
        <v>141.7756</v>
      </c>
      <c r="J64" s="189">
        <v>58.13</v>
      </c>
    </row>
    <row r="65" spans="1:10" ht="14.25" customHeight="1" x14ac:dyDescent="0.25">
      <c r="A65" s="192" t="s">
        <v>2643</v>
      </c>
      <c r="B65" s="192" t="s">
        <v>2642</v>
      </c>
      <c r="C65" s="192" t="s">
        <v>2546</v>
      </c>
      <c r="D65" s="230" t="s">
        <v>2547</v>
      </c>
      <c r="E65" s="231"/>
      <c r="F65" s="232"/>
      <c r="G65" s="192" t="s">
        <v>19</v>
      </c>
      <c r="H65" s="191">
        <v>0.1</v>
      </c>
      <c r="I65" s="190">
        <v>14.7447</v>
      </c>
      <c r="J65" s="189">
        <v>1.47</v>
      </c>
    </row>
    <row r="66" spans="1:10" ht="14.25" customHeight="1" x14ac:dyDescent="0.25">
      <c r="A66" s="192" t="s">
        <v>2643</v>
      </c>
      <c r="B66" s="192" t="s">
        <v>2642</v>
      </c>
      <c r="C66" s="192" t="s">
        <v>2041</v>
      </c>
      <c r="D66" s="230" t="s">
        <v>2042</v>
      </c>
      <c r="E66" s="231"/>
      <c r="F66" s="232"/>
      <c r="G66" s="192" t="s">
        <v>1574</v>
      </c>
      <c r="H66" s="191">
        <v>1</v>
      </c>
      <c r="I66" s="190">
        <v>72.913200000000003</v>
      </c>
      <c r="J66" s="189">
        <v>72.91</v>
      </c>
    </row>
    <row r="67" spans="1:10" ht="14.25" customHeight="1" x14ac:dyDescent="0.25">
      <c r="A67" s="192" t="s">
        <v>2631</v>
      </c>
      <c r="B67" s="192" t="s">
        <v>2642</v>
      </c>
      <c r="C67" s="192" t="s">
        <v>2771</v>
      </c>
      <c r="D67" s="230" t="s">
        <v>2770</v>
      </c>
      <c r="E67" s="231"/>
      <c r="F67" s="232"/>
      <c r="G67" s="192" t="s">
        <v>0</v>
      </c>
      <c r="H67" s="191">
        <v>0.32986599999999999</v>
      </c>
      <c r="I67" s="190">
        <v>8.93</v>
      </c>
      <c r="J67" s="189">
        <v>6.44</v>
      </c>
    </row>
    <row r="68" spans="1:10" ht="14.25" customHeight="1" x14ac:dyDescent="0.25">
      <c r="A68" s="192" t="s">
        <v>2631</v>
      </c>
      <c r="B68" s="192" t="s">
        <v>2630</v>
      </c>
      <c r="C68" s="192" t="s">
        <v>2646</v>
      </c>
      <c r="D68" s="230" t="s">
        <v>2645</v>
      </c>
      <c r="E68" s="231"/>
      <c r="F68" s="232"/>
      <c r="G68" s="192" t="s">
        <v>0</v>
      </c>
      <c r="H68" s="191">
        <v>0.32986599999999999</v>
      </c>
      <c r="I68" s="190">
        <v>6.46</v>
      </c>
      <c r="J68" s="189">
        <v>4.66</v>
      </c>
    </row>
    <row r="69" spans="1:10" ht="14.25" customHeight="1" x14ac:dyDescent="0.25">
      <c r="A69" s="239" t="s">
        <v>2627</v>
      </c>
      <c r="B69" s="240"/>
      <c r="C69" s="240"/>
      <c r="D69" s="240"/>
      <c r="E69" s="241"/>
      <c r="F69" s="188">
        <v>5.08</v>
      </c>
      <c r="G69" s="239" t="s">
        <v>2626</v>
      </c>
      <c r="H69" s="240"/>
      <c r="I69" s="241"/>
      <c r="J69" s="188">
        <v>148.6</v>
      </c>
    </row>
    <row r="70" spans="1:10" ht="14.25" customHeight="1" x14ac:dyDescent="0.25">
      <c r="A70" s="239" t="s">
        <v>2625</v>
      </c>
      <c r="B70" s="240"/>
      <c r="C70" s="240"/>
      <c r="D70" s="240"/>
      <c r="E70" s="241"/>
      <c r="F70" s="188">
        <v>6.02</v>
      </c>
      <c r="G70" s="239" t="s">
        <v>2624</v>
      </c>
      <c r="H70" s="240"/>
      <c r="I70" s="241"/>
      <c r="J70" s="188">
        <v>33.39</v>
      </c>
    </row>
    <row r="71" spans="1:10" ht="14.25" customHeight="1" x14ac:dyDescent="0.25">
      <c r="A71" s="239" t="s">
        <v>2623</v>
      </c>
      <c r="B71" s="240"/>
      <c r="C71" s="240"/>
      <c r="D71" s="240"/>
      <c r="E71" s="241"/>
      <c r="F71" s="188">
        <v>11.1</v>
      </c>
      <c r="G71" s="239" t="s">
        <v>2622</v>
      </c>
      <c r="H71" s="240"/>
      <c r="I71" s="241"/>
      <c r="J71" s="188">
        <v>181.99</v>
      </c>
    </row>
    <row r="72" spans="1:10" ht="14.25" customHeight="1" x14ac:dyDescent="0.25">
      <c r="A72" s="196" t="s">
        <v>130</v>
      </c>
      <c r="B72" s="196" t="s">
        <v>2630</v>
      </c>
      <c r="C72" s="196" t="s">
        <v>3869</v>
      </c>
      <c r="D72" s="233" t="s">
        <v>9</v>
      </c>
      <c r="E72" s="234"/>
      <c r="F72" s="234"/>
      <c r="G72" s="234"/>
      <c r="H72" s="234"/>
      <c r="I72" s="235"/>
      <c r="J72" s="196" t="s">
        <v>198</v>
      </c>
    </row>
    <row r="73" spans="1:10" ht="14.25" customHeight="1" x14ac:dyDescent="0.25">
      <c r="A73" s="195" t="s">
        <v>74</v>
      </c>
      <c r="B73" s="195" t="s">
        <v>75</v>
      </c>
      <c r="C73" s="195" t="s">
        <v>29</v>
      </c>
      <c r="D73" s="236" t="s">
        <v>30</v>
      </c>
      <c r="E73" s="237"/>
      <c r="F73" s="238"/>
      <c r="G73" s="195" t="s">
        <v>2635</v>
      </c>
      <c r="H73" s="195" t="s">
        <v>1465</v>
      </c>
      <c r="I73" s="194" t="s">
        <v>2634</v>
      </c>
      <c r="J73" s="193" t="s">
        <v>76</v>
      </c>
    </row>
    <row r="74" spans="1:10" ht="14.25" customHeight="1" x14ac:dyDescent="0.25">
      <c r="A74" s="192" t="s">
        <v>2643</v>
      </c>
      <c r="B74" s="192" t="s">
        <v>2630</v>
      </c>
      <c r="C74" s="192" t="s">
        <v>2702</v>
      </c>
      <c r="D74" s="230" t="s">
        <v>1597</v>
      </c>
      <c r="E74" s="231"/>
      <c r="F74" s="232"/>
      <c r="G74" s="192" t="s">
        <v>1575</v>
      </c>
      <c r="H74" s="191">
        <v>1.0246000000000001E-3</v>
      </c>
      <c r="I74" s="190">
        <v>78.9893</v>
      </c>
      <c r="J74" s="189">
        <v>0.08</v>
      </c>
    </row>
    <row r="75" spans="1:10" ht="14.25" customHeight="1" x14ac:dyDescent="0.25">
      <c r="A75" s="192" t="s">
        <v>2643</v>
      </c>
      <c r="B75" s="192" t="s">
        <v>2630</v>
      </c>
      <c r="C75" s="192" t="s">
        <v>2700</v>
      </c>
      <c r="D75" s="230" t="s">
        <v>1579</v>
      </c>
      <c r="E75" s="231"/>
      <c r="F75" s="232"/>
      <c r="G75" s="192" t="s">
        <v>19</v>
      </c>
      <c r="H75" s="191">
        <v>0.26271600000000001</v>
      </c>
      <c r="I75" s="190">
        <v>0.90739999999999998</v>
      </c>
      <c r="J75" s="189">
        <v>0.24</v>
      </c>
    </row>
    <row r="76" spans="1:10" ht="11.65" customHeight="1" x14ac:dyDescent="0.25"/>
    <row r="77" spans="1:10" ht="11.25" customHeight="1" x14ac:dyDescent="0.25">
      <c r="A77" s="242" t="s">
        <v>2621</v>
      </c>
      <c r="B77" s="242"/>
      <c r="C77" s="242"/>
      <c r="D77" s="242"/>
      <c r="E77" s="242"/>
      <c r="F77" s="242"/>
      <c r="G77" s="242"/>
      <c r="H77" s="242"/>
      <c r="I77" s="242"/>
      <c r="J77" s="242"/>
    </row>
    <row r="78" spans="1:10" ht="11.25" customHeight="1" x14ac:dyDescent="0.25">
      <c r="A78" s="242" t="s">
        <v>2620</v>
      </c>
      <c r="B78" s="242"/>
      <c r="C78" s="242"/>
      <c r="D78" s="242"/>
      <c r="E78" s="242"/>
      <c r="F78" s="242"/>
      <c r="G78" s="242"/>
      <c r="H78" s="242"/>
      <c r="I78" s="242"/>
      <c r="J78" s="242"/>
    </row>
    <row r="79" spans="1:10" ht="11.25" customHeight="1" x14ac:dyDescent="0.25">
      <c r="A79" s="242" t="s">
        <v>2619</v>
      </c>
      <c r="B79" s="242"/>
      <c r="C79" s="242"/>
      <c r="D79" s="242"/>
      <c r="E79" s="242"/>
      <c r="F79" s="242"/>
      <c r="G79" s="242"/>
      <c r="H79" s="242"/>
      <c r="I79" s="242"/>
      <c r="J79" s="242"/>
    </row>
    <row r="80" spans="1:10" ht="70.900000000000006" customHeight="1" x14ac:dyDescent="0.25"/>
    <row r="81" spans="1:10" ht="14.25" customHeight="1" x14ac:dyDescent="0.25">
      <c r="A81" s="210" t="s">
        <v>2673</v>
      </c>
      <c r="B81" s="211"/>
      <c r="C81" s="211"/>
      <c r="D81" s="211"/>
      <c r="E81" s="211"/>
      <c r="F81" s="211"/>
      <c r="G81" s="211"/>
      <c r="H81" s="211"/>
      <c r="I81" s="211"/>
      <c r="J81" s="212"/>
    </row>
    <row r="82" spans="1:10" ht="14.25" customHeight="1" x14ac:dyDescent="0.25">
      <c r="A82" s="200" t="s">
        <v>2672</v>
      </c>
      <c r="B82" s="213" t="s">
        <v>77</v>
      </c>
      <c r="C82" s="214"/>
      <c r="D82" s="214"/>
      <c r="E82" s="214"/>
      <c r="F82" s="214"/>
      <c r="G82" s="214"/>
      <c r="H82" s="215"/>
      <c r="I82" s="197" t="s">
        <v>2671</v>
      </c>
      <c r="J82" s="192" t="s">
        <v>3868</v>
      </c>
    </row>
    <row r="83" spans="1:10" ht="14.25" customHeight="1" x14ac:dyDescent="0.25">
      <c r="A83" s="200" t="s">
        <v>81</v>
      </c>
      <c r="B83" s="213" t="s">
        <v>85</v>
      </c>
      <c r="C83" s="214"/>
      <c r="D83" s="214"/>
      <c r="E83" s="214"/>
      <c r="F83" s="214"/>
      <c r="G83" s="214"/>
      <c r="H83" s="215"/>
      <c r="I83" s="197" t="s">
        <v>2669</v>
      </c>
      <c r="J83" s="202">
        <v>45477</v>
      </c>
    </row>
    <row r="84" spans="1:10" ht="14.25" customHeight="1" x14ac:dyDescent="0.25">
      <c r="A84" s="199" t="s">
        <v>2668</v>
      </c>
      <c r="B84" s="213" t="s">
        <v>2667</v>
      </c>
      <c r="C84" s="214"/>
      <c r="D84" s="214"/>
      <c r="E84" s="214"/>
      <c r="F84" s="214"/>
      <c r="G84" s="214"/>
      <c r="H84" s="215"/>
      <c r="I84" s="216" t="s">
        <v>2666</v>
      </c>
      <c r="J84" s="217"/>
    </row>
    <row r="85" spans="1:10" ht="14.25" customHeight="1" x14ac:dyDescent="0.25">
      <c r="A85" s="218" t="s">
        <v>2665</v>
      </c>
      <c r="B85" s="221" t="s">
        <v>2664</v>
      </c>
      <c r="C85" s="222"/>
      <c r="D85" s="222"/>
      <c r="E85" s="222"/>
      <c r="F85" s="222"/>
      <c r="G85" s="222"/>
      <c r="H85" s="223"/>
      <c r="I85" s="197" t="s">
        <v>2663</v>
      </c>
      <c r="J85" s="192" t="s">
        <v>2662</v>
      </c>
    </row>
    <row r="86" spans="1:10" ht="14.25" customHeight="1" x14ac:dyDescent="0.25">
      <c r="A86" s="219"/>
      <c r="B86" s="224"/>
      <c r="C86" s="225"/>
      <c r="D86" s="225"/>
      <c r="E86" s="225"/>
      <c r="F86" s="225"/>
      <c r="G86" s="225"/>
      <c r="H86" s="226"/>
      <c r="I86" s="198" t="s">
        <v>2661</v>
      </c>
      <c r="J86" s="192" t="s">
        <v>2660</v>
      </c>
    </row>
    <row r="87" spans="1:10" ht="14.25" customHeight="1" x14ac:dyDescent="0.25">
      <c r="A87" s="219"/>
      <c r="B87" s="224"/>
      <c r="C87" s="225"/>
      <c r="D87" s="225"/>
      <c r="E87" s="225"/>
      <c r="F87" s="225"/>
      <c r="G87" s="225"/>
      <c r="H87" s="226"/>
      <c r="I87" s="216" t="s">
        <v>27</v>
      </c>
      <c r="J87" s="217"/>
    </row>
    <row r="88" spans="1:10" ht="14.25" customHeight="1" x14ac:dyDescent="0.25">
      <c r="A88" s="219"/>
      <c r="B88" s="227"/>
      <c r="C88" s="228"/>
      <c r="D88" s="228"/>
      <c r="E88" s="228"/>
      <c r="F88" s="228"/>
      <c r="G88" s="228"/>
      <c r="H88" s="229"/>
      <c r="I88" s="197" t="s">
        <v>2659</v>
      </c>
      <c r="J88" s="192" t="s">
        <v>2658</v>
      </c>
    </row>
    <row r="89" spans="1:10" ht="14.25" customHeight="1" x14ac:dyDescent="0.25">
      <c r="A89" s="220"/>
      <c r="B89" s="230" t="s">
        <v>2383</v>
      </c>
      <c r="C89" s="231"/>
      <c r="D89" s="232"/>
      <c r="E89" s="230" t="s">
        <v>2383</v>
      </c>
      <c r="F89" s="231"/>
      <c r="G89" s="231"/>
      <c r="H89" s="232"/>
      <c r="I89" s="197" t="s">
        <v>2657</v>
      </c>
      <c r="J89" s="192" t="s">
        <v>2383</v>
      </c>
    </row>
    <row r="90" spans="1:10" ht="14.25" customHeight="1" x14ac:dyDescent="0.25">
      <c r="A90" s="197" t="s">
        <v>2656</v>
      </c>
      <c r="B90" s="230" t="s">
        <v>2655</v>
      </c>
      <c r="C90" s="231"/>
      <c r="D90" s="231"/>
      <c r="E90" s="231"/>
      <c r="F90" s="231"/>
      <c r="G90" s="231"/>
      <c r="H90" s="231"/>
      <c r="I90" s="231"/>
      <c r="J90" s="232"/>
    </row>
    <row r="91" spans="1:10" ht="14.25" customHeight="1" x14ac:dyDescent="0.25">
      <c r="A91" s="192" t="s">
        <v>2643</v>
      </c>
      <c r="B91" s="192" t="s">
        <v>2630</v>
      </c>
      <c r="C91" s="192" t="s">
        <v>2734</v>
      </c>
      <c r="D91" s="230" t="s">
        <v>2009</v>
      </c>
      <c r="E91" s="231"/>
      <c r="F91" s="232"/>
      <c r="G91" s="192" t="s">
        <v>2010</v>
      </c>
      <c r="H91" s="191">
        <v>5.9839999999999997E-3</v>
      </c>
      <c r="I91" s="190">
        <v>0.95599999999999996</v>
      </c>
      <c r="J91" s="189">
        <v>0.01</v>
      </c>
    </row>
    <row r="92" spans="1:10" ht="22.9" customHeight="1" x14ac:dyDescent="0.25">
      <c r="A92" s="192" t="s">
        <v>2643</v>
      </c>
      <c r="B92" s="192" t="s">
        <v>2630</v>
      </c>
      <c r="C92" s="192" t="s">
        <v>3804</v>
      </c>
      <c r="D92" s="230" t="s">
        <v>1625</v>
      </c>
      <c r="E92" s="231"/>
      <c r="F92" s="232"/>
      <c r="G92" s="192" t="s">
        <v>10</v>
      </c>
      <c r="H92" s="191">
        <v>1.2273000000000001</v>
      </c>
      <c r="I92" s="190">
        <v>19.006</v>
      </c>
      <c r="J92" s="189">
        <v>23.33</v>
      </c>
    </row>
    <row r="93" spans="1:10" ht="14.25" customHeight="1" x14ac:dyDescent="0.25">
      <c r="A93" s="192" t="s">
        <v>2643</v>
      </c>
      <c r="B93" s="192" t="s">
        <v>2630</v>
      </c>
      <c r="C93" s="192" t="s">
        <v>2697</v>
      </c>
      <c r="D93" s="230" t="s">
        <v>1666</v>
      </c>
      <c r="E93" s="231"/>
      <c r="F93" s="232"/>
      <c r="G93" s="192" t="s">
        <v>1575</v>
      </c>
      <c r="H93" s="191">
        <v>7.1650000000000001E-4</v>
      </c>
      <c r="I93" s="190">
        <v>161.17859999999999</v>
      </c>
      <c r="J93" s="189">
        <v>0.12</v>
      </c>
    </row>
    <row r="94" spans="1:10" ht="14.25" customHeight="1" x14ac:dyDescent="0.25">
      <c r="A94" s="192" t="s">
        <v>2643</v>
      </c>
      <c r="B94" s="192" t="s">
        <v>2630</v>
      </c>
      <c r="C94" s="192" t="s">
        <v>2888</v>
      </c>
      <c r="D94" s="230" t="s">
        <v>1872</v>
      </c>
      <c r="E94" s="231"/>
      <c r="F94" s="232"/>
      <c r="G94" s="192" t="s">
        <v>19</v>
      </c>
      <c r="H94" s="191">
        <v>4.2799999999999998E-2</v>
      </c>
      <c r="I94" s="190">
        <v>18.779199999999999</v>
      </c>
      <c r="J94" s="189">
        <v>0.8</v>
      </c>
    </row>
    <row r="95" spans="1:10" ht="22.9" customHeight="1" x14ac:dyDescent="0.25">
      <c r="A95" s="192" t="s">
        <v>2643</v>
      </c>
      <c r="B95" s="192" t="s">
        <v>2630</v>
      </c>
      <c r="C95" s="192" t="s">
        <v>3803</v>
      </c>
      <c r="D95" s="230" t="s">
        <v>1615</v>
      </c>
      <c r="E95" s="231"/>
      <c r="F95" s="232"/>
      <c r="G95" s="192" t="s">
        <v>10</v>
      </c>
      <c r="H95" s="191">
        <v>1</v>
      </c>
      <c r="I95" s="190">
        <v>22.554500000000001</v>
      </c>
      <c r="J95" s="189">
        <v>22.55</v>
      </c>
    </row>
    <row r="96" spans="1:10" ht="14.25" customHeight="1" x14ac:dyDescent="0.25">
      <c r="A96" s="192" t="s">
        <v>2643</v>
      </c>
      <c r="B96" s="192" t="s">
        <v>2630</v>
      </c>
      <c r="C96" s="192" t="s">
        <v>3867</v>
      </c>
      <c r="D96" s="230" t="s">
        <v>1642</v>
      </c>
      <c r="E96" s="231"/>
      <c r="F96" s="232"/>
      <c r="G96" s="192" t="s">
        <v>1574</v>
      </c>
      <c r="H96" s="191">
        <v>0.58530000000000004</v>
      </c>
      <c r="I96" s="190">
        <v>44.063899999999997</v>
      </c>
      <c r="J96" s="189">
        <v>25.79</v>
      </c>
    </row>
    <row r="97" spans="1:10" ht="22.9" customHeight="1" x14ac:dyDescent="0.25">
      <c r="A97" s="192" t="s">
        <v>2725</v>
      </c>
      <c r="B97" s="192" t="s">
        <v>2630</v>
      </c>
      <c r="C97" s="192" t="s">
        <v>2748</v>
      </c>
      <c r="D97" s="230" t="s">
        <v>2483</v>
      </c>
      <c r="E97" s="231"/>
      <c r="F97" s="232"/>
      <c r="G97" s="192" t="s">
        <v>1</v>
      </c>
      <c r="H97" s="191">
        <v>2.3E-6</v>
      </c>
      <c r="I97" s="190">
        <v>1206.8588999999999</v>
      </c>
      <c r="J97" s="189">
        <v>0</v>
      </c>
    </row>
    <row r="98" spans="1:10" ht="14.25" customHeight="1" x14ac:dyDescent="0.25">
      <c r="A98" s="192" t="s">
        <v>2631</v>
      </c>
      <c r="B98" s="192" t="s">
        <v>2630</v>
      </c>
      <c r="C98" s="192" t="s">
        <v>2693</v>
      </c>
      <c r="D98" s="230" t="s">
        <v>2692</v>
      </c>
      <c r="E98" s="231"/>
      <c r="F98" s="232"/>
      <c r="G98" s="192" t="s">
        <v>0</v>
      </c>
      <c r="H98" s="191">
        <v>0.17699780000000001</v>
      </c>
      <c r="I98" s="190">
        <v>6.7</v>
      </c>
      <c r="J98" s="189">
        <v>2.59</v>
      </c>
    </row>
    <row r="99" spans="1:10" ht="14.25" customHeight="1" x14ac:dyDescent="0.25">
      <c r="A99" s="192" t="s">
        <v>2631</v>
      </c>
      <c r="B99" s="192" t="s">
        <v>2630</v>
      </c>
      <c r="C99" s="192" t="s">
        <v>2691</v>
      </c>
      <c r="D99" s="230" t="s">
        <v>2690</v>
      </c>
      <c r="E99" s="231"/>
      <c r="F99" s="232"/>
      <c r="G99" s="192" t="s">
        <v>0</v>
      </c>
      <c r="H99" s="191">
        <v>0.53099339999999995</v>
      </c>
      <c r="I99" s="190">
        <v>8.93</v>
      </c>
      <c r="J99" s="189">
        <v>10.37</v>
      </c>
    </row>
    <row r="100" spans="1:10" ht="14.25" customHeight="1" x14ac:dyDescent="0.25">
      <c r="A100" s="192" t="s">
        <v>2631</v>
      </c>
      <c r="B100" s="192" t="s">
        <v>2630</v>
      </c>
      <c r="C100" s="192" t="s">
        <v>2739</v>
      </c>
      <c r="D100" s="230" t="s">
        <v>2738</v>
      </c>
      <c r="E100" s="231"/>
      <c r="F100" s="232"/>
      <c r="G100" s="192" t="s">
        <v>0</v>
      </c>
      <c r="H100" s="191">
        <v>2.35E-2</v>
      </c>
      <c r="I100" s="190">
        <v>9.89</v>
      </c>
      <c r="J100" s="189">
        <v>0.51</v>
      </c>
    </row>
    <row r="101" spans="1:10" ht="14.25" customHeight="1" x14ac:dyDescent="0.25">
      <c r="A101" s="192" t="s">
        <v>2631</v>
      </c>
      <c r="B101" s="192" t="s">
        <v>2630</v>
      </c>
      <c r="C101" s="192" t="s">
        <v>2646</v>
      </c>
      <c r="D101" s="230" t="s">
        <v>2645</v>
      </c>
      <c r="E101" s="231"/>
      <c r="F101" s="232"/>
      <c r="G101" s="192" t="s">
        <v>0</v>
      </c>
      <c r="H101" s="191">
        <v>7.5430000000000002E-3</v>
      </c>
      <c r="I101" s="190">
        <v>6.46</v>
      </c>
      <c r="J101" s="189">
        <v>0.11</v>
      </c>
    </row>
    <row r="102" spans="1:10" ht="14.25" customHeight="1" x14ac:dyDescent="0.25">
      <c r="A102" s="239" t="s">
        <v>2627</v>
      </c>
      <c r="B102" s="240"/>
      <c r="C102" s="240"/>
      <c r="D102" s="240"/>
      <c r="E102" s="241"/>
      <c r="F102" s="188">
        <v>6.21</v>
      </c>
      <c r="G102" s="239" t="s">
        <v>2626</v>
      </c>
      <c r="H102" s="240"/>
      <c r="I102" s="241"/>
      <c r="J102" s="188">
        <v>92</v>
      </c>
    </row>
    <row r="103" spans="1:10" ht="14.25" customHeight="1" x14ac:dyDescent="0.25">
      <c r="A103" s="239" t="s">
        <v>2625</v>
      </c>
      <c r="B103" s="240"/>
      <c r="C103" s="240"/>
      <c r="D103" s="240"/>
      <c r="E103" s="241"/>
      <c r="F103" s="188">
        <v>7.37</v>
      </c>
      <c r="G103" s="239" t="s">
        <v>2624</v>
      </c>
      <c r="H103" s="240"/>
      <c r="I103" s="241"/>
      <c r="J103" s="188">
        <v>20.67</v>
      </c>
    </row>
    <row r="104" spans="1:10" ht="14.25" customHeight="1" x14ac:dyDescent="0.25">
      <c r="A104" s="239" t="s">
        <v>2623</v>
      </c>
      <c r="B104" s="240"/>
      <c r="C104" s="240"/>
      <c r="D104" s="240"/>
      <c r="E104" s="241"/>
      <c r="F104" s="188">
        <v>13.58</v>
      </c>
      <c r="G104" s="239" t="s">
        <v>2622</v>
      </c>
      <c r="H104" s="240"/>
      <c r="I104" s="241"/>
      <c r="J104" s="188">
        <v>112.67</v>
      </c>
    </row>
    <row r="105" spans="1:10" ht="14.25" customHeight="1" x14ac:dyDescent="0.25">
      <c r="A105" s="196" t="s">
        <v>179</v>
      </c>
      <c r="B105" s="196" t="s">
        <v>2637</v>
      </c>
      <c r="C105" s="196" t="s">
        <v>3866</v>
      </c>
      <c r="D105" s="233" t="s">
        <v>1511</v>
      </c>
      <c r="E105" s="234"/>
      <c r="F105" s="234"/>
      <c r="G105" s="234"/>
      <c r="H105" s="234"/>
      <c r="I105" s="235"/>
      <c r="J105" s="196" t="s">
        <v>1</v>
      </c>
    </row>
    <row r="106" spans="1:10" ht="14.25" customHeight="1" x14ac:dyDescent="0.25">
      <c r="A106" s="195" t="s">
        <v>74</v>
      </c>
      <c r="B106" s="195" t="s">
        <v>75</v>
      </c>
      <c r="C106" s="195" t="s">
        <v>29</v>
      </c>
      <c r="D106" s="236" t="s">
        <v>30</v>
      </c>
      <c r="E106" s="237"/>
      <c r="F106" s="238"/>
      <c r="G106" s="195" t="s">
        <v>2635</v>
      </c>
      <c r="H106" s="195" t="s">
        <v>1465</v>
      </c>
      <c r="I106" s="194" t="s">
        <v>2634</v>
      </c>
      <c r="J106" s="193" t="s">
        <v>76</v>
      </c>
    </row>
    <row r="107" spans="1:10" ht="14.25" customHeight="1" x14ac:dyDescent="0.25">
      <c r="A107" s="192" t="s">
        <v>2643</v>
      </c>
      <c r="B107" s="192" t="s">
        <v>2642</v>
      </c>
      <c r="C107" s="192" t="s">
        <v>2394</v>
      </c>
      <c r="D107" s="230" t="s">
        <v>2395</v>
      </c>
      <c r="E107" s="231"/>
      <c r="F107" s="232"/>
      <c r="G107" s="192" t="s">
        <v>1</v>
      </c>
      <c r="H107" s="191">
        <v>8</v>
      </c>
      <c r="I107" s="190">
        <v>6.1246999999999998</v>
      </c>
      <c r="J107" s="189">
        <v>49</v>
      </c>
    </row>
    <row r="108" spans="1:10" ht="14.25" customHeight="1" x14ac:dyDescent="0.25">
      <c r="A108" s="192" t="s">
        <v>2643</v>
      </c>
      <c r="B108" s="192" t="s">
        <v>2642</v>
      </c>
      <c r="C108" s="192" t="s">
        <v>2577</v>
      </c>
      <c r="D108" s="230" t="s">
        <v>2578</v>
      </c>
      <c r="E108" s="231"/>
      <c r="F108" s="232"/>
      <c r="G108" s="192" t="s">
        <v>1</v>
      </c>
      <c r="H108" s="191">
        <v>6</v>
      </c>
      <c r="I108" s="190">
        <v>0.50229999999999997</v>
      </c>
      <c r="J108" s="189">
        <v>3.01</v>
      </c>
    </row>
    <row r="109" spans="1:10" ht="14.25" customHeight="1" x14ac:dyDescent="0.25">
      <c r="A109" s="192" t="s">
        <v>2643</v>
      </c>
      <c r="B109" s="192" t="s">
        <v>2642</v>
      </c>
      <c r="C109" s="192" t="s">
        <v>2568</v>
      </c>
      <c r="D109" s="230" t="s">
        <v>2569</v>
      </c>
      <c r="E109" s="231"/>
      <c r="F109" s="232"/>
      <c r="G109" s="192" t="s">
        <v>1</v>
      </c>
      <c r="H109" s="191">
        <v>6</v>
      </c>
      <c r="I109" s="190">
        <v>0.70479999999999998</v>
      </c>
      <c r="J109" s="189">
        <v>4.2300000000000004</v>
      </c>
    </row>
    <row r="110" spans="1:10" ht="14.25" customHeight="1" x14ac:dyDescent="0.25">
      <c r="A110" s="192" t="s">
        <v>2643</v>
      </c>
      <c r="B110" s="192" t="s">
        <v>2642</v>
      </c>
      <c r="C110" s="192" t="s">
        <v>2590</v>
      </c>
      <c r="D110" s="230" t="s">
        <v>2591</v>
      </c>
      <c r="E110" s="231"/>
      <c r="F110" s="232"/>
      <c r="G110" s="192" t="s">
        <v>1</v>
      </c>
      <c r="H110" s="191">
        <v>18</v>
      </c>
      <c r="I110" s="190">
        <v>0.15390000000000001</v>
      </c>
      <c r="J110" s="189">
        <v>2.77</v>
      </c>
    </row>
    <row r="111" spans="1:10" ht="14.25" customHeight="1" x14ac:dyDescent="0.25">
      <c r="A111" s="192" t="s">
        <v>2643</v>
      </c>
      <c r="B111" s="192" t="s">
        <v>2642</v>
      </c>
      <c r="C111" s="192" t="s">
        <v>2397</v>
      </c>
      <c r="D111" s="230" t="s">
        <v>2398</v>
      </c>
      <c r="E111" s="231"/>
      <c r="F111" s="232"/>
      <c r="G111" s="192" t="s">
        <v>10</v>
      </c>
      <c r="H111" s="191">
        <v>27</v>
      </c>
      <c r="I111" s="190">
        <v>1.7985</v>
      </c>
      <c r="J111" s="189">
        <v>48.56</v>
      </c>
    </row>
    <row r="112" spans="1:10" ht="14.25" customHeight="1" x14ac:dyDescent="0.25">
      <c r="A112" s="192" t="s">
        <v>2643</v>
      </c>
      <c r="B112" s="192" t="s">
        <v>2642</v>
      </c>
      <c r="C112" s="192" t="s">
        <v>2306</v>
      </c>
      <c r="D112" s="230" t="s">
        <v>2307</v>
      </c>
      <c r="E112" s="231"/>
      <c r="F112" s="232"/>
      <c r="G112" s="192" t="s">
        <v>10</v>
      </c>
      <c r="H112" s="191">
        <v>30</v>
      </c>
      <c r="I112" s="190">
        <v>2.8759999999999999</v>
      </c>
      <c r="J112" s="189">
        <v>86.28</v>
      </c>
    </row>
    <row r="113" spans="1:10" ht="14.25" customHeight="1" x14ac:dyDescent="0.25">
      <c r="A113" s="192" t="s">
        <v>2643</v>
      </c>
      <c r="B113" s="192" t="s">
        <v>2642</v>
      </c>
      <c r="C113" s="192" t="s">
        <v>2561</v>
      </c>
      <c r="D113" s="230" t="s">
        <v>2562</v>
      </c>
      <c r="E113" s="231"/>
      <c r="F113" s="232"/>
      <c r="G113" s="192" t="s">
        <v>1</v>
      </c>
      <c r="H113" s="191">
        <v>3</v>
      </c>
      <c r="I113" s="190">
        <v>1.7823</v>
      </c>
      <c r="J113" s="189">
        <v>5.35</v>
      </c>
    </row>
    <row r="114" spans="1:10" ht="14.25" customHeight="1" x14ac:dyDescent="0.25">
      <c r="A114" s="192" t="s">
        <v>2643</v>
      </c>
      <c r="B114" s="192" t="s">
        <v>2642</v>
      </c>
      <c r="C114" s="192" t="s">
        <v>2304</v>
      </c>
      <c r="D114" s="230" t="s">
        <v>2305</v>
      </c>
      <c r="E114" s="231"/>
      <c r="F114" s="232"/>
      <c r="G114" s="192" t="s">
        <v>836</v>
      </c>
      <c r="H114" s="191">
        <v>2</v>
      </c>
      <c r="I114" s="190">
        <v>43.277999999999999</v>
      </c>
      <c r="J114" s="189">
        <v>86.56</v>
      </c>
    </row>
    <row r="115" spans="1:10" ht="14.25" customHeight="1" x14ac:dyDescent="0.25">
      <c r="A115" s="192" t="s">
        <v>2643</v>
      </c>
      <c r="B115" s="192" t="s">
        <v>2642</v>
      </c>
      <c r="C115" s="192" t="s">
        <v>2579</v>
      </c>
      <c r="D115" s="230" t="s">
        <v>2580</v>
      </c>
      <c r="E115" s="231"/>
      <c r="F115" s="232"/>
      <c r="G115" s="192" t="s">
        <v>1</v>
      </c>
      <c r="H115" s="191">
        <v>2</v>
      </c>
      <c r="I115" s="190">
        <v>1.9930000000000001</v>
      </c>
      <c r="J115" s="189">
        <v>3.99</v>
      </c>
    </row>
    <row r="116" spans="1:10" ht="14.25" customHeight="1" x14ac:dyDescent="0.25">
      <c r="A116" s="192" t="s">
        <v>2643</v>
      </c>
      <c r="B116" s="192" t="s">
        <v>2642</v>
      </c>
      <c r="C116" s="192" t="s">
        <v>2456</v>
      </c>
      <c r="D116" s="230" t="s">
        <v>2457</v>
      </c>
      <c r="E116" s="231"/>
      <c r="F116" s="232"/>
      <c r="G116" s="192" t="s">
        <v>1</v>
      </c>
      <c r="H116" s="191">
        <v>2</v>
      </c>
      <c r="I116" s="190">
        <v>14.866199999999999</v>
      </c>
      <c r="J116" s="189">
        <v>29.73</v>
      </c>
    </row>
    <row r="117" spans="1:10" ht="14.25" customHeight="1" x14ac:dyDescent="0.25">
      <c r="A117" s="192" t="s">
        <v>2643</v>
      </c>
      <c r="B117" s="192" t="s">
        <v>2642</v>
      </c>
      <c r="C117" s="192" t="s">
        <v>2517</v>
      </c>
      <c r="D117" s="230" t="s">
        <v>2518</v>
      </c>
      <c r="E117" s="231"/>
      <c r="F117" s="232"/>
      <c r="G117" s="192" t="s">
        <v>1</v>
      </c>
      <c r="H117" s="191">
        <v>2</v>
      </c>
      <c r="I117" s="190">
        <v>7.6963999999999997</v>
      </c>
      <c r="J117" s="189">
        <v>15.39</v>
      </c>
    </row>
    <row r="118" spans="1:10" ht="14.25" customHeight="1" x14ac:dyDescent="0.25">
      <c r="A118" s="192" t="s">
        <v>2643</v>
      </c>
      <c r="B118" s="192" t="s">
        <v>2642</v>
      </c>
      <c r="C118" s="192" t="s">
        <v>2543</v>
      </c>
      <c r="D118" s="230" t="s">
        <v>2544</v>
      </c>
      <c r="E118" s="231"/>
      <c r="F118" s="232"/>
      <c r="G118" s="192" t="s">
        <v>1</v>
      </c>
      <c r="H118" s="191">
        <v>2</v>
      </c>
      <c r="I118" s="190">
        <v>4.5449000000000002</v>
      </c>
      <c r="J118" s="189">
        <v>9.09</v>
      </c>
    </row>
    <row r="119" spans="1:10" ht="14.25" customHeight="1" x14ac:dyDescent="0.25">
      <c r="A119" s="192" t="s">
        <v>2643</v>
      </c>
      <c r="B119" s="192" t="s">
        <v>2642</v>
      </c>
      <c r="C119" s="192" t="s">
        <v>2380</v>
      </c>
      <c r="D119" s="230" t="s">
        <v>2381</v>
      </c>
      <c r="E119" s="231"/>
      <c r="F119" s="232"/>
      <c r="G119" s="192" t="s">
        <v>10</v>
      </c>
      <c r="H119" s="191">
        <v>6</v>
      </c>
      <c r="I119" s="190">
        <v>8.6442999999999994</v>
      </c>
      <c r="J119" s="189">
        <v>51.87</v>
      </c>
    </row>
    <row r="120" spans="1:10" ht="14.25" customHeight="1" x14ac:dyDescent="0.25">
      <c r="A120" s="192" t="s">
        <v>2643</v>
      </c>
      <c r="B120" s="192" t="s">
        <v>2642</v>
      </c>
      <c r="C120" s="192" t="s">
        <v>2446</v>
      </c>
      <c r="D120" s="230" t="s">
        <v>2447</v>
      </c>
      <c r="E120" s="231"/>
      <c r="F120" s="232"/>
      <c r="G120" s="192" t="s">
        <v>10</v>
      </c>
      <c r="H120" s="191">
        <v>9</v>
      </c>
      <c r="I120" s="190">
        <v>3.1920000000000002</v>
      </c>
      <c r="J120" s="189">
        <v>28.73</v>
      </c>
    </row>
    <row r="121" spans="1:10" ht="14.25" customHeight="1" x14ac:dyDescent="0.25">
      <c r="A121" s="192" t="s">
        <v>2643</v>
      </c>
      <c r="B121" s="192" t="s">
        <v>2642</v>
      </c>
      <c r="C121" s="192" t="s">
        <v>2594</v>
      </c>
      <c r="D121" s="230" t="s">
        <v>2595</v>
      </c>
      <c r="E121" s="231"/>
      <c r="F121" s="232"/>
      <c r="G121" s="192" t="s">
        <v>2596</v>
      </c>
      <c r="H121" s="191">
        <v>0.14000000000000001</v>
      </c>
      <c r="I121" s="190">
        <v>16.2029</v>
      </c>
      <c r="J121" s="189">
        <v>2.27</v>
      </c>
    </row>
    <row r="122" spans="1:10" ht="14.25" customHeight="1" x14ac:dyDescent="0.25">
      <c r="A122" s="192" t="s">
        <v>2643</v>
      </c>
      <c r="B122" s="192" t="s">
        <v>2642</v>
      </c>
      <c r="C122" s="192" t="s">
        <v>2598</v>
      </c>
      <c r="D122" s="230" t="s">
        <v>2599</v>
      </c>
      <c r="E122" s="231"/>
      <c r="F122" s="232"/>
      <c r="G122" s="192" t="s">
        <v>1</v>
      </c>
      <c r="H122" s="191">
        <v>18</v>
      </c>
      <c r="I122" s="190">
        <v>0.1215</v>
      </c>
      <c r="J122" s="189">
        <v>2.19</v>
      </c>
    </row>
    <row r="123" spans="1:10" ht="14.25" customHeight="1" x14ac:dyDescent="0.25">
      <c r="A123" s="192" t="s">
        <v>2643</v>
      </c>
      <c r="B123" s="192" t="s">
        <v>2642</v>
      </c>
      <c r="C123" s="192" t="s">
        <v>2609</v>
      </c>
      <c r="D123" s="230" t="s">
        <v>2610</v>
      </c>
      <c r="E123" s="231"/>
      <c r="F123" s="232"/>
      <c r="G123" s="192" t="s">
        <v>1</v>
      </c>
      <c r="H123" s="191">
        <v>2.1</v>
      </c>
      <c r="I123" s="190">
        <v>0.59950000000000003</v>
      </c>
      <c r="J123" s="189">
        <v>1.26</v>
      </c>
    </row>
    <row r="124" spans="1:10" ht="14.25" customHeight="1" x14ac:dyDescent="0.25">
      <c r="A124" s="192" t="s">
        <v>2631</v>
      </c>
      <c r="B124" s="192" t="s">
        <v>2630</v>
      </c>
      <c r="C124" s="192" t="s">
        <v>2902</v>
      </c>
      <c r="D124" s="230" t="s">
        <v>2901</v>
      </c>
      <c r="E124" s="231"/>
      <c r="F124" s="232"/>
      <c r="G124" s="192" t="s">
        <v>0</v>
      </c>
      <c r="H124" s="191">
        <v>31</v>
      </c>
      <c r="I124" s="190">
        <v>6.46</v>
      </c>
      <c r="J124" s="189">
        <v>437.89</v>
      </c>
    </row>
    <row r="125" spans="1:10" ht="14.25" customHeight="1" x14ac:dyDescent="0.25">
      <c r="A125" s="192" t="s">
        <v>2631</v>
      </c>
      <c r="B125" s="192" t="s">
        <v>2630</v>
      </c>
      <c r="C125" s="192" t="s">
        <v>2870</v>
      </c>
      <c r="D125" s="230" t="s">
        <v>2869</v>
      </c>
      <c r="E125" s="231"/>
      <c r="F125" s="232"/>
      <c r="G125" s="192" t="s">
        <v>0</v>
      </c>
      <c r="H125" s="191">
        <v>31</v>
      </c>
      <c r="I125" s="190">
        <v>8.93</v>
      </c>
      <c r="J125" s="189">
        <v>605.32000000000005</v>
      </c>
    </row>
    <row r="126" spans="1:10" ht="14.25" customHeight="1" x14ac:dyDescent="0.25">
      <c r="A126" s="239" t="s">
        <v>2627</v>
      </c>
      <c r="B126" s="240"/>
      <c r="C126" s="240"/>
      <c r="D126" s="240"/>
      <c r="E126" s="241"/>
      <c r="F126" s="188">
        <v>477.09</v>
      </c>
      <c r="G126" s="239" t="s">
        <v>2626</v>
      </c>
      <c r="H126" s="240"/>
      <c r="I126" s="241"/>
      <c r="J126" s="188">
        <v>1974.06</v>
      </c>
    </row>
    <row r="127" spans="1:10" ht="14.25" customHeight="1" x14ac:dyDescent="0.25">
      <c r="A127" s="239" t="s">
        <v>2625</v>
      </c>
      <c r="B127" s="240"/>
      <c r="C127" s="240"/>
      <c r="D127" s="240"/>
      <c r="E127" s="241"/>
      <c r="F127" s="188">
        <v>566.37</v>
      </c>
      <c r="G127" s="239" t="s">
        <v>2624</v>
      </c>
      <c r="H127" s="240"/>
      <c r="I127" s="241"/>
      <c r="J127" s="188">
        <v>443.57</v>
      </c>
    </row>
    <row r="128" spans="1:10" ht="14.25" customHeight="1" x14ac:dyDescent="0.25">
      <c r="A128" s="239" t="s">
        <v>2623</v>
      </c>
      <c r="B128" s="240"/>
      <c r="C128" s="240"/>
      <c r="D128" s="240"/>
      <c r="E128" s="241"/>
      <c r="F128" s="188">
        <v>1043.46</v>
      </c>
      <c r="G128" s="239" t="s">
        <v>2622</v>
      </c>
      <c r="H128" s="240"/>
      <c r="I128" s="241"/>
      <c r="J128" s="188">
        <v>2417.63</v>
      </c>
    </row>
    <row r="129" spans="1:10" ht="14.25" customHeight="1" x14ac:dyDescent="0.25">
      <c r="A129" s="196" t="s">
        <v>181</v>
      </c>
      <c r="B129" s="196" t="s">
        <v>2637</v>
      </c>
      <c r="C129" s="196" t="s">
        <v>3865</v>
      </c>
      <c r="D129" s="233" t="s">
        <v>1509</v>
      </c>
      <c r="E129" s="234"/>
      <c r="F129" s="234"/>
      <c r="G129" s="234"/>
      <c r="H129" s="234"/>
      <c r="I129" s="235"/>
      <c r="J129" s="196" t="s">
        <v>1</v>
      </c>
    </row>
    <row r="130" spans="1:10" ht="14.25" customHeight="1" x14ac:dyDescent="0.25">
      <c r="A130" s="195" t="s">
        <v>74</v>
      </c>
      <c r="B130" s="195" t="s">
        <v>75</v>
      </c>
      <c r="C130" s="195" t="s">
        <v>29</v>
      </c>
      <c r="D130" s="236" t="s">
        <v>30</v>
      </c>
      <c r="E130" s="237"/>
      <c r="F130" s="238"/>
      <c r="G130" s="195" t="s">
        <v>2635</v>
      </c>
      <c r="H130" s="195" t="s">
        <v>1465</v>
      </c>
      <c r="I130" s="194" t="s">
        <v>2634</v>
      </c>
      <c r="J130" s="193" t="s">
        <v>76</v>
      </c>
    </row>
    <row r="131" spans="1:10" ht="14.25" customHeight="1" x14ac:dyDescent="0.25">
      <c r="A131" s="192" t="s">
        <v>2643</v>
      </c>
      <c r="B131" s="192" t="s">
        <v>2642</v>
      </c>
      <c r="C131" s="192" t="s">
        <v>2532</v>
      </c>
      <c r="D131" s="230" t="s">
        <v>2533</v>
      </c>
      <c r="E131" s="231"/>
      <c r="F131" s="232"/>
      <c r="G131" s="192" t="s">
        <v>1</v>
      </c>
      <c r="H131" s="191">
        <v>2.25</v>
      </c>
      <c r="I131" s="190">
        <v>5.1281999999999996</v>
      </c>
      <c r="J131" s="189">
        <v>11.54</v>
      </c>
    </row>
    <row r="132" spans="1:10" ht="14.25" customHeight="1" x14ac:dyDescent="0.25">
      <c r="A132" s="192" t="s">
        <v>2643</v>
      </c>
      <c r="B132" s="192" t="s">
        <v>2642</v>
      </c>
      <c r="C132" s="192" t="s">
        <v>2564</v>
      </c>
      <c r="D132" s="230" t="s">
        <v>2565</v>
      </c>
      <c r="E132" s="231"/>
      <c r="F132" s="232"/>
      <c r="G132" s="192" t="s">
        <v>1</v>
      </c>
      <c r="H132" s="191">
        <v>3</v>
      </c>
      <c r="I132" s="190">
        <v>2.1631</v>
      </c>
      <c r="J132" s="189">
        <v>6.49</v>
      </c>
    </row>
    <row r="133" spans="1:10" ht="14.25" customHeight="1" x14ac:dyDescent="0.25">
      <c r="A133" s="192" t="s">
        <v>2643</v>
      </c>
      <c r="B133" s="192" t="s">
        <v>2642</v>
      </c>
      <c r="C133" s="192" t="s">
        <v>2535</v>
      </c>
      <c r="D133" s="230" t="s">
        <v>2536</v>
      </c>
      <c r="E133" s="231"/>
      <c r="F133" s="232"/>
      <c r="G133" s="192" t="s">
        <v>1</v>
      </c>
      <c r="H133" s="191">
        <v>0.5</v>
      </c>
      <c r="I133" s="190">
        <v>21.063800000000001</v>
      </c>
      <c r="J133" s="189">
        <v>10.53</v>
      </c>
    </row>
    <row r="134" spans="1:10" ht="14.25" customHeight="1" x14ac:dyDescent="0.25">
      <c r="A134" s="192" t="s">
        <v>2643</v>
      </c>
      <c r="B134" s="192" t="s">
        <v>2642</v>
      </c>
      <c r="C134" s="192" t="s">
        <v>2402</v>
      </c>
      <c r="D134" s="230" t="s">
        <v>2403</v>
      </c>
      <c r="E134" s="231"/>
      <c r="F134" s="232"/>
      <c r="G134" s="192" t="s">
        <v>1</v>
      </c>
      <c r="H134" s="191">
        <v>6</v>
      </c>
      <c r="I134" s="190">
        <v>1.2962</v>
      </c>
      <c r="J134" s="189">
        <v>7.78</v>
      </c>
    </row>
    <row r="135" spans="1:10" ht="14.25" customHeight="1" x14ac:dyDescent="0.25">
      <c r="A135" s="192" t="s">
        <v>2643</v>
      </c>
      <c r="B135" s="192" t="s">
        <v>2642</v>
      </c>
      <c r="C135" s="192" t="s">
        <v>2566</v>
      </c>
      <c r="D135" s="230" t="s">
        <v>2567</v>
      </c>
      <c r="E135" s="231"/>
      <c r="F135" s="232"/>
      <c r="G135" s="192" t="s">
        <v>1</v>
      </c>
      <c r="H135" s="191">
        <v>1</v>
      </c>
      <c r="I135" s="190">
        <v>6.3758999999999997</v>
      </c>
      <c r="J135" s="189">
        <v>6.38</v>
      </c>
    </row>
    <row r="136" spans="1:10" ht="14.25" customHeight="1" x14ac:dyDescent="0.25">
      <c r="A136" s="192" t="s">
        <v>2643</v>
      </c>
      <c r="B136" s="192" t="s">
        <v>2642</v>
      </c>
      <c r="C136" s="192" t="s">
        <v>2435</v>
      </c>
      <c r="D136" s="230" t="s">
        <v>2436</v>
      </c>
      <c r="E136" s="231"/>
      <c r="F136" s="232"/>
      <c r="G136" s="192" t="s">
        <v>1</v>
      </c>
      <c r="H136" s="191">
        <v>1</v>
      </c>
      <c r="I136" s="190">
        <v>38.020200000000003</v>
      </c>
      <c r="J136" s="189">
        <v>38.020000000000003</v>
      </c>
    </row>
    <row r="137" spans="1:10" ht="14.25" customHeight="1" x14ac:dyDescent="0.25">
      <c r="A137" s="192" t="s">
        <v>2643</v>
      </c>
      <c r="B137" s="192" t="s">
        <v>2642</v>
      </c>
      <c r="C137" s="192" t="s">
        <v>2539</v>
      </c>
      <c r="D137" s="230" t="s">
        <v>2540</v>
      </c>
      <c r="E137" s="231"/>
      <c r="F137" s="232"/>
      <c r="G137" s="192" t="s">
        <v>1</v>
      </c>
      <c r="H137" s="191">
        <v>0.5</v>
      </c>
      <c r="I137" s="190">
        <v>18.341699999999999</v>
      </c>
      <c r="J137" s="189">
        <v>9.17</v>
      </c>
    </row>
    <row r="138" spans="1:10" ht="14.25" customHeight="1" x14ac:dyDescent="0.25">
      <c r="A138" s="192" t="s">
        <v>2643</v>
      </c>
      <c r="B138" s="192" t="s">
        <v>2642</v>
      </c>
      <c r="C138" s="192" t="s">
        <v>2575</v>
      </c>
      <c r="D138" s="230" t="s">
        <v>2576</v>
      </c>
      <c r="E138" s="231"/>
      <c r="F138" s="232"/>
      <c r="G138" s="192" t="s">
        <v>1</v>
      </c>
      <c r="H138" s="191">
        <v>0.5</v>
      </c>
      <c r="I138" s="190">
        <v>8.9682999999999993</v>
      </c>
      <c r="J138" s="189">
        <v>4.4800000000000004</v>
      </c>
    </row>
    <row r="139" spans="1:10" ht="14.25" customHeight="1" x14ac:dyDescent="0.25">
      <c r="A139" s="192" t="s">
        <v>2643</v>
      </c>
      <c r="B139" s="192" t="s">
        <v>2642</v>
      </c>
      <c r="C139" s="192" t="s">
        <v>2584</v>
      </c>
      <c r="D139" s="230" t="s">
        <v>2585</v>
      </c>
      <c r="E139" s="231"/>
      <c r="F139" s="232"/>
      <c r="G139" s="192" t="s">
        <v>1</v>
      </c>
      <c r="H139" s="191">
        <v>2.25</v>
      </c>
      <c r="I139" s="190">
        <v>1.6203000000000001</v>
      </c>
      <c r="J139" s="189">
        <v>3.65</v>
      </c>
    </row>
    <row r="140" spans="1:10" ht="14.25" customHeight="1" x14ac:dyDescent="0.25">
      <c r="A140" s="192" t="s">
        <v>2643</v>
      </c>
      <c r="B140" s="192" t="s">
        <v>2642</v>
      </c>
      <c r="C140" s="192" t="s">
        <v>2572</v>
      </c>
      <c r="D140" s="230" t="s">
        <v>2573</v>
      </c>
      <c r="E140" s="231"/>
      <c r="F140" s="232"/>
      <c r="G140" s="192" t="s">
        <v>1</v>
      </c>
      <c r="H140" s="191">
        <v>0.5</v>
      </c>
      <c r="I140" s="190">
        <v>9.4948999999999995</v>
      </c>
      <c r="J140" s="189">
        <v>4.75</v>
      </c>
    </row>
    <row r="141" spans="1:10" ht="14.25" customHeight="1" x14ac:dyDescent="0.25">
      <c r="A141" s="192" t="s">
        <v>2643</v>
      </c>
      <c r="B141" s="192" t="s">
        <v>2642</v>
      </c>
      <c r="C141" s="192" t="s">
        <v>2368</v>
      </c>
      <c r="D141" s="230" t="s">
        <v>2369</v>
      </c>
      <c r="E141" s="231"/>
      <c r="F141" s="232"/>
      <c r="G141" s="192" t="s">
        <v>10</v>
      </c>
      <c r="H141" s="191">
        <v>8</v>
      </c>
      <c r="I141" s="190">
        <v>7.1536</v>
      </c>
      <c r="J141" s="189">
        <v>57.23</v>
      </c>
    </row>
    <row r="142" spans="1:10" ht="14.25" customHeight="1" x14ac:dyDescent="0.25">
      <c r="A142" s="192" t="s">
        <v>2643</v>
      </c>
      <c r="B142" s="192" t="s">
        <v>2642</v>
      </c>
      <c r="C142" s="192" t="s">
        <v>2448</v>
      </c>
      <c r="D142" s="230" t="s">
        <v>2449</v>
      </c>
      <c r="E142" s="231"/>
      <c r="F142" s="232"/>
      <c r="G142" s="192" t="s">
        <v>10</v>
      </c>
      <c r="H142" s="191">
        <v>3</v>
      </c>
      <c r="I142" s="190">
        <v>10.847899999999999</v>
      </c>
      <c r="J142" s="189">
        <v>32.54</v>
      </c>
    </row>
    <row r="143" spans="1:10" ht="14.25" customHeight="1" x14ac:dyDescent="0.25">
      <c r="A143" s="192" t="s">
        <v>2643</v>
      </c>
      <c r="B143" s="192" t="s">
        <v>2642</v>
      </c>
      <c r="C143" s="192" t="s">
        <v>1858</v>
      </c>
      <c r="D143" s="230" t="s">
        <v>1859</v>
      </c>
      <c r="E143" s="231"/>
      <c r="F143" s="232"/>
      <c r="G143" s="192" t="s">
        <v>10</v>
      </c>
      <c r="H143" s="191">
        <v>27</v>
      </c>
      <c r="I143" s="190">
        <v>6.3596000000000004</v>
      </c>
      <c r="J143" s="189">
        <v>171.71</v>
      </c>
    </row>
    <row r="144" spans="1:10" ht="14.25" customHeight="1" x14ac:dyDescent="0.25">
      <c r="A144" s="192" t="s">
        <v>2643</v>
      </c>
      <c r="B144" s="192" t="s">
        <v>2642</v>
      </c>
      <c r="C144" s="192" t="s">
        <v>2169</v>
      </c>
      <c r="D144" s="230" t="s">
        <v>2170</v>
      </c>
      <c r="E144" s="231"/>
      <c r="F144" s="232"/>
      <c r="G144" s="192" t="s">
        <v>10</v>
      </c>
      <c r="H144" s="191">
        <v>9</v>
      </c>
      <c r="I144" s="190">
        <v>23.073</v>
      </c>
      <c r="J144" s="189">
        <v>207.66</v>
      </c>
    </row>
    <row r="145" spans="1:10" ht="14.25" customHeight="1" x14ac:dyDescent="0.25">
      <c r="A145" s="192" t="s">
        <v>2643</v>
      </c>
      <c r="B145" s="192" t="s">
        <v>2642</v>
      </c>
      <c r="C145" s="192" t="s">
        <v>2465</v>
      </c>
      <c r="D145" s="230" t="s">
        <v>2466</v>
      </c>
      <c r="E145" s="231"/>
      <c r="F145" s="232"/>
      <c r="G145" s="192" t="s">
        <v>1</v>
      </c>
      <c r="H145" s="191">
        <v>3</v>
      </c>
      <c r="I145" s="190">
        <v>8.8549000000000007</v>
      </c>
      <c r="J145" s="189">
        <v>26.56</v>
      </c>
    </row>
    <row r="146" spans="1:10" ht="14.25" customHeight="1" x14ac:dyDescent="0.25">
      <c r="A146" s="192" t="s">
        <v>2643</v>
      </c>
      <c r="B146" s="192" t="s">
        <v>2630</v>
      </c>
      <c r="C146" s="192" t="s">
        <v>2780</v>
      </c>
      <c r="D146" s="230" t="s">
        <v>2469</v>
      </c>
      <c r="E146" s="231"/>
      <c r="F146" s="232"/>
      <c r="G146" s="192" t="s">
        <v>1</v>
      </c>
      <c r="H146" s="191">
        <v>1.9800000000000002E-2</v>
      </c>
      <c r="I146" s="190">
        <v>9.4057999999999993</v>
      </c>
      <c r="J146" s="189">
        <v>0.19</v>
      </c>
    </row>
    <row r="147" spans="1:10" ht="14.25" customHeight="1" x14ac:dyDescent="0.25">
      <c r="A147" s="192" t="s">
        <v>2643</v>
      </c>
      <c r="B147" s="192" t="s">
        <v>2630</v>
      </c>
      <c r="C147" s="192" t="s">
        <v>3864</v>
      </c>
      <c r="D147" s="230" t="s">
        <v>2276</v>
      </c>
      <c r="E147" s="231"/>
      <c r="F147" s="232"/>
      <c r="G147" s="192" t="s">
        <v>1</v>
      </c>
      <c r="H147" s="191">
        <v>1</v>
      </c>
      <c r="I147" s="190">
        <v>99.178100000000001</v>
      </c>
      <c r="J147" s="189">
        <v>99.18</v>
      </c>
    </row>
    <row r="148" spans="1:10" ht="14.25" customHeight="1" x14ac:dyDescent="0.25">
      <c r="A148" s="192" t="s">
        <v>2631</v>
      </c>
      <c r="B148" s="192" t="s">
        <v>2630</v>
      </c>
      <c r="C148" s="192" t="s">
        <v>2723</v>
      </c>
      <c r="D148" s="230" t="s">
        <v>2722</v>
      </c>
      <c r="E148" s="231"/>
      <c r="F148" s="232"/>
      <c r="G148" s="192" t="s">
        <v>0</v>
      </c>
      <c r="H148" s="191">
        <v>34.5259</v>
      </c>
      <c r="I148" s="190">
        <v>6.7</v>
      </c>
      <c r="J148" s="189">
        <v>7.7</v>
      </c>
    </row>
    <row r="149" spans="1:10" ht="14.25" customHeight="1" x14ac:dyDescent="0.25">
      <c r="A149" s="192" t="s">
        <v>2631</v>
      </c>
      <c r="B149" s="192" t="s">
        <v>2630</v>
      </c>
      <c r="C149" s="192" t="s">
        <v>2719</v>
      </c>
      <c r="D149" s="230" t="s">
        <v>2718</v>
      </c>
      <c r="E149" s="231"/>
      <c r="F149" s="232"/>
      <c r="G149" s="192" t="s">
        <v>0</v>
      </c>
      <c r="H149" s="191">
        <v>28.5259</v>
      </c>
      <c r="I149" s="190">
        <v>8.93</v>
      </c>
      <c r="J149" s="189">
        <v>10.27</v>
      </c>
    </row>
    <row r="150" spans="1:10" ht="14.25" customHeight="1" x14ac:dyDescent="0.25">
      <c r="A150" s="239" t="s">
        <v>2627</v>
      </c>
      <c r="B150" s="240"/>
      <c r="C150" s="240"/>
      <c r="D150" s="240"/>
      <c r="E150" s="241"/>
      <c r="F150" s="188">
        <v>486.06</v>
      </c>
      <c r="G150" s="239" t="s">
        <v>2626</v>
      </c>
      <c r="H150" s="240"/>
      <c r="I150" s="241"/>
      <c r="J150" s="188">
        <v>2205.96</v>
      </c>
    </row>
    <row r="151" spans="1:10" ht="14.25" customHeight="1" x14ac:dyDescent="0.25">
      <c r="A151" s="239" t="s">
        <v>2625</v>
      </c>
      <c r="B151" s="240"/>
      <c r="C151" s="240"/>
      <c r="D151" s="240"/>
      <c r="E151" s="241"/>
      <c r="F151" s="188">
        <v>576.86</v>
      </c>
      <c r="G151" s="239" t="s">
        <v>2624</v>
      </c>
      <c r="H151" s="240"/>
      <c r="I151" s="241"/>
      <c r="J151" s="188">
        <v>495.68</v>
      </c>
    </row>
    <row r="152" spans="1:10" ht="14.25" customHeight="1" x14ac:dyDescent="0.25">
      <c r="A152" s="239" t="s">
        <v>2623</v>
      </c>
      <c r="B152" s="240"/>
      <c r="C152" s="240"/>
      <c r="D152" s="240"/>
      <c r="E152" s="241"/>
      <c r="F152" s="188">
        <v>1062.92</v>
      </c>
      <c r="G152" s="239" t="s">
        <v>2622</v>
      </c>
      <c r="H152" s="240"/>
      <c r="I152" s="241"/>
      <c r="J152" s="188">
        <v>2701.64</v>
      </c>
    </row>
    <row r="153" spans="1:10" ht="14.25" customHeight="1" x14ac:dyDescent="0.25">
      <c r="A153" s="196" t="s">
        <v>183</v>
      </c>
      <c r="B153" s="196" t="s">
        <v>2630</v>
      </c>
      <c r="C153" s="196" t="s">
        <v>3863</v>
      </c>
      <c r="D153" s="233" t="s">
        <v>184</v>
      </c>
      <c r="E153" s="234"/>
      <c r="F153" s="234"/>
      <c r="G153" s="234"/>
      <c r="H153" s="234"/>
      <c r="I153" s="235"/>
      <c r="J153" s="196" t="s">
        <v>198</v>
      </c>
    </row>
    <row r="154" spans="1:10" ht="8.65" customHeight="1" x14ac:dyDescent="0.25"/>
    <row r="155" spans="1:10" ht="11.25" customHeight="1" x14ac:dyDescent="0.25">
      <c r="A155" s="242" t="s">
        <v>2621</v>
      </c>
      <c r="B155" s="242"/>
      <c r="C155" s="242"/>
      <c r="D155" s="242"/>
      <c r="E155" s="242"/>
      <c r="F155" s="242"/>
      <c r="G155" s="242"/>
      <c r="H155" s="242"/>
      <c r="I155" s="242"/>
      <c r="J155" s="242"/>
    </row>
    <row r="156" spans="1:10" ht="11.25" customHeight="1" x14ac:dyDescent="0.25">
      <c r="A156" s="242" t="s">
        <v>2620</v>
      </c>
      <c r="B156" s="242"/>
      <c r="C156" s="242"/>
      <c r="D156" s="242"/>
      <c r="E156" s="242"/>
      <c r="F156" s="242"/>
      <c r="G156" s="242"/>
      <c r="H156" s="242"/>
      <c r="I156" s="242"/>
      <c r="J156" s="242"/>
    </row>
    <row r="157" spans="1:10" ht="11.25" customHeight="1" x14ac:dyDescent="0.25">
      <c r="A157" s="242" t="s">
        <v>2619</v>
      </c>
      <c r="B157" s="242"/>
      <c r="C157" s="242"/>
      <c r="D157" s="242"/>
      <c r="E157" s="242"/>
      <c r="F157" s="242"/>
      <c r="G157" s="242"/>
      <c r="H157" s="242"/>
      <c r="I157" s="242"/>
      <c r="J157" s="242"/>
    </row>
    <row r="158" spans="1:10" ht="70.900000000000006" customHeight="1" x14ac:dyDescent="0.25"/>
    <row r="159" spans="1:10" ht="14.25" customHeight="1" x14ac:dyDescent="0.25">
      <c r="A159" s="210" t="s">
        <v>2673</v>
      </c>
      <c r="B159" s="211"/>
      <c r="C159" s="211"/>
      <c r="D159" s="211"/>
      <c r="E159" s="211"/>
      <c r="F159" s="211"/>
      <c r="G159" s="211"/>
      <c r="H159" s="211"/>
      <c r="I159" s="211"/>
      <c r="J159" s="212"/>
    </row>
    <row r="160" spans="1:10" ht="14.25" customHeight="1" x14ac:dyDescent="0.25">
      <c r="A160" s="200" t="s">
        <v>2672</v>
      </c>
      <c r="B160" s="213" t="s">
        <v>77</v>
      </c>
      <c r="C160" s="214"/>
      <c r="D160" s="214"/>
      <c r="E160" s="214"/>
      <c r="F160" s="214"/>
      <c r="G160" s="214"/>
      <c r="H160" s="215"/>
      <c r="I160" s="197" t="s">
        <v>2671</v>
      </c>
      <c r="J160" s="192" t="s">
        <v>3862</v>
      </c>
    </row>
    <row r="161" spans="1:10" ht="14.25" customHeight="1" x14ac:dyDescent="0.25">
      <c r="A161" s="200" t="s">
        <v>81</v>
      </c>
      <c r="B161" s="213" t="s">
        <v>85</v>
      </c>
      <c r="C161" s="214"/>
      <c r="D161" s="214"/>
      <c r="E161" s="214"/>
      <c r="F161" s="214"/>
      <c r="G161" s="214"/>
      <c r="H161" s="215"/>
      <c r="I161" s="197" t="s">
        <v>2669</v>
      </c>
      <c r="J161" s="202">
        <v>45477</v>
      </c>
    </row>
    <row r="162" spans="1:10" ht="14.25" customHeight="1" x14ac:dyDescent="0.25">
      <c r="A162" s="199" t="s">
        <v>2668</v>
      </c>
      <c r="B162" s="213" t="s">
        <v>2667</v>
      </c>
      <c r="C162" s="214"/>
      <c r="D162" s="214"/>
      <c r="E162" s="214"/>
      <c r="F162" s="214"/>
      <c r="G162" s="214"/>
      <c r="H162" s="215"/>
      <c r="I162" s="216" t="s">
        <v>2666</v>
      </c>
      <c r="J162" s="217"/>
    </row>
    <row r="163" spans="1:10" ht="14.25" customHeight="1" x14ac:dyDescent="0.25">
      <c r="A163" s="218" t="s">
        <v>2665</v>
      </c>
      <c r="B163" s="221" t="s">
        <v>2664</v>
      </c>
      <c r="C163" s="222"/>
      <c r="D163" s="222"/>
      <c r="E163" s="222"/>
      <c r="F163" s="222"/>
      <c r="G163" s="222"/>
      <c r="H163" s="223"/>
      <c r="I163" s="197" t="s">
        <v>2663</v>
      </c>
      <c r="J163" s="192" t="s">
        <v>2662</v>
      </c>
    </row>
    <row r="164" spans="1:10" ht="14.25" customHeight="1" x14ac:dyDescent="0.25">
      <c r="A164" s="219"/>
      <c r="B164" s="224"/>
      <c r="C164" s="225"/>
      <c r="D164" s="225"/>
      <c r="E164" s="225"/>
      <c r="F164" s="225"/>
      <c r="G164" s="225"/>
      <c r="H164" s="226"/>
      <c r="I164" s="198" t="s">
        <v>2661</v>
      </c>
      <c r="J164" s="192" t="s">
        <v>2660</v>
      </c>
    </row>
    <row r="165" spans="1:10" ht="14.25" customHeight="1" x14ac:dyDescent="0.25">
      <c r="A165" s="219"/>
      <c r="B165" s="224"/>
      <c r="C165" s="225"/>
      <c r="D165" s="225"/>
      <c r="E165" s="225"/>
      <c r="F165" s="225"/>
      <c r="G165" s="225"/>
      <c r="H165" s="226"/>
      <c r="I165" s="216" t="s">
        <v>27</v>
      </c>
      <c r="J165" s="217"/>
    </row>
    <row r="166" spans="1:10" ht="14.25" customHeight="1" x14ac:dyDescent="0.25">
      <c r="A166" s="219"/>
      <c r="B166" s="227"/>
      <c r="C166" s="228"/>
      <c r="D166" s="228"/>
      <c r="E166" s="228"/>
      <c r="F166" s="228"/>
      <c r="G166" s="228"/>
      <c r="H166" s="229"/>
      <c r="I166" s="197" t="s">
        <v>2659</v>
      </c>
      <c r="J166" s="192" t="s">
        <v>2658</v>
      </c>
    </row>
    <row r="167" spans="1:10" ht="14.25" customHeight="1" x14ac:dyDescent="0.25">
      <c r="A167" s="220"/>
      <c r="B167" s="230" t="s">
        <v>2383</v>
      </c>
      <c r="C167" s="231"/>
      <c r="D167" s="232"/>
      <c r="E167" s="230" t="s">
        <v>2383</v>
      </c>
      <c r="F167" s="231"/>
      <c r="G167" s="231"/>
      <c r="H167" s="232"/>
      <c r="I167" s="197" t="s">
        <v>2657</v>
      </c>
      <c r="J167" s="192" t="s">
        <v>2383</v>
      </c>
    </row>
    <row r="168" spans="1:10" ht="14.25" customHeight="1" x14ac:dyDescent="0.25">
      <c r="A168" s="197" t="s">
        <v>2656</v>
      </c>
      <c r="B168" s="230" t="s">
        <v>2655</v>
      </c>
      <c r="C168" s="231"/>
      <c r="D168" s="231"/>
      <c r="E168" s="231"/>
      <c r="F168" s="231"/>
      <c r="G168" s="231"/>
      <c r="H168" s="231"/>
      <c r="I168" s="231"/>
      <c r="J168" s="232"/>
    </row>
    <row r="169" spans="1:10" ht="14.25" customHeight="1" x14ac:dyDescent="0.25">
      <c r="A169" s="195" t="s">
        <v>74</v>
      </c>
      <c r="B169" s="195" t="s">
        <v>75</v>
      </c>
      <c r="C169" s="195" t="s">
        <v>29</v>
      </c>
      <c r="D169" s="236" t="s">
        <v>30</v>
      </c>
      <c r="E169" s="237"/>
      <c r="F169" s="238"/>
      <c r="G169" s="195" t="s">
        <v>2635</v>
      </c>
      <c r="H169" s="195" t="s">
        <v>1465</v>
      </c>
      <c r="I169" s="194" t="s">
        <v>2634</v>
      </c>
      <c r="J169" s="193" t="s">
        <v>76</v>
      </c>
    </row>
    <row r="170" spans="1:10" ht="22.9" customHeight="1" x14ac:dyDescent="0.25">
      <c r="A170" s="192" t="s">
        <v>2643</v>
      </c>
      <c r="B170" s="192" t="s">
        <v>2630</v>
      </c>
      <c r="C170" s="192" t="s">
        <v>3823</v>
      </c>
      <c r="D170" s="230" t="s">
        <v>2134</v>
      </c>
      <c r="E170" s="231"/>
      <c r="F170" s="232"/>
      <c r="G170" s="192" t="s">
        <v>1</v>
      </c>
      <c r="H170" s="191">
        <v>0.94537090000000001</v>
      </c>
      <c r="I170" s="190">
        <v>1.4097</v>
      </c>
      <c r="J170" s="189">
        <v>1.33</v>
      </c>
    </row>
    <row r="171" spans="1:10" ht="14.25" customHeight="1" x14ac:dyDescent="0.25">
      <c r="A171" s="192" t="s">
        <v>2643</v>
      </c>
      <c r="B171" s="192" t="s">
        <v>2630</v>
      </c>
      <c r="C171" s="192" t="s">
        <v>3450</v>
      </c>
      <c r="D171" s="230" t="s">
        <v>2393</v>
      </c>
      <c r="E171" s="231"/>
      <c r="F171" s="232"/>
      <c r="G171" s="192" t="s">
        <v>1</v>
      </c>
      <c r="H171" s="191">
        <v>6.9599999999999995E-2</v>
      </c>
      <c r="I171" s="190">
        <v>0.77769999999999995</v>
      </c>
      <c r="J171" s="189">
        <v>0.05</v>
      </c>
    </row>
    <row r="172" spans="1:10" ht="14.25" customHeight="1" x14ac:dyDescent="0.25">
      <c r="A172" s="192" t="s">
        <v>2643</v>
      </c>
      <c r="B172" s="192" t="s">
        <v>2630</v>
      </c>
      <c r="C172" s="192" t="s">
        <v>2784</v>
      </c>
      <c r="D172" s="230" t="s">
        <v>1998</v>
      </c>
      <c r="E172" s="231"/>
      <c r="F172" s="232"/>
      <c r="G172" s="192" t="s">
        <v>1</v>
      </c>
      <c r="H172" s="191">
        <v>7.0108000000000002E-3</v>
      </c>
      <c r="I172" s="190">
        <v>46.745399999999997</v>
      </c>
      <c r="J172" s="189">
        <v>0.33</v>
      </c>
    </row>
    <row r="173" spans="1:10" ht="22.9" customHeight="1" x14ac:dyDescent="0.25">
      <c r="A173" s="192" t="s">
        <v>2643</v>
      </c>
      <c r="B173" s="192" t="s">
        <v>2630</v>
      </c>
      <c r="C173" s="192" t="s">
        <v>3337</v>
      </c>
      <c r="D173" s="230" t="s">
        <v>1761</v>
      </c>
      <c r="E173" s="231"/>
      <c r="F173" s="232"/>
      <c r="G173" s="192" t="s">
        <v>1606</v>
      </c>
      <c r="H173" s="191">
        <v>7.7460699999999993E-2</v>
      </c>
      <c r="I173" s="190">
        <v>6.7080000000000002</v>
      </c>
      <c r="J173" s="189">
        <v>0.52</v>
      </c>
    </row>
    <row r="174" spans="1:10" ht="14.25" customHeight="1" x14ac:dyDescent="0.25">
      <c r="A174" s="192" t="s">
        <v>2643</v>
      </c>
      <c r="B174" s="192" t="s">
        <v>2630</v>
      </c>
      <c r="C174" s="192" t="s">
        <v>3299</v>
      </c>
      <c r="D174" s="230" t="s">
        <v>2022</v>
      </c>
      <c r="E174" s="231"/>
      <c r="F174" s="232"/>
      <c r="G174" s="192" t="s">
        <v>1</v>
      </c>
      <c r="H174" s="191">
        <v>0.10440000000000001</v>
      </c>
      <c r="I174" s="190">
        <v>3.3620999999999999</v>
      </c>
      <c r="J174" s="189">
        <v>0.35</v>
      </c>
    </row>
    <row r="175" spans="1:10" ht="14.25" customHeight="1" x14ac:dyDescent="0.25">
      <c r="A175" s="192" t="s">
        <v>2643</v>
      </c>
      <c r="B175" s="192" t="s">
        <v>2630</v>
      </c>
      <c r="C175" s="192" t="s">
        <v>3296</v>
      </c>
      <c r="D175" s="230" t="s">
        <v>1943</v>
      </c>
      <c r="E175" s="231"/>
      <c r="F175" s="232"/>
      <c r="G175" s="192" t="s">
        <v>1</v>
      </c>
      <c r="H175" s="191">
        <v>8.6999999999999994E-2</v>
      </c>
      <c r="I175" s="190">
        <v>1.8956999999999999</v>
      </c>
      <c r="J175" s="189">
        <v>0.16</v>
      </c>
    </row>
    <row r="176" spans="1:10" ht="22.9" customHeight="1" x14ac:dyDescent="0.25">
      <c r="A176" s="192" t="s">
        <v>2643</v>
      </c>
      <c r="B176" s="192" t="s">
        <v>2630</v>
      </c>
      <c r="C176" s="192" t="s">
        <v>2765</v>
      </c>
      <c r="D176" s="230" t="s">
        <v>1626</v>
      </c>
      <c r="E176" s="231"/>
      <c r="F176" s="232"/>
      <c r="G176" s="192" t="s">
        <v>1575</v>
      </c>
      <c r="H176" s="191">
        <v>7.3300000000000004E-4</v>
      </c>
      <c r="I176" s="190">
        <v>80.018199999999993</v>
      </c>
      <c r="J176" s="189">
        <v>0.06</v>
      </c>
    </row>
    <row r="177" spans="1:10" ht="14.25" customHeight="1" x14ac:dyDescent="0.25">
      <c r="A177" s="192" t="s">
        <v>2643</v>
      </c>
      <c r="B177" s="192" t="s">
        <v>2630</v>
      </c>
      <c r="C177" s="192" t="s">
        <v>2702</v>
      </c>
      <c r="D177" s="230" t="s">
        <v>1597</v>
      </c>
      <c r="E177" s="231"/>
      <c r="F177" s="232"/>
      <c r="G177" s="192" t="s">
        <v>1575</v>
      </c>
      <c r="H177" s="191">
        <v>0.1516846</v>
      </c>
      <c r="I177" s="190">
        <v>78.9893</v>
      </c>
      <c r="J177" s="189">
        <v>11.98</v>
      </c>
    </row>
    <row r="178" spans="1:10" ht="14.25" customHeight="1" x14ac:dyDescent="0.25">
      <c r="A178" s="192" t="s">
        <v>2643</v>
      </c>
      <c r="B178" s="192" t="s">
        <v>2630</v>
      </c>
      <c r="C178" s="192" t="s">
        <v>3533</v>
      </c>
      <c r="D178" s="230" t="s">
        <v>1652</v>
      </c>
      <c r="E178" s="231"/>
      <c r="F178" s="232"/>
      <c r="G178" s="192" t="s">
        <v>19</v>
      </c>
      <c r="H178" s="191">
        <v>4.226521</v>
      </c>
      <c r="I178" s="190">
        <v>0.69669999999999999</v>
      </c>
      <c r="J178" s="189">
        <v>2.94</v>
      </c>
    </row>
    <row r="179" spans="1:10" ht="14.25" customHeight="1" x14ac:dyDescent="0.25">
      <c r="A179" s="192" t="s">
        <v>2643</v>
      </c>
      <c r="B179" s="192" t="s">
        <v>2630</v>
      </c>
      <c r="C179" s="192" t="s">
        <v>3829</v>
      </c>
      <c r="D179" s="230" t="s">
        <v>1791</v>
      </c>
      <c r="E179" s="231"/>
      <c r="F179" s="232"/>
      <c r="G179" s="192" t="s">
        <v>1</v>
      </c>
      <c r="H179" s="191">
        <v>0.25140899999999999</v>
      </c>
      <c r="I179" s="190">
        <v>85.470399999999998</v>
      </c>
      <c r="J179" s="189">
        <v>21.49</v>
      </c>
    </row>
    <row r="180" spans="1:10" ht="14.25" customHeight="1" x14ac:dyDescent="0.25">
      <c r="A180" s="192" t="s">
        <v>2643</v>
      </c>
      <c r="B180" s="192" t="s">
        <v>2630</v>
      </c>
      <c r="C180" s="192" t="s">
        <v>2764</v>
      </c>
      <c r="D180" s="230" t="s">
        <v>2088</v>
      </c>
      <c r="E180" s="231"/>
      <c r="F180" s="232"/>
      <c r="G180" s="192" t="s">
        <v>1</v>
      </c>
      <c r="H180" s="191">
        <v>0.72250020000000004</v>
      </c>
      <c r="I180" s="190">
        <v>2.7059000000000002</v>
      </c>
      <c r="J180" s="189">
        <v>1.96</v>
      </c>
    </row>
    <row r="181" spans="1:10" ht="22.9" customHeight="1" x14ac:dyDescent="0.25">
      <c r="A181" s="192" t="s">
        <v>2643</v>
      </c>
      <c r="B181" s="192" t="s">
        <v>2630</v>
      </c>
      <c r="C181" s="192" t="s">
        <v>3632</v>
      </c>
      <c r="D181" s="230" t="s">
        <v>2515</v>
      </c>
      <c r="E181" s="231"/>
      <c r="F181" s="232"/>
      <c r="G181" s="192" t="s">
        <v>1</v>
      </c>
      <c r="H181" s="191">
        <v>3.4799999999999998E-2</v>
      </c>
      <c r="I181" s="190">
        <v>0.25109999999999999</v>
      </c>
      <c r="J181" s="189">
        <v>0.01</v>
      </c>
    </row>
    <row r="182" spans="1:10" ht="22.9" customHeight="1" x14ac:dyDescent="0.25">
      <c r="A182" s="192" t="s">
        <v>2643</v>
      </c>
      <c r="B182" s="192" t="s">
        <v>2630</v>
      </c>
      <c r="C182" s="192" t="s">
        <v>3821</v>
      </c>
      <c r="D182" s="230" t="s">
        <v>2113</v>
      </c>
      <c r="E182" s="231"/>
      <c r="F182" s="232"/>
      <c r="G182" s="192" t="s">
        <v>10</v>
      </c>
      <c r="H182" s="191">
        <v>1.5579802</v>
      </c>
      <c r="I182" s="190">
        <v>1.1585000000000001</v>
      </c>
      <c r="J182" s="189">
        <v>1.8</v>
      </c>
    </row>
    <row r="183" spans="1:10" ht="22.9" customHeight="1" x14ac:dyDescent="0.25">
      <c r="A183" s="192" t="s">
        <v>2643</v>
      </c>
      <c r="B183" s="192" t="s">
        <v>2630</v>
      </c>
      <c r="C183" s="192" t="s">
        <v>3053</v>
      </c>
      <c r="D183" s="230" t="s">
        <v>1669</v>
      </c>
      <c r="E183" s="231"/>
      <c r="F183" s="232"/>
      <c r="G183" s="192" t="s">
        <v>10</v>
      </c>
      <c r="H183" s="191">
        <v>0.26814969999999999</v>
      </c>
      <c r="I183" s="190">
        <v>11.957800000000001</v>
      </c>
      <c r="J183" s="189">
        <v>3.21</v>
      </c>
    </row>
    <row r="184" spans="1:10" ht="22.9" customHeight="1" x14ac:dyDescent="0.25">
      <c r="A184" s="192" t="s">
        <v>2643</v>
      </c>
      <c r="B184" s="192" t="s">
        <v>2630</v>
      </c>
      <c r="C184" s="192" t="s">
        <v>3059</v>
      </c>
      <c r="D184" s="230" t="s">
        <v>1632</v>
      </c>
      <c r="E184" s="231"/>
      <c r="F184" s="232"/>
      <c r="G184" s="192" t="s">
        <v>10</v>
      </c>
      <c r="H184" s="191">
        <v>0.58427370000000001</v>
      </c>
      <c r="I184" s="190">
        <v>1.839</v>
      </c>
      <c r="J184" s="189">
        <v>1.07</v>
      </c>
    </row>
    <row r="185" spans="1:10" ht="22.9" customHeight="1" x14ac:dyDescent="0.25">
      <c r="A185" s="192" t="s">
        <v>2643</v>
      </c>
      <c r="B185" s="192" t="s">
        <v>2630</v>
      </c>
      <c r="C185" s="192" t="s">
        <v>3057</v>
      </c>
      <c r="D185" s="230" t="s">
        <v>1672</v>
      </c>
      <c r="E185" s="231"/>
      <c r="F185" s="232"/>
      <c r="G185" s="192" t="s">
        <v>10</v>
      </c>
      <c r="H185" s="191">
        <v>1.2983583000000001</v>
      </c>
      <c r="I185" s="190">
        <v>3.0461999999999998</v>
      </c>
      <c r="J185" s="189">
        <v>3.95</v>
      </c>
    </row>
    <row r="186" spans="1:10" ht="22.9" customHeight="1" x14ac:dyDescent="0.25">
      <c r="A186" s="192" t="s">
        <v>2643</v>
      </c>
      <c r="B186" s="192" t="s">
        <v>2630</v>
      </c>
      <c r="C186" s="192" t="s">
        <v>3819</v>
      </c>
      <c r="D186" s="230" t="s">
        <v>2310</v>
      </c>
      <c r="E186" s="231"/>
      <c r="F186" s="232"/>
      <c r="G186" s="192" t="s">
        <v>1</v>
      </c>
      <c r="H186" s="191">
        <v>0.13919999999999999</v>
      </c>
      <c r="I186" s="190">
        <v>3.8157999999999999</v>
      </c>
      <c r="J186" s="189">
        <v>0.53</v>
      </c>
    </row>
    <row r="187" spans="1:10" ht="14.25" customHeight="1" x14ac:dyDescent="0.25">
      <c r="A187" s="192" t="s">
        <v>2643</v>
      </c>
      <c r="B187" s="192" t="s">
        <v>2630</v>
      </c>
      <c r="C187" s="192" t="s">
        <v>3334</v>
      </c>
      <c r="D187" s="230" t="s">
        <v>1857</v>
      </c>
      <c r="E187" s="231"/>
      <c r="F187" s="232"/>
      <c r="G187" s="192" t="s">
        <v>1</v>
      </c>
      <c r="H187" s="191">
        <v>3.4799999999999998E-2</v>
      </c>
      <c r="I187" s="190">
        <v>42.370699999999999</v>
      </c>
      <c r="J187" s="189">
        <v>1.47</v>
      </c>
    </row>
    <row r="188" spans="1:10" ht="14.25" customHeight="1" x14ac:dyDescent="0.25">
      <c r="A188" s="192" t="s">
        <v>2643</v>
      </c>
      <c r="B188" s="192" t="s">
        <v>2630</v>
      </c>
      <c r="C188" s="192" t="s">
        <v>2893</v>
      </c>
      <c r="D188" s="230" t="s">
        <v>1585</v>
      </c>
      <c r="E188" s="231"/>
      <c r="F188" s="232"/>
      <c r="G188" s="192" t="s">
        <v>19</v>
      </c>
      <c r="H188" s="191">
        <v>8.0173348999999998</v>
      </c>
      <c r="I188" s="190">
        <v>1.6203000000000001</v>
      </c>
      <c r="J188" s="189">
        <v>12.99</v>
      </c>
    </row>
    <row r="189" spans="1:10" ht="22.9" customHeight="1" x14ac:dyDescent="0.25">
      <c r="A189" s="192" t="s">
        <v>2643</v>
      </c>
      <c r="B189" s="192" t="s">
        <v>2630</v>
      </c>
      <c r="C189" s="192" t="s">
        <v>3537</v>
      </c>
      <c r="D189" s="230" t="s">
        <v>1664</v>
      </c>
      <c r="E189" s="231"/>
      <c r="F189" s="232"/>
      <c r="G189" s="192" t="s">
        <v>1574</v>
      </c>
      <c r="H189" s="191">
        <v>0.49053279999999999</v>
      </c>
      <c r="I189" s="190">
        <v>29.084299999999999</v>
      </c>
      <c r="J189" s="189">
        <v>14.27</v>
      </c>
    </row>
    <row r="190" spans="1:10" ht="22.9" customHeight="1" x14ac:dyDescent="0.25">
      <c r="A190" s="192" t="s">
        <v>2643</v>
      </c>
      <c r="B190" s="192" t="s">
        <v>2630</v>
      </c>
      <c r="C190" s="192" t="s">
        <v>2763</v>
      </c>
      <c r="D190" s="230" t="s">
        <v>2471</v>
      </c>
      <c r="E190" s="231"/>
      <c r="F190" s="232"/>
      <c r="G190" s="192" t="s">
        <v>1574</v>
      </c>
      <c r="H190" s="191">
        <v>3.8168E-3</v>
      </c>
      <c r="I190" s="190">
        <v>43.561599999999999</v>
      </c>
      <c r="J190" s="189">
        <v>0.17</v>
      </c>
    </row>
    <row r="191" spans="1:10" ht="22.9" customHeight="1" x14ac:dyDescent="0.25">
      <c r="A191" s="192" t="s">
        <v>2643</v>
      </c>
      <c r="B191" s="192" t="s">
        <v>2630</v>
      </c>
      <c r="C191" s="192" t="s">
        <v>3257</v>
      </c>
      <c r="D191" s="230" t="s">
        <v>1876</v>
      </c>
      <c r="E191" s="231"/>
      <c r="F191" s="232"/>
      <c r="G191" s="192" t="s">
        <v>1</v>
      </c>
      <c r="H191" s="191">
        <v>6.9599999999999995E-2</v>
      </c>
      <c r="I191" s="190">
        <v>72.913200000000003</v>
      </c>
      <c r="J191" s="189">
        <v>5.07</v>
      </c>
    </row>
    <row r="192" spans="1:10" ht="14.25" customHeight="1" x14ac:dyDescent="0.25">
      <c r="A192" s="192" t="s">
        <v>2643</v>
      </c>
      <c r="B192" s="192" t="s">
        <v>2630</v>
      </c>
      <c r="C192" s="192" t="s">
        <v>2700</v>
      </c>
      <c r="D192" s="230" t="s">
        <v>1579</v>
      </c>
      <c r="E192" s="231"/>
      <c r="F192" s="232"/>
      <c r="G192" s="192" t="s">
        <v>19</v>
      </c>
      <c r="H192" s="191">
        <v>41.293449299999999</v>
      </c>
      <c r="I192" s="190">
        <v>0.90739999999999998</v>
      </c>
      <c r="J192" s="189">
        <v>37.47</v>
      </c>
    </row>
    <row r="193" spans="1:10" ht="14.25" customHeight="1" x14ac:dyDescent="0.25">
      <c r="A193" s="192" t="s">
        <v>2643</v>
      </c>
      <c r="B193" s="192" t="s">
        <v>2630</v>
      </c>
      <c r="C193" s="192" t="s">
        <v>3818</v>
      </c>
      <c r="D193" s="230" t="s">
        <v>2144</v>
      </c>
      <c r="E193" s="231"/>
      <c r="F193" s="232"/>
      <c r="G193" s="192" t="s">
        <v>1</v>
      </c>
      <c r="H193" s="191">
        <v>1.7399999999999999E-2</v>
      </c>
      <c r="I193" s="190">
        <v>8.9602000000000004</v>
      </c>
      <c r="J193" s="189">
        <v>0.16</v>
      </c>
    </row>
    <row r="194" spans="1:10" ht="14.25" customHeight="1" x14ac:dyDescent="0.25">
      <c r="A194" s="192" t="s">
        <v>2643</v>
      </c>
      <c r="B194" s="192" t="s">
        <v>2630</v>
      </c>
      <c r="C194" s="192" t="s">
        <v>3817</v>
      </c>
      <c r="D194" s="230" t="s">
        <v>2324</v>
      </c>
      <c r="E194" s="231"/>
      <c r="F194" s="232"/>
      <c r="G194" s="192" t="s">
        <v>1</v>
      </c>
      <c r="H194" s="191">
        <v>5.2200000000000003E-2</v>
      </c>
      <c r="I194" s="190">
        <v>9.8675999999999995</v>
      </c>
      <c r="J194" s="189">
        <v>0.52</v>
      </c>
    </row>
    <row r="195" spans="1:10" ht="22.9" customHeight="1" x14ac:dyDescent="0.25">
      <c r="A195" s="192" t="s">
        <v>2643</v>
      </c>
      <c r="B195" s="192" t="s">
        <v>2630</v>
      </c>
      <c r="C195" s="192" t="s">
        <v>3816</v>
      </c>
      <c r="D195" s="230" t="s">
        <v>2318</v>
      </c>
      <c r="E195" s="231"/>
      <c r="F195" s="232"/>
      <c r="G195" s="192" t="s">
        <v>16</v>
      </c>
      <c r="H195" s="191">
        <v>1.7093160000000001</v>
      </c>
      <c r="I195" s="190">
        <v>0.2268</v>
      </c>
      <c r="J195" s="189">
        <v>0.39</v>
      </c>
    </row>
    <row r="196" spans="1:10" ht="14.25" customHeight="1" x14ac:dyDescent="0.25">
      <c r="A196" s="192" t="s">
        <v>2643</v>
      </c>
      <c r="B196" s="192" t="s">
        <v>2630</v>
      </c>
      <c r="C196" s="192" t="s">
        <v>3384</v>
      </c>
      <c r="D196" s="230" t="s">
        <v>1999</v>
      </c>
      <c r="E196" s="231"/>
      <c r="F196" s="232"/>
      <c r="G196" s="192" t="s">
        <v>1</v>
      </c>
      <c r="H196" s="191">
        <v>5.2200000000000003E-2</v>
      </c>
      <c r="I196" s="190">
        <v>19.646100000000001</v>
      </c>
      <c r="J196" s="189">
        <v>1.03</v>
      </c>
    </row>
    <row r="197" spans="1:10" ht="14.25" customHeight="1" x14ac:dyDescent="0.25">
      <c r="A197" s="192" t="s">
        <v>2643</v>
      </c>
      <c r="B197" s="192" t="s">
        <v>2630</v>
      </c>
      <c r="C197" s="192" t="s">
        <v>3815</v>
      </c>
      <c r="D197" s="230" t="s">
        <v>2438</v>
      </c>
      <c r="E197" s="231"/>
      <c r="F197" s="232"/>
      <c r="G197" s="192" t="s">
        <v>1</v>
      </c>
      <c r="H197" s="191">
        <v>6.9599999999999995E-2</v>
      </c>
      <c r="I197" s="190">
        <v>2.4384999999999999</v>
      </c>
      <c r="J197" s="189">
        <v>0.17</v>
      </c>
    </row>
    <row r="198" spans="1:10" ht="14.25" customHeight="1" x14ac:dyDescent="0.25">
      <c r="A198" s="192" t="s">
        <v>2643</v>
      </c>
      <c r="B198" s="192" t="s">
        <v>2630</v>
      </c>
      <c r="C198" s="192" t="s">
        <v>3861</v>
      </c>
      <c r="D198" s="230" t="s">
        <v>2592</v>
      </c>
      <c r="E198" s="231"/>
      <c r="F198" s="232"/>
      <c r="G198" s="192" t="s">
        <v>1</v>
      </c>
      <c r="H198" s="191">
        <v>1.7399999999999999E-2</v>
      </c>
      <c r="I198" s="190">
        <v>2.4708999999999999</v>
      </c>
      <c r="J198" s="189">
        <v>0.04</v>
      </c>
    </row>
    <row r="199" spans="1:10" ht="22.9" customHeight="1" x14ac:dyDescent="0.25">
      <c r="A199" s="192" t="s">
        <v>2643</v>
      </c>
      <c r="B199" s="192" t="s">
        <v>2630</v>
      </c>
      <c r="C199" s="192" t="s">
        <v>2762</v>
      </c>
      <c r="D199" s="230" t="s">
        <v>2236</v>
      </c>
      <c r="E199" s="231"/>
      <c r="F199" s="232"/>
      <c r="G199" s="192" t="s">
        <v>1606</v>
      </c>
      <c r="H199" s="191">
        <v>3.524E-4</v>
      </c>
      <c r="I199" s="190">
        <v>6.4488000000000003</v>
      </c>
      <c r="J199" s="189">
        <v>0</v>
      </c>
    </row>
    <row r="200" spans="1:10" ht="14.25" customHeight="1" x14ac:dyDescent="0.25">
      <c r="A200" s="192" t="s">
        <v>2643</v>
      </c>
      <c r="B200" s="192" t="s">
        <v>2630</v>
      </c>
      <c r="C200" s="192" t="s">
        <v>3814</v>
      </c>
      <c r="D200" s="230" t="s">
        <v>2125</v>
      </c>
      <c r="E200" s="231"/>
      <c r="F200" s="232"/>
      <c r="G200" s="192" t="s">
        <v>1</v>
      </c>
      <c r="H200" s="191">
        <v>0.10440000000000001</v>
      </c>
      <c r="I200" s="190">
        <v>15.627700000000001</v>
      </c>
      <c r="J200" s="189">
        <v>1.63</v>
      </c>
    </row>
    <row r="201" spans="1:10" ht="22.9" customHeight="1" x14ac:dyDescent="0.25">
      <c r="A201" s="192" t="s">
        <v>2643</v>
      </c>
      <c r="B201" s="192" t="s">
        <v>2630</v>
      </c>
      <c r="C201" s="192" t="s">
        <v>3659</v>
      </c>
      <c r="D201" s="230" t="s">
        <v>1728</v>
      </c>
      <c r="E201" s="231"/>
      <c r="F201" s="232"/>
      <c r="G201" s="192" t="s">
        <v>1</v>
      </c>
      <c r="H201" s="191">
        <v>0.10440000000000001</v>
      </c>
      <c r="I201" s="190">
        <v>22.424900000000001</v>
      </c>
      <c r="J201" s="189">
        <v>2.34</v>
      </c>
    </row>
    <row r="202" spans="1:10" ht="14.25" customHeight="1" x14ac:dyDescent="0.25">
      <c r="A202" s="192" t="s">
        <v>2643</v>
      </c>
      <c r="B202" s="192" t="s">
        <v>2630</v>
      </c>
      <c r="C202" s="192" t="s">
        <v>3813</v>
      </c>
      <c r="D202" s="230" t="s">
        <v>2019</v>
      </c>
      <c r="E202" s="231"/>
      <c r="F202" s="232"/>
      <c r="G202" s="192" t="s">
        <v>10</v>
      </c>
      <c r="H202" s="191">
        <v>0.49558410000000003</v>
      </c>
      <c r="I202" s="190">
        <v>3.2406000000000001</v>
      </c>
      <c r="J202" s="189">
        <v>1.61</v>
      </c>
    </row>
    <row r="203" spans="1:10" ht="14.25" customHeight="1" x14ac:dyDescent="0.25">
      <c r="A203" s="192" t="s">
        <v>2643</v>
      </c>
      <c r="B203" s="192" t="s">
        <v>2630</v>
      </c>
      <c r="C203" s="192" t="s">
        <v>3860</v>
      </c>
      <c r="D203" s="230" t="s">
        <v>2433</v>
      </c>
      <c r="E203" s="231"/>
      <c r="F203" s="232"/>
      <c r="G203" s="192" t="s">
        <v>10</v>
      </c>
      <c r="H203" s="191">
        <v>0.15926219999999999</v>
      </c>
      <c r="I203" s="190">
        <v>4.0345000000000004</v>
      </c>
      <c r="J203" s="189">
        <v>0.64</v>
      </c>
    </row>
    <row r="204" spans="1:10" ht="14.25" customHeight="1" x14ac:dyDescent="0.25">
      <c r="A204" s="192" t="s">
        <v>2643</v>
      </c>
      <c r="B204" s="192" t="s">
        <v>2630</v>
      </c>
      <c r="C204" s="192" t="s">
        <v>2734</v>
      </c>
      <c r="D204" s="230" t="s">
        <v>2009</v>
      </c>
      <c r="E204" s="231"/>
      <c r="F204" s="232"/>
      <c r="G204" s="192" t="s">
        <v>2010</v>
      </c>
      <c r="H204" s="191">
        <v>0.26265860000000002</v>
      </c>
      <c r="I204" s="190">
        <v>0.95599999999999996</v>
      </c>
      <c r="J204" s="189">
        <v>0.25</v>
      </c>
    </row>
    <row r="205" spans="1:10" ht="14.25" customHeight="1" x14ac:dyDescent="0.25">
      <c r="A205" s="192" t="s">
        <v>2643</v>
      </c>
      <c r="B205" s="192" t="s">
        <v>2630</v>
      </c>
      <c r="C205" s="192" t="s">
        <v>3266</v>
      </c>
      <c r="D205" s="230" t="s">
        <v>2137</v>
      </c>
      <c r="E205" s="231"/>
      <c r="F205" s="232"/>
      <c r="G205" s="192" t="s">
        <v>1</v>
      </c>
      <c r="H205" s="191">
        <v>5.2200000000000003E-2</v>
      </c>
      <c r="I205" s="190">
        <v>4.8771000000000004</v>
      </c>
      <c r="J205" s="189">
        <v>0.25</v>
      </c>
    </row>
    <row r="206" spans="1:10" ht="32.65" customHeight="1" x14ac:dyDescent="0.25">
      <c r="A206" s="192" t="s">
        <v>2643</v>
      </c>
      <c r="B206" s="192" t="s">
        <v>2630</v>
      </c>
      <c r="C206" s="192" t="s">
        <v>3810</v>
      </c>
      <c r="D206" s="230" t="s">
        <v>2122</v>
      </c>
      <c r="E206" s="231"/>
      <c r="F206" s="232"/>
      <c r="G206" s="192" t="s">
        <v>16</v>
      </c>
      <c r="H206" s="191">
        <v>3.4799999999999998E-2</v>
      </c>
      <c r="I206" s="190">
        <v>52.659500000000001</v>
      </c>
      <c r="J206" s="189">
        <v>1.83</v>
      </c>
    </row>
    <row r="207" spans="1:10" ht="32.65" customHeight="1" x14ac:dyDescent="0.25">
      <c r="A207" s="192" t="s">
        <v>2643</v>
      </c>
      <c r="B207" s="192" t="s">
        <v>2630</v>
      </c>
      <c r="C207" s="192" t="s">
        <v>3844</v>
      </c>
      <c r="D207" s="230" t="s">
        <v>2140</v>
      </c>
      <c r="E207" s="231"/>
      <c r="F207" s="232"/>
      <c r="G207" s="192" t="s">
        <v>16</v>
      </c>
      <c r="H207" s="191">
        <v>5.2200000000000003E-2</v>
      </c>
      <c r="I207" s="190">
        <v>58.9544</v>
      </c>
      <c r="J207" s="189">
        <v>3.08</v>
      </c>
    </row>
    <row r="208" spans="1:10" ht="14.25" customHeight="1" x14ac:dyDescent="0.25">
      <c r="A208" s="192" t="s">
        <v>2643</v>
      </c>
      <c r="B208" s="192" t="s">
        <v>2630</v>
      </c>
      <c r="C208" s="192" t="s">
        <v>3051</v>
      </c>
      <c r="D208" s="230" t="s">
        <v>1965</v>
      </c>
      <c r="E208" s="231"/>
      <c r="F208" s="232"/>
      <c r="G208" s="192" t="s">
        <v>1</v>
      </c>
      <c r="H208" s="191">
        <v>2.8621799999999999E-2</v>
      </c>
      <c r="I208" s="190">
        <v>6.2705000000000002</v>
      </c>
      <c r="J208" s="189">
        <v>0.18</v>
      </c>
    </row>
    <row r="209" spans="1:10" ht="14.25" customHeight="1" x14ac:dyDescent="0.25">
      <c r="A209" s="192" t="s">
        <v>2643</v>
      </c>
      <c r="B209" s="192" t="s">
        <v>2630</v>
      </c>
      <c r="C209" s="192" t="s">
        <v>2811</v>
      </c>
      <c r="D209" s="230" t="s">
        <v>2358</v>
      </c>
      <c r="E209" s="231"/>
      <c r="F209" s="232"/>
      <c r="G209" s="192" t="s">
        <v>1</v>
      </c>
      <c r="H209" s="191">
        <v>7.1200999999999999E-3</v>
      </c>
      <c r="I209" s="190">
        <v>2.552</v>
      </c>
      <c r="J209" s="189">
        <v>0.02</v>
      </c>
    </row>
    <row r="210" spans="1:10" ht="14.25" customHeight="1" x14ac:dyDescent="0.25">
      <c r="A210" s="192" t="s">
        <v>2643</v>
      </c>
      <c r="B210" s="192" t="s">
        <v>2630</v>
      </c>
      <c r="C210" s="192" t="s">
        <v>2780</v>
      </c>
      <c r="D210" s="230" t="s">
        <v>2469</v>
      </c>
      <c r="E210" s="231"/>
      <c r="F210" s="232"/>
      <c r="G210" s="192" t="s">
        <v>1</v>
      </c>
      <c r="H210" s="191">
        <v>7.3780000000000004E-4</v>
      </c>
      <c r="I210" s="190">
        <v>9.4057999999999993</v>
      </c>
      <c r="J210" s="189">
        <v>0.01</v>
      </c>
    </row>
    <row r="211" spans="1:10" ht="22.9" customHeight="1" x14ac:dyDescent="0.25">
      <c r="A211" s="192" t="s">
        <v>2643</v>
      </c>
      <c r="B211" s="192" t="s">
        <v>2630</v>
      </c>
      <c r="C211" s="192" t="s">
        <v>3809</v>
      </c>
      <c r="D211" s="230" t="s">
        <v>1650</v>
      </c>
      <c r="E211" s="231"/>
      <c r="F211" s="232"/>
      <c r="G211" s="192" t="s">
        <v>1574</v>
      </c>
      <c r="H211" s="191">
        <v>0.97619999999999996</v>
      </c>
      <c r="I211" s="190">
        <v>78.4465</v>
      </c>
      <c r="J211" s="189">
        <v>76.58</v>
      </c>
    </row>
    <row r="212" spans="1:10" ht="14.25" customHeight="1" x14ac:dyDescent="0.25">
      <c r="A212" s="192" t="s">
        <v>2643</v>
      </c>
      <c r="B212" s="192" t="s">
        <v>2630</v>
      </c>
      <c r="C212" s="192" t="s">
        <v>2761</v>
      </c>
      <c r="D212" s="230" t="s">
        <v>1909</v>
      </c>
      <c r="E212" s="231"/>
      <c r="F212" s="232"/>
      <c r="G212" s="192" t="s">
        <v>1606</v>
      </c>
      <c r="H212" s="191">
        <v>1.6984999999999999E-3</v>
      </c>
      <c r="I212" s="190">
        <v>4.8365999999999998</v>
      </c>
      <c r="J212" s="189">
        <v>0.01</v>
      </c>
    </row>
    <row r="213" spans="1:10" ht="22.9" customHeight="1" x14ac:dyDescent="0.25">
      <c r="A213" s="192" t="s">
        <v>2643</v>
      </c>
      <c r="B213" s="192" t="s">
        <v>2630</v>
      </c>
      <c r="C213" s="192" t="s">
        <v>2922</v>
      </c>
      <c r="D213" s="230" t="s">
        <v>1900</v>
      </c>
      <c r="E213" s="231"/>
      <c r="F213" s="232"/>
      <c r="G213" s="192" t="s">
        <v>1</v>
      </c>
      <c r="H213" s="191">
        <v>5.2200000000000003E-2</v>
      </c>
      <c r="I213" s="190">
        <v>50.869100000000003</v>
      </c>
      <c r="J213" s="189">
        <v>2.66</v>
      </c>
    </row>
    <row r="214" spans="1:10" ht="14.25" customHeight="1" x14ac:dyDescent="0.25">
      <c r="A214" s="192" t="s">
        <v>2643</v>
      </c>
      <c r="B214" s="192" t="s">
        <v>2630</v>
      </c>
      <c r="C214" s="192" t="s">
        <v>3377</v>
      </c>
      <c r="D214" s="230" t="s">
        <v>2277</v>
      </c>
      <c r="E214" s="231"/>
      <c r="F214" s="232"/>
      <c r="G214" s="192" t="s">
        <v>1</v>
      </c>
      <c r="H214" s="191">
        <v>0.17399999999999999</v>
      </c>
      <c r="I214" s="190">
        <v>1.7823</v>
      </c>
      <c r="J214" s="189">
        <v>0.31</v>
      </c>
    </row>
    <row r="215" spans="1:10" ht="22.9" customHeight="1" x14ac:dyDescent="0.25">
      <c r="A215" s="192" t="s">
        <v>2643</v>
      </c>
      <c r="B215" s="192" t="s">
        <v>2630</v>
      </c>
      <c r="C215" s="192" t="s">
        <v>3427</v>
      </c>
      <c r="D215" s="230" t="s">
        <v>2098</v>
      </c>
      <c r="E215" s="231"/>
      <c r="F215" s="232"/>
      <c r="G215" s="192" t="s">
        <v>1</v>
      </c>
      <c r="H215" s="191">
        <v>0.17399999999999999</v>
      </c>
      <c r="I215" s="190">
        <v>7.0726000000000004</v>
      </c>
      <c r="J215" s="189">
        <v>1.23</v>
      </c>
    </row>
    <row r="216" spans="1:10" ht="14.25" customHeight="1" x14ac:dyDescent="0.25">
      <c r="A216" s="192" t="s">
        <v>2643</v>
      </c>
      <c r="B216" s="192" t="s">
        <v>2630</v>
      </c>
      <c r="C216" s="192" t="s">
        <v>3482</v>
      </c>
      <c r="D216" s="230" t="s">
        <v>2206</v>
      </c>
      <c r="E216" s="231"/>
      <c r="F216" s="232"/>
      <c r="G216" s="192" t="s">
        <v>1</v>
      </c>
      <c r="H216" s="191">
        <v>0.20532</v>
      </c>
      <c r="I216" s="190">
        <v>0.64</v>
      </c>
      <c r="J216" s="189">
        <v>0.13</v>
      </c>
    </row>
    <row r="217" spans="1:10" ht="14.25" customHeight="1" x14ac:dyDescent="0.25">
      <c r="A217" s="192" t="s">
        <v>2643</v>
      </c>
      <c r="B217" s="192" t="s">
        <v>2630</v>
      </c>
      <c r="C217" s="192" t="s">
        <v>3307</v>
      </c>
      <c r="D217" s="230" t="s">
        <v>2136</v>
      </c>
      <c r="E217" s="231"/>
      <c r="F217" s="232"/>
      <c r="G217" s="192" t="s">
        <v>1</v>
      </c>
      <c r="H217" s="191">
        <v>1.7399999999999999E-2</v>
      </c>
      <c r="I217" s="190">
        <v>2.5762999999999998</v>
      </c>
      <c r="J217" s="189">
        <v>0.04</v>
      </c>
    </row>
    <row r="218" spans="1:10" ht="22.9" customHeight="1" x14ac:dyDescent="0.25">
      <c r="A218" s="192" t="s">
        <v>2643</v>
      </c>
      <c r="B218" s="192" t="s">
        <v>2630</v>
      </c>
      <c r="C218" s="192" t="s">
        <v>3859</v>
      </c>
      <c r="D218" s="230" t="s">
        <v>2417</v>
      </c>
      <c r="E218" s="231"/>
      <c r="F218" s="232"/>
      <c r="G218" s="192" t="s">
        <v>1</v>
      </c>
      <c r="H218" s="191">
        <v>3.4799999999999998E-2</v>
      </c>
      <c r="I218" s="190">
        <v>20.237500000000001</v>
      </c>
      <c r="J218" s="189">
        <v>0.7</v>
      </c>
    </row>
    <row r="219" spans="1:10" ht="14.25" customHeight="1" x14ac:dyDescent="0.25">
      <c r="A219" s="192" t="s">
        <v>2643</v>
      </c>
      <c r="B219" s="192" t="s">
        <v>2630</v>
      </c>
      <c r="C219" s="192" t="s">
        <v>3858</v>
      </c>
      <c r="D219" s="230" t="s">
        <v>2510</v>
      </c>
      <c r="E219" s="231"/>
      <c r="F219" s="232"/>
      <c r="G219" s="192" t="s">
        <v>1</v>
      </c>
      <c r="H219" s="191">
        <v>1.7399999999999999E-2</v>
      </c>
      <c r="I219" s="190">
        <v>15.7654</v>
      </c>
      <c r="J219" s="189">
        <v>0.27</v>
      </c>
    </row>
    <row r="220" spans="1:10" ht="2.65" customHeight="1" x14ac:dyDescent="0.25"/>
    <row r="221" spans="1:10" ht="11.25" customHeight="1" x14ac:dyDescent="0.25">
      <c r="A221" s="242" t="s">
        <v>2621</v>
      </c>
      <c r="B221" s="242"/>
      <c r="C221" s="242"/>
      <c r="D221" s="242"/>
      <c r="E221" s="242"/>
      <c r="F221" s="242"/>
      <c r="G221" s="242"/>
      <c r="H221" s="242"/>
      <c r="I221" s="242"/>
      <c r="J221" s="242"/>
    </row>
    <row r="222" spans="1:10" ht="11.25" customHeight="1" x14ac:dyDescent="0.25">
      <c r="A222" s="242" t="s">
        <v>2620</v>
      </c>
      <c r="B222" s="242"/>
      <c r="C222" s="242"/>
      <c r="D222" s="242"/>
      <c r="E222" s="242"/>
      <c r="F222" s="242"/>
      <c r="G222" s="242"/>
      <c r="H222" s="242"/>
      <c r="I222" s="242"/>
      <c r="J222" s="242"/>
    </row>
    <row r="223" spans="1:10" ht="11.25" customHeight="1" x14ac:dyDescent="0.25">
      <c r="A223" s="242" t="s">
        <v>2619</v>
      </c>
      <c r="B223" s="242"/>
      <c r="C223" s="242"/>
      <c r="D223" s="242"/>
      <c r="E223" s="242"/>
      <c r="F223" s="242"/>
      <c r="G223" s="242"/>
      <c r="H223" s="242"/>
      <c r="I223" s="242"/>
      <c r="J223" s="242"/>
    </row>
    <row r="224" spans="1:10" ht="70.900000000000006" customHeight="1" x14ac:dyDescent="0.25"/>
    <row r="225" spans="1:10" ht="14.25" customHeight="1" x14ac:dyDescent="0.25">
      <c r="A225" s="210" t="s">
        <v>2673</v>
      </c>
      <c r="B225" s="211"/>
      <c r="C225" s="211"/>
      <c r="D225" s="211"/>
      <c r="E225" s="211"/>
      <c r="F225" s="211"/>
      <c r="G225" s="211"/>
      <c r="H225" s="211"/>
      <c r="I225" s="211"/>
      <c r="J225" s="212"/>
    </row>
    <row r="226" spans="1:10" ht="14.25" customHeight="1" x14ac:dyDescent="0.25">
      <c r="A226" s="200" t="s">
        <v>2672</v>
      </c>
      <c r="B226" s="213" t="s">
        <v>77</v>
      </c>
      <c r="C226" s="214"/>
      <c r="D226" s="214"/>
      <c r="E226" s="214"/>
      <c r="F226" s="214"/>
      <c r="G226" s="214"/>
      <c r="H226" s="215"/>
      <c r="I226" s="197" t="s">
        <v>2671</v>
      </c>
      <c r="J226" s="192" t="s">
        <v>3857</v>
      </c>
    </row>
    <row r="227" spans="1:10" ht="14.25" customHeight="1" x14ac:dyDescent="0.25">
      <c r="A227" s="200" t="s">
        <v>81</v>
      </c>
      <c r="B227" s="213" t="s">
        <v>85</v>
      </c>
      <c r="C227" s="214"/>
      <c r="D227" s="214"/>
      <c r="E227" s="214"/>
      <c r="F227" s="214"/>
      <c r="G227" s="214"/>
      <c r="H227" s="215"/>
      <c r="I227" s="197" t="s">
        <v>2669</v>
      </c>
      <c r="J227" s="202">
        <v>45477</v>
      </c>
    </row>
    <row r="228" spans="1:10" ht="14.25" customHeight="1" x14ac:dyDescent="0.25">
      <c r="A228" s="199" t="s">
        <v>2668</v>
      </c>
      <c r="B228" s="213" t="s">
        <v>2667</v>
      </c>
      <c r="C228" s="214"/>
      <c r="D228" s="214"/>
      <c r="E228" s="214"/>
      <c r="F228" s="214"/>
      <c r="G228" s="214"/>
      <c r="H228" s="215"/>
      <c r="I228" s="216" t="s">
        <v>2666</v>
      </c>
      <c r="J228" s="217"/>
    </row>
    <row r="229" spans="1:10" ht="14.25" customHeight="1" x14ac:dyDescent="0.25">
      <c r="A229" s="218" t="s">
        <v>2665</v>
      </c>
      <c r="B229" s="221" t="s">
        <v>2664</v>
      </c>
      <c r="C229" s="222"/>
      <c r="D229" s="222"/>
      <c r="E229" s="222"/>
      <c r="F229" s="222"/>
      <c r="G229" s="222"/>
      <c r="H229" s="223"/>
      <c r="I229" s="197" t="s">
        <v>2663</v>
      </c>
      <c r="J229" s="192" t="s">
        <v>2662</v>
      </c>
    </row>
    <row r="230" spans="1:10" ht="14.25" customHeight="1" x14ac:dyDescent="0.25">
      <c r="A230" s="219"/>
      <c r="B230" s="224"/>
      <c r="C230" s="225"/>
      <c r="D230" s="225"/>
      <c r="E230" s="225"/>
      <c r="F230" s="225"/>
      <c r="G230" s="225"/>
      <c r="H230" s="226"/>
      <c r="I230" s="198" t="s">
        <v>2661</v>
      </c>
      <c r="J230" s="192" t="s">
        <v>2660</v>
      </c>
    </row>
    <row r="231" spans="1:10" ht="14.25" customHeight="1" x14ac:dyDescent="0.25">
      <c r="A231" s="219"/>
      <c r="B231" s="224"/>
      <c r="C231" s="225"/>
      <c r="D231" s="225"/>
      <c r="E231" s="225"/>
      <c r="F231" s="225"/>
      <c r="G231" s="225"/>
      <c r="H231" s="226"/>
      <c r="I231" s="216" t="s">
        <v>27</v>
      </c>
      <c r="J231" s="217"/>
    </row>
    <row r="232" spans="1:10" ht="14.25" customHeight="1" x14ac:dyDescent="0.25">
      <c r="A232" s="219"/>
      <c r="B232" s="227"/>
      <c r="C232" s="228"/>
      <c r="D232" s="228"/>
      <c r="E232" s="228"/>
      <c r="F232" s="228"/>
      <c r="G232" s="228"/>
      <c r="H232" s="229"/>
      <c r="I232" s="197" t="s">
        <v>2659</v>
      </c>
      <c r="J232" s="192" t="s">
        <v>2658</v>
      </c>
    </row>
    <row r="233" spans="1:10" ht="14.25" customHeight="1" x14ac:dyDescent="0.25">
      <c r="A233" s="220"/>
      <c r="B233" s="230" t="s">
        <v>2383</v>
      </c>
      <c r="C233" s="231"/>
      <c r="D233" s="232"/>
      <c r="E233" s="230" t="s">
        <v>2383</v>
      </c>
      <c r="F233" s="231"/>
      <c r="G233" s="231"/>
      <c r="H233" s="232"/>
      <c r="I233" s="197" t="s">
        <v>2657</v>
      </c>
      <c r="J233" s="192" t="s">
        <v>2383</v>
      </c>
    </row>
    <row r="234" spans="1:10" ht="14.25" customHeight="1" x14ac:dyDescent="0.25">
      <c r="A234" s="197" t="s">
        <v>2656</v>
      </c>
      <c r="B234" s="230" t="s">
        <v>2655</v>
      </c>
      <c r="C234" s="231"/>
      <c r="D234" s="231"/>
      <c r="E234" s="231"/>
      <c r="F234" s="231"/>
      <c r="G234" s="231"/>
      <c r="H234" s="231"/>
      <c r="I234" s="231"/>
      <c r="J234" s="232"/>
    </row>
    <row r="235" spans="1:10" ht="22.9" customHeight="1" x14ac:dyDescent="0.25">
      <c r="A235" s="192" t="s">
        <v>2643</v>
      </c>
      <c r="B235" s="192" t="s">
        <v>2630</v>
      </c>
      <c r="C235" s="192" t="s">
        <v>3540</v>
      </c>
      <c r="D235" s="230" t="s">
        <v>1960</v>
      </c>
      <c r="E235" s="231"/>
      <c r="F235" s="232"/>
      <c r="G235" s="192" t="s">
        <v>10</v>
      </c>
      <c r="H235" s="191">
        <v>0.85737799999999997</v>
      </c>
      <c r="I235" s="190">
        <v>1.0450999999999999</v>
      </c>
      <c r="J235" s="189">
        <v>0.9</v>
      </c>
    </row>
    <row r="236" spans="1:10" ht="14.25" customHeight="1" x14ac:dyDescent="0.25">
      <c r="A236" s="192" t="s">
        <v>2643</v>
      </c>
      <c r="B236" s="192" t="s">
        <v>2630</v>
      </c>
      <c r="C236" s="192" t="s">
        <v>3268</v>
      </c>
      <c r="D236" s="230" t="s">
        <v>1886</v>
      </c>
      <c r="E236" s="231"/>
      <c r="F236" s="232"/>
      <c r="G236" s="192" t="s">
        <v>1</v>
      </c>
      <c r="H236" s="191">
        <v>5.2200000000000003E-2</v>
      </c>
      <c r="I236" s="190">
        <v>71.066000000000003</v>
      </c>
      <c r="J236" s="189">
        <v>3.71</v>
      </c>
    </row>
    <row r="237" spans="1:10" ht="22.9" customHeight="1" x14ac:dyDescent="0.25">
      <c r="A237" s="192" t="s">
        <v>2643</v>
      </c>
      <c r="B237" s="192" t="s">
        <v>2630</v>
      </c>
      <c r="C237" s="192" t="s">
        <v>3808</v>
      </c>
      <c r="D237" s="230" t="s">
        <v>1769</v>
      </c>
      <c r="E237" s="231"/>
      <c r="F237" s="232"/>
      <c r="G237" s="192" t="s">
        <v>1</v>
      </c>
      <c r="H237" s="191">
        <v>0.13919999999999999</v>
      </c>
      <c r="I237" s="190">
        <v>116.5882</v>
      </c>
      <c r="J237" s="189">
        <v>16.23</v>
      </c>
    </row>
    <row r="238" spans="1:10" ht="14.25" customHeight="1" x14ac:dyDescent="0.25">
      <c r="A238" s="192" t="s">
        <v>2643</v>
      </c>
      <c r="B238" s="192" t="s">
        <v>2630</v>
      </c>
      <c r="C238" s="192" t="s">
        <v>3856</v>
      </c>
      <c r="D238" s="230" t="s">
        <v>2608</v>
      </c>
      <c r="E238" s="231"/>
      <c r="F238" s="232"/>
      <c r="G238" s="192" t="s">
        <v>1</v>
      </c>
      <c r="H238" s="191">
        <v>3.4799999999999998E-2</v>
      </c>
      <c r="I238" s="190">
        <v>0.72099999999999997</v>
      </c>
      <c r="J238" s="189">
        <v>0.03</v>
      </c>
    </row>
    <row r="239" spans="1:10" ht="14.25" customHeight="1" x14ac:dyDescent="0.25">
      <c r="A239" s="192" t="s">
        <v>2643</v>
      </c>
      <c r="B239" s="192" t="s">
        <v>2630</v>
      </c>
      <c r="C239" s="192" t="s">
        <v>3855</v>
      </c>
      <c r="D239" s="230" t="s">
        <v>2597</v>
      </c>
      <c r="E239" s="231"/>
      <c r="F239" s="232"/>
      <c r="G239" s="192" t="s">
        <v>1</v>
      </c>
      <c r="H239" s="191">
        <v>3.4799999999999998E-2</v>
      </c>
      <c r="I239" s="190">
        <v>1.0693999999999999</v>
      </c>
      <c r="J239" s="189">
        <v>0.04</v>
      </c>
    </row>
    <row r="240" spans="1:10" ht="14.25" customHeight="1" x14ac:dyDescent="0.25">
      <c r="A240" s="192" t="s">
        <v>2643</v>
      </c>
      <c r="B240" s="192" t="s">
        <v>2630</v>
      </c>
      <c r="C240" s="192" t="s">
        <v>3454</v>
      </c>
      <c r="D240" s="230" t="s">
        <v>2412</v>
      </c>
      <c r="E240" s="231"/>
      <c r="F240" s="232"/>
      <c r="G240" s="192" t="s">
        <v>1</v>
      </c>
      <c r="H240" s="191">
        <v>6.9599999999999995E-2</v>
      </c>
      <c r="I240" s="190">
        <v>1.3286</v>
      </c>
      <c r="J240" s="189">
        <v>0.09</v>
      </c>
    </row>
    <row r="241" spans="1:10" ht="14.25" customHeight="1" x14ac:dyDescent="0.25">
      <c r="A241" s="192" t="s">
        <v>2643</v>
      </c>
      <c r="B241" s="192" t="s">
        <v>2630</v>
      </c>
      <c r="C241" s="192" t="s">
        <v>3854</v>
      </c>
      <c r="D241" s="230" t="s">
        <v>1969</v>
      </c>
      <c r="E241" s="231"/>
      <c r="F241" s="232"/>
      <c r="G241" s="192" t="s">
        <v>1</v>
      </c>
      <c r="H241" s="191">
        <v>1.7399999999999999E-2</v>
      </c>
      <c r="I241" s="190">
        <v>631.9547</v>
      </c>
      <c r="J241" s="189">
        <v>11</v>
      </c>
    </row>
    <row r="242" spans="1:10" ht="14.25" customHeight="1" x14ac:dyDescent="0.25">
      <c r="A242" s="192" t="s">
        <v>2643</v>
      </c>
      <c r="B242" s="192" t="s">
        <v>2630</v>
      </c>
      <c r="C242" s="192" t="s">
        <v>2760</v>
      </c>
      <c r="D242" s="230" t="s">
        <v>1789</v>
      </c>
      <c r="E242" s="231"/>
      <c r="F242" s="232"/>
      <c r="G242" s="192" t="s">
        <v>1606</v>
      </c>
      <c r="H242" s="191">
        <v>3.8329000000000002E-3</v>
      </c>
      <c r="I242" s="190">
        <v>5.3712999999999997</v>
      </c>
      <c r="J242" s="189">
        <v>0.02</v>
      </c>
    </row>
    <row r="243" spans="1:10" ht="22.9" customHeight="1" x14ac:dyDescent="0.25">
      <c r="A243" s="192" t="s">
        <v>2643</v>
      </c>
      <c r="B243" s="192" t="s">
        <v>2630</v>
      </c>
      <c r="C243" s="192" t="s">
        <v>3231</v>
      </c>
      <c r="D243" s="230" t="s">
        <v>1720</v>
      </c>
      <c r="E243" s="231"/>
      <c r="F243" s="232"/>
      <c r="G243" s="192" t="s">
        <v>1</v>
      </c>
      <c r="H243" s="191">
        <v>0.10440000000000001</v>
      </c>
      <c r="I243" s="190">
        <v>16.413599999999999</v>
      </c>
      <c r="J243" s="189">
        <v>1.71</v>
      </c>
    </row>
    <row r="244" spans="1:10" ht="22.9" customHeight="1" x14ac:dyDescent="0.25">
      <c r="A244" s="192" t="s">
        <v>2643</v>
      </c>
      <c r="B244" s="192" t="s">
        <v>2630</v>
      </c>
      <c r="C244" s="192" t="s">
        <v>3284</v>
      </c>
      <c r="D244" s="230" t="s">
        <v>1787</v>
      </c>
      <c r="E244" s="231"/>
      <c r="F244" s="232"/>
      <c r="G244" s="192" t="s">
        <v>1</v>
      </c>
      <c r="H244" s="191">
        <v>0.10440000000000001</v>
      </c>
      <c r="I244" s="190">
        <v>22.133199999999999</v>
      </c>
      <c r="J244" s="189">
        <v>2.31</v>
      </c>
    </row>
    <row r="245" spans="1:10" ht="14.25" customHeight="1" x14ac:dyDescent="0.25">
      <c r="A245" s="192" t="s">
        <v>2643</v>
      </c>
      <c r="B245" s="192" t="s">
        <v>2630</v>
      </c>
      <c r="C245" s="192" t="s">
        <v>3405</v>
      </c>
      <c r="D245" s="230" t="s">
        <v>2363</v>
      </c>
      <c r="E245" s="231"/>
      <c r="F245" s="232"/>
      <c r="G245" s="192" t="s">
        <v>1</v>
      </c>
      <c r="H245" s="191">
        <v>0.68903999999999999</v>
      </c>
      <c r="I245" s="190">
        <v>6.4799999999999996E-2</v>
      </c>
      <c r="J245" s="189">
        <v>0.04</v>
      </c>
    </row>
    <row r="246" spans="1:10" ht="22.9" customHeight="1" x14ac:dyDescent="0.25">
      <c r="A246" s="192" t="s">
        <v>2643</v>
      </c>
      <c r="B246" s="192" t="s">
        <v>2630</v>
      </c>
      <c r="C246" s="192" t="s">
        <v>3806</v>
      </c>
      <c r="D246" s="230" t="s">
        <v>1866</v>
      </c>
      <c r="E246" s="231"/>
      <c r="F246" s="232"/>
      <c r="G246" s="192" t="s">
        <v>1</v>
      </c>
      <c r="H246" s="191">
        <v>1.7093160000000001</v>
      </c>
      <c r="I246" s="190">
        <v>3.4674</v>
      </c>
      <c r="J246" s="189">
        <v>5.93</v>
      </c>
    </row>
    <row r="247" spans="1:10" ht="22.9" customHeight="1" x14ac:dyDescent="0.25">
      <c r="A247" s="192" t="s">
        <v>2643</v>
      </c>
      <c r="B247" s="192" t="s">
        <v>2630</v>
      </c>
      <c r="C247" s="192" t="s">
        <v>3295</v>
      </c>
      <c r="D247" s="230" t="s">
        <v>2055</v>
      </c>
      <c r="E247" s="231"/>
      <c r="F247" s="232"/>
      <c r="G247" s="192" t="s">
        <v>1</v>
      </c>
      <c r="H247" s="191">
        <v>8.1779999999999995E-3</v>
      </c>
      <c r="I247" s="190">
        <v>19.2896</v>
      </c>
      <c r="J247" s="189">
        <v>0.16</v>
      </c>
    </row>
    <row r="248" spans="1:10" ht="14.25" customHeight="1" x14ac:dyDescent="0.25">
      <c r="A248" s="192" t="s">
        <v>2643</v>
      </c>
      <c r="B248" s="192" t="s">
        <v>2630</v>
      </c>
      <c r="C248" s="192" t="s">
        <v>2759</v>
      </c>
      <c r="D248" s="230" t="s">
        <v>1656</v>
      </c>
      <c r="E248" s="231"/>
      <c r="F248" s="232"/>
      <c r="G248" s="192" t="s">
        <v>10</v>
      </c>
      <c r="H248" s="191">
        <v>1.7021100000000001E-2</v>
      </c>
      <c r="I248" s="190">
        <v>3.0785999999999998</v>
      </c>
      <c r="J248" s="189">
        <v>0.05</v>
      </c>
    </row>
    <row r="249" spans="1:10" ht="14.25" customHeight="1" x14ac:dyDescent="0.25">
      <c r="A249" s="192" t="s">
        <v>2643</v>
      </c>
      <c r="B249" s="192" t="s">
        <v>2630</v>
      </c>
      <c r="C249" s="192" t="s">
        <v>2758</v>
      </c>
      <c r="D249" s="230" t="s">
        <v>1670</v>
      </c>
      <c r="E249" s="231"/>
      <c r="F249" s="232"/>
      <c r="G249" s="192" t="s">
        <v>10</v>
      </c>
      <c r="H249" s="191">
        <v>4.1203000000000004E-3</v>
      </c>
      <c r="I249" s="190">
        <v>8.8063000000000002</v>
      </c>
      <c r="J249" s="189">
        <v>0.04</v>
      </c>
    </row>
    <row r="250" spans="1:10" ht="22.9" customHeight="1" x14ac:dyDescent="0.25">
      <c r="A250" s="192" t="s">
        <v>2643</v>
      </c>
      <c r="B250" s="192" t="s">
        <v>2630</v>
      </c>
      <c r="C250" s="192" t="s">
        <v>3805</v>
      </c>
      <c r="D250" s="230" t="s">
        <v>1735</v>
      </c>
      <c r="E250" s="231"/>
      <c r="F250" s="232"/>
      <c r="G250" s="192" t="s">
        <v>10</v>
      </c>
      <c r="H250" s="191">
        <v>0.86008439999999997</v>
      </c>
      <c r="I250" s="190">
        <v>20.561499999999999</v>
      </c>
      <c r="J250" s="189">
        <v>17.68</v>
      </c>
    </row>
    <row r="251" spans="1:10" ht="22.9" customHeight="1" x14ac:dyDescent="0.25">
      <c r="A251" s="192" t="s">
        <v>2643</v>
      </c>
      <c r="B251" s="192" t="s">
        <v>2630</v>
      </c>
      <c r="C251" s="192" t="s">
        <v>3804</v>
      </c>
      <c r="D251" s="230" t="s">
        <v>1625</v>
      </c>
      <c r="E251" s="231"/>
      <c r="F251" s="232"/>
      <c r="G251" s="192" t="s">
        <v>10</v>
      </c>
      <c r="H251" s="191">
        <v>2.8426089000000001</v>
      </c>
      <c r="I251" s="190">
        <v>19.006</v>
      </c>
      <c r="J251" s="189">
        <v>54.03</v>
      </c>
    </row>
    <row r="252" spans="1:10" ht="22.9" customHeight="1" x14ac:dyDescent="0.25">
      <c r="A252" s="192" t="s">
        <v>2643</v>
      </c>
      <c r="B252" s="192" t="s">
        <v>2630</v>
      </c>
      <c r="C252" s="192" t="s">
        <v>3315</v>
      </c>
      <c r="D252" s="230" t="s">
        <v>2216</v>
      </c>
      <c r="E252" s="231"/>
      <c r="F252" s="232"/>
      <c r="G252" s="192" t="s">
        <v>1575</v>
      </c>
      <c r="H252" s="191">
        <v>2.0671000000000001E-3</v>
      </c>
      <c r="I252" s="190">
        <v>186.08250000000001</v>
      </c>
      <c r="J252" s="189">
        <v>0.38</v>
      </c>
    </row>
    <row r="253" spans="1:10" ht="14.25" customHeight="1" x14ac:dyDescent="0.25">
      <c r="A253" s="192" t="s">
        <v>2643</v>
      </c>
      <c r="B253" s="192" t="s">
        <v>2630</v>
      </c>
      <c r="C253" s="192" t="s">
        <v>2697</v>
      </c>
      <c r="D253" s="230" t="s">
        <v>1666</v>
      </c>
      <c r="E253" s="231"/>
      <c r="F253" s="232"/>
      <c r="G253" s="192" t="s">
        <v>1575</v>
      </c>
      <c r="H253" s="191">
        <v>4.8858400000000003E-2</v>
      </c>
      <c r="I253" s="190">
        <v>161.17859999999999</v>
      </c>
      <c r="J253" s="189">
        <v>7.87</v>
      </c>
    </row>
    <row r="254" spans="1:10" ht="22.9" customHeight="1" x14ac:dyDescent="0.25">
      <c r="A254" s="192" t="s">
        <v>2643</v>
      </c>
      <c r="B254" s="192" t="s">
        <v>2630</v>
      </c>
      <c r="C254" s="192" t="s">
        <v>3668</v>
      </c>
      <c r="D254" s="230" t="s">
        <v>1681</v>
      </c>
      <c r="E254" s="231"/>
      <c r="F254" s="232"/>
      <c r="G254" s="192" t="s">
        <v>1</v>
      </c>
      <c r="H254" s="191">
        <v>3.4799999999999998E-2</v>
      </c>
      <c r="I254" s="190">
        <v>202.39080000000001</v>
      </c>
      <c r="J254" s="189">
        <v>7.04</v>
      </c>
    </row>
    <row r="255" spans="1:10" ht="14.25" customHeight="1" x14ac:dyDescent="0.25">
      <c r="A255" s="192" t="s">
        <v>2643</v>
      </c>
      <c r="B255" s="192" t="s">
        <v>2630</v>
      </c>
      <c r="C255" s="192" t="s">
        <v>2757</v>
      </c>
      <c r="D255" s="230" t="s">
        <v>2505</v>
      </c>
      <c r="E255" s="231"/>
      <c r="F255" s="232"/>
      <c r="G255" s="192" t="s">
        <v>19</v>
      </c>
      <c r="H255" s="191">
        <v>8.0699999999999999E-4</v>
      </c>
      <c r="I255" s="190">
        <v>21.152899999999999</v>
      </c>
      <c r="J255" s="189">
        <v>0.02</v>
      </c>
    </row>
    <row r="256" spans="1:10" ht="14.25" customHeight="1" x14ac:dyDescent="0.25">
      <c r="A256" s="192" t="s">
        <v>2643</v>
      </c>
      <c r="B256" s="192" t="s">
        <v>2630</v>
      </c>
      <c r="C256" s="192" t="s">
        <v>2756</v>
      </c>
      <c r="D256" s="230" t="s">
        <v>2604</v>
      </c>
      <c r="E256" s="231"/>
      <c r="F256" s="232"/>
      <c r="G256" s="192" t="s">
        <v>19</v>
      </c>
      <c r="H256" s="191">
        <v>4.35E-4</v>
      </c>
      <c r="I256" s="190">
        <v>19.4678</v>
      </c>
      <c r="J256" s="189">
        <v>0.01</v>
      </c>
    </row>
    <row r="257" spans="1:10" ht="14.25" customHeight="1" x14ac:dyDescent="0.25">
      <c r="A257" s="192" t="s">
        <v>2643</v>
      </c>
      <c r="B257" s="192" t="s">
        <v>2630</v>
      </c>
      <c r="C257" s="192" t="s">
        <v>2888</v>
      </c>
      <c r="D257" s="230" t="s">
        <v>1872</v>
      </c>
      <c r="E257" s="231"/>
      <c r="F257" s="232"/>
      <c r="G257" s="192" t="s">
        <v>19</v>
      </c>
      <c r="H257" s="191">
        <v>0.1049308</v>
      </c>
      <c r="I257" s="190">
        <v>18.779199999999999</v>
      </c>
      <c r="J257" s="189">
        <v>1.97</v>
      </c>
    </row>
    <row r="258" spans="1:10" ht="14.25" customHeight="1" x14ac:dyDescent="0.25">
      <c r="A258" s="192" t="s">
        <v>2643</v>
      </c>
      <c r="B258" s="192" t="s">
        <v>2630</v>
      </c>
      <c r="C258" s="192" t="s">
        <v>3388</v>
      </c>
      <c r="D258" s="230" t="s">
        <v>2291</v>
      </c>
      <c r="E258" s="231"/>
      <c r="F258" s="232"/>
      <c r="G258" s="192" t="s">
        <v>1</v>
      </c>
      <c r="H258" s="191">
        <v>6.9599999999999995E-2</v>
      </c>
      <c r="I258" s="190">
        <v>11.3583</v>
      </c>
      <c r="J258" s="189">
        <v>0.79</v>
      </c>
    </row>
    <row r="259" spans="1:10" ht="14.25" customHeight="1" x14ac:dyDescent="0.25">
      <c r="A259" s="192" t="s">
        <v>2643</v>
      </c>
      <c r="B259" s="192" t="s">
        <v>2630</v>
      </c>
      <c r="C259" s="192" t="s">
        <v>3853</v>
      </c>
      <c r="D259" s="230" t="s">
        <v>2341</v>
      </c>
      <c r="E259" s="231"/>
      <c r="F259" s="232"/>
      <c r="G259" s="192" t="s">
        <v>1</v>
      </c>
      <c r="H259" s="191">
        <v>6.9599999999999995E-2</v>
      </c>
      <c r="I259" s="190">
        <v>16.5108</v>
      </c>
      <c r="J259" s="189">
        <v>1.1499999999999999</v>
      </c>
    </row>
    <row r="260" spans="1:10" ht="14.25" customHeight="1" x14ac:dyDescent="0.25">
      <c r="A260" s="192" t="s">
        <v>2643</v>
      </c>
      <c r="B260" s="192" t="s">
        <v>2630</v>
      </c>
      <c r="C260" s="192" t="s">
        <v>2782</v>
      </c>
      <c r="D260" s="230" t="s">
        <v>1928</v>
      </c>
      <c r="E260" s="231"/>
      <c r="F260" s="232"/>
      <c r="G260" s="192" t="s">
        <v>1</v>
      </c>
      <c r="H260" s="191">
        <v>8.8252999999999995E-3</v>
      </c>
      <c r="I260" s="190">
        <v>52.967399999999998</v>
      </c>
      <c r="J260" s="189">
        <v>0.47</v>
      </c>
    </row>
    <row r="261" spans="1:10" ht="14.25" customHeight="1" x14ac:dyDescent="0.25">
      <c r="A261" s="192" t="s">
        <v>2643</v>
      </c>
      <c r="B261" s="192" t="s">
        <v>2630</v>
      </c>
      <c r="C261" s="192" t="s">
        <v>2755</v>
      </c>
      <c r="D261" s="230" t="s">
        <v>2413</v>
      </c>
      <c r="E261" s="231"/>
      <c r="F261" s="232"/>
      <c r="G261" s="192" t="s">
        <v>10</v>
      </c>
      <c r="H261" s="191">
        <v>1.53677E-2</v>
      </c>
      <c r="I261" s="190">
        <v>13.731999999999999</v>
      </c>
      <c r="J261" s="189">
        <v>0.21</v>
      </c>
    </row>
    <row r="262" spans="1:10" ht="22.9" customHeight="1" x14ac:dyDescent="0.25">
      <c r="A262" s="192" t="s">
        <v>2643</v>
      </c>
      <c r="B262" s="192" t="s">
        <v>2630</v>
      </c>
      <c r="C262" s="192" t="s">
        <v>3803</v>
      </c>
      <c r="D262" s="230" t="s">
        <v>1615</v>
      </c>
      <c r="E262" s="231"/>
      <c r="F262" s="232"/>
      <c r="G262" s="192" t="s">
        <v>10</v>
      </c>
      <c r="H262" s="191">
        <v>3.0449586000000002</v>
      </c>
      <c r="I262" s="190">
        <v>22.554500000000001</v>
      </c>
      <c r="J262" s="189">
        <v>68.680000000000007</v>
      </c>
    </row>
    <row r="263" spans="1:10" ht="14.25" customHeight="1" x14ac:dyDescent="0.25">
      <c r="A263" s="192" t="s">
        <v>2643</v>
      </c>
      <c r="B263" s="192" t="s">
        <v>2630</v>
      </c>
      <c r="C263" s="192" t="s">
        <v>3471</v>
      </c>
      <c r="D263" s="230" t="s">
        <v>2356</v>
      </c>
      <c r="E263" s="231"/>
      <c r="F263" s="232"/>
      <c r="G263" s="192" t="s">
        <v>1</v>
      </c>
      <c r="H263" s="191">
        <v>0.15486</v>
      </c>
      <c r="I263" s="190">
        <v>1.0531999999999999</v>
      </c>
      <c r="J263" s="189">
        <v>0.16</v>
      </c>
    </row>
    <row r="264" spans="1:10" ht="14.25" customHeight="1" x14ac:dyDescent="0.25">
      <c r="A264" s="192" t="s">
        <v>2643</v>
      </c>
      <c r="B264" s="192" t="s">
        <v>2630</v>
      </c>
      <c r="C264" s="192" t="s">
        <v>3294</v>
      </c>
      <c r="D264" s="230" t="s">
        <v>2078</v>
      </c>
      <c r="E264" s="231"/>
      <c r="F264" s="232"/>
      <c r="G264" s="192" t="s">
        <v>1</v>
      </c>
      <c r="H264" s="191">
        <v>1.7399999999999999E-2</v>
      </c>
      <c r="I264" s="190">
        <v>6.3272000000000004</v>
      </c>
      <c r="J264" s="189">
        <v>0.11</v>
      </c>
    </row>
    <row r="265" spans="1:10" ht="14.25" customHeight="1" x14ac:dyDescent="0.25">
      <c r="A265" s="192" t="s">
        <v>2643</v>
      </c>
      <c r="B265" s="192" t="s">
        <v>2630</v>
      </c>
      <c r="C265" s="192" t="s">
        <v>3802</v>
      </c>
      <c r="D265" s="230" t="s">
        <v>1634</v>
      </c>
      <c r="E265" s="231"/>
      <c r="F265" s="232"/>
      <c r="G265" s="192" t="s">
        <v>1574</v>
      </c>
      <c r="H265" s="191">
        <v>1.8409062</v>
      </c>
      <c r="I265" s="190">
        <v>41.0501</v>
      </c>
      <c r="J265" s="189">
        <v>75.569999999999993</v>
      </c>
    </row>
    <row r="266" spans="1:10" ht="22.9" customHeight="1" x14ac:dyDescent="0.25">
      <c r="A266" s="192" t="s">
        <v>2643</v>
      </c>
      <c r="B266" s="192" t="s">
        <v>2630</v>
      </c>
      <c r="C266" s="192" t="s">
        <v>3109</v>
      </c>
      <c r="D266" s="230" t="s">
        <v>2463</v>
      </c>
      <c r="E266" s="231"/>
      <c r="F266" s="232"/>
      <c r="G266" s="192" t="s">
        <v>1</v>
      </c>
      <c r="H266" s="191">
        <v>0.10440000000000001</v>
      </c>
      <c r="I266" s="190">
        <v>1.3043</v>
      </c>
      <c r="J266" s="189">
        <v>0.14000000000000001</v>
      </c>
    </row>
    <row r="267" spans="1:10" ht="14.25" customHeight="1" x14ac:dyDescent="0.25">
      <c r="A267" s="192" t="s">
        <v>2643</v>
      </c>
      <c r="B267" s="192" t="s">
        <v>2630</v>
      </c>
      <c r="C267" s="192" t="s">
        <v>3836</v>
      </c>
      <c r="D267" s="230" t="s">
        <v>1995</v>
      </c>
      <c r="E267" s="231"/>
      <c r="F267" s="232"/>
      <c r="G267" s="192" t="s">
        <v>1</v>
      </c>
      <c r="H267" s="191">
        <v>13.234925</v>
      </c>
      <c r="I267" s="190">
        <v>0.65620000000000001</v>
      </c>
      <c r="J267" s="189">
        <v>8.69</v>
      </c>
    </row>
    <row r="268" spans="1:10" ht="14.25" customHeight="1" x14ac:dyDescent="0.25">
      <c r="A268" s="192" t="s">
        <v>2643</v>
      </c>
      <c r="B268" s="192" t="s">
        <v>2630</v>
      </c>
      <c r="C268" s="192" t="s">
        <v>2961</v>
      </c>
      <c r="D268" s="230" t="s">
        <v>1997</v>
      </c>
      <c r="E268" s="231"/>
      <c r="F268" s="232"/>
      <c r="G268" s="192" t="s">
        <v>1</v>
      </c>
      <c r="H268" s="191">
        <v>2.0196702000000002</v>
      </c>
      <c r="I268" s="190">
        <v>0.55900000000000005</v>
      </c>
      <c r="J268" s="189">
        <v>1.1299999999999999</v>
      </c>
    </row>
    <row r="269" spans="1:10" ht="14.25" customHeight="1" x14ac:dyDescent="0.25">
      <c r="A269" s="192" t="s">
        <v>2643</v>
      </c>
      <c r="B269" s="192" t="s">
        <v>2630</v>
      </c>
      <c r="C269" s="192" t="s">
        <v>2875</v>
      </c>
      <c r="D269" s="230" t="s">
        <v>1605</v>
      </c>
      <c r="E269" s="231"/>
      <c r="F269" s="232"/>
      <c r="G269" s="192" t="s">
        <v>1606</v>
      </c>
      <c r="H269" s="191">
        <v>0.55849970000000004</v>
      </c>
      <c r="I269" s="190">
        <v>27.674600000000002</v>
      </c>
      <c r="J269" s="189">
        <v>15.46</v>
      </c>
    </row>
    <row r="270" spans="1:10" ht="22.9" customHeight="1" x14ac:dyDescent="0.25">
      <c r="A270" s="192" t="s">
        <v>2643</v>
      </c>
      <c r="B270" s="192" t="s">
        <v>2630</v>
      </c>
      <c r="C270" s="192" t="s">
        <v>3245</v>
      </c>
      <c r="D270" s="230" t="s">
        <v>1818</v>
      </c>
      <c r="E270" s="231"/>
      <c r="F270" s="232"/>
      <c r="G270" s="192" t="s">
        <v>1</v>
      </c>
      <c r="H270" s="191">
        <v>5.2200000000000003E-2</v>
      </c>
      <c r="I270" s="190">
        <v>43.747900000000001</v>
      </c>
      <c r="J270" s="189">
        <v>2.2799999999999998</v>
      </c>
    </row>
    <row r="271" spans="1:10" ht="14.25" customHeight="1" x14ac:dyDescent="0.25">
      <c r="A271" s="192" t="s">
        <v>2643</v>
      </c>
      <c r="B271" s="192" t="s">
        <v>2630</v>
      </c>
      <c r="C271" s="192" t="s">
        <v>3366</v>
      </c>
      <c r="D271" s="230" t="s">
        <v>1739</v>
      </c>
      <c r="E271" s="231"/>
      <c r="F271" s="232"/>
      <c r="G271" s="192" t="s">
        <v>10</v>
      </c>
      <c r="H271" s="191">
        <v>4.9580300000000001E-2</v>
      </c>
      <c r="I271" s="190">
        <v>12.5573</v>
      </c>
      <c r="J271" s="189">
        <v>0.62</v>
      </c>
    </row>
    <row r="272" spans="1:10" ht="14.25" customHeight="1" x14ac:dyDescent="0.25">
      <c r="A272" s="192" t="s">
        <v>2643</v>
      </c>
      <c r="B272" s="192" t="s">
        <v>2630</v>
      </c>
      <c r="C272" s="192" t="s">
        <v>3320</v>
      </c>
      <c r="D272" s="230" t="s">
        <v>1954</v>
      </c>
      <c r="E272" s="231"/>
      <c r="F272" s="232"/>
      <c r="G272" s="192" t="s">
        <v>10</v>
      </c>
      <c r="H272" s="191">
        <v>0.17205419999999999</v>
      </c>
      <c r="I272" s="190">
        <v>5.4847000000000001</v>
      </c>
      <c r="J272" s="189">
        <v>0.94</v>
      </c>
    </row>
    <row r="273" spans="1:10" ht="14.25" customHeight="1" x14ac:dyDescent="0.25">
      <c r="A273" s="192" t="s">
        <v>2643</v>
      </c>
      <c r="B273" s="192" t="s">
        <v>2630</v>
      </c>
      <c r="C273" s="192" t="s">
        <v>3301</v>
      </c>
      <c r="D273" s="230" t="s">
        <v>1775</v>
      </c>
      <c r="E273" s="231"/>
      <c r="F273" s="232"/>
      <c r="G273" s="192" t="s">
        <v>10</v>
      </c>
      <c r="H273" s="191">
        <v>0.23577010000000001</v>
      </c>
      <c r="I273" s="190">
        <v>9.0573999999999995</v>
      </c>
      <c r="J273" s="189">
        <v>2.14</v>
      </c>
    </row>
    <row r="274" spans="1:10" ht="14.25" customHeight="1" x14ac:dyDescent="0.25">
      <c r="A274" s="192" t="s">
        <v>2643</v>
      </c>
      <c r="B274" s="192" t="s">
        <v>2630</v>
      </c>
      <c r="C274" s="192" t="s">
        <v>3419</v>
      </c>
      <c r="D274" s="230" t="s">
        <v>1918</v>
      </c>
      <c r="E274" s="231"/>
      <c r="F274" s="232"/>
      <c r="G274" s="192" t="s">
        <v>10</v>
      </c>
      <c r="H274" s="191">
        <v>0.39071729999999999</v>
      </c>
      <c r="I274" s="190">
        <v>3.6457000000000002</v>
      </c>
      <c r="J274" s="189">
        <v>1.42</v>
      </c>
    </row>
    <row r="275" spans="1:10" ht="22.9" customHeight="1" x14ac:dyDescent="0.25">
      <c r="A275" s="192" t="s">
        <v>2643</v>
      </c>
      <c r="B275" s="192" t="s">
        <v>2630</v>
      </c>
      <c r="C275" s="192" t="s">
        <v>3852</v>
      </c>
      <c r="D275" s="230" t="s">
        <v>2133</v>
      </c>
      <c r="E275" s="231"/>
      <c r="F275" s="232"/>
      <c r="G275" s="192" t="s">
        <v>1</v>
      </c>
      <c r="H275" s="191">
        <v>1.7399999999999999E-2</v>
      </c>
      <c r="I275" s="190">
        <v>244.0728</v>
      </c>
      <c r="J275" s="189">
        <v>4.25</v>
      </c>
    </row>
    <row r="276" spans="1:10" ht="32.65" customHeight="1" x14ac:dyDescent="0.25">
      <c r="A276" s="192" t="s">
        <v>2643</v>
      </c>
      <c r="B276" s="192" t="s">
        <v>2630</v>
      </c>
      <c r="C276" s="192" t="s">
        <v>3346</v>
      </c>
      <c r="D276" s="230" t="s">
        <v>2302</v>
      </c>
      <c r="E276" s="231"/>
      <c r="F276" s="232"/>
      <c r="G276" s="192" t="s">
        <v>1</v>
      </c>
      <c r="H276" s="191">
        <v>5.2200000000000003E-2</v>
      </c>
      <c r="I276" s="190">
        <v>4.7393999999999998</v>
      </c>
      <c r="J276" s="189">
        <v>0.25</v>
      </c>
    </row>
    <row r="277" spans="1:10" ht="14.25" customHeight="1" x14ac:dyDescent="0.25">
      <c r="A277" s="192" t="s">
        <v>2643</v>
      </c>
      <c r="B277" s="192" t="s">
        <v>2630</v>
      </c>
      <c r="C277" s="192" t="s">
        <v>3433</v>
      </c>
      <c r="D277" s="230" t="s">
        <v>1663</v>
      </c>
      <c r="E277" s="231"/>
      <c r="F277" s="232"/>
      <c r="G277" s="192" t="s">
        <v>1</v>
      </c>
      <c r="H277" s="191">
        <v>5.2200000000000003E-2</v>
      </c>
      <c r="I277" s="190">
        <v>293.40260000000001</v>
      </c>
      <c r="J277" s="189">
        <v>15.32</v>
      </c>
    </row>
    <row r="278" spans="1:10" ht="14.25" customHeight="1" x14ac:dyDescent="0.25">
      <c r="A278" s="192" t="s">
        <v>2643</v>
      </c>
      <c r="B278" s="192" t="s">
        <v>2630</v>
      </c>
      <c r="C278" s="192" t="s">
        <v>3283</v>
      </c>
      <c r="D278" s="230" t="s">
        <v>1994</v>
      </c>
      <c r="E278" s="231"/>
      <c r="F278" s="232"/>
      <c r="G278" s="192" t="s">
        <v>1</v>
      </c>
      <c r="H278" s="191">
        <v>5.2200000000000003E-2</v>
      </c>
      <c r="I278" s="190">
        <v>10.8965</v>
      </c>
      <c r="J278" s="189">
        <v>0.56999999999999995</v>
      </c>
    </row>
    <row r="279" spans="1:10" ht="14.25" customHeight="1" x14ac:dyDescent="0.25">
      <c r="A279" s="192" t="s">
        <v>2643</v>
      </c>
      <c r="B279" s="192" t="s">
        <v>2630</v>
      </c>
      <c r="C279" s="192" t="s">
        <v>3531</v>
      </c>
      <c r="D279" s="230" t="s">
        <v>1785</v>
      </c>
      <c r="E279" s="231"/>
      <c r="F279" s="232"/>
      <c r="G279" s="192" t="s">
        <v>19</v>
      </c>
      <c r="H279" s="191">
        <v>0.1115348</v>
      </c>
      <c r="I279" s="190">
        <v>4.0911999999999997</v>
      </c>
      <c r="J279" s="189">
        <v>0.46</v>
      </c>
    </row>
    <row r="280" spans="1:10" ht="22.9" customHeight="1" x14ac:dyDescent="0.25">
      <c r="A280" s="192" t="s">
        <v>2643</v>
      </c>
      <c r="B280" s="192" t="s">
        <v>2630</v>
      </c>
      <c r="C280" s="192" t="s">
        <v>3707</v>
      </c>
      <c r="D280" s="230" t="s">
        <v>1759</v>
      </c>
      <c r="E280" s="231"/>
      <c r="F280" s="232"/>
      <c r="G280" s="192" t="s">
        <v>10</v>
      </c>
      <c r="H280" s="191">
        <v>0.19635</v>
      </c>
      <c r="I280" s="190">
        <v>2.1549999999999998</v>
      </c>
      <c r="J280" s="189">
        <v>0.42</v>
      </c>
    </row>
    <row r="281" spans="1:10" ht="14.25" customHeight="1" x14ac:dyDescent="0.25">
      <c r="A281" s="192" t="s">
        <v>2643</v>
      </c>
      <c r="B281" s="192" t="s">
        <v>2630</v>
      </c>
      <c r="C281" s="192" t="s">
        <v>3799</v>
      </c>
      <c r="D281" s="230" t="s">
        <v>1760</v>
      </c>
      <c r="E281" s="231"/>
      <c r="F281" s="232"/>
      <c r="G281" s="192" t="s">
        <v>1</v>
      </c>
      <c r="H281" s="191">
        <v>3.4969220000000001</v>
      </c>
      <c r="I281" s="190">
        <v>3.67</v>
      </c>
      <c r="J281" s="189">
        <v>12.83</v>
      </c>
    </row>
    <row r="282" spans="1:10" ht="14.25" customHeight="1" x14ac:dyDescent="0.25">
      <c r="A282" s="192" t="s">
        <v>2643</v>
      </c>
      <c r="B282" s="192" t="s">
        <v>2630</v>
      </c>
      <c r="C282" s="192" t="s">
        <v>3835</v>
      </c>
      <c r="D282" s="230" t="s">
        <v>2049</v>
      </c>
      <c r="E282" s="231"/>
      <c r="F282" s="232"/>
      <c r="G282" s="192" t="s">
        <v>19</v>
      </c>
      <c r="H282" s="191">
        <v>2.7816469000000001</v>
      </c>
      <c r="I282" s="190">
        <v>2.2846000000000002</v>
      </c>
      <c r="J282" s="189">
        <v>6.35</v>
      </c>
    </row>
    <row r="283" spans="1:10" ht="14.25" customHeight="1" x14ac:dyDescent="0.25">
      <c r="A283" s="192" t="s">
        <v>2643</v>
      </c>
      <c r="B283" s="192" t="s">
        <v>2630</v>
      </c>
      <c r="C283" s="192" t="s">
        <v>3259</v>
      </c>
      <c r="D283" s="230" t="s">
        <v>2020</v>
      </c>
      <c r="E283" s="231"/>
      <c r="F283" s="232"/>
      <c r="G283" s="192" t="s">
        <v>19</v>
      </c>
      <c r="H283" s="191">
        <v>6.1856999999999997E-3</v>
      </c>
      <c r="I283" s="190">
        <v>86.159099999999995</v>
      </c>
      <c r="J283" s="189">
        <v>0.53</v>
      </c>
    </row>
    <row r="284" spans="1:10" ht="22.9" customHeight="1" x14ac:dyDescent="0.25">
      <c r="A284" s="192" t="s">
        <v>2643</v>
      </c>
      <c r="B284" s="192" t="s">
        <v>2630</v>
      </c>
      <c r="C284" s="192" t="s">
        <v>3563</v>
      </c>
      <c r="D284" s="230" t="s">
        <v>1692</v>
      </c>
      <c r="E284" s="231"/>
      <c r="F284" s="232"/>
      <c r="G284" s="192" t="s">
        <v>1574</v>
      </c>
      <c r="H284" s="191">
        <v>2.33323E-2</v>
      </c>
      <c r="I284" s="190">
        <v>15.781700000000001</v>
      </c>
      <c r="J284" s="189">
        <v>0.37</v>
      </c>
    </row>
    <row r="285" spans="1:10" ht="14.25" customHeight="1" x14ac:dyDescent="0.25">
      <c r="A285" s="192" t="s">
        <v>2643</v>
      </c>
      <c r="B285" s="192" t="s">
        <v>2630</v>
      </c>
      <c r="C285" s="192" t="s">
        <v>3706</v>
      </c>
      <c r="D285" s="230" t="s">
        <v>2006</v>
      </c>
      <c r="E285" s="231"/>
      <c r="F285" s="232"/>
      <c r="G285" s="192" t="s">
        <v>1805</v>
      </c>
      <c r="H285" s="191">
        <v>2.3375000000000002E-3</v>
      </c>
      <c r="I285" s="190">
        <v>31.385100000000001</v>
      </c>
      <c r="J285" s="189">
        <v>7.0000000000000007E-2</v>
      </c>
    </row>
    <row r="286" spans="1:10" ht="14.25" customHeight="1" x14ac:dyDescent="0.25">
      <c r="A286" s="192" t="s">
        <v>2643</v>
      </c>
      <c r="B286" s="192" t="s">
        <v>2630</v>
      </c>
      <c r="C286" s="192" t="s">
        <v>3796</v>
      </c>
      <c r="D286" s="230" t="s">
        <v>2203</v>
      </c>
      <c r="E286" s="231"/>
      <c r="F286" s="232"/>
      <c r="G286" s="192" t="s">
        <v>19</v>
      </c>
      <c r="H286" s="191">
        <v>4.0697999999999998E-2</v>
      </c>
      <c r="I286" s="190">
        <v>19.249099999999999</v>
      </c>
      <c r="J286" s="189">
        <v>0.78</v>
      </c>
    </row>
    <row r="287" spans="1:10" ht="14.25" customHeight="1" x14ac:dyDescent="0.25">
      <c r="A287" s="192" t="s">
        <v>2643</v>
      </c>
      <c r="B287" s="192" t="s">
        <v>2630</v>
      </c>
      <c r="C287" s="192" t="s">
        <v>2776</v>
      </c>
      <c r="D287" s="230" t="s">
        <v>2260</v>
      </c>
      <c r="E287" s="231"/>
      <c r="F287" s="232"/>
      <c r="G287" s="192" t="s">
        <v>1</v>
      </c>
      <c r="H287" s="191">
        <v>6.9564600000000004E-2</v>
      </c>
      <c r="I287" s="190">
        <v>1.4663999999999999</v>
      </c>
      <c r="J287" s="189">
        <v>0.1</v>
      </c>
    </row>
    <row r="288" spans="1:10" ht="19.149999999999999" customHeight="1" x14ac:dyDescent="0.25"/>
    <row r="289" spans="1:10" ht="11.25" customHeight="1" x14ac:dyDescent="0.25">
      <c r="A289" s="242" t="s">
        <v>2621</v>
      </c>
      <c r="B289" s="242"/>
      <c r="C289" s="242"/>
      <c r="D289" s="242"/>
      <c r="E289" s="242"/>
      <c r="F289" s="242"/>
      <c r="G289" s="242"/>
      <c r="H289" s="242"/>
      <c r="I289" s="242"/>
      <c r="J289" s="242"/>
    </row>
    <row r="290" spans="1:10" ht="11.25" customHeight="1" x14ac:dyDescent="0.25">
      <c r="A290" s="242" t="s">
        <v>2620</v>
      </c>
      <c r="B290" s="242"/>
      <c r="C290" s="242"/>
      <c r="D290" s="242"/>
      <c r="E290" s="242"/>
      <c r="F290" s="242"/>
      <c r="G290" s="242"/>
      <c r="H290" s="242"/>
      <c r="I290" s="242"/>
      <c r="J290" s="242"/>
    </row>
    <row r="291" spans="1:10" ht="11.25" customHeight="1" x14ac:dyDescent="0.25">
      <c r="A291" s="242" t="s">
        <v>2619</v>
      </c>
      <c r="B291" s="242"/>
      <c r="C291" s="242"/>
      <c r="D291" s="242"/>
      <c r="E291" s="242"/>
      <c r="F291" s="242"/>
      <c r="G291" s="242"/>
      <c r="H291" s="242"/>
      <c r="I291" s="242"/>
      <c r="J291" s="242"/>
    </row>
    <row r="292" spans="1:10" ht="70.900000000000006" customHeight="1" x14ac:dyDescent="0.25"/>
    <row r="293" spans="1:10" ht="14.25" customHeight="1" x14ac:dyDescent="0.25">
      <c r="A293" s="210" t="s">
        <v>2673</v>
      </c>
      <c r="B293" s="211"/>
      <c r="C293" s="211"/>
      <c r="D293" s="211"/>
      <c r="E293" s="211"/>
      <c r="F293" s="211"/>
      <c r="G293" s="211"/>
      <c r="H293" s="211"/>
      <c r="I293" s="211"/>
      <c r="J293" s="212"/>
    </row>
    <row r="294" spans="1:10" ht="14.25" customHeight="1" x14ac:dyDescent="0.25">
      <c r="A294" s="200" t="s">
        <v>2672</v>
      </c>
      <c r="B294" s="213" t="s">
        <v>77</v>
      </c>
      <c r="C294" s="214"/>
      <c r="D294" s="214"/>
      <c r="E294" s="214"/>
      <c r="F294" s="214"/>
      <c r="G294" s="214"/>
      <c r="H294" s="215"/>
      <c r="I294" s="197" t="s">
        <v>2671</v>
      </c>
      <c r="J294" s="192" t="s">
        <v>3851</v>
      </c>
    </row>
    <row r="295" spans="1:10" ht="14.25" customHeight="1" x14ac:dyDescent="0.25">
      <c r="A295" s="200" t="s">
        <v>81</v>
      </c>
      <c r="B295" s="213" t="s">
        <v>85</v>
      </c>
      <c r="C295" s="214"/>
      <c r="D295" s="214"/>
      <c r="E295" s="214"/>
      <c r="F295" s="214"/>
      <c r="G295" s="214"/>
      <c r="H295" s="215"/>
      <c r="I295" s="197" t="s">
        <v>2669</v>
      </c>
      <c r="J295" s="202">
        <v>45477</v>
      </c>
    </row>
    <row r="296" spans="1:10" ht="14.25" customHeight="1" x14ac:dyDescent="0.25">
      <c r="A296" s="199" t="s">
        <v>2668</v>
      </c>
      <c r="B296" s="213" t="s">
        <v>2667</v>
      </c>
      <c r="C296" s="214"/>
      <c r="D296" s="214"/>
      <c r="E296" s="214"/>
      <c r="F296" s="214"/>
      <c r="G296" s="214"/>
      <c r="H296" s="215"/>
      <c r="I296" s="216" t="s">
        <v>2666</v>
      </c>
      <c r="J296" s="217"/>
    </row>
    <row r="297" spans="1:10" ht="14.25" customHeight="1" x14ac:dyDescent="0.25">
      <c r="A297" s="218" t="s">
        <v>2665</v>
      </c>
      <c r="B297" s="221" t="s">
        <v>2664</v>
      </c>
      <c r="C297" s="222"/>
      <c r="D297" s="222"/>
      <c r="E297" s="222"/>
      <c r="F297" s="222"/>
      <c r="G297" s="222"/>
      <c r="H297" s="223"/>
      <c r="I297" s="197" t="s">
        <v>2663</v>
      </c>
      <c r="J297" s="192" t="s">
        <v>2662</v>
      </c>
    </row>
    <row r="298" spans="1:10" ht="14.25" customHeight="1" x14ac:dyDescent="0.25">
      <c r="A298" s="219"/>
      <c r="B298" s="224"/>
      <c r="C298" s="225"/>
      <c r="D298" s="225"/>
      <c r="E298" s="225"/>
      <c r="F298" s="225"/>
      <c r="G298" s="225"/>
      <c r="H298" s="226"/>
      <c r="I298" s="198" t="s">
        <v>2661</v>
      </c>
      <c r="J298" s="192" t="s">
        <v>2660</v>
      </c>
    </row>
    <row r="299" spans="1:10" ht="14.25" customHeight="1" x14ac:dyDescent="0.25">
      <c r="A299" s="219"/>
      <c r="B299" s="224"/>
      <c r="C299" s="225"/>
      <c r="D299" s="225"/>
      <c r="E299" s="225"/>
      <c r="F299" s="225"/>
      <c r="G299" s="225"/>
      <c r="H299" s="226"/>
      <c r="I299" s="216" t="s">
        <v>27</v>
      </c>
      <c r="J299" s="217"/>
    </row>
    <row r="300" spans="1:10" ht="14.25" customHeight="1" x14ac:dyDescent="0.25">
      <c r="A300" s="219"/>
      <c r="B300" s="227"/>
      <c r="C300" s="228"/>
      <c r="D300" s="228"/>
      <c r="E300" s="228"/>
      <c r="F300" s="228"/>
      <c r="G300" s="228"/>
      <c r="H300" s="229"/>
      <c r="I300" s="197" t="s">
        <v>2659</v>
      </c>
      <c r="J300" s="192" t="s">
        <v>2658</v>
      </c>
    </row>
    <row r="301" spans="1:10" ht="14.25" customHeight="1" x14ac:dyDescent="0.25">
      <c r="A301" s="220"/>
      <c r="B301" s="230" t="s">
        <v>2383</v>
      </c>
      <c r="C301" s="231"/>
      <c r="D301" s="232"/>
      <c r="E301" s="230" t="s">
        <v>2383</v>
      </c>
      <c r="F301" s="231"/>
      <c r="G301" s="231"/>
      <c r="H301" s="232"/>
      <c r="I301" s="197" t="s">
        <v>2657</v>
      </c>
      <c r="J301" s="192" t="s">
        <v>2383</v>
      </c>
    </row>
    <row r="302" spans="1:10" ht="14.25" customHeight="1" x14ac:dyDescent="0.25">
      <c r="A302" s="197" t="s">
        <v>2656</v>
      </c>
      <c r="B302" s="230" t="s">
        <v>2655</v>
      </c>
      <c r="C302" s="231"/>
      <c r="D302" s="231"/>
      <c r="E302" s="231"/>
      <c r="F302" s="231"/>
      <c r="G302" s="231"/>
      <c r="H302" s="231"/>
      <c r="I302" s="231"/>
      <c r="J302" s="232"/>
    </row>
    <row r="303" spans="1:10" ht="22.9" customHeight="1" x14ac:dyDescent="0.25">
      <c r="A303" s="192" t="s">
        <v>2643</v>
      </c>
      <c r="B303" s="192" t="s">
        <v>2630</v>
      </c>
      <c r="C303" s="192" t="s">
        <v>3014</v>
      </c>
      <c r="D303" s="230" t="s">
        <v>1972</v>
      </c>
      <c r="E303" s="231"/>
      <c r="F303" s="232"/>
      <c r="G303" s="192" t="s">
        <v>1</v>
      </c>
      <c r="H303" s="191">
        <v>6.9599999999999995E-2</v>
      </c>
      <c r="I303" s="190">
        <v>2.3574999999999999</v>
      </c>
      <c r="J303" s="189">
        <v>0.16</v>
      </c>
    </row>
    <row r="304" spans="1:10" ht="14.25" customHeight="1" x14ac:dyDescent="0.25">
      <c r="A304" s="192" t="s">
        <v>2643</v>
      </c>
      <c r="B304" s="192" t="s">
        <v>2630</v>
      </c>
      <c r="C304" s="192" t="s">
        <v>3019</v>
      </c>
      <c r="D304" s="230" t="s">
        <v>2118</v>
      </c>
      <c r="E304" s="231"/>
      <c r="F304" s="232"/>
      <c r="G304" s="192" t="s">
        <v>1</v>
      </c>
      <c r="H304" s="191">
        <v>8.6999999999999994E-2</v>
      </c>
      <c r="I304" s="190">
        <v>5.5738000000000003</v>
      </c>
      <c r="J304" s="189">
        <v>0.48</v>
      </c>
    </row>
    <row r="305" spans="1:10" ht="22.9" customHeight="1" x14ac:dyDescent="0.25">
      <c r="A305" s="192" t="s">
        <v>2643</v>
      </c>
      <c r="B305" s="192" t="s">
        <v>2630</v>
      </c>
      <c r="C305" s="192" t="s">
        <v>3013</v>
      </c>
      <c r="D305" s="230" t="s">
        <v>2077</v>
      </c>
      <c r="E305" s="231"/>
      <c r="F305" s="232"/>
      <c r="G305" s="192" t="s">
        <v>1</v>
      </c>
      <c r="H305" s="191">
        <v>6.9599999999999995E-2</v>
      </c>
      <c r="I305" s="190">
        <v>1.2233000000000001</v>
      </c>
      <c r="J305" s="189">
        <v>0.09</v>
      </c>
    </row>
    <row r="306" spans="1:10" ht="14.25" customHeight="1" x14ac:dyDescent="0.25">
      <c r="A306" s="192" t="s">
        <v>2643</v>
      </c>
      <c r="B306" s="192" t="s">
        <v>2630</v>
      </c>
      <c r="C306" s="192" t="s">
        <v>3016</v>
      </c>
      <c r="D306" s="230" t="s">
        <v>1850</v>
      </c>
      <c r="E306" s="231"/>
      <c r="F306" s="232"/>
      <c r="G306" s="192" t="s">
        <v>1</v>
      </c>
      <c r="H306" s="191">
        <v>3.4799999999999998E-2</v>
      </c>
      <c r="I306" s="190">
        <v>6.3433999999999999</v>
      </c>
      <c r="J306" s="189">
        <v>0.22</v>
      </c>
    </row>
    <row r="307" spans="1:10" ht="22.9" customHeight="1" x14ac:dyDescent="0.25">
      <c r="A307" s="192" t="s">
        <v>2643</v>
      </c>
      <c r="B307" s="192" t="s">
        <v>2630</v>
      </c>
      <c r="C307" s="192" t="s">
        <v>2753</v>
      </c>
      <c r="D307" s="230" t="s">
        <v>1753</v>
      </c>
      <c r="E307" s="231"/>
      <c r="F307" s="232"/>
      <c r="G307" s="192" t="s">
        <v>1</v>
      </c>
      <c r="H307" s="191">
        <v>0.1988077</v>
      </c>
      <c r="I307" s="190">
        <v>0.1782</v>
      </c>
      <c r="J307" s="189">
        <v>0.04</v>
      </c>
    </row>
    <row r="308" spans="1:10" ht="22.9" customHeight="1" x14ac:dyDescent="0.25">
      <c r="A308" s="192" t="s">
        <v>2643</v>
      </c>
      <c r="B308" s="192" t="s">
        <v>2630</v>
      </c>
      <c r="C308" s="192" t="s">
        <v>3795</v>
      </c>
      <c r="D308" s="230" t="s">
        <v>2261</v>
      </c>
      <c r="E308" s="231"/>
      <c r="F308" s="232"/>
      <c r="G308" s="192" t="s">
        <v>1</v>
      </c>
      <c r="H308" s="191">
        <v>1.7399999999999999E-2</v>
      </c>
      <c r="I308" s="190">
        <v>43.504899999999999</v>
      </c>
      <c r="J308" s="189">
        <v>0.76</v>
      </c>
    </row>
    <row r="309" spans="1:10" ht="14.25" customHeight="1" x14ac:dyDescent="0.25">
      <c r="A309" s="192" t="s">
        <v>2643</v>
      </c>
      <c r="B309" s="192" t="s">
        <v>2630</v>
      </c>
      <c r="C309" s="192" t="s">
        <v>2752</v>
      </c>
      <c r="D309" s="230" t="s">
        <v>1616</v>
      </c>
      <c r="E309" s="231"/>
      <c r="F309" s="232"/>
      <c r="G309" s="192" t="s">
        <v>19</v>
      </c>
      <c r="H309" s="191">
        <v>7.5541200000000003E-2</v>
      </c>
      <c r="I309" s="190">
        <v>6.3029000000000002</v>
      </c>
      <c r="J309" s="189">
        <v>0.48</v>
      </c>
    </row>
    <row r="310" spans="1:10" ht="14.25" customHeight="1" x14ac:dyDescent="0.25">
      <c r="A310" s="192" t="s">
        <v>2643</v>
      </c>
      <c r="B310" s="192" t="s">
        <v>2630</v>
      </c>
      <c r="C310" s="192" t="s">
        <v>2751</v>
      </c>
      <c r="D310" s="230" t="s">
        <v>1647</v>
      </c>
      <c r="E310" s="231"/>
      <c r="F310" s="232"/>
      <c r="G310" s="192" t="s">
        <v>19</v>
      </c>
      <c r="H310" s="191">
        <v>1.7649E-3</v>
      </c>
      <c r="I310" s="190">
        <v>20.415700000000001</v>
      </c>
      <c r="J310" s="189">
        <v>0.04</v>
      </c>
    </row>
    <row r="311" spans="1:10" ht="22.9" customHeight="1" x14ac:dyDescent="0.25">
      <c r="A311" s="192" t="s">
        <v>2643</v>
      </c>
      <c r="B311" s="192" t="s">
        <v>2630</v>
      </c>
      <c r="C311" s="192" t="s">
        <v>3850</v>
      </c>
      <c r="D311" s="230" t="s">
        <v>1985</v>
      </c>
      <c r="E311" s="231"/>
      <c r="F311" s="232"/>
      <c r="G311" s="192" t="s">
        <v>1</v>
      </c>
      <c r="H311" s="191">
        <v>4.4761799999999997E-2</v>
      </c>
      <c r="I311" s="190">
        <v>218.24529999999999</v>
      </c>
      <c r="J311" s="189">
        <v>9.77</v>
      </c>
    </row>
    <row r="312" spans="1:10" ht="22.9" customHeight="1" x14ac:dyDescent="0.25">
      <c r="A312" s="192" t="s">
        <v>2643</v>
      </c>
      <c r="B312" s="192" t="s">
        <v>2630</v>
      </c>
      <c r="C312" s="192" t="s">
        <v>3314</v>
      </c>
      <c r="D312" s="230" t="s">
        <v>1657</v>
      </c>
      <c r="E312" s="231"/>
      <c r="F312" s="232"/>
      <c r="G312" s="192" t="s">
        <v>1574</v>
      </c>
      <c r="H312" s="191">
        <v>1.7825443999999999</v>
      </c>
      <c r="I312" s="190">
        <v>27.447800000000001</v>
      </c>
      <c r="J312" s="189">
        <v>48.93</v>
      </c>
    </row>
    <row r="313" spans="1:10" ht="22.9" customHeight="1" x14ac:dyDescent="0.25">
      <c r="A313" s="192" t="s">
        <v>2643</v>
      </c>
      <c r="B313" s="192" t="s">
        <v>2630</v>
      </c>
      <c r="C313" s="192" t="s">
        <v>3794</v>
      </c>
      <c r="D313" s="230" t="s">
        <v>2357</v>
      </c>
      <c r="E313" s="231"/>
      <c r="F313" s="232"/>
      <c r="G313" s="192" t="s">
        <v>1</v>
      </c>
      <c r="H313" s="191">
        <v>5.2200000000000003E-2</v>
      </c>
      <c r="I313" s="190">
        <v>8.0609999999999999</v>
      </c>
      <c r="J313" s="189">
        <v>0.42</v>
      </c>
    </row>
    <row r="314" spans="1:10" ht="22.9" customHeight="1" x14ac:dyDescent="0.25">
      <c r="A314" s="192" t="s">
        <v>2725</v>
      </c>
      <c r="B314" s="192" t="s">
        <v>2630</v>
      </c>
      <c r="C314" s="192" t="s">
        <v>2724</v>
      </c>
      <c r="D314" s="230" t="s">
        <v>2050</v>
      </c>
      <c r="E314" s="231"/>
      <c r="F314" s="232"/>
      <c r="G314" s="192" t="s">
        <v>1</v>
      </c>
      <c r="H314" s="191">
        <v>2.3099999999999999E-5</v>
      </c>
      <c r="I314" s="190">
        <v>5020.1289999999999</v>
      </c>
      <c r="J314" s="189">
        <v>0.12</v>
      </c>
    </row>
    <row r="315" spans="1:10" ht="22.9" customHeight="1" x14ac:dyDescent="0.25">
      <c r="A315" s="192" t="s">
        <v>2725</v>
      </c>
      <c r="B315" s="192" t="s">
        <v>2630</v>
      </c>
      <c r="C315" s="192" t="s">
        <v>2750</v>
      </c>
      <c r="D315" s="230" t="s">
        <v>2123</v>
      </c>
      <c r="E315" s="231"/>
      <c r="F315" s="232"/>
      <c r="G315" s="192" t="s">
        <v>1</v>
      </c>
      <c r="H315" s="191">
        <v>1.9999999999999999E-7</v>
      </c>
      <c r="I315" s="190">
        <v>10510.0375</v>
      </c>
      <c r="J315" s="189">
        <v>0</v>
      </c>
    </row>
    <row r="316" spans="1:10" ht="22.9" customHeight="1" x14ac:dyDescent="0.25">
      <c r="A316" s="192" t="s">
        <v>2725</v>
      </c>
      <c r="B316" s="192" t="s">
        <v>2630</v>
      </c>
      <c r="C316" s="192" t="s">
        <v>2749</v>
      </c>
      <c r="D316" s="230" t="s">
        <v>2587</v>
      </c>
      <c r="E316" s="231"/>
      <c r="F316" s="232"/>
      <c r="G316" s="192" t="s">
        <v>1</v>
      </c>
      <c r="H316" s="191">
        <v>9.3000000000000007E-6</v>
      </c>
      <c r="I316" s="190">
        <v>2594.5749000000001</v>
      </c>
      <c r="J316" s="189">
        <v>0.02</v>
      </c>
    </row>
    <row r="317" spans="1:10" ht="22.9" customHeight="1" x14ac:dyDescent="0.25">
      <c r="A317" s="192" t="s">
        <v>2725</v>
      </c>
      <c r="B317" s="192" t="s">
        <v>2630</v>
      </c>
      <c r="C317" s="192" t="s">
        <v>2748</v>
      </c>
      <c r="D317" s="230" t="s">
        <v>2483</v>
      </c>
      <c r="E317" s="231"/>
      <c r="F317" s="232"/>
      <c r="G317" s="192" t="s">
        <v>1</v>
      </c>
      <c r="H317" s="191">
        <v>1.0200000000000001E-5</v>
      </c>
      <c r="I317" s="190">
        <v>1206.8588999999999</v>
      </c>
      <c r="J317" s="189">
        <v>0.01</v>
      </c>
    </row>
    <row r="318" spans="1:10" ht="32.65" customHeight="1" x14ac:dyDescent="0.25">
      <c r="A318" s="192" t="s">
        <v>2725</v>
      </c>
      <c r="B318" s="192" t="s">
        <v>2630</v>
      </c>
      <c r="C318" s="192" t="s">
        <v>2747</v>
      </c>
      <c r="D318" s="230" t="s">
        <v>2538</v>
      </c>
      <c r="E318" s="231"/>
      <c r="F318" s="232"/>
      <c r="G318" s="192" t="s">
        <v>1</v>
      </c>
      <c r="H318" s="191">
        <v>9.9999999999999995E-8</v>
      </c>
      <c r="I318" s="190">
        <v>419892.9313</v>
      </c>
      <c r="J318" s="189">
        <v>0.04</v>
      </c>
    </row>
    <row r="319" spans="1:10" ht="22.9" customHeight="1" x14ac:dyDescent="0.25">
      <c r="A319" s="192" t="s">
        <v>2725</v>
      </c>
      <c r="B319" s="192" t="s">
        <v>2630</v>
      </c>
      <c r="C319" s="192" t="s">
        <v>2746</v>
      </c>
      <c r="D319" s="230" t="s">
        <v>2204</v>
      </c>
      <c r="E319" s="231"/>
      <c r="F319" s="232"/>
      <c r="G319" s="192" t="s">
        <v>1</v>
      </c>
      <c r="H319" s="191">
        <v>1.19E-5</v>
      </c>
      <c r="I319" s="190">
        <v>20420.8583</v>
      </c>
      <c r="J319" s="189">
        <v>0.24</v>
      </c>
    </row>
    <row r="320" spans="1:10" ht="22.9" customHeight="1" x14ac:dyDescent="0.25">
      <c r="A320" s="192" t="s">
        <v>2725</v>
      </c>
      <c r="B320" s="192" t="s">
        <v>2630</v>
      </c>
      <c r="C320" s="192" t="s">
        <v>3602</v>
      </c>
      <c r="D320" s="230" t="s">
        <v>2548</v>
      </c>
      <c r="E320" s="231"/>
      <c r="F320" s="232"/>
      <c r="G320" s="192" t="s">
        <v>1</v>
      </c>
      <c r="H320" s="191">
        <v>3.3000000000000002E-6</v>
      </c>
      <c r="I320" s="190">
        <v>4949.2736000000004</v>
      </c>
      <c r="J320" s="189">
        <v>0.02</v>
      </c>
    </row>
    <row r="321" spans="1:10" ht="22.9" customHeight="1" x14ac:dyDescent="0.25">
      <c r="A321" s="192" t="s">
        <v>2725</v>
      </c>
      <c r="B321" s="192" t="s">
        <v>2630</v>
      </c>
      <c r="C321" s="192" t="s">
        <v>3831</v>
      </c>
      <c r="D321" s="230" t="s">
        <v>2613</v>
      </c>
      <c r="E321" s="231"/>
      <c r="F321" s="232"/>
      <c r="G321" s="192" t="s">
        <v>1</v>
      </c>
      <c r="H321" s="191">
        <v>5.9999999999999997E-7</v>
      </c>
      <c r="I321" s="190">
        <v>13305.7718</v>
      </c>
      <c r="J321" s="189">
        <v>0.01</v>
      </c>
    </row>
    <row r="322" spans="1:10" ht="32.65" customHeight="1" x14ac:dyDescent="0.25">
      <c r="A322" s="192" t="s">
        <v>2725</v>
      </c>
      <c r="B322" s="192" t="s">
        <v>2630</v>
      </c>
      <c r="C322" s="192" t="s">
        <v>2927</v>
      </c>
      <c r="D322" s="230" t="s">
        <v>2079</v>
      </c>
      <c r="E322" s="231"/>
      <c r="F322" s="232"/>
      <c r="G322" s="192" t="s">
        <v>1</v>
      </c>
      <c r="H322" s="191">
        <v>0</v>
      </c>
      <c r="I322" s="190">
        <v>573715.01749999996</v>
      </c>
      <c r="J322" s="189">
        <v>0</v>
      </c>
    </row>
    <row r="323" spans="1:10" ht="32.65" customHeight="1" x14ac:dyDescent="0.25">
      <c r="A323" s="192" t="s">
        <v>2725</v>
      </c>
      <c r="B323" s="192" t="s">
        <v>2630</v>
      </c>
      <c r="C323" s="192" t="s">
        <v>2926</v>
      </c>
      <c r="D323" s="230" t="s">
        <v>2379</v>
      </c>
      <c r="E323" s="231"/>
      <c r="F323" s="232"/>
      <c r="G323" s="192" t="s">
        <v>1</v>
      </c>
      <c r="H323" s="191">
        <v>0</v>
      </c>
      <c r="I323" s="190">
        <v>67606.718200000003</v>
      </c>
      <c r="J323" s="189">
        <v>0</v>
      </c>
    </row>
    <row r="324" spans="1:10" ht="14.25" customHeight="1" x14ac:dyDescent="0.25">
      <c r="A324" s="192" t="s">
        <v>2631</v>
      </c>
      <c r="B324" s="192" t="s">
        <v>2630</v>
      </c>
      <c r="C324" s="192" t="s">
        <v>2745</v>
      </c>
      <c r="D324" s="230" t="s">
        <v>2744</v>
      </c>
      <c r="E324" s="231"/>
      <c r="F324" s="232"/>
      <c r="G324" s="192" t="s">
        <v>0</v>
      </c>
      <c r="H324" s="191">
        <v>2.2874000000000002E-3</v>
      </c>
      <c r="I324" s="190">
        <v>6.46</v>
      </c>
      <c r="J324" s="189">
        <v>0.03</v>
      </c>
    </row>
    <row r="325" spans="1:10" ht="14.25" customHeight="1" x14ac:dyDescent="0.25">
      <c r="A325" s="192" t="s">
        <v>2631</v>
      </c>
      <c r="B325" s="192" t="s">
        <v>2630</v>
      </c>
      <c r="C325" s="192" t="s">
        <v>2693</v>
      </c>
      <c r="D325" s="230" t="s">
        <v>2692</v>
      </c>
      <c r="E325" s="231"/>
      <c r="F325" s="232"/>
      <c r="G325" s="192" t="s">
        <v>0</v>
      </c>
      <c r="H325" s="191">
        <v>0.6708944</v>
      </c>
      <c r="I325" s="190">
        <v>6.7</v>
      </c>
      <c r="J325" s="189">
        <v>9.83</v>
      </c>
    </row>
    <row r="326" spans="1:10" ht="14.25" customHeight="1" x14ac:dyDescent="0.25">
      <c r="A326" s="192" t="s">
        <v>2631</v>
      </c>
      <c r="B326" s="192" t="s">
        <v>2630</v>
      </c>
      <c r="C326" s="192" t="s">
        <v>2743</v>
      </c>
      <c r="D326" s="230" t="s">
        <v>2742</v>
      </c>
      <c r="E326" s="231"/>
      <c r="F326" s="232"/>
      <c r="G326" s="192" t="s">
        <v>0</v>
      </c>
      <c r="H326" s="191">
        <v>1.40351E-2</v>
      </c>
      <c r="I326" s="190">
        <v>8.93</v>
      </c>
      <c r="J326" s="189">
        <v>0.27</v>
      </c>
    </row>
    <row r="327" spans="1:10" ht="14.25" customHeight="1" x14ac:dyDescent="0.25">
      <c r="A327" s="192" t="s">
        <v>2631</v>
      </c>
      <c r="B327" s="192" t="s">
        <v>2630</v>
      </c>
      <c r="C327" s="192" t="s">
        <v>2902</v>
      </c>
      <c r="D327" s="230" t="s">
        <v>2901</v>
      </c>
      <c r="E327" s="231"/>
      <c r="F327" s="232"/>
      <c r="G327" s="192" t="s">
        <v>0</v>
      </c>
      <c r="H327" s="191">
        <v>0.32153759999999998</v>
      </c>
      <c r="I327" s="190">
        <v>6.46</v>
      </c>
      <c r="J327" s="189">
        <v>4.54</v>
      </c>
    </row>
    <row r="328" spans="1:10" ht="14.25" customHeight="1" x14ac:dyDescent="0.25">
      <c r="A328" s="192" t="s">
        <v>2631</v>
      </c>
      <c r="B328" s="192" t="s">
        <v>2630</v>
      </c>
      <c r="C328" s="192" t="s">
        <v>2723</v>
      </c>
      <c r="D328" s="230" t="s">
        <v>2722</v>
      </c>
      <c r="E328" s="231"/>
      <c r="F328" s="232"/>
      <c r="G328" s="192" t="s">
        <v>0</v>
      </c>
      <c r="H328" s="191">
        <v>0.44281700000000002</v>
      </c>
      <c r="I328" s="190">
        <v>6.7</v>
      </c>
      <c r="J328" s="189">
        <v>6.49</v>
      </c>
    </row>
    <row r="329" spans="1:10" ht="14.25" customHeight="1" x14ac:dyDescent="0.25">
      <c r="A329" s="192" t="s">
        <v>2631</v>
      </c>
      <c r="B329" s="192" t="s">
        <v>2630</v>
      </c>
      <c r="C329" s="192" t="s">
        <v>3530</v>
      </c>
      <c r="D329" s="230" t="s">
        <v>3529</v>
      </c>
      <c r="E329" s="231"/>
      <c r="F329" s="232"/>
      <c r="G329" s="192" t="s">
        <v>0</v>
      </c>
      <c r="H329" s="191">
        <v>0.15895909999999999</v>
      </c>
      <c r="I329" s="190">
        <v>8.93</v>
      </c>
      <c r="J329" s="189">
        <v>3.1</v>
      </c>
    </row>
    <row r="330" spans="1:10" ht="14.25" customHeight="1" x14ac:dyDescent="0.25">
      <c r="A330" s="192" t="s">
        <v>2631</v>
      </c>
      <c r="B330" s="192" t="s">
        <v>2630</v>
      </c>
      <c r="C330" s="192" t="s">
        <v>2721</v>
      </c>
      <c r="D330" s="230" t="s">
        <v>2720</v>
      </c>
      <c r="E330" s="231"/>
      <c r="F330" s="232"/>
      <c r="G330" s="192" t="s">
        <v>0</v>
      </c>
      <c r="H330" s="191">
        <v>0.10501679999999999</v>
      </c>
      <c r="I330" s="190">
        <v>8.93</v>
      </c>
      <c r="J330" s="189">
        <v>2.0499999999999998</v>
      </c>
    </row>
    <row r="331" spans="1:10" ht="14.25" customHeight="1" x14ac:dyDescent="0.25">
      <c r="A331" s="192" t="s">
        <v>2631</v>
      </c>
      <c r="B331" s="192" t="s">
        <v>2630</v>
      </c>
      <c r="C331" s="192" t="s">
        <v>2691</v>
      </c>
      <c r="D331" s="230" t="s">
        <v>2690</v>
      </c>
      <c r="E331" s="231"/>
      <c r="F331" s="232"/>
      <c r="G331" s="192" t="s">
        <v>0</v>
      </c>
      <c r="H331" s="191">
        <v>1.9014745</v>
      </c>
      <c r="I331" s="190">
        <v>8.93</v>
      </c>
      <c r="J331" s="189">
        <v>37.130000000000003</v>
      </c>
    </row>
    <row r="332" spans="1:10" ht="14.25" customHeight="1" x14ac:dyDescent="0.25">
      <c r="A332" s="192" t="s">
        <v>2631</v>
      </c>
      <c r="B332" s="192" t="s">
        <v>2630</v>
      </c>
      <c r="C332" s="192" t="s">
        <v>2870</v>
      </c>
      <c r="D332" s="230" t="s">
        <v>2869</v>
      </c>
      <c r="E332" s="231"/>
      <c r="F332" s="232"/>
      <c r="G332" s="192" t="s">
        <v>0</v>
      </c>
      <c r="H332" s="191">
        <v>0.35518230000000001</v>
      </c>
      <c r="I332" s="190">
        <v>8.93</v>
      </c>
      <c r="J332" s="189">
        <v>6.94</v>
      </c>
    </row>
    <row r="333" spans="1:10" ht="14.25" customHeight="1" x14ac:dyDescent="0.25">
      <c r="A333" s="192" t="s">
        <v>2631</v>
      </c>
      <c r="B333" s="192" t="s">
        <v>2630</v>
      </c>
      <c r="C333" s="192" t="s">
        <v>2719</v>
      </c>
      <c r="D333" s="230" t="s">
        <v>2718</v>
      </c>
      <c r="E333" s="231"/>
      <c r="F333" s="232"/>
      <c r="G333" s="192" t="s">
        <v>0</v>
      </c>
      <c r="H333" s="191">
        <v>0.83158840000000001</v>
      </c>
      <c r="I333" s="190">
        <v>8.93</v>
      </c>
      <c r="J333" s="189">
        <v>16.239999999999998</v>
      </c>
    </row>
    <row r="334" spans="1:10" ht="14.25" customHeight="1" x14ac:dyDescent="0.25">
      <c r="A334" s="192" t="s">
        <v>2631</v>
      </c>
      <c r="B334" s="192" t="s">
        <v>2630</v>
      </c>
      <c r="C334" s="192" t="s">
        <v>2925</v>
      </c>
      <c r="D334" s="230" t="s">
        <v>2924</v>
      </c>
      <c r="E334" s="231"/>
      <c r="F334" s="232"/>
      <c r="G334" s="192" t="s">
        <v>0</v>
      </c>
      <c r="H334" s="191">
        <v>4.32E-5</v>
      </c>
      <c r="I334" s="190">
        <v>8.93</v>
      </c>
      <c r="J334" s="189">
        <v>0</v>
      </c>
    </row>
    <row r="335" spans="1:10" ht="14.25" customHeight="1" x14ac:dyDescent="0.25">
      <c r="A335" s="192" t="s">
        <v>2631</v>
      </c>
      <c r="B335" s="192" t="s">
        <v>2630</v>
      </c>
      <c r="C335" s="192" t="s">
        <v>2741</v>
      </c>
      <c r="D335" s="230" t="s">
        <v>2740</v>
      </c>
      <c r="E335" s="231"/>
      <c r="F335" s="232"/>
      <c r="G335" s="192" t="s">
        <v>0</v>
      </c>
      <c r="H335" s="191">
        <v>9.2219999999999997E-4</v>
      </c>
      <c r="I335" s="190">
        <v>9.89</v>
      </c>
      <c r="J335" s="189">
        <v>0.02</v>
      </c>
    </row>
    <row r="336" spans="1:10" ht="14.25" customHeight="1" x14ac:dyDescent="0.25">
      <c r="A336" s="192" t="s">
        <v>2631</v>
      </c>
      <c r="B336" s="192" t="s">
        <v>2630</v>
      </c>
      <c r="C336" s="192" t="s">
        <v>3601</v>
      </c>
      <c r="D336" s="230" t="s">
        <v>3600</v>
      </c>
      <c r="E336" s="231"/>
      <c r="F336" s="232"/>
      <c r="G336" s="192" t="s">
        <v>0</v>
      </c>
      <c r="H336" s="191">
        <v>3.2015799999999997E-2</v>
      </c>
      <c r="I336" s="190">
        <v>8.93</v>
      </c>
      <c r="J336" s="189">
        <v>0.63</v>
      </c>
    </row>
    <row r="337" spans="1:10" ht="14.25" customHeight="1" x14ac:dyDescent="0.25">
      <c r="A337" s="192" t="s">
        <v>2631</v>
      </c>
      <c r="B337" s="192" t="s">
        <v>2630</v>
      </c>
      <c r="C337" s="192" t="s">
        <v>2739</v>
      </c>
      <c r="D337" s="230" t="s">
        <v>2738</v>
      </c>
      <c r="E337" s="231"/>
      <c r="F337" s="232"/>
      <c r="G337" s="192" t="s">
        <v>0</v>
      </c>
      <c r="H337" s="191">
        <v>0.1080416</v>
      </c>
      <c r="I337" s="190">
        <v>9.89</v>
      </c>
      <c r="J337" s="189">
        <v>2.34</v>
      </c>
    </row>
    <row r="338" spans="1:10" ht="14.25" customHeight="1" x14ac:dyDescent="0.25">
      <c r="A338" s="192" t="s">
        <v>2631</v>
      </c>
      <c r="B338" s="192" t="s">
        <v>2630</v>
      </c>
      <c r="C338" s="192" t="s">
        <v>2639</v>
      </c>
      <c r="D338" s="230" t="s">
        <v>2638</v>
      </c>
      <c r="E338" s="231"/>
      <c r="F338" s="232"/>
      <c r="G338" s="192" t="s">
        <v>0</v>
      </c>
      <c r="H338" s="191">
        <v>2.7760270999999999</v>
      </c>
      <c r="I338" s="190">
        <v>8.93</v>
      </c>
      <c r="J338" s="189">
        <v>54.21</v>
      </c>
    </row>
    <row r="339" spans="1:10" ht="14.25" customHeight="1" x14ac:dyDescent="0.25">
      <c r="A339" s="192" t="s">
        <v>2631</v>
      </c>
      <c r="B339" s="192" t="s">
        <v>2630</v>
      </c>
      <c r="C339" s="192" t="s">
        <v>2675</v>
      </c>
      <c r="D339" s="230" t="s">
        <v>2674</v>
      </c>
      <c r="E339" s="231"/>
      <c r="F339" s="232"/>
      <c r="G339" s="192" t="s">
        <v>0</v>
      </c>
      <c r="H339" s="191">
        <v>0.31346790000000002</v>
      </c>
      <c r="I339" s="190">
        <v>8.93</v>
      </c>
      <c r="J339" s="189">
        <v>6.12</v>
      </c>
    </row>
    <row r="340" spans="1:10" ht="14.25" customHeight="1" x14ac:dyDescent="0.25">
      <c r="A340" s="192" t="s">
        <v>2631</v>
      </c>
      <c r="B340" s="192" t="s">
        <v>2630</v>
      </c>
      <c r="C340" s="192" t="s">
        <v>2646</v>
      </c>
      <c r="D340" s="230" t="s">
        <v>2645</v>
      </c>
      <c r="E340" s="231"/>
      <c r="F340" s="232"/>
      <c r="G340" s="192" t="s">
        <v>0</v>
      </c>
      <c r="H340" s="191">
        <v>2.3084703000000002</v>
      </c>
      <c r="I340" s="190">
        <v>6.46</v>
      </c>
      <c r="J340" s="189">
        <v>32.61</v>
      </c>
    </row>
    <row r="341" spans="1:10" ht="14.25" customHeight="1" x14ac:dyDescent="0.25">
      <c r="A341" s="192" t="s">
        <v>2631</v>
      </c>
      <c r="B341" s="192" t="s">
        <v>2630</v>
      </c>
      <c r="C341" s="192" t="s">
        <v>3597</v>
      </c>
      <c r="D341" s="230" t="s">
        <v>3596</v>
      </c>
      <c r="E341" s="231"/>
      <c r="F341" s="232"/>
      <c r="G341" s="192" t="s">
        <v>0</v>
      </c>
      <c r="H341" s="191">
        <v>0.17364479999999999</v>
      </c>
      <c r="I341" s="190">
        <v>8.93</v>
      </c>
      <c r="J341" s="189">
        <v>3.39</v>
      </c>
    </row>
    <row r="342" spans="1:10" ht="14.25" customHeight="1" x14ac:dyDescent="0.25">
      <c r="A342" s="192" t="s">
        <v>2631</v>
      </c>
      <c r="B342" s="192" t="s">
        <v>2630</v>
      </c>
      <c r="C342" s="192" t="s">
        <v>2713</v>
      </c>
      <c r="D342" s="230" t="s">
        <v>2712</v>
      </c>
      <c r="E342" s="231"/>
      <c r="F342" s="232"/>
      <c r="G342" s="192" t="s">
        <v>0</v>
      </c>
      <c r="H342" s="191">
        <v>0.36897439999999998</v>
      </c>
      <c r="I342" s="190">
        <v>6.7</v>
      </c>
      <c r="J342" s="189">
        <v>5.41</v>
      </c>
    </row>
    <row r="343" spans="1:10" ht="14.25" customHeight="1" x14ac:dyDescent="0.25">
      <c r="A343" s="239" t="s">
        <v>2627</v>
      </c>
      <c r="B343" s="240"/>
      <c r="C343" s="240"/>
      <c r="D343" s="240"/>
      <c r="E343" s="241"/>
      <c r="F343" s="188">
        <v>87.5</v>
      </c>
      <c r="G343" s="239" t="s">
        <v>2626</v>
      </c>
      <c r="H343" s="240"/>
      <c r="I343" s="241"/>
      <c r="J343" s="188">
        <v>908.51</v>
      </c>
    </row>
    <row r="344" spans="1:10" ht="14.25" customHeight="1" x14ac:dyDescent="0.25">
      <c r="A344" s="239" t="s">
        <v>2625</v>
      </c>
      <c r="B344" s="240"/>
      <c r="C344" s="240"/>
      <c r="D344" s="240"/>
      <c r="E344" s="241"/>
      <c r="F344" s="188">
        <v>103.89</v>
      </c>
      <c r="G344" s="239" t="s">
        <v>2624</v>
      </c>
      <c r="H344" s="240"/>
      <c r="I344" s="241"/>
      <c r="J344" s="188">
        <v>204.14</v>
      </c>
    </row>
    <row r="345" spans="1:10" ht="14.25" customHeight="1" x14ac:dyDescent="0.25">
      <c r="A345" s="239" t="s">
        <v>2623</v>
      </c>
      <c r="B345" s="240"/>
      <c r="C345" s="240"/>
      <c r="D345" s="240"/>
      <c r="E345" s="241"/>
      <c r="F345" s="188">
        <v>191.39</v>
      </c>
      <c r="G345" s="239" t="s">
        <v>2622</v>
      </c>
      <c r="H345" s="240"/>
      <c r="I345" s="241"/>
      <c r="J345" s="188">
        <v>1112.6500000000001</v>
      </c>
    </row>
    <row r="346" spans="1:10" ht="14.25" customHeight="1" x14ac:dyDescent="0.25">
      <c r="A346" s="196" t="s">
        <v>185</v>
      </c>
      <c r="B346" s="196" t="s">
        <v>2630</v>
      </c>
      <c r="C346" s="196" t="s">
        <v>3849</v>
      </c>
      <c r="D346" s="233" t="s">
        <v>186</v>
      </c>
      <c r="E346" s="234"/>
      <c r="F346" s="234"/>
      <c r="G346" s="234"/>
      <c r="H346" s="234"/>
      <c r="I346" s="235"/>
      <c r="J346" s="196" t="s">
        <v>198</v>
      </c>
    </row>
    <row r="347" spans="1:10" ht="14.25" customHeight="1" x14ac:dyDescent="0.25">
      <c r="A347" s="195" t="s">
        <v>74</v>
      </c>
      <c r="B347" s="195" t="s">
        <v>75</v>
      </c>
      <c r="C347" s="195" t="s">
        <v>29</v>
      </c>
      <c r="D347" s="236" t="s">
        <v>30</v>
      </c>
      <c r="E347" s="237"/>
      <c r="F347" s="238"/>
      <c r="G347" s="195" t="s">
        <v>2635</v>
      </c>
      <c r="H347" s="195" t="s">
        <v>1465</v>
      </c>
      <c r="I347" s="194" t="s">
        <v>2634</v>
      </c>
      <c r="J347" s="193" t="s">
        <v>76</v>
      </c>
    </row>
    <row r="348" spans="1:10" ht="22.9" customHeight="1" x14ac:dyDescent="0.25">
      <c r="A348" s="192" t="s">
        <v>2643</v>
      </c>
      <c r="B348" s="192" t="s">
        <v>2630</v>
      </c>
      <c r="C348" s="192" t="s">
        <v>3823</v>
      </c>
      <c r="D348" s="230" t="s">
        <v>2134</v>
      </c>
      <c r="E348" s="231"/>
      <c r="F348" s="232"/>
      <c r="G348" s="192" t="s">
        <v>1</v>
      </c>
      <c r="H348" s="191">
        <v>2.1027455000000002</v>
      </c>
      <c r="I348" s="190">
        <v>1.4097</v>
      </c>
      <c r="J348" s="189">
        <v>2.96</v>
      </c>
    </row>
    <row r="349" spans="1:10" ht="14.25" customHeight="1" x14ac:dyDescent="0.25">
      <c r="A349" s="192" t="s">
        <v>2643</v>
      </c>
      <c r="B349" s="192" t="s">
        <v>2630</v>
      </c>
      <c r="C349" s="192" t="s">
        <v>2784</v>
      </c>
      <c r="D349" s="230" t="s">
        <v>1998</v>
      </c>
      <c r="E349" s="231"/>
      <c r="F349" s="232"/>
      <c r="G349" s="192" t="s">
        <v>1</v>
      </c>
      <c r="H349" s="191">
        <v>4.7454999999999997E-3</v>
      </c>
      <c r="I349" s="190">
        <v>46.745399999999997</v>
      </c>
      <c r="J349" s="189">
        <v>0.22</v>
      </c>
    </row>
    <row r="350" spans="1:10" ht="22.9" customHeight="1" x14ac:dyDescent="0.25">
      <c r="A350" s="192" t="s">
        <v>2643</v>
      </c>
      <c r="B350" s="192" t="s">
        <v>2630</v>
      </c>
      <c r="C350" s="192" t="s">
        <v>3337</v>
      </c>
      <c r="D350" s="230" t="s">
        <v>1761</v>
      </c>
      <c r="E350" s="231"/>
      <c r="F350" s="232"/>
      <c r="G350" s="192" t="s">
        <v>1606</v>
      </c>
      <c r="H350" s="191">
        <v>4.8120599999999999E-2</v>
      </c>
      <c r="I350" s="190">
        <v>6.7080000000000002</v>
      </c>
      <c r="J350" s="189">
        <v>0.32</v>
      </c>
    </row>
    <row r="351" spans="1:10" ht="14.25" customHeight="1" x14ac:dyDescent="0.25">
      <c r="A351" s="192" t="s">
        <v>2643</v>
      </c>
      <c r="B351" s="192" t="s">
        <v>2630</v>
      </c>
      <c r="C351" s="192" t="s">
        <v>3299</v>
      </c>
      <c r="D351" s="230" t="s">
        <v>2022</v>
      </c>
      <c r="E351" s="231"/>
      <c r="F351" s="232"/>
      <c r="G351" s="192" t="s">
        <v>1</v>
      </c>
      <c r="H351" s="191">
        <v>0.2311</v>
      </c>
      <c r="I351" s="190">
        <v>3.3620999999999999</v>
      </c>
      <c r="J351" s="189">
        <v>0.78</v>
      </c>
    </row>
    <row r="352" spans="1:10" ht="14.25" customHeight="1" x14ac:dyDescent="0.25">
      <c r="A352" s="192" t="s">
        <v>2643</v>
      </c>
      <c r="B352" s="192" t="s">
        <v>2630</v>
      </c>
      <c r="C352" s="192" t="s">
        <v>3296</v>
      </c>
      <c r="D352" s="230" t="s">
        <v>1943</v>
      </c>
      <c r="E352" s="231"/>
      <c r="F352" s="232"/>
      <c r="G352" s="192" t="s">
        <v>1</v>
      </c>
      <c r="H352" s="191">
        <v>0.21199999999999999</v>
      </c>
      <c r="I352" s="190">
        <v>1.8956999999999999</v>
      </c>
      <c r="J352" s="189">
        <v>0.4</v>
      </c>
    </row>
    <row r="353" spans="1:10" ht="22.9" customHeight="1" x14ac:dyDescent="0.25">
      <c r="A353" s="192" t="s">
        <v>2643</v>
      </c>
      <c r="B353" s="192" t="s">
        <v>2630</v>
      </c>
      <c r="C353" s="192" t="s">
        <v>2765</v>
      </c>
      <c r="D353" s="230" t="s">
        <v>1626</v>
      </c>
      <c r="E353" s="231"/>
      <c r="F353" s="232"/>
      <c r="G353" s="192" t="s">
        <v>1575</v>
      </c>
      <c r="H353" s="191">
        <v>4.4460000000000002E-4</v>
      </c>
      <c r="I353" s="190">
        <v>80.018199999999993</v>
      </c>
      <c r="J353" s="189">
        <v>0.04</v>
      </c>
    </row>
    <row r="354" spans="1:10" ht="1.9" customHeight="1" x14ac:dyDescent="0.25"/>
    <row r="355" spans="1:10" ht="11.25" customHeight="1" x14ac:dyDescent="0.25">
      <c r="A355" s="242" t="s">
        <v>2621</v>
      </c>
      <c r="B355" s="242"/>
      <c r="C355" s="242"/>
      <c r="D355" s="242"/>
      <c r="E355" s="242"/>
      <c r="F355" s="242"/>
      <c r="G355" s="242"/>
      <c r="H355" s="242"/>
      <c r="I355" s="242"/>
      <c r="J355" s="242"/>
    </row>
    <row r="356" spans="1:10" ht="11.25" customHeight="1" x14ac:dyDescent="0.25">
      <c r="A356" s="242" t="s">
        <v>2620</v>
      </c>
      <c r="B356" s="242"/>
      <c r="C356" s="242"/>
      <c r="D356" s="242"/>
      <c r="E356" s="242"/>
      <c r="F356" s="242"/>
      <c r="G356" s="242"/>
      <c r="H356" s="242"/>
      <c r="I356" s="242"/>
      <c r="J356" s="242"/>
    </row>
    <row r="357" spans="1:10" ht="11.25" customHeight="1" x14ac:dyDescent="0.25">
      <c r="A357" s="242" t="s">
        <v>2619</v>
      </c>
      <c r="B357" s="242"/>
      <c r="C357" s="242"/>
      <c r="D357" s="242"/>
      <c r="E357" s="242"/>
      <c r="F357" s="242"/>
      <c r="G357" s="242"/>
      <c r="H357" s="242"/>
      <c r="I357" s="242"/>
      <c r="J357" s="242"/>
    </row>
    <row r="358" spans="1:10" ht="70.900000000000006" customHeight="1" x14ac:dyDescent="0.25"/>
    <row r="359" spans="1:10" ht="14.25" customHeight="1" x14ac:dyDescent="0.25">
      <c r="A359" s="210" t="s">
        <v>2673</v>
      </c>
      <c r="B359" s="211"/>
      <c r="C359" s="211"/>
      <c r="D359" s="211"/>
      <c r="E359" s="211"/>
      <c r="F359" s="211"/>
      <c r="G359" s="211"/>
      <c r="H359" s="211"/>
      <c r="I359" s="211"/>
      <c r="J359" s="212"/>
    </row>
    <row r="360" spans="1:10" ht="14.25" customHeight="1" x14ac:dyDescent="0.25">
      <c r="A360" s="200" t="s">
        <v>2672</v>
      </c>
      <c r="B360" s="213" t="s">
        <v>77</v>
      </c>
      <c r="C360" s="214"/>
      <c r="D360" s="214"/>
      <c r="E360" s="214"/>
      <c r="F360" s="214"/>
      <c r="G360" s="214"/>
      <c r="H360" s="215"/>
      <c r="I360" s="197" t="s">
        <v>2671</v>
      </c>
      <c r="J360" s="192" t="s">
        <v>3848</v>
      </c>
    </row>
    <row r="361" spans="1:10" ht="14.25" customHeight="1" x14ac:dyDescent="0.25">
      <c r="A361" s="200" t="s">
        <v>81</v>
      </c>
      <c r="B361" s="213" t="s">
        <v>85</v>
      </c>
      <c r="C361" s="214"/>
      <c r="D361" s="214"/>
      <c r="E361" s="214"/>
      <c r="F361" s="214"/>
      <c r="G361" s="214"/>
      <c r="H361" s="215"/>
      <c r="I361" s="197" t="s">
        <v>2669</v>
      </c>
      <c r="J361" s="202">
        <v>45477</v>
      </c>
    </row>
    <row r="362" spans="1:10" ht="14.25" customHeight="1" x14ac:dyDescent="0.25">
      <c r="A362" s="199" t="s">
        <v>2668</v>
      </c>
      <c r="B362" s="213" t="s">
        <v>2667</v>
      </c>
      <c r="C362" s="214"/>
      <c r="D362" s="214"/>
      <c r="E362" s="214"/>
      <c r="F362" s="214"/>
      <c r="G362" s="214"/>
      <c r="H362" s="215"/>
      <c r="I362" s="216" t="s">
        <v>2666</v>
      </c>
      <c r="J362" s="217"/>
    </row>
    <row r="363" spans="1:10" ht="14.25" customHeight="1" x14ac:dyDescent="0.25">
      <c r="A363" s="218" t="s">
        <v>2665</v>
      </c>
      <c r="B363" s="221" t="s">
        <v>2664</v>
      </c>
      <c r="C363" s="222"/>
      <c r="D363" s="222"/>
      <c r="E363" s="222"/>
      <c r="F363" s="222"/>
      <c r="G363" s="222"/>
      <c r="H363" s="223"/>
      <c r="I363" s="197" t="s">
        <v>2663</v>
      </c>
      <c r="J363" s="192" t="s">
        <v>2662</v>
      </c>
    </row>
    <row r="364" spans="1:10" ht="14.25" customHeight="1" x14ac:dyDescent="0.25">
      <c r="A364" s="219"/>
      <c r="B364" s="224"/>
      <c r="C364" s="225"/>
      <c r="D364" s="225"/>
      <c r="E364" s="225"/>
      <c r="F364" s="225"/>
      <c r="G364" s="225"/>
      <c r="H364" s="226"/>
      <c r="I364" s="198" t="s">
        <v>2661</v>
      </c>
      <c r="J364" s="192" t="s">
        <v>2660</v>
      </c>
    </row>
    <row r="365" spans="1:10" ht="14.25" customHeight="1" x14ac:dyDescent="0.25">
      <c r="A365" s="219"/>
      <c r="B365" s="224"/>
      <c r="C365" s="225"/>
      <c r="D365" s="225"/>
      <c r="E365" s="225"/>
      <c r="F365" s="225"/>
      <c r="G365" s="225"/>
      <c r="H365" s="226"/>
      <c r="I365" s="216" t="s">
        <v>27</v>
      </c>
      <c r="J365" s="217"/>
    </row>
    <row r="366" spans="1:10" ht="14.25" customHeight="1" x14ac:dyDescent="0.25">
      <c r="A366" s="219"/>
      <c r="B366" s="227"/>
      <c r="C366" s="228"/>
      <c r="D366" s="228"/>
      <c r="E366" s="228"/>
      <c r="F366" s="228"/>
      <c r="G366" s="228"/>
      <c r="H366" s="229"/>
      <c r="I366" s="197" t="s">
        <v>2659</v>
      </c>
      <c r="J366" s="192" t="s">
        <v>2658</v>
      </c>
    </row>
    <row r="367" spans="1:10" ht="14.25" customHeight="1" x14ac:dyDescent="0.25">
      <c r="A367" s="220"/>
      <c r="B367" s="230" t="s">
        <v>2383</v>
      </c>
      <c r="C367" s="231"/>
      <c r="D367" s="232"/>
      <c r="E367" s="230" t="s">
        <v>2383</v>
      </c>
      <c r="F367" s="231"/>
      <c r="G367" s="231"/>
      <c r="H367" s="232"/>
      <c r="I367" s="197" t="s">
        <v>2657</v>
      </c>
      <c r="J367" s="192" t="s">
        <v>2383</v>
      </c>
    </row>
    <row r="368" spans="1:10" ht="14.25" customHeight="1" x14ac:dyDescent="0.25">
      <c r="A368" s="197" t="s">
        <v>2656</v>
      </c>
      <c r="B368" s="230" t="s">
        <v>2655</v>
      </c>
      <c r="C368" s="231"/>
      <c r="D368" s="231"/>
      <c r="E368" s="231"/>
      <c r="F368" s="231"/>
      <c r="G368" s="231"/>
      <c r="H368" s="231"/>
      <c r="I368" s="231"/>
      <c r="J368" s="232"/>
    </row>
    <row r="369" spans="1:10" ht="14.25" customHeight="1" x14ac:dyDescent="0.25">
      <c r="A369" s="192" t="s">
        <v>2643</v>
      </c>
      <c r="B369" s="192" t="s">
        <v>2630</v>
      </c>
      <c r="C369" s="192" t="s">
        <v>2702</v>
      </c>
      <c r="D369" s="230" t="s">
        <v>1597</v>
      </c>
      <c r="E369" s="231"/>
      <c r="F369" s="232"/>
      <c r="G369" s="192" t="s">
        <v>1575</v>
      </c>
      <c r="H369" s="191">
        <v>8.8768399999999997E-2</v>
      </c>
      <c r="I369" s="190">
        <v>78.9893</v>
      </c>
      <c r="J369" s="189">
        <v>7.01</v>
      </c>
    </row>
    <row r="370" spans="1:10" ht="14.25" customHeight="1" x14ac:dyDescent="0.25">
      <c r="A370" s="192" t="s">
        <v>2643</v>
      </c>
      <c r="B370" s="192" t="s">
        <v>2630</v>
      </c>
      <c r="C370" s="192" t="s">
        <v>3533</v>
      </c>
      <c r="D370" s="230" t="s">
        <v>1652</v>
      </c>
      <c r="E370" s="231"/>
      <c r="F370" s="232"/>
      <c r="G370" s="192" t="s">
        <v>19</v>
      </c>
      <c r="H370" s="191">
        <v>0.7360795</v>
      </c>
      <c r="I370" s="190">
        <v>0.69669999999999999</v>
      </c>
      <c r="J370" s="189">
        <v>0.51</v>
      </c>
    </row>
    <row r="371" spans="1:10" ht="14.25" customHeight="1" x14ac:dyDescent="0.25">
      <c r="A371" s="192" t="s">
        <v>2643</v>
      </c>
      <c r="B371" s="192" t="s">
        <v>2630</v>
      </c>
      <c r="C371" s="192" t="s">
        <v>3822</v>
      </c>
      <c r="D371" s="230" t="s">
        <v>2105</v>
      </c>
      <c r="E371" s="231"/>
      <c r="F371" s="232"/>
      <c r="G371" s="192" t="s">
        <v>1</v>
      </c>
      <c r="H371" s="191">
        <v>1.9300000000000001E-2</v>
      </c>
      <c r="I371" s="190">
        <v>140.56039999999999</v>
      </c>
      <c r="J371" s="189">
        <v>2.71</v>
      </c>
    </row>
    <row r="372" spans="1:10" ht="14.25" customHeight="1" x14ac:dyDescent="0.25">
      <c r="A372" s="192" t="s">
        <v>2643</v>
      </c>
      <c r="B372" s="192" t="s">
        <v>2630</v>
      </c>
      <c r="C372" s="192" t="s">
        <v>3829</v>
      </c>
      <c r="D372" s="230" t="s">
        <v>1791</v>
      </c>
      <c r="E372" s="231"/>
      <c r="F372" s="232"/>
      <c r="G372" s="192" t="s">
        <v>1</v>
      </c>
      <c r="H372" s="191">
        <v>8.02842E-2</v>
      </c>
      <c r="I372" s="190">
        <v>85.470399999999998</v>
      </c>
      <c r="J372" s="189">
        <v>6.86</v>
      </c>
    </row>
    <row r="373" spans="1:10" ht="14.25" customHeight="1" x14ac:dyDescent="0.25">
      <c r="A373" s="192" t="s">
        <v>2643</v>
      </c>
      <c r="B373" s="192" t="s">
        <v>2630</v>
      </c>
      <c r="C373" s="192" t="s">
        <v>2764</v>
      </c>
      <c r="D373" s="230" t="s">
        <v>2088</v>
      </c>
      <c r="E373" s="231"/>
      <c r="F373" s="232"/>
      <c r="G373" s="192" t="s">
        <v>1</v>
      </c>
      <c r="H373" s="191">
        <v>0.40069700000000003</v>
      </c>
      <c r="I373" s="190">
        <v>2.7059000000000002</v>
      </c>
      <c r="J373" s="189">
        <v>1.08</v>
      </c>
    </row>
    <row r="374" spans="1:10" ht="14.25" customHeight="1" x14ac:dyDescent="0.25">
      <c r="A374" s="192" t="s">
        <v>2643</v>
      </c>
      <c r="B374" s="192" t="s">
        <v>2630</v>
      </c>
      <c r="C374" s="192" t="s">
        <v>3847</v>
      </c>
      <c r="D374" s="230" t="s">
        <v>2582</v>
      </c>
      <c r="E374" s="231"/>
      <c r="F374" s="232"/>
      <c r="G374" s="192" t="s">
        <v>1</v>
      </c>
      <c r="H374" s="191">
        <v>7.6999999999999999E-2</v>
      </c>
      <c r="I374" s="190">
        <v>2.0983000000000001</v>
      </c>
      <c r="J374" s="189">
        <v>0.16</v>
      </c>
    </row>
    <row r="375" spans="1:10" ht="22.9" customHeight="1" x14ac:dyDescent="0.25">
      <c r="A375" s="192" t="s">
        <v>2643</v>
      </c>
      <c r="B375" s="192" t="s">
        <v>2630</v>
      </c>
      <c r="C375" s="192" t="s">
        <v>2915</v>
      </c>
      <c r="D375" s="230" t="s">
        <v>1971</v>
      </c>
      <c r="E375" s="231"/>
      <c r="F375" s="232"/>
      <c r="G375" s="192" t="s">
        <v>1</v>
      </c>
      <c r="H375" s="191">
        <v>0.23325779999999999</v>
      </c>
      <c r="I375" s="190">
        <v>0.74529999999999996</v>
      </c>
      <c r="J375" s="189">
        <v>0.17</v>
      </c>
    </row>
    <row r="376" spans="1:10" ht="22.9" customHeight="1" x14ac:dyDescent="0.25">
      <c r="A376" s="192" t="s">
        <v>2643</v>
      </c>
      <c r="B376" s="192" t="s">
        <v>2630</v>
      </c>
      <c r="C376" s="192" t="s">
        <v>3632</v>
      </c>
      <c r="D376" s="230" t="s">
        <v>2515</v>
      </c>
      <c r="E376" s="231"/>
      <c r="F376" s="232"/>
      <c r="G376" s="192" t="s">
        <v>1</v>
      </c>
      <c r="H376" s="191">
        <v>0.57820000000000005</v>
      </c>
      <c r="I376" s="190">
        <v>0.25109999999999999</v>
      </c>
      <c r="J376" s="189">
        <v>0.15</v>
      </c>
    </row>
    <row r="377" spans="1:10" ht="22.9" customHeight="1" x14ac:dyDescent="0.25">
      <c r="A377" s="192" t="s">
        <v>2643</v>
      </c>
      <c r="B377" s="192" t="s">
        <v>2630</v>
      </c>
      <c r="C377" s="192" t="s">
        <v>3821</v>
      </c>
      <c r="D377" s="230" t="s">
        <v>2113</v>
      </c>
      <c r="E377" s="231"/>
      <c r="F377" s="232"/>
      <c r="G377" s="192" t="s">
        <v>10</v>
      </c>
      <c r="H377" s="191">
        <v>1.7612760999999999</v>
      </c>
      <c r="I377" s="190">
        <v>1.1585000000000001</v>
      </c>
      <c r="J377" s="189">
        <v>2.04</v>
      </c>
    </row>
    <row r="378" spans="1:10" ht="22.9" customHeight="1" x14ac:dyDescent="0.25">
      <c r="A378" s="192" t="s">
        <v>2643</v>
      </c>
      <c r="B378" s="192" t="s">
        <v>2630</v>
      </c>
      <c r="C378" s="192" t="s">
        <v>3053</v>
      </c>
      <c r="D378" s="230" t="s">
        <v>1669</v>
      </c>
      <c r="E378" s="231"/>
      <c r="F378" s="232"/>
      <c r="G378" s="192" t="s">
        <v>10</v>
      </c>
      <c r="H378" s="191">
        <v>0.19790289999999999</v>
      </c>
      <c r="I378" s="190">
        <v>11.957800000000001</v>
      </c>
      <c r="J378" s="189">
        <v>2.37</v>
      </c>
    </row>
    <row r="379" spans="1:10" ht="22.9" customHeight="1" x14ac:dyDescent="0.25">
      <c r="A379" s="192" t="s">
        <v>2643</v>
      </c>
      <c r="B379" s="192" t="s">
        <v>2630</v>
      </c>
      <c r="C379" s="192" t="s">
        <v>3059</v>
      </c>
      <c r="D379" s="230" t="s">
        <v>1632</v>
      </c>
      <c r="E379" s="231"/>
      <c r="F379" s="232"/>
      <c r="G379" s="192" t="s">
        <v>10</v>
      </c>
      <c r="H379" s="191">
        <v>4.3132302999999999</v>
      </c>
      <c r="I379" s="190">
        <v>1.839</v>
      </c>
      <c r="J379" s="189">
        <v>7.93</v>
      </c>
    </row>
    <row r="380" spans="1:10" ht="22.9" customHeight="1" x14ac:dyDescent="0.25">
      <c r="A380" s="192" t="s">
        <v>2643</v>
      </c>
      <c r="B380" s="192" t="s">
        <v>2630</v>
      </c>
      <c r="C380" s="192" t="s">
        <v>3057</v>
      </c>
      <c r="D380" s="230" t="s">
        <v>1672</v>
      </c>
      <c r="E380" s="231"/>
      <c r="F380" s="232"/>
      <c r="G380" s="192" t="s">
        <v>10</v>
      </c>
      <c r="H380" s="191">
        <v>2.5160198999999999</v>
      </c>
      <c r="I380" s="190">
        <v>3.0461999999999998</v>
      </c>
      <c r="J380" s="189">
        <v>7.66</v>
      </c>
    </row>
    <row r="381" spans="1:10" ht="14.25" customHeight="1" x14ac:dyDescent="0.25">
      <c r="A381" s="192" t="s">
        <v>2643</v>
      </c>
      <c r="B381" s="192" t="s">
        <v>2630</v>
      </c>
      <c r="C381" s="192" t="s">
        <v>3846</v>
      </c>
      <c r="D381" s="230" t="s">
        <v>2450</v>
      </c>
      <c r="E381" s="231"/>
      <c r="F381" s="232"/>
      <c r="G381" s="192" t="s">
        <v>10</v>
      </c>
      <c r="H381" s="191">
        <v>0.64753499999999997</v>
      </c>
      <c r="I381" s="190">
        <v>2.0901999999999998</v>
      </c>
      <c r="J381" s="189">
        <v>1.35</v>
      </c>
    </row>
    <row r="382" spans="1:10" ht="22.9" customHeight="1" x14ac:dyDescent="0.25">
      <c r="A382" s="192" t="s">
        <v>2643</v>
      </c>
      <c r="B382" s="192" t="s">
        <v>2630</v>
      </c>
      <c r="C382" s="192" t="s">
        <v>2958</v>
      </c>
      <c r="D382" s="230" t="s">
        <v>2416</v>
      </c>
      <c r="E382" s="231"/>
      <c r="F382" s="232"/>
      <c r="G382" s="192" t="s">
        <v>1</v>
      </c>
      <c r="H382" s="191">
        <v>1.9300000000000001E-2</v>
      </c>
      <c r="I382" s="190">
        <v>17.547799999999999</v>
      </c>
      <c r="J382" s="189">
        <v>0.34</v>
      </c>
    </row>
    <row r="383" spans="1:10" ht="22.9" customHeight="1" x14ac:dyDescent="0.25">
      <c r="A383" s="192" t="s">
        <v>2643</v>
      </c>
      <c r="B383" s="192" t="s">
        <v>2630</v>
      </c>
      <c r="C383" s="192" t="s">
        <v>3819</v>
      </c>
      <c r="D383" s="230" t="s">
        <v>2310</v>
      </c>
      <c r="E383" s="231"/>
      <c r="F383" s="232"/>
      <c r="G383" s="192" t="s">
        <v>1</v>
      </c>
      <c r="H383" s="191">
        <v>0.1734</v>
      </c>
      <c r="I383" s="190">
        <v>3.8157999999999999</v>
      </c>
      <c r="J383" s="189">
        <v>0.66</v>
      </c>
    </row>
    <row r="384" spans="1:10" ht="14.25" customHeight="1" x14ac:dyDescent="0.25">
      <c r="A384" s="192" t="s">
        <v>2643</v>
      </c>
      <c r="B384" s="192" t="s">
        <v>2630</v>
      </c>
      <c r="C384" s="192" t="s">
        <v>3845</v>
      </c>
      <c r="D384" s="230" t="s">
        <v>2488</v>
      </c>
      <c r="E384" s="231"/>
      <c r="F384" s="232"/>
      <c r="G384" s="192" t="s">
        <v>1</v>
      </c>
      <c r="H384" s="191">
        <v>3.85E-2</v>
      </c>
      <c r="I384" s="190">
        <v>22.643599999999999</v>
      </c>
      <c r="J384" s="189">
        <v>0.87</v>
      </c>
    </row>
    <row r="385" spans="1:10" ht="14.25" customHeight="1" x14ac:dyDescent="0.25">
      <c r="A385" s="192" t="s">
        <v>2643</v>
      </c>
      <c r="B385" s="192" t="s">
        <v>2630</v>
      </c>
      <c r="C385" s="192" t="s">
        <v>2893</v>
      </c>
      <c r="D385" s="230" t="s">
        <v>1585</v>
      </c>
      <c r="E385" s="231"/>
      <c r="F385" s="232"/>
      <c r="G385" s="192" t="s">
        <v>19</v>
      </c>
      <c r="H385" s="191">
        <v>2.209622</v>
      </c>
      <c r="I385" s="190">
        <v>1.6203000000000001</v>
      </c>
      <c r="J385" s="189">
        <v>3.58</v>
      </c>
    </row>
    <row r="386" spans="1:10" ht="22.9" customHeight="1" x14ac:dyDescent="0.25">
      <c r="A386" s="192" t="s">
        <v>2643</v>
      </c>
      <c r="B386" s="192" t="s">
        <v>2630</v>
      </c>
      <c r="C386" s="192" t="s">
        <v>3537</v>
      </c>
      <c r="D386" s="230" t="s">
        <v>1664</v>
      </c>
      <c r="E386" s="231"/>
      <c r="F386" s="232"/>
      <c r="G386" s="192" t="s">
        <v>1574</v>
      </c>
      <c r="H386" s="191">
        <v>8.5429900000000003E-2</v>
      </c>
      <c r="I386" s="190">
        <v>29.084299999999999</v>
      </c>
      <c r="J386" s="189">
        <v>2.48</v>
      </c>
    </row>
    <row r="387" spans="1:10" ht="22.9" customHeight="1" x14ac:dyDescent="0.25">
      <c r="A387" s="192" t="s">
        <v>2643</v>
      </c>
      <c r="B387" s="192" t="s">
        <v>2630</v>
      </c>
      <c r="C387" s="192" t="s">
        <v>2763</v>
      </c>
      <c r="D387" s="230" t="s">
        <v>2471</v>
      </c>
      <c r="E387" s="231"/>
      <c r="F387" s="232"/>
      <c r="G387" s="192" t="s">
        <v>1574</v>
      </c>
      <c r="H387" s="191">
        <v>2.441E-3</v>
      </c>
      <c r="I387" s="190">
        <v>43.561599999999999</v>
      </c>
      <c r="J387" s="189">
        <v>0.11</v>
      </c>
    </row>
    <row r="388" spans="1:10" ht="14.25" customHeight="1" x14ac:dyDescent="0.25">
      <c r="A388" s="192" t="s">
        <v>2643</v>
      </c>
      <c r="B388" s="192" t="s">
        <v>2630</v>
      </c>
      <c r="C388" s="192" t="s">
        <v>2700</v>
      </c>
      <c r="D388" s="230" t="s">
        <v>1579</v>
      </c>
      <c r="E388" s="231"/>
      <c r="F388" s="232"/>
      <c r="G388" s="192" t="s">
        <v>19</v>
      </c>
      <c r="H388" s="191">
        <v>23.146000799999999</v>
      </c>
      <c r="I388" s="190">
        <v>0.90739999999999998</v>
      </c>
      <c r="J388" s="189">
        <v>21</v>
      </c>
    </row>
    <row r="389" spans="1:10" ht="14.25" customHeight="1" x14ac:dyDescent="0.25">
      <c r="A389" s="192" t="s">
        <v>2643</v>
      </c>
      <c r="B389" s="192" t="s">
        <v>2630</v>
      </c>
      <c r="C389" s="192" t="s">
        <v>3276</v>
      </c>
      <c r="D389" s="230" t="s">
        <v>1957</v>
      </c>
      <c r="E389" s="231"/>
      <c r="F389" s="232"/>
      <c r="G389" s="192" t="s">
        <v>19</v>
      </c>
      <c r="H389" s="191">
        <v>1.3355999999999999E-3</v>
      </c>
      <c r="I389" s="190">
        <v>41.382300000000001</v>
      </c>
      <c r="J389" s="189">
        <v>0.06</v>
      </c>
    </row>
    <row r="390" spans="1:10" ht="14.25" customHeight="1" x14ac:dyDescent="0.25">
      <c r="A390" s="192" t="s">
        <v>2643</v>
      </c>
      <c r="B390" s="192" t="s">
        <v>2630</v>
      </c>
      <c r="C390" s="192" t="s">
        <v>3818</v>
      </c>
      <c r="D390" s="230" t="s">
        <v>2144</v>
      </c>
      <c r="E390" s="231"/>
      <c r="F390" s="232"/>
      <c r="G390" s="192" t="s">
        <v>1</v>
      </c>
      <c r="H390" s="191">
        <v>0.28910000000000002</v>
      </c>
      <c r="I390" s="190">
        <v>8.9602000000000004</v>
      </c>
      <c r="J390" s="189">
        <v>2.59</v>
      </c>
    </row>
    <row r="391" spans="1:10" ht="14.25" customHeight="1" x14ac:dyDescent="0.25">
      <c r="A391" s="192" t="s">
        <v>2643</v>
      </c>
      <c r="B391" s="192" t="s">
        <v>2630</v>
      </c>
      <c r="C391" s="192" t="s">
        <v>3817</v>
      </c>
      <c r="D391" s="230" t="s">
        <v>2324</v>
      </c>
      <c r="E391" s="231"/>
      <c r="F391" s="232"/>
      <c r="G391" s="192" t="s">
        <v>1</v>
      </c>
      <c r="H391" s="191">
        <v>0.13489999999999999</v>
      </c>
      <c r="I391" s="190">
        <v>9.8675999999999995</v>
      </c>
      <c r="J391" s="189">
        <v>1.33</v>
      </c>
    </row>
    <row r="392" spans="1:10" ht="22.9" customHeight="1" x14ac:dyDescent="0.25">
      <c r="A392" s="192" t="s">
        <v>2643</v>
      </c>
      <c r="B392" s="192" t="s">
        <v>2630</v>
      </c>
      <c r="C392" s="192" t="s">
        <v>3816</v>
      </c>
      <c r="D392" s="230" t="s">
        <v>2318</v>
      </c>
      <c r="E392" s="231"/>
      <c r="F392" s="232"/>
      <c r="G392" s="192" t="s">
        <v>16</v>
      </c>
      <c r="H392" s="191">
        <v>1.7162459999999999</v>
      </c>
      <c r="I392" s="190">
        <v>0.2268</v>
      </c>
      <c r="J392" s="189">
        <v>0.39</v>
      </c>
    </row>
    <row r="393" spans="1:10" ht="14.25" customHeight="1" x14ac:dyDescent="0.25">
      <c r="A393" s="192" t="s">
        <v>2643</v>
      </c>
      <c r="B393" s="192" t="s">
        <v>2630</v>
      </c>
      <c r="C393" s="192" t="s">
        <v>3384</v>
      </c>
      <c r="D393" s="230" t="s">
        <v>1999</v>
      </c>
      <c r="E393" s="231"/>
      <c r="F393" s="232"/>
      <c r="G393" s="192" t="s">
        <v>1</v>
      </c>
      <c r="H393" s="191">
        <v>5.7799999999999997E-2</v>
      </c>
      <c r="I393" s="190">
        <v>19.646100000000001</v>
      </c>
      <c r="J393" s="189">
        <v>1.1399999999999999</v>
      </c>
    </row>
    <row r="394" spans="1:10" ht="14.25" customHeight="1" x14ac:dyDescent="0.25">
      <c r="A394" s="192" t="s">
        <v>2643</v>
      </c>
      <c r="B394" s="192" t="s">
        <v>2630</v>
      </c>
      <c r="C394" s="192" t="s">
        <v>3815</v>
      </c>
      <c r="D394" s="230" t="s">
        <v>2438</v>
      </c>
      <c r="E394" s="231"/>
      <c r="F394" s="232"/>
      <c r="G394" s="192" t="s">
        <v>1</v>
      </c>
      <c r="H394" s="191">
        <v>0.19270000000000001</v>
      </c>
      <c r="I394" s="190">
        <v>2.4384999999999999</v>
      </c>
      <c r="J394" s="189">
        <v>0.47</v>
      </c>
    </row>
    <row r="395" spans="1:10" ht="22.9" customHeight="1" x14ac:dyDescent="0.25">
      <c r="A395" s="192" t="s">
        <v>2643</v>
      </c>
      <c r="B395" s="192" t="s">
        <v>2630</v>
      </c>
      <c r="C395" s="192" t="s">
        <v>2762</v>
      </c>
      <c r="D395" s="230" t="s">
        <v>2236</v>
      </c>
      <c r="E395" s="231"/>
      <c r="F395" s="232"/>
      <c r="G395" s="192" t="s">
        <v>1606</v>
      </c>
      <c r="H395" s="191">
        <v>2.0929999999999999E-4</v>
      </c>
      <c r="I395" s="190">
        <v>6.4488000000000003</v>
      </c>
      <c r="J395" s="189">
        <v>0</v>
      </c>
    </row>
    <row r="396" spans="1:10" ht="14.25" customHeight="1" x14ac:dyDescent="0.25">
      <c r="A396" s="192" t="s">
        <v>2643</v>
      </c>
      <c r="B396" s="192" t="s">
        <v>2630</v>
      </c>
      <c r="C396" s="192" t="s">
        <v>3814</v>
      </c>
      <c r="D396" s="230" t="s">
        <v>2125</v>
      </c>
      <c r="E396" s="231"/>
      <c r="F396" s="232"/>
      <c r="G396" s="192" t="s">
        <v>1</v>
      </c>
      <c r="H396" s="191">
        <v>0.1734</v>
      </c>
      <c r="I396" s="190">
        <v>15.627700000000001</v>
      </c>
      <c r="J396" s="189">
        <v>2.71</v>
      </c>
    </row>
    <row r="397" spans="1:10" ht="22.9" customHeight="1" x14ac:dyDescent="0.25">
      <c r="A397" s="192" t="s">
        <v>2643</v>
      </c>
      <c r="B397" s="192" t="s">
        <v>2630</v>
      </c>
      <c r="C397" s="192" t="s">
        <v>3659</v>
      </c>
      <c r="D397" s="230" t="s">
        <v>1728</v>
      </c>
      <c r="E397" s="231"/>
      <c r="F397" s="232"/>
      <c r="G397" s="192" t="s">
        <v>1</v>
      </c>
      <c r="H397" s="191">
        <v>0.28889999999999999</v>
      </c>
      <c r="I397" s="190">
        <v>22.424900000000001</v>
      </c>
      <c r="J397" s="189">
        <v>6.48</v>
      </c>
    </row>
    <row r="398" spans="1:10" ht="14.25" customHeight="1" x14ac:dyDescent="0.25">
      <c r="A398" s="192" t="s">
        <v>2643</v>
      </c>
      <c r="B398" s="192" t="s">
        <v>2630</v>
      </c>
      <c r="C398" s="192" t="s">
        <v>3813</v>
      </c>
      <c r="D398" s="230" t="s">
        <v>2019</v>
      </c>
      <c r="E398" s="231"/>
      <c r="F398" s="232"/>
      <c r="G398" s="192" t="s">
        <v>10</v>
      </c>
      <c r="H398" s="191">
        <v>2.3028947999999998</v>
      </c>
      <c r="I398" s="190">
        <v>3.2406000000000001</v>
      </c>
      <c r="J398" s="189">
        <v>7.46</v>
      </c>
    </row>
    <row r="399" spans="1:10" ht="14.25" customHeight="1" x14ac:dyDescent="0.25">
      <c r="A399" s="192" t="s">
        <v>2643</v>
      </c>
      <c r="B399" s="192" t="s">
        <v>2630</v>
      </c>
      <c r="C399" s="192" t="s">
        <v>2734</v>
      </c>
      <c r="D399" s="230" t="s">
        <v>2009</v>
      </c>
      <c r="E399" s="231"/>
      <c r="F399" s="232"/>
      <c r="G399" s="192" t="s">
        <v>2010</v>
      </c>
      <c r="H399" s="191">
        <v>0.20744319999999999</v>
      </c>
      <c r="I399" s="190">
        <v>0.95599999999999996</v>
      </c>
      <c r="J399" s="189">
        <v>0.2</v>
      </c>
    </row>
    <row r="400" spans="1:10" ht="14.25" customHeight="1" x14ac:dyDescent="0.25">
      <c r="A400" s="192" t="s">
        <v>2643</v>
      </c>
      <c r="B400" s="192" t="s">
        <v>2630</v>
      </c>
      <c r="C400" s="192" t="s">
        <v>3266</v>
      </c>
      <c r="D400" s="230" t="s">
        <v>2137</v>
      </c>
      <c r="E400" s="231"/>
      <c r="F400" s="232"/>
      <c r="G400" s="192" t="s">
        <v>1</v>
      </c>
      <c r="H400" s="191">
        <v>3.85E-2</v>
      </c>
      <c r="I400" s="190">
        <v>4.8771000000000004</v>
      </c>
      <c r="J400" s="189">
        <v>0.19</v>
      </c>
    </row>
    <row r="401" spans="1:10" ht="22.9" customHeight="1" x14ac:dyDescent="0.25">
      <c r="A401" s="192" t="s">
        <v>2643</v>
      </c>
      <c r="B401" s="192" t="s">
        <v>2630</v>
      </c>
      <c r="C401" s="192" t="s">
        <v>3812</v>
      </c>
      <c r="D401" s="230" t="s">
        <v>2074</v>
      </c>
      <c r="E401" s="231"/>
      <c r="F401" s="232"/>
      <c r="G401" s="192" t="s">
        <v>1</v>
      </c>
      <c r="H401" s="191">
        <v>1.9300000000000001E-2</v>
      </c>
      <c r="I401" s="190">
        <v>164.8081</v>
      </c>
      <c r="J401" s="189">
        <v>3.18</v>
      </c>
    </row>
    <row r="402" spans="1:10" ht="22.9" customHeight="1" x14ac:dyDescent="0.25">
      <c r="A402" s="192" t="s">
        <v>2643</v>
      </c>
      <c r="B402" s="192" t="s">
        <v>2630</v>
      </c>
      <c r="C402" s="192" t="s">
        <v>3811</v>
      </c>
      <c r="D402" s="230" t="s">
        <v>2082</v>
      </c>
      <c r="E402" s="231"/>
      <c r="F402" s="232"/>
      <c r="G402" s="192" t="s">
        <v>1</v>
      </c>
      <c r="H402" s="191">
        <v>1.9300000000000001E-2</v>
      </c>
      <c r="I402" s="190">
        <v>159.3801</v>
      </c>
      <c r="J402" s="189">
        <v>3.08</v>
      </c>
    </row>
    <row r="403" spans="1:10" ht="32.65" customHeight="1" x14ac:dyDescent="0.25">
      <c r="A403" s="192" t="s">
        <v>2643</v>
      </c>
      <c r="B403" s="192" t="s">
        <v>2630</v>
      </c>
      <c r="C403" s="192" t="s">
        <v>3810</v>
      </c>
      <c r="D403" s="230" t="s">
        <v>2122</v>
      </c>
      <c r="E403" s="231"/>
      <c r="F403" s="232"/>
      <c r="G403" s="192" t="s">
        <v>16</v>
      </c>
      <c r="H403" s="191">
        <v>5.7799999999999997E-2</v>
      </c>
      <c r="I403" s="190">
        <v>52.659500000000001</v>
      </c>
      <c r="J403" s="189">
        <v>3.04</v>
      </c>
    </row>
    <row r="404" spans="1:10" ht="32.65" customHeight="1" x14ac:dyDescent="0.25">
      <c r="A404" s="192" t="s">
        <v>2643</v>
      </c>
      <c r="B404" s="192" t="s">
        <v>2630</v>
      </c>
      <c r="C404" s="192" t="s">
        <v>3844</v>
      </c>
      <c r="D404" s="230" t="s">
        <v>2140</v>
      </c>
      <c r="E404" s="231"/>
      <c r="F404" s="232"/>
      <c r="G404" s="192" t="s">
        <v>16</v>
      </c>
      <c r="H404" s="191">
        <v>3.85E-2</v>
      </c>
      <c r="I404" s="190">
        <v>58.9544</v>
      </c>
      <c r="J404" s="189">
        <v>2.27</v>
      </c>
    </row>
    <row r="405" spans="1:10" ht="14.25" customHeight="1" x14ac:dyDescent="0.25">
      <c r="A405" s="192" t="s">
        <v>2643</v>
      </c>
      <c r="B405" s="192" t="s">
        <v>2630</v>
      </c>
      <c r="C405" s="192" t="s">
        <v>3051</v>
      </c>
      <c r="D405" s="230" t="s">
        <v>1965</v>
      </c>
      <c r="E405" s="231"/>
      <c r="F405" s="232"/>
      <c r="G405" s="192" t="s">
        <v>1</v>
      </c>
      <c r="H405" s="191">
        <v>6.6870700000000005E-2</v>
      </c>
      <c r="I405" s="190">
        <v>6.2705000000000002</v>
      </c>
      <c r="J405" s="189">
        <v>0.42</v>
      </c>
    </row>
    <row r="406" spans="1:10" ht="14.25" customHeight="1" x14ac:dyDescent="0.25">
      <c r="A406" s="192" t="s">
        <v>2643</v>
      </c>
      <c r="B406" s="192" t="s">
        <v>2630</v>
      </c>
      <c r="C406" s="192" t="s">
        <v>2811</v>
      </c>
      <c r="D406" s="230" t="s">
        <v>2358</v>
      </c>
      <c r="E406" s="231"/>
      <c r="F406" s="232"/>
      <c r="G406" s="192" t="s">
        <v>1</v>
      </c>
      <c r="H406" s="191">
        <v>6.1459000000000001E-3</v>
      </c>
      <c r="I406" s="190">
        <v>2.552</v>
      </c>
      <c r="J406" s="189">
        <v>0.02</v>
      </c>
    </row>
    <row r="407" spans="1:10" ht="22.9" customHeight="1" x14ac:dyDescent="0.25">
      <c r="A407" s="192" t="s">
        <v>2643</v>
      </c>
      <c r="B407" s="192" t="s">
        <v>2630</v>
      </c>
      <c r="C407" s="192" t="s">
        <v>3809</v>
      </c>
      <c r="D407" s="230" t="s">
        <v>1650</v>
      </c>
      <c r="E407" s="231"/>
      <c r="F407" s="232"/>
      <c r="G407" s="192" t="s">
        <v>1574</v>
      </c>
      <c r="H407" s="191">
        <v>0.99380000000000002</v>
      </c>
      <c r="I407" s="190">
        <v>78.4465</v>
      </c>
      <c r="J407" s="189">
        <v>77.959999999999994</v>
      </c>
    </row>
    <row r="408" spans="1:10" ht="14.25" customHeight="1" x14ac:dyDescent="0.25">
      <c r="A408" s="192" t="s">
        <v>2643</v>
      </c>
      <c r="B408" s="192" t="s">
        <v>2630</v>
      </c>
      <c r="C408" s="192" t="s">
        <v>2761</v>
      </c>
      <c r="D408" s="230" t="s">
        <v>1909</v>
      </c>
      <c r="E408" s="231"/>
      <c r="F408" s="232"/>
      <c r="G408" s="192" t="s">
        <v>1606</v>
      </c>
      <c r="H408" s="191">
        <v>1.3730000000000001E-3</v>
      </c>
      <c r="I408" s="190">
        <v>4.8365999999999998</v>
      </c>
      <c r="J408" s="189">
        <v>0.01</v>
      </c>
    </row>
    <row r="409" spans="1:10" ht="22.9" customHeight="1" x14ac:dyDescent="0.25">
      <c r="A409" s="192" t="s">
        <v>2643</v>
      </c>
      <c r="B409" s="192" t="s">
        <v>2630</v>
      </c>
      <c r="C409" s="192" t="s">
        <v>2922</v>
      </c>
      <c r="D409" s="230" t="s">
        <v>1900</v>
      </c>
      <c r="E409" s="231"/>
      <c r="F409" s="232"/>
      <c r="G409" s="192" t="s">
        <v>1</v>
      </c>
      <c r="H409" s="191">
        <v>3.85E-2</v>
      </c>
      <c r="I409" s="190">
        <v>50.869100000000003</v>
      </c>
      <c r="J409" s="189">
        <v>1.96</v>
      </c>
    </row>
    <row r="410" spans="1:10" ht="32.65" customHeight="1" x14ac:dyDescent="0.25">
      <c r="A410" s="192" t="s">
        <v>2643</v>
      </c>
      <c r="B410" s="192" t="s">
        <v>2630</v>
      </c>
      <c r="C410" s="192" t="s">
        <v>3843</v>
      </c>
      <c r="D410" s="230" t="s">
        <v>1803</v>
      </c>
      <c r="E410" s="231"/>
      <c r="F410" s="232"/>
      <c r="G410" s="192" t="s">
        <v>1574</v>
      </c>
      <c r="H410" s="191">
        <v>9.64E-2</v>
      </c>
      <c r="I410" s="190">
        <v>871.99300000000005</v>
      </c>
      <c r="J410" s="189">
        <v>84.06</v>
      </c>
    </row>
    <row r="411" spans="1:10" ht="14.25" customHeight="1" x14ac:dyDescent="0.25">
      <c r="A411" s="192" t="s">
        <v>2643</v>
      </c>
      <c r="B411" s="192" t="s">
        <v>2630</v>
      </c>
      <c r="C411" s="192" t="s">
        <v>3309</v>
      </c>
      <c r="D411" s="230" t="s">
        <v>2209</v>
      </c>
      <c r="E411" s="231"/>
      <c r="F411" s="232"/>
      <c r="G411" s="192" t="s">
        <v>1</v>
      </c>
      <c r="H411" s="191">
        <v>5.7799999999999997E-2</v>
      </c>
      <c r="I411" s="190">
        <v>1.9686999999999999</v>
      </c>
      <c r="J411" s="189">
        <v>0.11</v>
      </c>
    </row>
    <row r="412" spans="1:10" ht="14.25" customHeight="1" x14ac:dyDescent="0.25">
      <c r="A412" s="192" t="s">
        <v>2643</v>
      </c>
      <c r="B412" s="192" t="s">
        <v>2630</v>
      </c>
      <c r="C412" s="192" t="s">
        <v>3377</v>
      </c>
      <c r="D412" s="230" t="s">
        <v>2277</v>
      </c>
      <c r="E412" s="231"/>
      <c r="F412" s="232"/>
      <c r="G412" s="192" t="s">
        <v>1</v>
      </c>
      <c r="H412" s="191">
        <v>7.7100000000000002E-2</v>
      </c>
      <c r="I412" s="190">
        <v>1.7823</v>
      </c>
      <c r="J412" s="189">
        <v>0.14000000000000001</v>
      </c>
    </row>
    <row r="413" spans="1:10" ht="22.9" customHeight="1" x14ac:dyDescent="0.25">
      <c r="A413" s="192" t="s">
        <v>2643</v>
      </c>
      <c r="B413" s="192" t="s">
        <v>2630</v>
      </c>
      <c r="C413" s="192" t="s">
        <v>3427</v>
      </c>
      <c r="D413" s="230" t="s">
        <v>2098</v>
      </c>
      <c r="E413" s="231"/>
      <c r="F413" s="232"/>
      <c r="G413" s="192" t="s">
        <v>1</v>
      </c>
      <c r="H413" s="191">
        <v>9.64E-2</v>
      </c>
      <c r="I413" s="190">
        <v>7.0726000000000004</v>
      </c>
      <c r="J413" s="189">
        <v>0.68</v>
      </c>
    </row>
    <row r="414" spans="1:10" ht="14.25" customHeight="1" x14ac:dyDescent="0.25">
      <c r="A414" s="192" t="s">
        <v>2643</v>
      </c>
      <c r="B414" s="192" t="s">
        <v>2630</v>
      </c>
      <c r="C414" s="192" t="s">
        <v>3482</v>
      </c>
      <c r="D414" s="230" t="s">
        <v>2206</v>
      </c>
      <c r="E414" s="231"/>
      <c r="F414" s="232"/>
      <c r="G414" s="192" t="s">
        <v>1</v>
      </c>
      <c r="H414" s="191">
        <v>0.11375200000000001</v>
      </c>
      <c r="I414" s="190">
        <v>0.64</v>
      </c>
      <c r="J414" s="189">
        <v>7.0000000000000007E-2</v>
      </c>
    </row>
    <row r="415" spans="1:10" ht="14.25" customHeight="1" x14ac:dyDescent="0.25">
      <c r="A415" s="192" t="s">
        <v>2643</v>
      </c>
      <c r="B415" s="192" t="s">
        <v>2630</v>
      </c>
      <c r="C415" s="192" t="s">
        <v>3307</v>
      </c>
      <c r="D415" s="230" t="s">
        <v>2136</v>
      </c>
      <c r="E415" s="231"/>
      <c r="F415" s="232"/>
      <c r="G415" s="192" t="s">
        <v>1</v>
      </c>
      <c r="H415" s="191">
        <v>1.9300000000000001E-2</v>
      </c>
      <c r="I415" s="190">
        <v>2.5762999999999998</v>
      </c>
      <c r="J415" s="189">
        <v>0.05</v>
      </c>
    </row>
    <row r="416" spans="1:10" ht="14.25" customHeight="1" x14ac:dyDescent="0.25">
      <c r="A416" s="192" t="s">
        <v>2643</v>
      </c>
      <c r="B416" s="192" t="s">
        <v>2630</v>
      </c>
      <c r="C416" s="192" t="s">
        <v>3268</v>
      </c>
      <c r="D416" s="230" t="s">
        <v>1886</v>
      </c>
      <c r="E416" s="231"/>
      <c r="F416" s="232"/>
      <c r="G416" s="192" t="s">
        <v>1</v>
      </c>
      <c r="H416" s="191">
        <v>3.85E-2</v>
      </c>
      <c r="I416" s="190">
        <v>71.066000000000003</v>
      </c>
      <c r="J416" s="189">
        <v>2.74</v>
      </c>
    </row>
    <row r="417" spans="1:10" ht="22.9" customHeight="1" x14ac:dyDescent="0.25">
      <c r="A417" s="192" t="s">
        <v>2643</v>
      </c>
      <c r="B417" s="192" t="s">
        <v>2630</v>
      </c>
      <c r="C417" s="192" t="s">
        <v>3808</v>
      </c>
      <c r="D417" s="230" t="s">
        <v>1769</v>
      </c>
      <c r="E417" s="231"/>
      <c r="F417" s="232"/>
      <c r="G417" s="192" t="s">
        <v>1</v>
      </c>
      <c r="H417" s="191">
        <v>0.11559999999999999</v>
      </c>
      <c r="I417" s="190">
        <v>116.5882</v>
      </c>
      <c r="J417" s="189">
        <v>13.48</v>
      </c>
    </row>
    <row r="418" spans="1:10" ht="12.75" customHeight="1" x14ac:dyDescent="0.25"/>
    <row r="419" spans="1:10" ht="11.25" customHeight="1" x14ac:dyDescent="0.25">
      <c r="A419" s="242" t="s">
        <v>2621</v>
      </c>
      <c r="B419" s="242"/>
      <c r="C419" s="242"/>
      <c r="D419" s="242"/>
      <c r="E419" s="242"/>
      <c r="F419" s="242"/>
      <c r="G419" s="242"/>
      <c r="H419" s="242"/>
      <c r="I419" s="242"/>
      <c r="J419" s="242"/>
    </row>
    <row r="420" spans="1:10" ht="11.25" customHeight="1" x14ac:dyDescent="0.25">
      <c r="A420" s="242" t="s">
        <v>2620</v>
      </c>
      <c r="B420" s="242"/>
      <c r="C420" s="242"/>
      <c r="D420" s="242"/>
      <c r="E420" s="242"/>
      <c r="F420" s="242"/>
      <c r="G420" s="242"/>
      <c r="H420" s="242"/>
      <c r="I420" s="242"/>
      <c r="J420" s="242"/>
    </row>
    <row r="421" spans="1:10" ht="11.25" customHeight="1" x14ac:dyDescent="0.25">
      <c r="A421" s="242" t="s">
        <v>2619</v>
      </c>
      <c r="B421" s="242"/>
      <c r="C421" s="242"/>
      <c r="D421" s="242"/>
      <c r="E421" s="242"/>
      <c r="F421" s="242"/>
      <c r="G421" s="242"/>
      <c r="H421" s="242"/>
      <c r="I421" s="242"/>
      <c r="J421" s="242"/>
    </row>
    <row r="422" spans="1:10" ht="70.900000000000006" customHeight="1" x14ac:dyDescent="0.25"/>
    <row r="423" spans="1:10" ht="14.25" customHeight="1" x14ac:dyDescent="0.25">
      <c r="A423" s="210" t="s">
        <v>2673</v>
      </c>
      <c r="B423" s="211"/>
      <c r="C423" s="211"/>
      <c r="D423" s="211"/>
      <c r="E423" s="211"/>
      <c r="F423" s="211"/>
      <c r="G423" s="211"/>
      <c r="H423" s="211"/>
      <c r="I423" s="211"/>
      <c r="J423" s="212"/>
    </row>
    <row r="424" spans="1:10" ht="14.25" customHeight="1" x14ac:dyDescent="0.25">
      <c r="A424" s="200" t="s">
        <v>2672</v>
      </c>
      <c r="B424" s="213" t="s">
        <v>77</v>
      </c>
      <c r="C424" s="214"/>
      <c r="D424" s="214"/>
      <c r="E424" s="214"/>
      <c r="F424" s="214"/>
      <c r="G424" s="214"/>
      <c r="H424" s="215"/>
      <c r="I424" s="197" t="s">
        <v>2671</v>
      </c>
      <c r="J424" s="192" t="s">
        <v>3842</v>
      </c>
    </row>
    <row r="425" spans="1:10" ht="14.25" customHeight="1" x14ac:dyDescent="0.25">
      <c r="A425" s="200" t="s">
        <v>81</v>
      </c>
      <c r="B425" s="213" t="s">
        <v>85</v>
      </c>
      <c r="C425" s="214"/>
      <c r="D425" s="214"/>
      <c r="E425" s="214"/>
      <c r="F425" s="214"/>
      <c r="G425" s="214"/>
      <c r="H425" s="215"/>
      <c r="I425" s="197" t="s">
        <v>2669</v>
      </c>
      <c r="J425" s="202">
        <v>45477</v>
      </c>
    </row>
    <row r="426" spans="1:10" ht="14.25" customHeight="1" x14ac:dyDescent="0.25">
      <c r="A426" s="199" t="s">
        <v>2668</v>
      </c>
      <c r="B426" s="213" t="s">
        <v>2667</v>
      </c>
      <c r="C426" s="214"/>
      <c r="D426" s="214"/>
      <c r="E426" s="214"/>
      <c r="F426" s="214"/>
      <c r="G426" s="214"/>
      <c r="H426" s="215"/>
      <c r="I426" s="216" t="s">
        <v>2666</v>
      </c>
      <c r="J426" s="217"/>
    </row>
    <row r="427" spans="1:10" ht="14.25" customHeight="1" x14ac:dyDescent="0.25">
      <c r="A427" s="218" t="s">
        <v>2665</v>
      </c>
      <c r="B427" s="221" t="s">
        <v>2664</v>
      </c>
      <c r="C427" s="222"/>
      <c r="D427" s="222"/>
      <c r="E427" s="222"/>
      <c r="F427" s="222"/>
      <c r="G427" s="222"/>
      <c r="H427" s="223"/>
      <c r="I427" s="197" t="s">
        <v>2663</v>
      </c>
      <c r="J427" s="192" t="s">
        <v>2662</v>
      </c>
    </row>
    <row r="428" spans="1:10" ht="14.25" customHeight="1" x14ac:dyDescent="0.25">
      <c r="A428" s="219"/>
      <c r="B428" s="224"/>
      <c r="C428" s="225"/>
      <c r="D428" s="225"/>
      <c r="E428" s="225"/>
      <c r="F428" s="225"/>
      <c r="G428" s="225"/>
      <c r="H428" s="226"/>
      <c r="I428" s="198" t="s">
        <v>2661</v>
      </c>
      <c r="J428" s="192" t="s">
        <v>2660</v>
      </c>
    </row>
    <row r="429" spans="1:10" ht="14.25" customHeight="1" x14ac:dyDescent="0.25">
      <c r="A429" s="219"/>
      <c r="B429" s="224"/>
      <c r="C429" s="225"/>
      <c r="D429" s="225"/>
      <c r="E429" s="225"/>
      <c r="F429" s="225"/>
      <c r="G429" s="225"/>
      <c r="H429" s="226"/>
      <c r="I429" s="216" t="s">
        <v>27</v>
      </c>
      <c r="J429" s="217"/>
    </row>
    <row r="430" spans="1:10" ht="14.25" customHeight="1" x14ac:dyDescent="0.25">
      <c r="A430" s="219"/>
      <c r="B430" s="227"/>
      <c r="C430" s="228"/>
      <c r="D430" s="228"/>
      <c r="E430" s="228"/>
      <c r="F430" s="228"/>
      <c r="G430" s="228"/>
      <c r="H430" s="229"/>
      <c r="I430" s="197" t="s">
        <v>2659</v>
      </c>
      <c r="J430" s="192" t="s">
        <v>2658</v>
      </c>
    </row>
    <row r="431" spans="1:10" ht="14.25" customHeight="1" x14ac:dyDescent="0.25">
      <c r="A431" s="220"/>
      <c r="B431" s="230" t="s">
        <v>2383</v>
      </c>
      <c r="C431" s="231"/>
      <c r="D431" s="232"/>
      <c r="E431" s="230" t="s">
        <v>2383</v>
      </c>
      <c r="F431" s="231"/>
      <c r="G431" s="231"/>
      <c r="H431" s="232"/>
      <c r="I431" s="197" t="s">
        <v>2657</v>
      </c>
      <c r="J431" s="192" t="s">
        <v>2383</v>
      </c>
    </row>
    <row r="432" spans="1:10" ht="14.25" customHeight="1" x14ac:dyDescent="0.25">
      <c r="A432" s="197" t="s">
        <v>2656</v>
      </c>
      <c r="B432" s="230" t="s">
        <v>2655</v>
      </c>
      <c r="C432" s="231"/>
      <c r="D432" s="231"/>
      <c r="E432" s="231"/>
      <c r="F432" s="231"/>
      <c r="G432" s="231"/>
      <c r="H432" s="231"/>
      <c r="I432" s="231"/>
      <c r="J432" s="232"/>
    </row>
    <row r="433" spans="1:10" ht="22.9" customHeight="1" x14ac:dyDescent="0.25">
      <c r="A433" s="192" t="s">
        <v>2643</v>
      </c>
      <c r="B433" s="192" t="s">
        <v>2630</v>
      </c>
      <c r="C433" s="192" t="s">
        <v>3841</v>
      </c>
      <c r="D433" s="230" t="s">
        <v>2197</v>
      </c>
      <c r="E433" s="231"/>
      <c r="F433" s="232"/>
      <c r="G433" s="192" t="s">
        <v>1</v>
      </c>
      <c r="H433" s="191">
        <v>7.7100000000000002E-2</v>
      </c>
      <c r="I433" s="190">
        <v>91.668099999999995</v>
      </c>
      <c r="J433" s="189">
        <v>7.07</v>
      </c>
    </row>
    <row r="434" spans="1:10" ht="14.25" customHeight="1" x14ac:dyDescent="0.25">
      <c r="A434" s="192" t="s">
        <v>2643</v>
      </c>
      <c r="B434" s="192" t="s">
        <v>2630</v>
      </c>
      <c r="C434" s="192" t="s">
        <v>2760</v>
      </c>
      <c r="D434" s="230" t="s">
        <v>1789</v>
      </c>
      <c r="E434" s="231"/>
      <c r="F434" s="232"/>
      <c r="G434" s="192" t="s">
        <v>1606</v>
      </c>
      <c r="H434" s="191">
        <v>2.4743E-3</v>
      </c>
      <c r="I434" s="190">
        <v>5.3712999999999997</v>
      </c>
      <c r="J434" s="189">
        <v>0.01</v>
      </c>
    </row>
    <row r="435" spans="1:10" ht="22.9" customHeight="1" x14ac:dyDescent="0.25">
      <c r="A435" s="192" t="s">
        <v>2643</v>
      </c>
      <c r="B435" s="192" t="s">
        <v>2630</v>
      </c>
      <c r="C435" s="192" t="s">
        <v>3231</v>
      </c>
      <c r="D435" s="230" t="s">
        <v>1720</v>
      </c>
      <c r="E435" s="231"/>
      <c r="F435" s="232"/>
      <c r="G435" s="192" t="s">
        <v>1</v>
      </c>
      <c r="H435" s="191">
        <v>7.6999999999999999E-2</v>
      </c>
      <c r="I435" s="190">
        <v>16.413599999999999</v>
      </c>
      <c r="J435" s="189">
        <v>1.26</v>
      </c>
    </row>
    <row r="436" spans="1:10" ht="22.9" customHeight="1" x14ac:dyDescent="0.25">
      <c r="A436" s="192" t="s">
        <v>2643</v>
      </c>
      <c r="B436" s="192" t="s">
        <v>2630</v>
      </c>
      <c r="C436" s="192" t="s">
        <v>3284</v>
      </c>
      <c r="D436" s="230" t="s">
        <v>1787</v>
      </c>
      <c r="E436" s="231"/>
      <c r="F436" s="232"/>
      <c r="G436" s="192" t="s">
        <v>1</v>
      </c>
      <c r="H436" s="191">
        <v>7.6999999999999999E-2</v>
      </c>
      <c r="I436" s="190">
        <v>22.133199999999999</v>
      </c>
      <c r="J436" s="189">
        <v>1.7</v>
      </c>
    </row>
    <row r="437" spans="1:10" ht="14.25" customHeight="1" x14ac:dyDescent="0.25">
      <c r="A437" s="192" t="s">
        <v>2643</v>
      </c>
      <c r="B437" s="192" t="s">
        <v>2630</v>
      </c>
      <c r="C437" s="192" t="s">
        <v>3405</v>
      </c>
      <c r="D437" s="230" t="s">
        <v>2363</v>
      </c>
      <c r="E437" s="231"/>
      <c r="F437" s="232"/>
      <c r="G437" s="192" t="s">
        <v>1</v>
      </c>
      <c r="H437" s="191">
        <v>1.9067400000000001</v>
      </c>
      <c r="I437" s="190">
        <v>6.4799999999999996E-2</v>
      </c>
      <c r="J437" s="189">
        <v>0.12</v>
      </c>
    </row>
    <row r="438" spans="1:10" ht="22.9" customHeight="1" x14ac:dyDescent="0.25">
      <c r="A438" s="192" t="s">
        <v>2643</v>
      </c>
      <c r="B438" s="192" t="s">
        <v>2630</v>
      </c>
      <c r="C438" s="192" t="s">
        <v>3806</v>
      </c>
      <c r="D438" s="230" t="s">
        <v>1866</v>
      </c>
      <c r="E438" s="231"/>
      <c r="F438" s="232"/>
      <c r="G438" s="192" t="s">
        <v>1</v>
      </c>
      <c r="H438" s="191">
        <v>1.7162459999999999</v>
      </c>
      <c r="I438" s="190">
        <v>3.4674</v>
      </c>
      <c r="J438" s="189">
        <v>5.95</v>
      </c>
    </row>
    <row r="439" spans="1:10" ht="22.9" customHeight="1" x14ac:dyDescent="0.25">
      <c r="A439" s="192" t="s">
        <v>2643</v>
      </c>
      <c r="B439" s="192" t="s">
        <v>2630</v>
      </c>
      <c r="C439" s="192" t="s">
        <v>3295</v>
      </c>
      <c r="D439" s="230" t="s">
        <v>2055</v>
      </c>
      <c r="E439" s="231"/>
      <c r="F439" s="232"/>
      <c r="G439" s="192" t="s">
        <v>1</v>
      </c>
      <c r="H439" s="191">
        <v>1.8588199999999999E-2</v>
      </c>
      <c r="I439" s="190">
        <v>19.2896</v>
      </c>
      <c r="J439" s="189">
        <v>0.36</v>
      </c>
    </row>
    <row r="440" spans="1:10" ht="14.25" customHeight="1" x14ac:dyDescent="0.25">
      <c r="A440" s="192" t="s">
        <v>2643</v>
      </c>
      <c r="B440" s="192" t="s">
        <v>2630</v>
      </c>
      <c r="C440" s="192" t="s">
        <v>2759</v>
      </c>
      <c r="D440" s="230" t="s">
        <v>1656</v>
      </c>
      <c r="E440" s="231"/>
      <c r="F440" s="232"/>
      <c r="G440" s="192" t="s">
        <v>10</v>
      </c>
      <c r="H440" s="191">
        <v>1.0380500000000001E-2</v>
      </c>
      <c r="I440" s="190">
        <v>3.0785999999999998</v>
      </c>
      <c r="J440" s="189">
        <v>0.03</v>
      </c>
    </row>
    <row r="441" spans="1:10" ht="14.25" customHeight="1" x14ac:dyDescent="0.25">
      <c r="A441" s="192" t="s">
        <v>2643</v>
      </c>
      <c r="B441" s="192" t="s">
        <v>2630</v>
      </c>
      <c r="C441" s="192" t="s">
        <v>2758</v>
      </c>
      <c r="D441" s="230" t="s">
        <v>1670</v>
      </c>
      <c r="E441" s="231"/>
      <c r="F441" s="232"/>
      <c r="G441" s="192" t="s">
        <v>10</v>
      </c>
      <c r="H441" s="191">
        <v>2.2851E-3</v>
      </c>
      <c r="I441" s="190">
        <v>8.8063000000000002</v>
      </c>
      <c r="J441" s="189">
        <v>0.02</v>
      </c>
    </row>
    <row r="442" spans="1:10" ht="22.9" customHeight="1" x14ac:dyDescent="0.25">
      <c r="A442" s="192" t="s">
        <v>2643</v>
      </c>
      <c r="B442" s="192" t="s">
        <v>2630</v>
      </c>
      <c r="C442" s="192" t="s">
        <v>3840</v>
      </c>
      <c r="D442" s="230" t="s">
        <v>2432</v>
      </c>
      <c r="E442" s="231"/>
      <c r="F442" s="232"/>
      <c r="G442" s="192" t="s">
        <v>10</v>
      </c>
      <c r="H442" s="191">
        <v>0.16636709999999999</v>
      </c>
      <c r="I442" s="190">
        <v>9.7218</v>
      </c>
      <c r="J442" s="189">
        <v>1.62</v>
      </c>
    </row>
    <row r="443" spans="1:10" ht="22.9" customHeight="1" x14ac:dyDescent="0.25">
      <c r="A443" s="192" t="s">
        <v>2643</v>
      </c>
      <c r="B443" s="192" t="s">
        <v>2630</v>
      </c>
      <c r="C443" s="192" t="s">
        <v>3805</v>
      </c>
      <c r="D443" s="230" t="s">
        <v>1735</v>
      </c>
      <c r="E443" s="231"/>
      <c r="F443" s="232"/>
      <c r="G443" s="192" t="s">
        <v>10</v>
      </c>
      <c r="H443" s="191">
        <v>0.86357139999999999</v>
      </c>
      <c r="I443" s="190">
        <v>20.561499999999999</v>
      </c>
      <c r="J443" s="189">
        <v>17.760000000000002</v>
      </c>
    </row>
    <row r="444" spans="1:10" ht="22.9" customHeight="1" x14ac:dyDescent="0.25">
      <c r="A444" s="192" t="s">
        <v>2643</v>
      </c>
      <c r="B444" s="192" t="s">
        <v>2630</v>
      </c>
      <c r="C444" s="192" t="s">
        <v>3804</v>
      </c>
      <c r="D444" s="230" t="s">
        <v>1625</v>
      </c>
      <c r="E444" s="231"/>
      <c r="F444" s="232"/>
      <c r="G444" s="192" t="s">
        <v>10</v>
      </c>
      <c r="H444" s="191">
        <v>3.6875849999999999</v>
      </c>
      <c r="I444" s="190">
        <v>19.006</v>
      </c>
      <c r="J444" s="189">
        <v>70.09</v>
      </c>
    </row>
    <row r="445" spans="1:10" ht="22.9" customHeight="1" x14ac:dyDescent="0.25">
      <c r="A445" s="192" t="s">
        <v>2643</v>
      </c>
      <c r="B445" s="192" t="s">
        <v>2630</v>
      </c>
      <c r="C445" s="192" t="s">
        <v>3315</v>
      </c>
      <c r="D445" s="230" t="s">
        <v>2216</v>
      </c>
      <c r="E445" s="231"/>
      <c r="F445" s="232"/>
      <c r="G445" s="192" t="s">
        <v>1575</v>
      </c>
      <c r="H445" s="191">
        <v>1.5246000000000001E-3</v>
      </c>
      <c r="I445" s="190">
        <v>186.08250000000001</v>
      </c>
      <c r="J445" s="189">
        <v>0.28000000000000003</v>
      </c>
    </row>
    <row r="446" spans="1:10" ht="14.25" customHeight="1" x14ac:dyDescent="0.25">
      <c r="A446" s="192" t="s">
        <v>2643</v>
      </c>
      <c r="B446" s="192" t="s">
        <v>2630</v>
      </c>
      <c r="C446" s="192" t="s">
        <v>2697</v>
      </c>
      <c r="D446" s="230" t="s">
        <v>1666</v>
      </c>
      <c r="E446" s="231"/>
      <c r="F446" s="232"/>
      <c r="G446" s="192" t="s">
        <v>1575</v>
      </c>
      <c r="H446" s="191">
        <v>4.8476199999999997E-2</v>
      </c>
      <c r="I446" s="190">
        <v>161.17859999999999</v>
      </c>
      <c r="J446" s="189">
        <v>7.81</v>
      </c>
    </row>
    <row r="447" spans="1:10" ht="22.9" customHeight="1" x14ac:dyDescent="0.25">
      <c r="A447" s="192" t="s">
        <v>2643</v>
      </c>
      <c r="B447" s="192" t="s">
        <v>2630</v>
      </c>
      <c r="C447" s="192" t="s">
        <v>3839</v>
      </c>
      <c r="D447" s="230" t="s">
        <v>2196</v>
      </c>
      <c r="E447" s="231"/>
      <c r="F447" s="232"/>
      <c r="G447" s="192" t="s">
        <v>1</v>
      </c>
      <c r="H447" s="191">
        <v>3.85E-2</v>
      </c>
      <c r="I447" s="190">
        <v>183.9599</v>
      </c>
      <c r="J447" s="189">
        <v>7.08</v>
      </c>
    </row>
    <row r="448" spans="1:10" ht="22.9" customHeight="1" x14ac:dyDescent="0.25">
      <c r="A448" s="192" t="s">
        <v>2643</v>
      </c>
      <c r="B448" s="192" t="s">
        <v>2630</v>
      </c>
      <c r="C448" s="192" t="s">
        <v>3668</v>
      </c>
      <c r="D448" s="230" t="s">
        <v>1681</v>
      </c>
      <c r="E448" s="231"/>
      <c r="F448" s="232"/>
      <c r="G448" s="192" t="s">
        <v>1</v>
      </c>
      <c r="H448" s="191">
        <v>5.7799999999999997E-2</v>
      </c>
      <c r="I448" s="190">
        <v>202.39080000000001</v>
      </c>
      <c r="J448" s="189">
        <v>11.7</v>
      </c>
    </row>
    <row r="449" spans="1:10" ht="14.25" customHeight="1" x14ac:dyDescent="0.25">
      <c r="A449" s="192" t="s">
        <v>2643</v>
      </c>
      <c r="B449" s="192" t="s">
        <v>2630</v>
      </c>
      <c r="C449" s="192" t="s">
        <v>2757</v>
      </c>
      <c r="D449" s="230" t="s">
        <v>2505</v>
      </c>
      <c r="E449" s="231"/>
      <c r="F449" s="232"/>
      <c r="G449" s="192" t="s">
        <v>19</v>
      </c>
      <c r="H449" s="191">
        <v>5.2050000000000002E-4</v>
      </c>
      <c r="I449" s="190">
        <v>21.152899999999999</v>
      </c>
      <c r="J449" s="189">
        <v>0.01</v>
      </c>
    </row>
    <row r="450" spans="1:10" ht="14.25" customHeight="1" x14ac:dyDescent="0.25">
      <c r="A450" s="192" t="s">
        <v>2643</v>
      </c>
      <c r="B450" s="192" t="s">
        <v>2630</v>
      </c>
      <c r="C450" s="192" t="s">
        <v>3838</v>
      </c>
      <c r="D450" s="230" t="s">
        <v>2603</v>
      </c>
      <c r="E450" s="231"/>
      <c r="F450" s="232"/>
      <c r="G450" s="192" t="s">
        <v>19</v>
      </c>
      <c r="H450" s="191">
        <v>4.1323999999999996E-3</v>
      </c>
      <c r="I450" s="190">
        <v>20.359000000000002</v>
      </c>
      <c r="J450" s="189">
        <v>0.08</v>
      </c>
    </row>
    <row r="451" spans="1:10" ht="14.25" customHeight="1" x14ac:dyDescent="0.25">
      <c r="A451" s="192" t="s">
        <v>2643</v>
      </c>
      <c r="B451" s="192" t="s">
        <v>2630</v>
      </c>
      <c r="C451" s="192" t="s">
        <v>2756</v>
      </c>
      <c r="D451" s="230" t="s">
        <v>2604</v>
      </c>
      <c r="E451" s="231"/>
      <c r="F451" s="232"/>
      <c r="G451" s="192" t="s">
        <v>19</v>
      </c>
      <c r="H451" s="191">
        <v>2.4130000000000001E-4</v>
      </c>
      <c r="I451" s="190">
        <v>19.4678</v>
      </c>
      <c r="J451" s="189">
        <v>0</v>
      </c>
    </row>
    <row r="452" spans="1:10" ht="14.25" customHeight="1" x14ac:dyDescent="0.25">
      <c r="A452" s="192" t="s">
        <v>2643</v>
      </c>
      <c r="B452" s="192" t="s">
        <v>2630</v>
      </c>
      <c r="C452" s="192" t="s">
        <v>2888</v>
      </c>
      <c r="D452" s="230" t="s">
        <v>1872</v>
      </c>
      <c r="E452" s="231"/>
      <c r="F452" s="232"/>
      <c r="G452" s="192" t="s">
        <v>19</v>
      </c>
      <c r="H452" s="191">
        <v>0.1390024</v>
      </c>
      <c r="I452" s="190">
        <v>18.779199999999999</v>
      </c>
      <c r="J452" s="189">
        <v>2.61</v>
      </c>
    </row>
    <row r="453" spans="1:10" ht="22.9" customHeight="1" x14ac:dyDescent="0.25">
      <c r="A453" s="192" t="s">
        <v>2643</v>
      </c>
      <c r="B453" s="192" t="s">
        <v>2630</v>
      </c>
      <c r="C453" s="192" t="s">
        <v>3139</v>
      </c>
      <c r="D453" s="230" t="s">
        <v>2051</v>
      </c>
      <c r="E453" s="231"/>
      <c r="F453" s="232"/>
      <c r="G453" s="192" t="s">
        <v>1</v>
      </c>
      <c r="H453" s="191">
        <v>1.9300000000000001E-2</v>
      </c>
      <c r="I453" s="190">
        <v>279.14400000000001</v>
      </c>
      <c r="J453" s="189">
        <v>5.39</v>
      </c>
    </row>
    <row r="454" spans="1:10" ht="22.9" customHeight="1" x14ac:dyDescent="0.25">
      <c r="A454" s="192" t="s">
        <v>2643</v>
      </c>
      <c r="B454" s="192" t="s">
        <v>2630</v>
      </c>
      <c r="C454" s="192" t="s">
        <v>3604</v>
      </c>
      <c r="D454" s="230" t="s">
        <v>1743</v>
      </c>
      <c r="E454" s="231"/>
      <c r="F454" s="232"/>
      <c r="G454" s="192" t="s">
        <v>1744</v>
      </c>
      <c r="H454" s="191">
        <v>0.1091096</v>
      </c>
      <c r="I454" s="190">
        <v>32.170900000000003</v>
      </c>
      <c r="J454" s="189">
        <v>3.51</v>
      </c>
    </row>
    <row r="455" spans="1:10" ht="14.25" customHeight="1" x14ac:dyDescent="0.25">
      <c r="A455" s="192" t="s">
        <v>2643</v>
      </c>
      <c r="B455" s="192" t="s">
        <v>2630</v>
      </c>
      <c r="C455" s="192" t="s">
        <v>2782</v>
      </c>
      <c r="D455" s="230" t="s">
        <v>1928</v>
      </c>
      <c r="E455" s="231"/>
      <c r="F455" s="232"/>
      <c r="G455" s="192" t="s">
        <v>1</v>
      </c>
      <c r="H455" s="191">
        <v>6.3318999999999997E-3</v>
      </c>
      <c r="I455" s="190">
        <v>52.967399999999998</v>
      </c>
      <c r="J455" s="189">
        <v>0.34</v>
      </c>
    </row>
    <row r="456" spans="1:10" ht="14.25" customHeight="1" x14ac:dyDescent="0.25">
      <c r="A456" s="192" t="s">
        <v>2643</v>
      </c>
      <c r="B456" s="192" t="s">
        <v>2630</v>
      </c>
      <c r="C456" s="192" t="s">
        <v>2755</v>
      </c>
      <c r="D456" s="230" t="s">
        <v>2413</v>
      </c>
      <c r="E456" s="231"/>
      <c r="F456" s="232"/>
      <c r="G456" s="192" t="s">
        <v>10</v>
      </c>
      <c r="H456" s="191">
        <v>8.5228999999999999E-3</v>
      </c>
      <c r="I456" s="190">
        <v>13.731999999999999</v>
      </c>
      <c r="J456" s="189">
        <v>0.12</v>
      </c>
    </row>
    <row r="457" spans="1:10" ht="22.9" customHeight="1" x14ac:dyDescent="0.25">
      <c r="A457" s="192" t="s">
        <v>2643</v>
      </c>
      <c r="B457" s="192" t="s">
        <v>2630</v>
      </c>
      <c r="C457" s="192" t="s">
        <v>3803</v>
      </c>
      <c r="D457" s="230" t="s">
        <v>1615</v>
      </c>
      <c r="E457" s="231"/>
      <c r="F457" s="232"/>
      <c r="G457" s="192" t="s">
        <v>10</v>
      </c>
      <c r="H457" s="191">
        <v>4.0336502000000003</v>
      </c>
      <c r="I457" s="190">
        <v>22.554500000000001</v>
      </c>
      <c r="J457" s="189">
        <v>90.98</v>
      </c>
    </row>
    <row r="458" spans="1:10" ht="14.25" customHeight="1" x14ac:dyDescent="0.25">
      <c r="A458" s="192" t="s">
        <v>2643</v>
      </c>
      <c r="B458" s="192" t="s">
        <v>2630</v>
      </c>
      <c r="C458" s="192" t="s">
        <v>3471</v>
      </c>
      <c r="D458" s="230" t="s">
        <v>2356</v>
      </c>
      <c r="E458" s="231"/>
      <c r="F458" s="232"/>
      <c r="G458" s="192" t="s">
        <v>1</v>
      </c>
      <c r="H458" s="191">
        <v>8.5795999999999997E-2</v>
      </c>
      <c r="I458" s="190">
        <v>1.0531999999999999</v>
      </c>
      <c r="J458" s="189">
        <v>0.09</v>
      </c>
    </row>
    <row r="459" spans="1:10" ht="14.25" customHeight="1" x14ac:dyDescent="0.25">
      <c r="A459" s="192" t="s">
        <v>2643</v>
      </c>
      <c r="B459" s="192" t="s">
        <v>2630</v>
      </c>
      <c r="C459" s="192" t="s">
        <v>3837</v>
      </c>
      <c r="D459" s="230" t="s">
        <v>2523</v>
      </c>
      <c r="E459" s="231"/>
      <c r="F459" s="232"/>
      <c r="G459" s="192" t="s">
        <v>1</v>
      </c>
      <c r="H459" s="191">
        <v>3.85E-2</v>
      </c>
      <c r="I459" s="190">
        <v>13.4808</v>
      </c>
      <c r="J459" s="189">
        <v>0.52</v>
      </c>
    </row>
    <row r="460" spans="1:10" ht="14.25" customHeight="1" x14ac:dyDescent="0.25">
      <c r="A460" s="192" t="s">
        <v>2643</v>
      </c>
      <c r="B460" s="192" t="s">
        <v>2630</v>
      </c>
      <c r="C460" s="192" t="s">
        <v>3294</v>
      </c>
      <c r="D460" s="230" t="s">
        <v>2078</v>
      </c>
      <c r="E460" s="231"/>
      <c r="F460" s="232"/>
      <c r="G460" s="192" t="s">
        <v>1</v>
      </c>
      <c r="H460" s="191">
        <v>5.7799999999999997E-2</v>
      </c>
      <c r="I460" s="190">
        <v>6.3272000000000004</v>
      </c>
      <c r="J460" s="189">
        <v>0.37</v>
      </c>
    </row>
    <row r="461" spans="1:10" ht="14.25" customHeight="1" x14ac:dyDescent="0.25">
      <c r="A461" s="192" t="s">
        <v>2643</v>
      </c>
      <c r="B461" s="192" t="s">
        <v>2630</v>
      </c>
      <c r="C461" s="192" t="s">
        <v>3802</v>
      </c>
      <c r="D461" s="230" t="s">
        <v>1634</v>
      </c>
      <c r="E461" s="231"/>
      <c r="F461" s="232"/>
      <c r="G461" s="192" t="s">
        <v>1574</v>
      </c>
      <c r="H461" s="191">
        <v>1.8483696999999999</v>
      </c>
      <c r="I461" s="190">
        <v>41.0501</v>
      </c>
      <c r="J461" s="189">
        <v>75.88</v>
      </c>
    </row>
    <row r="462" spans="1:10" ht="22.9" customHeight="1" x14ac:dyDescent="0.25">
      <c r="A462" s="192" t="s">
        <v>2643</v>
      </c>
      <c r="B462" s="192" t="s">
        <v>2630</v>
      </c>
      <c r="C462" s="192" t="s">
        <v>3109</v>
      </c>
      <c r="D462" s="230" t="s">
        <v>2463</v>
      </c>
      <c r="E462" s="231"/>
      <c r="F462" s="232"/>
      <c r="G462" s="192" t="s">
        <v>1</v>
      </c>
      <c r="H462" s="191">
        <v>0.1734</v>
      </c>
      <c r="I462" s="190">
        <v>1.3043</v>
      </c>
      <c r="J462" s="189">
        <v>0.23</v>
      </c>
    </row>
    <row r="463" spans="1:10" ht="14.25" customHeight="1" x14ac:dyDescent="0.25">
      <c r="A463" s="192" t="s">
        <v>2643</v>
      </c>
      <c r="B463" s="192" t="s">
        <v>2630</v>
      </c>
      <c r="C463" s="192" t="s">
        <v>3836</v>
      </c>
      <c r="D463" s="230" t="s">
        <v>1995</v>
      </c>
      <c r="E463" s="231"/>
      <c r="F463" s="232"/>
      <c r="G463" s="192" t="s">
        <v>1</v>
      </c>
      <c r="H463" s="191">
        <v>2.8961130000000002</v>
      </c>
      <c r="I463" s="190">
        <v>0.65620000000000001</v>
      </c>
      <c r="J463" s="189">
        <v>1.9</v>
      </c>
    </row>
    <row r="464" spans="1:10" ht="14.25" customHeight="1" x14ac:dyDescent="0.25">
      <c r="A464" s="192" t="s">
        <v>2643</v>
      </c>
      <c r="B464" s="192" t="s">
        <v>2630</v>
      </c>
      <c r="C464" s="192" t="s">
        <v>2961</v>
      </c>
      <c r="D464" s="230" t="s">
        <v>1997</v>
      </c>
      <c r="E464" s="231"/>
      <c r="F464" s="232"/>
      <c r="G464" s="192" t="s">
        <v>1</v>
      </c>
      <c r="H464" s="191">
        <v>1.4896035000000001</v>
      </c>
      <c r="I464" s="190">
        <v>0.55900000000000005</v>
      </c>
      <c r="J464" s="189">
        <v>0.83</v>
      </c>
    </row>
    <row r="465" spans="1:10" ht="14.25" customHeight="1" x14ac:dyDescent="0.25">
      <c r="A465" s="192" t="s">
        <v>2643</v>
      </c>
      <c r="B465" s="192" t="s">
        <v>2630</v>
      </c>
      <c r="C465" s="192" t="s">
        <v>2875</v>
      </c>
      <c r="D465" s="230" t="s">
        <v>1605</v>
      </c>
      <c r="E465" s="231"/>
      <c r="F465" s="232"/>
      <c r="G465" s="192" t="s">
        <v>1606</v>
      </c>
      <c r="H465" s="191">
        <v>1.0277016000000001</v>
      </c>
      <c r="I465" s="190">
        <v>27.674600000000002</v>
      </c>
      <c r="J465" s="189">
        <v>28.44</v>
      </c>
    </row>
    <row r="466" spans="1:10" ht="22.9" customHeight="1" x14ac:dyDescent="0.25">
      <c r="A466" s="192" t="s">
        <v>2643</v>
      </c>
      <c r="B466" s="192" t="s">
        <v>2630</v>
      </c>
      <c r="C466" s="192" t="s">
        <v>3245</v>
      </c>
      <c r="D466" s="230" t="s">
        <v>1818</v>
      </c>
      <c r="E466" s="231"/>
      <c r="F466" s="232"/>
      <c r="G466" s="192" t="s">
        <v>1</v>
      </c>
      <c r="H466" s="191">
        <v>3.85E-2</v>
      </c>
      <c r="I466" s="190">
        <v>43.747900000000001</v>
      </c>
      <c r="J466" s="189">
        <v>1.68</v>
      </c>
    </row>
    <row r="467" spans="1:10" ht="22.9" customHeight="1" x14ac:dyDescent="0.25">
      <c r="A467" s="192" t="s">
        <v>2643</v>
      </c>
      <c r="B467" s="192" t="s">
        <v>2630</v>
      </c>
      <c r="C467" s="192" t="s">
        <v>3801</v>
      </c>
      <c r="D467" s="230" t="s">
        <v>2268</v>
      </c>
      <c r="E467" s="231"/>
      <c r="F467" s="232"/>
      <c r="G467" s="192" t="s">
        <v>1</v>
      </c>
      <c r="H467" s="191">
        <v>1.9300000000000001E-2</v>
      </c>
      <c r="I467" s="190">
        <v>51.120199999999997</v>
      </c>
      <c r="J467" s="189">
        <v>0.99</v>
      </c>
    </row>
    <row r="468" spans="1:10" ht="14.25" customHeight="1" x14ac:dyDescent="0.25">
      <c r="A468" s="192" t="s">
        <v>2643</v>
      </c>
      <c r="B468" s="192" t="s">
        <v>2630</v>
      </c>
      <c r="C468" s="192" t="s">
        <v>3366</v>
      </c>
      <c r="D468" s="230" t="s">
        <v>1739</v>
      </c>
      <c r="E468" s="231"/>
      <c r="F468" s="232"/>
      <c r="G468" s="192" t="s">
        <v>10</v>
      </c>
      <c r="H468" s="191">
        <v>0.15528130000000001</v>
      </c>
      <c r="I468" s="190">
        <v>12.5573</v>
      </c>
      <c r="J468" s="189">
        <v>1.95</v>
      </c>
    </row>
    <row r="469" spans="1:10" ht="14.25" customHeight="1" x14ac:dyDescent="0.25">
      <c r="A469" s="192" t="s">
        <v>2643</v>
      </c>
      <c r="B469" s="192" t="s">
        <v>2630</v>
      </c>
      <c r="C469" s="192" t="s">
        <v>3320</v>
      </c>
      <c r="D469" s="230" t="s">
        <v>1954</v>
      </c>
      <c r="E469" s="231"/>
      <c r="F469" s="232"/>
      <c r="G469" s="192" t="s">
        <v>10</v>
      </c>
      <c r="H469" s="191">
        <v>0.1464201</v>
      </c>
      <c r="I469" s="190">
        <v>5.4847000000000001</v>
      </c>
      <c r="J469" s="189">
        <v>0.8</v>
      </c>
    </row>
    <row r="470" spans="1:10" ht="14.25" customHeight="1" x14ac:dyDescent="0.25">
      <c r="A470" s="192" t="s">
        <v>2643</v>
      </c>
      <c r="B470" s="192" t="s">
        <v>2630</v>
      </c>
      <c r="C470" s="192" t="s">
        <v>3301</v>
      </c>
      <c r="D470" s="230" t="s">
        <v>1775</v>
      </c>
      <c r="E470" s="231"/>
      <c r="F470" s="232"/>
      <c r="G470" s="192" t="s">
        <v>10</v>
      </c>
      <c r="H470" s="191">
        <v>0.13217899999999999</v>
      </c>
      <c r="I470" s="190">
        <v>9.0573999999999995</v>
      </c>
      <c r="J470" s="189">
        <v>1.2</v>
      </c>
    </row>
    <row r="471" spans="1:10" ht="14.25" customHeight="1" x14ac:dyDescent="0.25">
      <c r="A471" s="192" t="s">
        <v>2643</v>
      </c>
      <c r="B471" s="192" t="s">
        <v>2630</v>
      </c>
      <c r="C471" s="192" t="s">
        <v>3419</v>
      </c>
      <c r="D471" s="230" t="s">
        <v>1918</v>
      </c>
      <c r="E471" s="231"/>
      <c r="F471" s="232"/>
      <c r="G471" s="192" t="s">
        <v>10</v>
      </c>
      <c r="H471" s="191">
        <v>0.2164664</v>
      </c>
      <c r="I471" s="190">
        <v>3.6457000000000002</v>
      </c>
      <c r="J471" s="189">
        <v>0.79</v>
      </c>
    </row>
    <row r="472" spans="1:10" ht="32.65" customHeight="1" x14ac:dyDescent="0.25">
      <c r="A472" s="192" t="s">
        <v>2643</v>
      </c>
      <c r="B472" s="192" t="s">
        <v>2630</v>
      </c>
      <c r="C472" s="192" t="s">
        <v>3346</v>
      </c>
      <c r="D472" s="230" t="s">
        <v>2302</v>
      </c>
      <c r="E472" s="231"/>
      <c r="F472" s="232"/>
      <c r="G472" s="192" t="s">
        <v>1</v>
      </c>
      <c r="H472" s="191">
        <v>3.85E-2</v>
      </c>
      <c r="I472" s="190">
        <v>4.7393999999999998</v>
      </c>
      <c r="J472" s="189">
        <v>0.18</v>
      </c>
    </row>
    <row r="473" spans="1:10" ht="22.9" customHeight="1" x14ac:dyDescent="0.25">
      <c r="A473" s="192" t="s">
        <v>2643</v>
      </c>
      <c r="B473" s="192" t="s">
        <v>2630</v>
      </c>
      <c r="C473" s="192" t="s">
        <v>3800</v>
      </c>
      <c r="D473" s="230" t="s">
        <v>2422</v>
      </c>
      <c r="E473" s="231"/>
      <c r="F473" s="232"/>
      <c r="G473" s="192" t="s">
        <v>1</v>
      </c>
      <c r="H473" s="191">
        <v>1.9300000000000001E-2</v>
      </c>
      <c r="I473" s="190">
        <v>19.386800000000001</v>
      </c>
      <c r="J473" s="189">
        <v>0.37</v>
      </c>
    </row>
    <row r="474" spans="1:10" ht="14.25" customHeight="1" x14ac:dyDescent="0.25">
      <c r="A474" s="192" t="s">
        <v>2643</v>
      </c>
      <c r="B474" s="192" t="s">
        <v>2630</v>
      </c>
      <c r="C474" s="192" t="s">
        <v>3433</v>
      </c>
      <c r="D474" s="230" t="s">
        <v>1663</v>
      </c>
      <c r="E474" s="231"/>
      <c r="F474" s="232"/>
      <c r="G474" s="192" t="s">
        <v>1</v>
      </c>
      <c r="H474" s="191">
        <v>3.85E-2</v>
      </c>
      <c r="I474" s="190">
        <v>293.40260000000001</v>
      </c>
      <c r="J474" s="189">
        <v>11.3</v>
      </c>
    </row>
    <row r="475" spans="1:10" ht="14.25" customHeight="1" x14ac:dyDescent="0.25">
      <c r="A475" s="192" t="s">
        <v>2643</v>
      </c>
      <c r="B475" s="192" t="s">
        <v>2630</v>
      </c>
      <c r="C475" s="192" t="s">
        <v>3283</v>
      </c>
      <c r="D475" s="230" t="s">
        <v>1994</v>
      </c>
      <c r="E475" s="231"/>
      <c r="F475" s="232"/>
      <c r="G475" s="192" t="s">
        <v>1</v>
      </c>
      <c r="H475" s="191">
        <v>3.85E-2</v>
      </c>
      <c r="I475" s="190">
        <v>10.8965</v>
      </c>
      <c r="J475" s="189">
        <v>0.42</v>
      </c>
    </row>
    <row r="476" spans="1:10" ht="14.25" customHeight="1" x14ac:dyDescent="0.25">
      <c r="A476" s="192" t="s">
        <v>2643</v>
      </c>
      <c r="B476" s="192" t="s">
        <v>2630</v>
      </c>
      <c r="C476" s="192" t="s">
        <v>3531</v>
      </c>
      <c r="D476" s="230" t="s">
        <v>1785</v>
      </c>
      <c r="E476" s="231"/>
      <c r="F476" s="232"/>
      <c r="G476" s="192" t="s">
        <v>19</v>
      </c>
      <c r="H476" s="191">
        <v>1.94246E-2</v>
      </c>
      <c r="I476" s="190">
        <v>4.0911999999999997</v>
      </c>
      <c r="J476" s="189">
        <v>0.08</v>
      </c>
    </row>
    <row r="477" spans="1:10" ht="22.9" customHeight="1" x14ac:dyDescent="0.25">
      <c r="A477" s="192" t="s">
        <v>2643</v>
      </c>
      <c r="B477" s="192" t="s">
        <v>2630</v>
      </c>
      <c r="C477" s="192" t="s">
        <v>3707</v>
      </c>
      <c r="D477" s="230" t="s">
        <v>1759</v>
      </c>
      <c r="E477" s="231"/>
      <c r="F477" s="232"/>
      <c r="G477" s="192" t="s">
        <v>10</v>
      </c>
      <c r="H477" s="191">
        <v>4.2965999999999997E-2</v>
      </c>
      <c r="I477" s="190">
        <v>2.1549999999999998</v>
      </c>
      <c r="J477" s="189">
        <v>0.09</v>
      </c>
    </row>
    <row r="478" spans="1:10" ht="14.25" customHeight="1" x14ac:dyDescent="0.25">
      <c r="A478" s="192" t="s">
        <v>2643</v>
      </c>
      <c r="B478" s="192" t="s">
        <v>2630</v>
      </c>
      <c r="C478" s="192" t="s">
        <v>3799</v>
      </c>
      <c r="D478" s="230" t="s">
        <v>1760</v>
      </c>
      <c r="E478" s="231"/>
      <c r="F478" s="232"/>
      <c r="G478" s="192" t="s">
        <v>1</v>
      </c>
      <c r="H478" s="191">
        <v>2.922253</v>
      </c>
      <c r="I478" s="190">
        <v>3.67</v>
      </c>
      <c r="J478" s="189">
        <v>10.72</v>
      </c>
    </row>
    <row r="479" spans="1:10" ht="14.25" customHeight="1" x14ac:dyDescent="0.25">
      <c r="A479" s="192" t="s">
        <v>2643</v>
      </c>
      <c r="B479" s="192" t="s">
        <v>2630</v>
      </c>
      <c r="C479" s="192" t="s">
        <v>3835</v>
      </c>
      <c r="D479" s="230" t="s">
        <v>2049</v>
      </c>
      <c r="E479" s="231"/>
      <c r="F479" s="232"/>
      <c r="G479" s="192" t="s">
        <v>19</v>
      </c>
      <c r="H479" s="191">
        <v>0.60833669999999995</v>
      </c>
      <c r="I479" s="190">
        <v>2.2846000000000002</v>
      </c>
      <c r="J479" s="189">
        <v>1.39</v>
      </c>
    </row>
    <row r="480" spans="1:10" ht="14.25" customHeight="1" x14ac:dyDescent="0.25">
      <c r="A480" s="192" t="s">
        <v>2643</v>
      </c>
      <c r="B480" s="192" t="s">
        <v>2630</v>
      </c>
      <c r="C480" s="192" t="s">
        <v>3259</v>
      </c>
      <c r="D480" s="230" t="s">
        <v>2020</v>
      </c>
      <c r="E480" s="231"/>
      <c r="F480" s="232"/>
      <c r="G480" s="192" t="s">
        <v>19</v>
      </c>
      <c r="H480" s="191">
        <v>6.3686999999999997E-3</v>
      </c>
      <c r="I480" s="190">
        <v>86.159099999999995</v>
      </c>
      <c r="J480" s="189">
        <v>0.55000000000000004</v>
      </c>
    </row>
    <row r="481" spans="1:10" ht="14.25" customHeight="1" x14ac:dyDescent="0.25">
      <c r="A481" s="192" t="s">
        <v>2643</v>
      </c>
      <c r="B481" s="192" t="s">
        <v>2630</v>
      </c>
      <c r="C481" s="192" t="s">
        <v>3706</v>
      </c>
      <c r="D481" s="230" t="s">
        <v>2006</v>
      </c>
      <c r="E481" s="231"/>
      <c r="F481" s="232"/>
      <c r="G481" s="192" t="s">
        <v>1805</v>
      </c>
      <c r="H481" s="191">
        <v>5.1150000000000002E-4</v>
      </c>
      <c r="I481" s="190">
        <v>31.385100000000001</v>
      </c>
      <c r="J481" s="189">
        <v>0.02</v>
      </c>
    </row>
    <row r="482" spans="1:10" ht="22.9" customHeight="1" x14ac:dyDescent="0.25">
      <c r="A482" s="192" t="s">
        <v>2643</v>
      </c>
      <c r="B482" s="192" t="s">
        <v>2630</v>
      </c>
      <c r="C482" s="192" t="s">
        <v>3798</v>
      </c>
      <c r="D482" s="230" t="s">
        <v>2342</v>
      </c>
      <c r="E482" s="231"/>
      <c r="F482" s="232"/>
      <c r="G482" s="192" t="s">
        <v>1</v>
      </c>
      <c r="H482" s="191">
        <v>3.8600000000000002E-2</v>
      </c>
      <c r="I482" s="190">
        <v>16.421700000000001</v>
      </c>
      <c r="J482" s="189">
        <v>0.63</v>
      </c>
    </row>
    <row r="483" spans="1:10" ht="14.25" customHeight="1" x14ac:dyDescent="0.25">
      <c r="A483" s="192" t="s">
        <v>2643</v>
      </c>
      <c r="B483" s="192" t="s">
        <v>2630</v>
      </c>
      <c r="C483" s="192" t="s">
        <v>3834</v>
      </c>
      <c r="D483" s="230" t="s">
        <v>2442</v>
      </c>
      <c r="E483" s="231"/>
      <c r="F483" s="232"/>
      <c r="G483" s="192" t="s">
        <v>1</v>
      </c>
      <c r="H483" s="191">
        <v>0.11559999999999999</v>
      </c>
      <c r="I483" s="190">
        <v>12.662599999999999</v>
      </c>
      <c r="J483" s="189">
        <v>1.46</v>
      </c>
    </row>
    <row r="484" spans="1:10" ht="12.4" customHeight="1" x14ac:dyDescent="0.25"/>
    <row r="485" spans="1:10" ht="11.25" customHeight="1" x14ac:dyDescent="0.25">
      <c r="A485" s="242" t="s">
        <v>2621</v>
      </c>
      <c r="B485" s="242"/>
      <c r="C485" s="242"/>
      <c r="D485" s="242"/>
      <c r="E485" s="242"/>
      <c r="F485" s="242"/>
      <c r="G485" s="242"/>
      <c r="H485" s="242"/>
      <c r="I485" s="242"/>
      <c r="J485" s="242"/>
    </row>
    <row r="486" spans="1:10" ht="11.25" customHeight="1" x14ac:dyDescent="0.25">
      <c r="A486" s="242" t="s">
        <v>2620</v>
      </c>
      <c r="B486" s="242"/>
      <c r="C486" s="242"/>
      <c r="D486" s="242"/>
      <c r="E486" s="242"/>
      <c r="F486" s="242"/>
      <c r="G486" s="242"/>
      <c r="H486" s="242"/>
      <c r="I486" s="242"/>
      <c r="J486" s="242"/>
    </row>
    <row r="487" spans="1:10" ht="11.25" customHeight="1" x14ac:dyDescent="0.25">
      <c r="A487" s="242" t="s">
        <v>2619</v>
      </c>
      <c r="B487" s="242"/>
      <c r="C487" s="242"/>
      <c r="D487" s="242"/>
      <c r="E487" s="242"/>
      <c r="F487" s="242"/>
      <c r="G487" s="242"/>
      <c r="H487" s="242"/>
      <c r="I487" s="242"/>
      <c r="J487" s="242"/>
    </row>
    <row r="488" spans="1:10" ht="70.900000000000006" customHeight="1" x14ac:dyDescent="0.25"/>
    <row r="489" spans="1:10" ht="14.25" customHeight="1" x14ac:dyDescent="0.25">
      <c r="A489" s="210" t="s">
        <v>2673</v>
      </c>
      <c r="B489" s="211"/>
      <c r="C489" s="211"/>
      <c r="D489" s="211"/>
      <c r="E489" s="211"/>
      <c r="F489" s="211"/>
      <c r="G489" s="211"/>
      <c r="H489" s="211"/>
      <c r="I489" s="211"/>
      <c r="J489" s="212"/>
    </row>
    <row r="490" spans="1:10" ht="14.25" customHeight="1" x14ac:dyDescent="0.25">
      <c r="A490" s="200" t="s">
        <v>2672</v>
      </c>
      <c r="B490" s="213" t="s">
        <v>77</v>
      </c>
      <c r="C490" s="214"/>
      <c r="D490" s="214"/>
      <c r="E490" s="214"/>
      <c r="F490" s="214"/>
      <c r="G490" s="214"/>
      <c r="H490" s="215"/>
      <c r="I490" s="197" t="s">
        <v>2671</v>
      </c>
      <c r="J490" s="192" t="s">
        <v>3833</v>
      </c>
    </row>
    <row r="491" spans="1:10" ht="14.25" customHeight="1" x14ac:dyDescent="0.25">
      <c r="A491" s="200" t="s">
        <v>81</v>
      </c>
      <c r="B491" s="213" t="s">
        <v>85</v>
      </c>
      <c r="C491" s="214"/>
      <c r="D491" s="214"/>
      <c r="E491" s="214"/>
      <c r="F491" s="214"/>
      <c r="G491" s="214"/>
      <c r="H491" s="215"/>
      <c r="I491" s="197" t="s">
        <v>2669</v>
      </c>
      <c r="J491" s="202">
        <v>45477</v>
      </c>
    </row>
    <row r="492" spans="1:10" ht="14.25" customHeight="1" x14ac:dyDescent="0.25">
      <c r="A492" s="199" t="s">
        <v>2668</v>
      </c>
      <c r="B492" s="213" t="s">
        <v>2667</v>
      </c>
      <c r="C492" s="214"/>
      <c r="D492" s="214"/>
      <c r="E492" s="214"/>
      <c r="F492" s="214"/>
      <c r="G492" s="214"/>
      <c r="H492" s="215"/>
      <c r="I492" s="216" t="s">
        <v>2666</v>
      </c>
      <c r="J492" s="217"/>
    </row>
    <row r="493" spans="1:10" ht="14.25" customHeight="1" x14ac:dyDescent="0.25">
      <c r="A493" s="218" t="s">
        <v>2665</v>
      </c>
      <c r="B493" s="221" t="s">
        <v>2664</v>
      </c>
      <c r="C493" s="222"/>
      <c r="D493" s="222"/>
      <c r="E493" s="222"/>
      <c r="F493" s="222"/>
      <c r="G493" s="222"/>
      <c r="H493" s="223"/>
      <c r="I493" s="197" t="s">
        <v>2663</v>
      </c>
      <c r="J493" s="192" t="s">
        <v>2662</v>
      </c>
    </row>
    <row r="494" spans="1:10" ht="14.25" customHeight="1" x14ac:dyDescent="0.25">
      <c r="A494" s="219"/>
      <c r="B494" s="224"/>
      <c r="C494" s="225"/>
      <c r="D494" s="225"/>
      <c r="E494" s="225"/>
      <c r="F494" s="225"/>
      <c r="G494" s="225"/>
      <c r="H494" s="226"/>
      <c r="I494" s="198" t="s">
        <v>2661</v>
      </c>
      <c r="J494" s="192" t="s">
        <v>2660</v>
      </c>
    </row>
    <row r="495" spans="1:10" ht="14.25" customHeight="1" x14ac:dyDescent="0.25">
      <c r="A495" s="219"/>
      <c r="B495" s="224"/>
      <c r="C495" s="225"/>
      <c r="D495" s="225"/>
      <c r="E495" s="225"/>
      <c r="F495" s="225"/>
      <c r="G495" s="225"/>
      <c r="H495" s="226"/>
      <c r="I495" s="216" t="s">
        <v>27</v>
      </c>
      <c r="J495" s="217"/>
    </row>
    <row r="496" spans="1:10" ht="14.25" customHeight="1" x14ac:dyDescent="0.25">
      <c r="A496" s="219"/>
      <c r="B496" s="227"/>
      <c r="C496" s="228"/>
      <c r="D496" s="228"/>
      <c r="E496" s="228"/>
      <c r="F496" s="228"/>
      <c r="G496" s="228"/>
      <c r="H496" s="229"/>
      <c r="I496" s="197" t="s">
        <v>2659</v>
      </c>
      <c r="J496" s="192" t="s">
        <v>2658</v>
      </c>
    </row>
    <row r="497" spans="1:10" ht="14.25" customHeight="1" x14ac:dyDescent="0.25">
      <c r="A497" s="220"/>
      <c r="B497" s="230" t="s">
        <v>2383</v>
      </c>
      <c r="C497" s="231"/>
      <c r="D497" s="232"/>
      <c r="E497" s="230" t="s">
        <v>2383</v>
      </c>
      <c r="F497" s="231"/>
      <c r="G497" s="231"/>
      <c r="H497" s="232"/>
      <c r="I497" s="197" t="s">
        <v>2657</v>
      </c>
      <c r="J497" s="192" t="s">
        <v>2383</v>
      </c>
    </row>
    <row r="498" spans="1:10" ht="14.25" customHeight="1" x14ac:dyDescent="0.25">
      <c r="A498" s="197" t="s">
        <v>2656</v>
      </c>
      <c r="B498" s="230" t="s">
        <v>2655</v>
      </c>
      <c r="C498" s="231"/>
      <c r="D498" s="231"/>
      <c r="E498" s="231"/>
      <c r="F498" s="231"/>
      <c r="G498" s="231"/>
      <c r="H498" s="231"/>
      <c r="I498" s="231"/>
      <c r="J498" s="232"/>
    </row>
    <row r="499" spans="1:10" ht="14.25" customHeight="1" x14ac:dyDescent="0.25">
      <c r="A499" s="192" t="s">
        <v>2643</v>
      </c>
      <c r="B499" s="192" t="s">
        <v>2630</v>
      </c>
      <c r="C499" s="192" t="s">
        <v>3832</v>
      </c>
      <c r="D499" s="230" t="s">
        <v>2520</v>
      </c>
      <c r="E499" s="231"/>
      <c r="F499" s="232"/>
      <c r="G499" s="192" t="s">
        <v>1</v>
      </c>
      <c r="H499" s="191">
        <v>3.85E-2</v>
      </c>
      <c r="I499" s="190">
        <v>14.452999999999999</v>
      </c>
      <c r="J499" s="189">
        <v>0.56000000000000005</v>
      </c>
    </row>
    <row r="500" spans="1:10" ht="22.9" customHeight="1" x14ac:dyDescent="0.25">
      <c r="A500" s="192" t="s">
        <v>2643</v>
      </c>
      <c r="B500" s="192" t="s">
        <v>2630</v>
      </c>
      <c r="C500" s="192" t="s">
        <v>3647</v>
      </c>
      <c r="D500" s="230" t="s">
        <v>1646</v>
      </c>
      <c r="E500" s="231"/>
      <c r="F500" s="232"/>
      <c r="G500" s="192" t="s">
        <v>1</v>
      </c>
      <c r="H500" s="191">
        <v>1.7732500000000002E-2</v>
      </c>
      <c r="I500" s="190">
        <v>421.31659999999999</v>
      </c>
      <c r="J500" s="189">
        <v>7.47</v>
      </c>
    </row>
    <row r="501" spans="1:10" ht="14.25" customHeight="1" x14ac:dyDescent="0.25">
      <c r="A501" s="192" t="s">
        <v>2643</v>
      </c>
      <c r="B501" s="192" t="s">
        <v>2630</v>
      </c>
      <c r="C501" s="192" t="s">
        <v>3796</v>
      </c>
      <c r="D501" s="230" t="s">
        <v>2203</v>
      </c>
      <c r="E501" s="231"/>
      <c r="F501" s="232"/>
      <c r="G501" s="192" t="s">
        <v>19</v>
      </c>
      <c r="H501" s="191">
        <v>4.0862999999999997E-2</v>
      </c>
      <c r="I501" s="190">
        <v>19.249099999999999</v>
      </c>
      <c r="J501" s="189">
        <v>0.79</v>
      </c>
    </row>
    <row r="502" spans="1:10" ht="14.25" customHeight="1" x14ac:dyDescent="0.25">
      <c r="A502" s="192" t="s">
        <v>2643</v>
      </c>
      <c r="B502" s="192" t="s">
        <v>2630</v>
      </c>
      <c r="C502" s="192" t="s">
        <v>2776</v>
      </c>
      <c r="D502" s="230" t="s">
        <v>2260</v>
      </c>
      <c r="E502" s="231"/>
      <c r="F502" s="232"/>
      <c r="G502" s="192" t="s">
        <v>1</v>
      </c>
      <c r="H502" s="191">
        <v>3.9066400000000001E-2</v>
      </c>
      <c r="I502" s="190">
        <v>1.4663999999999999</v>
      </c>
      <c r="J502" s="189">
        <v>0.06</v>
      </c>
    </row>
    <row r="503" spans="1:10" ht="22.9" customHeight="1" x14ac:dyDescent="0.25">
      <c r="A503" s="192" t="s">
        <v>2643</v>
      </c>
      <c r="B503" s="192" t="s">
        <v>2630</v>
      </c>
      <c r="C503" s="192" t="s">
        <v>3014</v>
      </c>
      <c r="D503" s="230" t="s">
        <v>1972</v>
      </c>
      <c r="E503" s="231"/>
      <c r="F503" s="232"/>
      <c r="G503" s="192" t="s">
        <v>1</v>
      </c>
      <c r="H503" s="191">
        <v>0.41725499999999999</v>
      </c>
      <c r="I503" s="190">
        <v>2.3574999999999999</v>
      </c>
      <c r="J503" s="189">
        <v>0.98</v>
      </c>
    </row>
    <row r="504" spans="1:10" ht="14.25" customHeight="1" x14ac:dyDescent="0.25">
      <c r="A504" s="192" t="s">
        <v>2643</v>
      </c>
      <c r="B504" s="192" t="s">
        <v>2630</v>
      </c>
      <c r="C504" s="192" t="s">
        <v>3019</v>
      </c>
      <c r="D504" s="230" t="s">
        <v>2118</v>
      </c>
      <c r="E504" s="231"/>
      <c r="F504" s="232"/>
      <c r="G504" s="192" t="s">
        <v>1</v>
      </c>
      <c r="H504" s="191">
        <v>0.13489999999999999</v>
      </c>
      <c r="I504" s="190">
        <v>5.5738000000000003</v>
      </c>
      <c r="J504" s="189">
        <v>0.75</v>
      </c>
    </row>
    <row r="505" spans="1:10" ht="22.9" customHeight="1" x14ac:dyDescent="0.25">
      <c r="A505" s="192" t="s">
        <v>2643</v>
      </c>
      <c r="B505" s="192" t="s">
        <v>2630</v>
      </c>
      <c r="C505" s="192" t="s">
        <v>3013</v>
      </c>
      <c r="D505" s="230" t="s">
        <v>2077</v>
      </c>
      <c r="E505" s="231"/>
      <c r="F505" s="232"/>
      <c r="G505" s="192" t="s">
        <v>1</v>
      </c>
      <c r="H505" s="191">
        <v>0.41725499999999999</v>
      </c>
      <c r="I505" s="190">
        <v>1.2233000000000001</v>
      </c>
      <c r="J505" s="189">
        <v>0.51</v>
      </c>
    </row>
    <row r="506" spans="1:10" ht="14.25" customHeight="1" x14ac:dyDescent="0.25">
      <c r="A506" s="192" t="s">
        <v>2643</v>
      </c>
      <c r="B506" s="192" t="s">
        <v>2630</v>
      </c>
      <c r="C506" s="192" t="s">
        <v>3016</v>
      </c>
      <c r="D506" s="230" t="s">
        <v>1850</v>
      </c>
      <c r="E506" s="231"/>
      <c r="F506" s="232"/>
      <c r="G506" s="192" t="s">
        <v>1</v>
      </c>
      <c r="H506" s="191">
        <v>0.52039999999999997</v>
      </c>
      <c r="I506" s="190">
        <v>6.3433999999999999</v>
      </c>
      <c r="J506" s="189">
        <v>3.3</v>
      </c>
    </row>
    <row r="507" spans="1:10" ht="22.9" customHeight="1" x14ac:dyDescent="0.25">
      <c r="A507" s="192" t="s">
        <v>2643</v>
      </c>
      <c r="B507" s="192" t="s">
        <v>2630</v>
      </c>
      <c r="C507" s="192" t="s">
        <v>2753</v>
      </c>
      <c r="D507" s="230" t="s">
        <v>1753</v>
      </c>
      <c r="E507" s="231"/>
      <c r="F507" s="232"/>
      <c r="G507" s="192" t="s">
        <v>1</v>
      </c>
      <c r="H507" s="191">
        <v>0.1233881</v>
      </c>
      <c r="I507" s="190">
        <v>0.1782</v>
      </c>
      <c r="J507" s="189">
        <v>0.02</v>
      </c>
    </row>
    <row r="508" spans="1:10" ht="22.9" customHeight="1" x14ac:dyDescent="0.25">
      <c r="A508" s="192" t="s">
        <v>2643</v>
      </c>
      <c r="B508" s="192" t="s">
        <v>2630</v>
      </c>
      <c r="C508" s="192" t="s">
        <v>3646</v>
      </c>
      <c r="D508" s="230" t="s">
        <v>1686</v>
      </c>
      <c r="E508" s="231"/>
      <c r="F508" s="232"/>
      <c r="G508" s="192" t="s">
        <v>10</v>
      </c>
      <c r="H508" s="191">
        <v>0.22195300000000001</v>
      </c>
      <c r="I508" s="190">
        <v>14.9634</v>
      </c>
      <c r="J508" s="189">
        <v>3.32</v>
      </c>
    </row>
    <row r="509" spans="1:10" ht="14.25" customHeight="1" x14ac:dyDescent="0.25">
      <c r="A509" s="192" t="s">
        <v>2643</v>
      </c>
      <c r="B509" s="192" t="s">
        <v>2630</v>
      </c>
      <c r="C509" s="192" t="s">
        <v>2752</v>
      </c>
      <c r="D509" s="230" t="s">
        <v>1616</v>
      </c>
      <c r="E509" s="231"/>
      <c r="F509" s="232"/>
      <c r="G509" s="192" t="s">
        <v>19</v>
      </c>
      <c r="H509" s="191">
        <v>4.6884000000000002E-2</v>
      </c>
      <c r="I509" s="190">
        <v>6.3029000000000002</v>
      </c>
      <c r="J509" s="189">
        <v>0.3</v>
      </c>
    </row>
    <row r="510" spans="1:10" ht="14.25" customHeight="1" x14ac:dyDescent="0.25">
      <c r="A510" s="192" t="s">
        <v>2643</v>
      </c>
      <c r="B510" s="192" t="s">
        <v>2630</v>
      </c>
      <c r="C510" s="192" t="s">
        <v>2751</v>
      </c>
      <c r="D510" s="230" t="s">
        <v>1647</v>
      </c>
      <c r="E510" s="231"/>
      <c r="F510" s="232"/>
      <c r="G510" s="192" t="s">
        <v>19</v>
      </c>
      <c r="H510" s="191">
        <v>1.0954000000000001E-3</v>
      </c>
      <c r="I510" s="190">
        <v>20.415700000000001</v>
      </c>
      <c r="J510" s="189">
        <v>0.02</v>
      </c>
    </row>
    <row r="511" spans="1:10" ht="22.9" customHeight="1" x14ac:dyDescent="0.25">
      <c r="A511" s="192" t="s">
        <v>2643</v>
      </c>
      <c r="B511" s="192" t="s">
        <v>2630</v>
      </c>
      <c r="C511" s="192" t="s">
        <v>3314</v>
      </c>
      <c r="D511" s="230" t="s">
        <v>1657</v>
      </c>
      <c r="E511" s="231"/>
      <c r="F511" s="232"/>
      <c r="G511" s="192" t="s">
        <v>1574</v>
      </c>
      <c r="H511" s="191">
        <v>2.3613254000000001</v>
      </c>
      <c r="I511" s="190">
        <v>27.447800000000001</v>
      </c>
      <c r="J511" s="189">
        <v>64.81</v>
      </c>
    </row>
    <row r="512" spans="1:10" ht="22.9" customHeight="1" x14ac:dyDescent="0.25">
      <c r="A512" s="192" t="s">
        <v>2643</v>
      </c>
      <c r="B512" s="192" t="s">
        <v>2630</v>
      </c>
      <c r="C512" s="192" t="s">
        <v>3794</v>
      </c>
      <c r="D512" s="230" t="s">
        <v>2357</v>
      </c>
      <c r="E512" s="231"/>
      <c r="F512" s="232"/>
      <c r="G512" s="192" t="s">
        <v>1</v>
      </c>
      <c r="H512" s="191">
        <v>5.7799999999999997E-2</v>
      </c>
      <c r="I512" s="190">
        <v>8.0609999999999999</v>
      </c>
      <c r="J512" s="189">
        <v>0.47</v>
      </c>
    </row>
    <row r="513" spans="1:10" ht="22.9" customHeight="1" x14ac:dyDescent="0.25">
      <c r="A513" s="192" t="s">
        <v>2725</v>
      </c>
      <c r="B513" s="192" t="s">
        <v>2630</v>
      </c>
      <c r="C513" s="192" t="s">
        <v>2724</v>
      </c>
      <c r="D513" s="230" t="s">
        <v>2050</v>
      </c>
      <c r="E513" s="231"/>
      <c r="F513" s="232"/>
      <c r="G513" s="192" t="s">
        <v>1</v>
      </c>
      <c r="H513" s="191">
        <v>5.9000000000000003E-6</v>
      </c>
      <c r="I513" s="190">
        <v>5020.1289999999999</v>
      </c>
      <c r="J513" s="189">
        <v>0.03</v>
      </c>
    </row>
    <row r="514" spans="1:10" ht="22.9" customHeight="1" x14ac:dyDescent="0.25">
      <c r="A514" s="192" t="s">
        <v>2725</v>
      </c>
      <c r="B514" s="192" t="s">
        <v>2630</v>
      </c>
      <c r="C514" s="192" t="s">
        <v>2750</v>
      </c>
      <c r="D514" s="230" t="s">
        <v>2123</v>
      </c>
      <c r="E514" s="231"/>
      <c r="F514" s="232"/>
      <c r="G514" s="192" t="s">
        <v>1</v>
      </c>
      <c r="H514" s="191">
        <v>1.9999999999999999E-7</v>
      </c>
      <c r="I514" s="190">
        <v>10510.0375</v>
      </c>
      <c r="J514" s="189">
        <v>0</v>
      </c>
    </row>
    <row r="515" spans="1:10" ht="22.9" customHeight="1" x14ac:dyDescent="0.25">
      <c r="A515" s="192" t="s">
        <v>2725</v>
      </c>
      <c r="B515" s="192" t="s">
        <v>2630</v>
      </c>
      <c r="C515" s="192" t="s">
        <v>2749</v>
      </c>
      <c r="D515" s="230" t="s">
        <v>2587</v>
      </c>
      <c r="E515" s="231"/>
      <c r="F515" s="232"/>
      <c r="G515" s="192" t="s">
        <v>1</v>
      </c>
      <c r="H515" s="191">
        <v>5.9000000000000003E-6</v>
      </c>
      <c r="I515" s="190">
        <v>2594.5749000000001</v>
      </c>
      <c r="J515" s="189">
        <v>0.02</v>
      </c>
    </row>
    <row r="516" spans="1:10" ht="22.9" customHeight="1" x14ac:dyDescent="0.25">
      <c r="A516" s="192" t="s">
        <v>2725</v>
      </c>
      <c r="B516" s="192" t="s">
        <v>2630</v>
      </c>
      <c r="C516" s="192" t="s">
        <v>2748</v>
      </c>
      <c r="D516" s="230" t="s">
        <v>2483</v>
      </c>
      <c r="E516" s="231"/>
      <c r="F516" s="232"/>
      <c r="G516" s="192" t="s">
        <v>1</v>
      </c>
      <c r="H516" s="191">
        <v>1.34E-5</v>
      </c>
      <c r="I516" s="190">
        <v>1206.8588999999999</v>
      </c>
      <c r="J516" s="189">
        <v>0.02</v>
      </c>
    </row>
    <row r="517" spans="1:10" ht="32.65" customHeight="1" x14ac:dyDescent="0.25">
      <c r="A517" s="192" t="s">
        <v>2725</v>
      </c>
      <c r="B517" s="192" t="s">
        <v>2630</v>
      </c>
      <c r="C517" s="192" t="s">
        <v>2747</v>
      </c>
      <c r="D517" s="230" t="s">
        <v>2538</v>
      </c>
      <c r="E517" s="231"/>
      <c r="F517" s="232"/>
      <c r="G517" s="192" t="s">
        <v>1</v>
      </c>
      <c r="H517" s="191">
        <v>0</v>
      </c>
      <c r="I517" s="190">
        <v>419892.9313</v>
      </c>
      <c r="J517" s="189">
        <v>0</v>
      </c>
    </row>
    <row r="518" spans="1:10" ht="22.9" customHeight="1" x14ac:dyDescent="0.25">
      <c r="A518" s="192" t="s">
        <v>2725</v>
      </c>
      <c r="B518" s="192" t="s">
        <v>2630</v>
      </c>
      <c r="C518" s="192" t="s">
        <v>2746</v>
      </c>
      <c r="D518" s="230" t="s">
        <v>2204</v>
      </c>
      <c r="E518" s="231"/>
      <c r="F518" s="232"/>
      <c r="G518" s="192" t="s">
        <v>1</v>
      </c>
      <c r="H518" s="191">
        <v>1.17E-5</v>
      </c>
      <c r="I518" s="190">
        <v>20420.8583</v>
      </c>
      <c r="J518" s="189">
        <v>0.24</v>
      </c>
    </row>
    <row r="519" spans="1:10" ht="22.9" customHeight="1" x14ac:dyDescent="0.25">
      <c r="A519" s="192" t="s">
        <v>2725</v>
      </c>
      <c r="B519" s="192" t="s">
        <v>2630</v>
      </c>
      <c r="C519" s="192" t="s">
        <v>3602</v>
      </c>
      <c r="D519" s="230" t="s">
        <v>2548</v>
      </c>
      <c r="E519" s="231"/>
      <c r="F519" s="232"/>
      <c r="G519" s="192" t="s">
        <v>1</v>
      </c>
      <c r="H519" s="191">
        <v>3.3000000000000002E-6</v>
      </c>
      <c r="I519" s="190">
        <v>4949.2736000000004</v>
      </c>
      <c r="J519" s="189">
        <v>0.02</v>
      </c>
    </row>
    <row r="520" spans="1:10" ht="22.9" customHeight="1" x14ac:dyDescent="0.25">
      <c r="A520" s="192" t="s">
        <v>2725</v>
      </c>
      <c r="B520" s="192" t="s">
        <v>2630</v>
      </c>
      <c r="C520" s="192" t="s">
        <v>3831</v>
      </c>
      <c r="D520" s="230" t="s">
        <v>2613</v>
      </c>
      <c r="E520" s="231"/>
      <c r="F520" s="232"/>
      <c r="G520" s="192" t="s">
        <v>1</v>
      </c>
      <c r="H520" s="191">
        <v>9.9999999999999995E-8</v>
      </c>
      <c r="I520" s="190">
        <v>13305.7718</v>
      </c>
      <c r="J520" s="189">
        <v>0</v>
      </c>
    </row>
    <row r="521" spans="1:10" ht="32.65" customHeight="1" x14ac:dyDescent="0.25">
      <c r="A521" s="192" t="s">
        <v>2725</v>
      </c>
      <c r="B521" s="192" t="s">
        <v>2630</v>
      </c>
      <c r="C521" s="192" t="s">
        <v>2927</v>
      </c>
      <c r="D521" s="230" t="s">
        <v>2079</v>
      </c>
      <c r="E521" s="231"/>
      <c r="F521" s="232"/>
      <c r="G521" s="192" t="s">
        <v>1</v>
      </c>
      <c r="H521" s="191">
        <v>0</v>
      </c>
      <c r="I521" s="190">
        <v>573715.01749999996</v>
      </c>
      <c r="J521" s="189">
        <v>0</v>
      </c>
    </row>
    <row r="522" spans="1:10" ht="32.65" customHeight="1" x14ac:dyDescent="0.25">
      <c r="A522" s="192" t="s">
        <v>2725</v>
      </c>
      <c r="B522" s="192" t="s">
        <v>2630</v>
      </c>
      <c r="C522" s="192" t="s">
        <v>2926</v>
      </c>
      <c r="D522" s="230" t="s">
        <v>2379</v>
      </c>
      <c r="E522" s="231"/>
      <c r="F522" s="232"/>
      <c r="G522" s="192" t="s">
        <v>1</v>
      </c>
      <c r="H522" s="191">
        <v>0</v>
      </c>
      <c r="I522" s="190">
        <v>67606.718200000003</v>
      </c>
      <c r="J522" s="189">
        <v>0</v>
      </c>
    </row>
    <row r="523" spans="1:10" ht="14.25" customHeight="1" x14ac:dyDescent="0.25">
      <c r="A523" s="192" t="s">
        <v>2631</v>
      </c>
      <c r="B523" s="192" t="s">
        <v>2630</v>
      </c>
      <c r="C523" s="192" t="s">
        <v>2745</v>
      </c>
      <c r="D523" s="230" t="s">
        <v>2744</v>
      </c>
      <c r="E523" s="231"/>
      <c r="F523" s="232"/>
      <c r="G523" s="192" t="s">
        <v>0</v>
      </c>
      <c r="H523" s="191">
        <v>1.4196E-3</v>
      </c>
      <c r="I523" s="190">
        <v>6.46</v>
      </c>
      <c r="J523" s="189">
        <v>0.02</v>
      </c>
    </row>
    <row r="524" spans="1:10" ht="14.25" customHeight="1" x14ac:dyDescent="0.25">
      <c r="A524" s="192" t="s">
        <v>2631</v>
      </c>
      <c r="B524" s="192" t="s">
        <v>2630</v>
      </c>
      <c r="C524" s="192" t="s">
        <v>2693</v>
      </c>
      <c r="D524" s="230" t="s">
        <v>2692</v>
      </c>
      <c r="E524" s="231"/>
      <c r="F524" s="232"/>
      <c r="G524" s="192" t="s">
        <v>0</v>
      </c>
      <c r="H524" s="191">
        <v>0.82000280000000003</v>
      </c>
      <c r="I524" s="190">
        <v>6.7</v>
      </c>
      <c r="J524" s="189">
        <v>12.01</v>
      </c>
    </row>
    <row r="525" spans="1:10" ht="14.25" customHeight="1" x14ac:dyDescent="0.25">
      <c r="A525" s="192" t="s">
        <v>2631</v>
      </c>
      <c r="B525" s="192" t="s">
        <v>2630</v>
      </c>
      <c r="C525" s="192" t="s">
        <v>2743</v>
      </c>
      <c r="D525" s="230" t="s">
        <v>2742</v>
      </c>
      <c r="E525" s="231"/>
      <c r="F525" s="232"/>
      <c r="G525" s="192" t="s">
        <v>0</v>
      </c>
      <c r="H525" s="191">
        <v>8.7107999999999994E-3</v>
      </c>
      <c r="I525" s="190">
        <v>8.93</v>
      </c>
      <c r="J525" s="189">
        <v>0.17</v>
      </c>
    </row>
    <row r="526" spans="1:10" ht="14.25" customHeight="1" x14ac:dyDescent="0.25">
      <c r="A526" s="192" t="s">
        <v>2631</v>
      </c>
      <c r="B526" s="192" t="s">
        <v>2630</v>
      </c>
      <c r="C526" s="192" t="s">
        <v>2902</v>
      </c>
      <c r="D526" s="230" t="s">
        <v>2901</v>
      </c>
      <c r="E526" s="231"/>
      <c r="F526" s="232"/>
      <c r="G526" s="192" t="s">
        <v>0</v>
      </c>
      <c r="H526" s="191">
        <v>1.0872535999999999</v>
      </c>
      <c r="I526" s="190">
        <v>6.46</v>
      </c>
      <c r="J526" s="189">
        <v>15.36</v>
      </c>
    </row>
    <row r="527" spans="1:10" ht="14.25" customHeight="1" x14ac:dyDescent="0.25">
      <c r="A527" s="192" t="s">
        <v>2631</v>
      </c>
      <c r="B527" s="192" t="s">
        <v>2630</v>
      </c>
      <c r="C527" s="192" t="s">
        <v>2723</v>
      </c>
      <c r="D527" s="230" t="s">
        <v>2722</v>
      </c>
      <c r="E527" s="231"/>
      <c r="F527" s="232"/>
      <c r="G527" s="192" t="s">
        <v>0</v>
      </c>
      <c r="H527" s="191">
        <v>0.37118050000000002</v>
      </c>
      <c r="I527" s="190">
        <v>6.7</v>
      </c>
      <c r="J527" s="189">
        <v>5.44</v>
      </c>
    </row>
    <row r="528" spans="1:10" ht="14.25" customHeight="1" x14ac:dyDescent="0.25">
      <c r="A528" s="192" t="s">
        <v>2631</v>
      </c>
      <c r="B528" s="192" t="s">
        <v>2630</v>
      </c>
      <c r="C528" s="192" t="s">
        <v>3530</v>
      </c>
      <c r="D528" s="230" t="s">
        <v>3529</v>
      </c>
      <c r="E528" s="231"/>
      <c r="F528" s="232"/>
      <c r="G528" s="192" t="s">
        <v>0</v>
      </c>
      <c r="H528" s="191">
        <v>2.7683900000000001E-2</v>
      </c>
      <c r="I528" s="190">
        <v>8.93</v>
      </c>
      <c r="J528" s="189">
        <v>0.54</v>
      </c>
    </row>
    <row r="529" spans="1:10" ht="14.25" customHeight="1" x14ac:dyDescent="0.25">
      <c r="A529" s="192" t="s">
        <v>2631</v>
      </c>
      <c r="B529" s="192" t="s">
        <v>2630</v>
      </c>
      <c r="C529" s="192" t="s">
        <v>2721</v>
      </c>
      <c r="D529" s="230" t="s">
        <v>2720</v>
      </c>
      <c r="E529" s="231"/>
      <c r="F529" s="232"/>
      <c r="G529" s="192" t="s">
        <v>0</v>
      </c>
      <c r="H529" s="191">
        <v>0.31297269999999999</v>
      </c>
      <c r="I529" s="190">
        <v>8.93</v>
      </c>
      <c r="J529" s="189">
        <v>6.11</v>
      </c>
    </row>
    <row r="530" spans="1:10" ht="14.25" customHeight="1" x14ac:dyDescent="0.25">
      <c r="A530" s="192" t="s">
        <v>2631</v>
      </c>
      <c r="B530" s="192" t="s">
        <v>2630</v>
      </c>
      <c r="C530" s="192" t="s">
        <v>2691</v>
      </c>
      <c r="D530" s="230" t="s">
        <v>2690</v>
      </c>
      <c r="E530" s="231"/>
      <c r="F530" s="232"/>
      <c r="G530" s="192" t="s">
        <v>0</v>
      </c>
      <c r="H530" s="191">
        <v>2.3507712999999999</v>
      </c>
      <c r="I530" s="190">
        <v>8.93</v>
      </c>
      <c r="J530" s="189">
        <v>45.9</v>
      </c>
    </row>
    <row r="531" spans="1:10" ht="14.25" customHeight="1" x14ac:dyDescent="0.25">
      <c r="A531" s="192" t="s">
        <v>2631</v>
      </c>
      <c r="B531" s="192" t="s">
        <v>2630</v>
      </c>
      <c r="C531" s="192" t="s">
        <v>2870</v>
      </c>
      <c r="D531" s="230" t="s">
        <v>2869</v>
      </c>
      <c r="E531" s="231"/>
      <c r="F531" s="232"/>
      <c r="G531" s="192" t="s">
        <v>0</v>
      </c>
      <c r="H531" s="191">
        <v>1.1433260999999999</v>
      </c>
      <c r="I531" s="190">
        <v>8.93</v>
      </c>
      <c r="J531" s="189">
        <v>22.32</v>
      </c>
    </row>
    <row r="532" spans="1:10" ht="14.25" customHeight="1" x14ac:dyDescent="0.25">
      <c r="A532" s="192" t="s">
        <v>2631</v>
      </c>
      <c r="B532" s="192" t="s">
        <v>2630</v>
      </c>
      <c r="C532" s="192" t="s">
        <v>2719</v>
      </c>
      <c r="D532" s="230" t="s">
        <v>2718</v>
      </c>
      <c r="E532" s="231"/>
      <c r="F532" s="232"/>
      <c r="G532" s="192" t="s">
        <v>0</v>
      </c>
      <c r="H532" s="191">
        <v>0.78926819999999998</v>
      </c>
      <c r="I532" s="190">
        <v>8.93</v>
      </c>
      <c r="J532" s="189">
        <v>15.41</v>
      </c>
    </row>
    <row r="533" spans="1:10" ht="14.25" customHeight="1" x14ac:dyDescent="0.25">
      <c r="A533" s="192" t="s">
        <v>2631</v>
      </c>
      <c r="B533" s="192" t="s">
        <v>2630</v>
      </c>
      <c r="C533" s="192" t="s">
        <v>2925</v>
      </c>
      <c r="D533" s="230" t="s">
        <v>2924</v>
      </c>
      <c r="E533" s="231"/>
      <c r="F533" s="232"/>
      <c r="G533" s="192" t="s">
        <v>0</v>
      </c>
      <c r="H533" s="191">
        <v>3.6000000000000001E-5</v>
      </c>
      <c r="I533" s="190">
        <v>8.93</v>
      </c>
      <c r="J533" s="189">
        <v>0</v>
      </c>
    </row>
    <row r="534" spans="1:10" ht="14.25" customHeight="1" x14ac:dyDescent="0.25">
      <c r="A534" s="192" t="s">
        <v>2631</v>
      </c>
      <c r="B534" s="192" t="s">
        <v>2630</v>
      </c>
      <c r="C534" s="192" t="s">
        <v>2741</v>
      </c>
      <c r="D534" s="230" t="s">
        <v>2740</v>
      </c>
      <c r="E534" s="231"/>
      <c r="F534" s="232"/>
      <c r="G534" s="192" t="s">
        <v>0</v>
      </c>
      <c r="H534" s="191">
        <v>5.1150000000000002E-4</v>
      </c>
      <c r="I534" s="190">
        <v>9.89</v>
      </c>
      <c r="J534" s="189">
        <v>0.01</v>
      </c>
    </row>
    <row r="535" spans="1:10" ht="14.25" customHeight="1" x14ac:dyDescent="0.25">
      <c r="A535" s="192" t="s">
        <v>2631</v>
      </c>
      <c r="B535" s="192" t="s">
        <v>2630</v>
      </c>
      <c r="C535" s="192" t="s">
        <v>3601</v>
      </c>
      <c r="D535" s="230" t="s">
        <v>3600</v>
      </c>
      <c r="E535" s="231"/>
      <c r="F535" s="232"/>
      <c r="G535" s="192" t="s">
        <v>0</v>
      </c>
      <c r="H535" s="191">
        <v>3.2145600000000003E-2</v>
      </c>
      <c r="I535" s="190">
        <v>8.93</v>
      </c>
      <c r="J535" s="189">
        <v>0.63</v>
      </c>
    </row>
    <row r="536" spans="1:10" ht="14.25" customHeight="1" x14ac:dyDescent="0.25">
      <c r="A536" s="192" t="s">
        <v>2631</v>
      </c>
      <c r="B536" s="192" t="s">
        <v>2630</v>
      </c>
      <c r="C536" s="192" t="s">
        <v>2739</v>
      </c>
      <c r="D536" s="230" t="s">
        <v>2738</v>
      </c>
      <c r="E536" s="231"/>
      <c r="F536" s="232"/>
      <c r="G536" s="192" t="s">
        <v>0</v>
      </c>
      <c r="H536" s="191">
        <v>0.1405988</v>
      </c>
      <c r="I536" s="190">
        <v>9.89</v>
      </c>
      <c r="J536" s="189">
        <v>3.04</v>
      </c>
    </row>
    <row r="537" spans="1:10" ht="14.25" customHeight="1" x14ac:dyDescent="0.25">
      <c r="A537" s="192" t="s">
        <v>2631</v>
      </c>
      <c r="B537" s="192" t="s">
        <v>2630</v>
      </c>
      <c r="C537" s="192" t="s">
        <v>2639</v>
      </c>
      <c r="D537" s="230" t="s">
        <v>2638</v>
      </c>
      <c r="E537" s="231"/>
      <c r="F537" s="232"/>
      <c r="G537" s="192" t="s">
        <v>0</v>
      </c>
      <c r="H537" s="191">
        <v>1.1638428000000001</v>
      </c>
      <c r="I537" s="190">
        <v>8.93</v>
      </c>
      <c r="J537" s="189">
        <v>22.73</v>
      </c>
    </row>
    <row r="538" spans="1:10" ht="14.25" customHeight="1" x14ac:dyDescent="0.25">
      <c r="A538" s="192" t="s">
        <v>2631</v>
      </c>
      <c r="B538" s="192" t="s">
        <v>2630</v>
      </c>
      <c r="C538" s="192" t="s">
        <v>2675</v>
      </c>
      <c r="D538" s="230" t="s">
        <v>2674</v>
      </c>
      <c r="E538" s="231"/>
      <c r="F538" s="232"/>
      <c r="G538" s="192" t="s">
        <v>0</v>
      </c>
      <c r="H538" s="191">
        <v>0.57681590000000005</v>
      </c>
      <c r="I538" s="190">
        <v>8.93</v>
      </c>
      <c r="J538" s="189">
        <v>11.26</v>
      </c>
    </row>
    <row r="539" spans="1:10" ht="14.25" customHeight="1" x14ac:dyDescent="0.25">
      <c r="A539" s="192" t="s">
        <v>2631</v>
      </c>
      <c r="B539" s="192" t="s">
        <v>2630</v>
      </c>
      <c r="C539" s="192" t="s">
        <v>2646</v>
      </c>
      <c r="D539" s="230" t="s">
        <v>2645</v>
      </c>
      <c r="E539" s="231"/>
      <c r="F539" s="232"/>
      <c r="G539" s="192" t="s">
        <v>0</v>
      </c>
      <c r="H539" s="191">
        <v>1.4733738999999999</v>
      </c>
      <c r="I539" s="190">
        <v>6.46</v>
      </c>
      <c r="J539" s="189">
        <v>20.81</v>
      </c>
    </row>
    <row r="540" spans="1:10" ht="14.25" customHeight="1" x14ac:dyDescent="0.25">
      <c r="A540" s="192" t="s">
        <v>2631</v>
      </c>
      <c r="B540" s="192" t="s">
        <v>2630</v>
      </c>
      <c r="C540" s="192" t="s">
        <v>3597</v>
      </c>
      <c r="D540" s="230" t="s">
        <v>3596</v>
      </c>
      <c r="E540" s="231"/>
      <c r="F540" s="232"/>
      <c r="G540" s="192" t="s">
        <v>0</v>
      </c>
      <c r="H540" s="191">
        <v>0.1743488</v>
      </c>
      <c r="I540" s="190">
        <v>8.93</v>
      </c>
      <c r="J540" s="189">
        <v>3.4</v>
      </c>
    </row>
    <row r="541" spans="1:10" ht="14.25" customHeight="1" x14ac:dyDescent="0.25">
      <c r="A541" s="192" t="s">
        <v>2631</v>
      </c>
      <c r="B541" s="192" t="s">
        <v>2630</v>
      </c>
      <c r="C541" s="192" t="s">
        <v>2713</v>
      </c>
      <c r="D541" s="230" t="s">
        <v>2712</v>
      </c>
      <c r="E541" s="231"/>
      <c r="F541" s="232"/>
      <c r="G541" s="192" t="s">
        <v>0</v>
      </c>
      <c r="H541" s="191">
        <v>0.1721434</v>
      </c>
      <c r="I541" s="190">
        <v>6.7</v>
      </c>
      <c r="J541" s="189">
        <v>2.52</v>
      </c>
    </row>
    <row r="542" spans="1:10" ht="14.25" customHeight="1" x14ac:dyDescent="0.25">
      <c r="A542" s="239" t="s">
        <v>2627</v>
      </c>
      <c r="B542" s="240"/>
      <c r="C542" s="240"/>
      <c r="D542" s="240"/>
      <c r="E542" s="241"/>
      <c r="F542" s="188">
        <v>85.85</v>
      </c>
      <c r="G542" s="239" t="s">
        <v>2626</v>
      </c>
      <c r="H542" s="240"/>
      <c r="I542" s="241"/>
      <c r="J542" s="188">
        <v>1021.89</v>
      </c>
    </row>
    <row r="543" spans="1:10" ht="14.25" customHeight="1" x14ac:dyDescent="0.25">
      <c r="A543" s="239" t="s">
        <v>2625</v>
      </c>
      <c r="B543" s="240"/>
      <c r="C543" s="240"/>
      <c r="D543" s="240"/>
      <c r="E543" s="241"/>
      <c r="F543" s="188">
        <v>101.91</v>
      </c>
      <c r="G543" s="239" t="s">
        <v>2624</v>
      </c>
      <c r="H543" s="240"/>
      <c r="I543" s="241"/>
      <c r="J543" s="188">
        <v>229.62</v>
      </c>
    </row>
    <row r="544" spans="1:10" ht="14.25" customHeight="1" x14ac:dyDescent="0.25">
      <c r="A544" s="239" t="s">
        <v>2623</v>
      </c>
      <c r="B544" s="240"/>
      <c r="C544" s="240"/>
      <c r="D544" s="240"/>
      <c r="E544" s="241"/>
      <c r="F544" s="188">
        <v>187.76</v>
      </c>
      <c r="G544" s="239" t="s">
        <v>2622</v>
      </c>
      <c r="H544" s="240"/>
      <c r="I544" s="241"/>
      <c r="J544" s="188">
        <v>1251.51</v>
      </c>
    </row>
    <row r="545" spans="1:10" ht="14.25" customHeight="1" x14ac:dyDescent="0.25">
      <c r="A545" s="196" t="s">
        <v>187</v>
      </c>
      <c r="B545" s="196" t="s">
        <v>2630</v>
      </c>
      <c r="C545" s="196" t="s">
        <v>3830</v>
      </c>
      <c r="D545" s="233" t="s">
        <v>188</v>
      </c>
      <c r="E545" s="234"/>
      <c r="F545" s="234"/>
      <c r="G545" s="234"/>
      <c r="H545" s="234"/>
      <c r="I545" s="235"/>
      <c r="J545" s="196" t="s">
        <v>198</v>
      </c>
    </row>
    <row r="546" spans="1:10" ht="14.25" customHeight="1" x14ac:dyDescent="0.25">
      <c r="A546" s="195" t="s">
        <v>74</v>
      </c>
      <c r="B546" s="195" t="s">
        <v>75</v>
      </c>
      <c r="C546" s="195" t="s">
        <v>29</v>
      </c>
      <c r="D546" s="236" t="s">
        <v>30</v>
      </c>
      <c r="E546" s="237"/>
      <c r="F546" s="238"/>
      <c r="G546" s="195" t="s">
        <v>2635</v>
      </c>
      <c r="H546" s="195" t="s">
        <v>1465</v>
      </c>
      <c r="I546" s="194" t="s">
        <v>2634</v>
      </c>
      <c r="J546" s="193" t="s">
        <v>76</v>
      </c>
    </row>
    <row r="547" spans="1:10" ht="22.9" customHeight="1" x14ac:dyDescent="0.25">
      <c r="A547" s="192" t="s">
        <v>2643</v>
      </c>
      <c r="B547" s="192" t="s">
        <v>2630</v>
      </c>
      <c r="C547" s="192" t="s">
        <v>3823</v>
      </c>
      <c r="D547" s="230" t="s">
        <v>2134</v>
      </c>
      <c r="E547" s="231"/>
      <c r="F547" s="232"/>
      <c r="G547" s="192" t="s">
        <v>1</v>
      </c>
      <c r="H547" s="191">
        <v>0.35141090000000003</v>
      </c>
      <c r="I547" s="190">
        <v>1.4097</v>
      </c>
      <c r="J547" s="189">
        <v>0.5</v>
      </c>
    </row>
    <row r="548" spans="1:10" ht="14.25" customHeight="1" x14ac:dyDescent="0.25">
      <c r="A548" s="192" t="s">
        <v>2643</v>
      </c>
      <c r="B548" s="192" t="s">
        <v>2630</v>
      </c>
      <c r="C548" s="192" t="s">
        <v>2702</v>
      </c>
      <c r="D548" s="230" t="s">
        <v>1597</v>
      </c>
      <c r="E548" s="231"/>
      <c r="F548" s="232"/>
      <c r="G548" s="192" t="s">
        <v>1575</v>
      </c>
      <c r="H548" s="191">
        <v>8.3619100000000002E-2</v>
      </c>
      <c r="I548" s="190">
        <v>78.9893</v>
      </c>
      <c r="J548" s="189">
        <v>6.61</v>
      </c>
    </row>
    <row r="549" spans="1:10" ht="14.25" customHeight="1" x14ac:dyDescent="0.25">
      <c r="A549" s="192" t="s">
        <v>2643</v>
      </c>
      <c r="B549" s="192" t="s">
        <v>2630</v>
      </c>
      <c r="C549" s="192" t="s">
        <v>3829</v>
      </c>
      <c r="D549" s="230" t="s">
        <v>1791</v>
      </c>
      <c r="E549" s="231"/>
      <c r="F549" s="232"/>
      <c r="G549" s="192" t="s">
        <v>1</v>
      </c>
      <c r="H549" s="191">
        <v>0.1839036</v>
      </c>
      <c r="I549" s="190">
        <v>85.470399999999998</v>
      </c>
      <c r="J549" s="189">
        <v>15.72</v>
      </c>
    </row>
    <row r="550" spans="1:10" ht="19.149999999999999" customHeight="1" x14ac:dyDescent="0.25"/>
    <row r="551" spans="1:10" ht="11.25" customHeight="1" x14ac:dyDescent="0.25">
      <c r="A551" s="242" t="s">
        <v>2621</v>
      </c>
      <c r="B551" s="242"/>
      <c r="C551" s="242"/>
      <c r="D551" s="242"/>
      <c r="E551" s="242"/>
      <c r="F551" s="242"/>
      <c r="G551" s="242"/>
      <c r="H551" s="242"/>
      <c r="I551" s="242"/>
      <c r="J551" s="242"/>
    </row>
    <row r="552" spans="1:10" ht="11.25" customHeight="1" x14ac:dyDescent="0.25">
      <c r="A552" s="242" t="s">
        <v>2620</v>
      </c>
      <c r="B552" s="242"/>
      <c r="C552" s="242"/>
      <c r="D552" s="242"/>
      <c r="E552" s="242"/>
      <c r="F552" s="242"/>
      <c r="G552" s="242"/>
      <c r="H552" s="242"/>
      <c r="I552" s="242"/>
      <c r="J552" s="242"/>
    </row>
    <row r="553" spans="1:10" ht="11.25" customHeight="1" x14ac:dyDescent="0.25">
      <c r="A553" s="242" t="s">
        <v>2619</v>
      </c>
      <c r="B553" s="242"/>
      <c r="C553" s="242"/>
      <c r="D553" s="242"/>
      <c r="E553" s="242"/>
      <c r="F553" s="242"/>
      <c r="G553" s="242"/>
      <c r="H553" s="242"/>
      <c r="I553" s="242"/>
      <c r="J553" s="242"/>
    </row>
    <row r="554" spans="1:10" ht="70.900000000000006" customHeight="1" x14ac:dyDescent="0.25"/>
    <row r="555" spans="1:10" ht="14.25" customHeight="1" x14ac:dyDescent="0.25">
      <c r="A555" s="210" t="s">
        <v>2673</v>
      </c>
      <c r="B555" s="211"/>
      <c r="C555" s="211"/>
      <c r="D555" s="211"/>
      <c r="E555" s="211"/>
      <c r="F555" s="211"/>
      <c r="G555" s="211"/>
      <c r="H555" s="211"/>
      <c r="I555" s="211"/>
      <c r="J555" s="212"/>
    </row>
    <row r="556" spans="1:10" ht="14.25" customHeight="1" x14ac:dyDescent="0.25">
      <c r="A556" s="200" t="s">
        <v>2672</v>
      </c>
      <c r="B556" s="213" t="s">
        <v>77</v>
      </c>
      <c r="C556" s="214"/>
      <c r="D556" s="214"/>
      <c r="E556" s="214"/>
      <c r="F556" s="214"/>
      <c r="G556" s="214"/>
      <c r="H556" s="215"/>
      <c r="I556" s="197" t="s">
        <v>2671</v>
      </c>
      <c r="J556" s="192" t="s">
        <v>3828</v>
      </c>
    </row>
    <row r="557" spans="1:10" ht="14.25" customHeight="1" x14ac:dyDescent="0.25">
      <c r="A557" s="200" t="s">
        <v>81</v>
      </c>
      <c r="B557" s="213" t="s">
        <v>85</v>
      </c>
      <c r="C557" s="214"/>
      <c r="D557" s="214"/>
      <c r="E557" s="214"/>
      <c r="F557" s="214"/>
      <c r="G557" s="214"/>
      <c r="H557" s="215"/>
      <c r="I557" s="197" t="s">
        <v>2669</v>
      </c>
      <c r="J557" s="202">
        <v>45477</v>
      </c>
    </row>
    <row r="558" spans="1:10" ht="14.25" customHeight="1" x14ac:dyDescent="0.25">
      <c r="A558" s="199" t="s">
        <v>2668</v>
      </c>
      <c r="B558" s="213" t="s">
        <v>2667</v>
      </c>
      <c r="C558" s="214"/>
      <c r="D558" s="214"/>
      <c r="E558" s="214"/>
      <c r="F558" s="214"/>
      <c r="G558" s="214"/>
      <c r="H558" s="215"/>
      <c r="I558" s="216" t="s">
        <v>2666</v>
      </c>
      <c r="J558" s="217"/>
    </row>
    <row r="559" spans="1:10" ht="14.25" customHeight="1" x14ac:dyDescent="0.25">
      <c r="A559" s="218" t="s">
        <v>2665</v>
      </c>
      <c r="B559" s="221" t="s">
        <v>2664</v>
      </c>
      <c r="C559" s="222"/>
      <c r="D559" s="222"/>
      <c r="E559" s="222"/>
      <c r="F559" s="222"/>
      <c r="G559" s="222"/>
      <c r="H559" s="223"/>
      <c r="I559" s="197" t="s">
        <v>2663</v>
      </c>
      <c r="J559" s="192" t="s">
        <v>2662</v>
      </c>
    </row>
    <row r="560" spans="1:10" ht="14.25" customHeight="1" x14ac:dyDescent="0.25">
      <c r="A560" s="219"/>
      <c r="B560" s="224"/>
      <c r="C560" s="225"/>
      <c r="D560" s="225"/>
      <c r="E560" s="225"/>
      <c r="F560" s="225"/>
      <c r="G560" s="225"/>
      <c r="H560" s="226"/>
      <c r="I560" s="198" t="s">
        <v>2661</v>
      </c>
      <c r="J560" s="192" t="s">
        <v>2660</v>
      </c>
    </row>
    <row r="561" spans="1:10" ht="14.25" customHeight="1" x14ac:dyDescent="0.25">
      <c r="A561" s="219"/>
      <c r="B561" s="224"/>
      <c r="C561" s="225"/>
      <c r="D561" s="225"/>
      <c r="E561" s="225"/>
      <c r="F561" s="225"/>
      <c r="G561" s="225"/>
      <c r="H561" s="226"/>
      <c r="I561" s="216" t="s">
        <v>27</v>
      </c>
      <c r="J561" s="217"/>
    </row>
    <row r="562" spans="1:10" ht="14.25" customHeight="1" x14ac:dyDescent="0.25">
      <c r="A562" s="219"/>
      <c r="B562" s="227"/>
      <c r="C562" s="228"/>
      <c r="D562" s="228"/>
      <c r="E562" s="228"/>
      <c r="F562" s="228"/>
      <c r="G562" s="228"/>
      <c r="H562" s="229"/>
      <c r="I562" s="197" t="s">
        <v>2659</v>
      </c>
      <c r="J562" s="192" t="s">
        <v>2658</v>
      </c>
    </row>
    <row r="563" spans="1:10" ht="14.25" customHeight="1" x14ac:dyDescent="0.25">
      <c r="A563" s="220"/>
      <c r="B563" s="230" t="s">
        <v>2383</v>
      </c>
      <c r="C563" s="231"/>
      <c r="D563" s="232"/>
      <c r="E563" s="230" t="s">
        <v>2383</v>
      </c>
      <c r="F563" s="231"/>
      <c r="G563" s="231"/>
      <c r="H563" s="232"/>
      <c r="I563" s="197" t="s">
        <v>2657</v>
      </c>
      <c r="J563" s="192" t="s">
        <v>2383</v>
      </c>
    </row>
    <row r="564" spans="1:10" ht="14.25" customHeight="1" x14ac:dyDescent="0.25">
      <c r="A564" s="197" t="s">
        <v>2656</v>
      </c>
      <c r="B564" s="230" t="s">
        <v>2655</v>
      </c>
      <c r="C564" s="231"/>
      <c r="D564" s="231"/>
      <c r="E564" s="231"/>
      <c r="F564" s="231"/>
      <c r="G564" s="231"/>
      <c r="H564" s="231"/>
      <c r="I564" s="231"/>
      <c r="J564" s="232"/>
    </row>
    <row r="565" spans="1:10" ht="22.9" customHeight="1" x14ac:dyDescent="0.25">
      <c r="A565" s="192" t="s">
        <v>2643</v>
      </c>
      <c r="B565" s="192" t="s">
        <v>2630</v>
      </c>
      <c r="C565" s="192" t="s">
        <v>2915</v>
      </c>
      <c r="D565" s="230" t="s">
        <v>1971</v>
      </c>
      <c r="E565" s="231"/>
      <c r="F565" s="232"/>
      <c r="G565" s="192" t="s">
        <v>1</v>
      </c>
      <c r="H565" s="191">
        <v>0.73693980000000003</v>
      </c>
      <c r="I565" s="190">
        <v>0.74529999999999996</v>
      </c>
      <c r="J565" s="189">
        <v>0.55000000000000004</v>
      </c>
    </row>
    <row r="566" spans="1:10" ht="22.9" customHeight="1" x14ac:dyDescent="0.25">
      <c r="A566" s="192" t="s">
        <v>2643</v>
      </c>
      <c r="B566" s="192" t="s">
        <v>2630</v>
      </c>
      <c r="C566" s="192" t="s">
        <v>3632</v>
      </c>
      <c r="D566" s="230" t="s">
        <v>2515</v>
      </c>
      <c r="E566" s="231"/>
      <c r="F566" s="232"/>
      <c r="G566" s="192" t="s">
        <v>1</v>
      </c>
      <c r="H566" s="191">
        <v>0.26500000000000001</v>
      </c>
      <c r="I566" s="190">
        <v>0.25109999999999999</v>
      </c>
      <c r="J566" s="189">
        <v>7.0000000000000007E-2</v>
      </c>
    </row>
    <row r="567" spans="1:10" ht="22.9" customHeight="1" x14ac:dyDescent="0.25">
      <c r="A567" s="192" t="s">
        <v>2643</v>
      </c>
      <c r="B567" s="192" t="s">
        <v>2630</v>
      </c>
      <c r="C567" s="192" t="s">
        <v>3821</v>
      </c>
      <c r="D567" s="230" t="s">
        <v>2113</v>
      </c>
      <c r="E567" s="231"/>
      <c r="F567" s="232"/>
      <c r="G567" s="192" t="s">
        <v>10</v>
      </c>
      <c r="H567" s="191">
        <v>0.83991669999999996</v>
      </c>
      <c r="I567" s="190">
        <v>1.1585000000000001</v>
      </c>
      <c r="J567" s="189">
        <v>0.97</v>
      </c>
    </row>
    <row r="568" spans="1:10" ht="14.25" customHeight="1" x14ac:dyDescent="0.25">
      <c r="A568" s="192" t="s">
        <v>2643</v>
      </c>
      <c r="B568" s="192" t="s">
        <v>2630</v>
      </c>
      <c r="C568" s="192" t="s">
        <v>2893</v>
      </c>
      <c r="D568" s="230" t="s">
        <v>1585</v>
      </c>
      <c r="E568" s="231"/>
      <c r="F568" s="232"/>
      <c r="G568" s="192" t="s">
        <v>19</v>
      </c>
      <c r="H568" s="191">
        <v>0.94379610000000003</v>
      </c>
      <c r="I568" s="190">
        <v>1.6203000000000001</v>
      </c>
      <c r="J568" s="189">
        <v>1.53</v>
      </c>
    </row>
    <row r="569" spans="1:10" ht="14.25" customHeight="1" x14ac:dyDescent="0.25">
      <c r="A569" s="192" t="s">
        <v>2643</v>
      </c>
      <c r="B569" s="192" t="s">
        <v>2630</v>
      </c>
      <c r="C569" s="192" t="s">
        <v>2700</v>
      </c>
      <c r="D569" s="230" t="s">
        <v>1579</v>
      </c>
      <c r="E569" s="231"/>
      <c r="F569" s="232"/>
      <c r="G569" s="192" t="s">
        <v>19</v>
      </c>
      <c r="H569" s="191">
        <v>21.179428900000001</v>
      </c>
      <c r="I569" s="190">
        <v>0.90739999999999998</v>
      </c>
      <c r="J569" s="189">
        <v>19.22</v>
      </c>
    </row>
    <row r="570" spans="1:10" ht="14.25" customHeight="1" x14ac:dyDescent="0.25">
      <c r="A570" s="192" t="s">
        <v>2643</v>
      </c>
      <c r="B570" s="192" t="s">
        <v>2630</v>
      </c>
      <c r="C570" s="192" t="s">
        <v>3818</v>
      </c>
      <c r="D570" s="230" t="s">
        <v>2144</v>
      </c>
      <c r="E570" s="231"/>
      <c r="F570" s="232"/>
      <c r="G570" s="192" t="s">
        <v>1</v>
      </c>
      <c r="H570" s="191">
        <v>0.13250000000000001</v>
      </c>
      <c r="I570" s="190">
        <v>8.9602000000000004</v>
      </c>
      <c r="J570" s="189">
        <v>1.19</v>
      </c>
    </row>
    <row r="571" spans="1:10" ht="22.9" customHeight="1" x14ac:dyDescent="0.25">
      <c r="A571" s="192" t="s">
        <v>2643</v>
      </c>
      <c r="B571" s="192" t="s">
        <v>2630</v>
      </c>
      <c r="C571" s="192" t="s">
        <v>3816</v>
      </c>
      <c r="D571" s="230" t="s">
        <v>2318</v>
      </c>
      <c r="E571" s="231"/>
      <c r="F571" s="232"/>
      <c r="G571" s="192" t="s">
        <v>16</v>
      </c>
      <c r="H571" s="191">
        <v>2.1661920000000001</v>
      </c>
      <c r="I571" s="190">
        <v>0.2268</v>
      </c>
      <c r="J571" s="189">
        <v>0.49</v>
      </c>
    </row>
    <row r="572" spans="1:10" ht="14.25" customHeight="1" x14ac:dyDescent="0.25">
      <c r="A572" s="192" t="s">
        <v>2643</v>
      </c>
      <c r="B572" s="192" t="s">
        <v>2630</v>
      </c>
      <c r="C572" s="192" t="s">
        <v>3827</v>
      </c>
      <c r="D572" s="230" t="s">
        <v>2563</v>
      </c>
      <c r="E572" s="231"/>
      <c r="F572" s="232"/>
      <c r="G572" s="192" t="s">
        <v>10</v>
      </c>
      <c r="H572" s="191">
        <v>6.7325399999999994E-2</v>
      </c>
      <c r="I572" s="190">
        <v>1.9605999999999999</v>
      </c>
      <c r="J572" s="189">
        <v>0.13</v>
      </c>
    </row>
    <row r="573" spans="1:10" ht="14.25" customHeight="1" x14ac:dyDescent="0.25">
      <c r="A573" s="192" t="s">
        <v>2643</v>
      </c>
      <c r="B573" s="192" t="s">
        <v>2630</v>
      </c>
      <c r="C573" s="192" t="s">
        <v>3813</v>
      </c>
      <c r="D573" s="230" t="s">
        <v>2019</v>
      </c>
      <c r="E573" s="231"/>
      <c r="F573" s="232"/>
      <c r="G573" s="192" t="s">
        <v>10</v>
      </c>
      <c r="H573" s="191">
        <v>0.30987989999999999</v>
      </c>
      <c r="I573" s="190">
        <v>3.2406000000000001</v>
      </c>
      <c r="J573" s="189">
        <v>1</v>
      </c>
    </row>
    <row r="574" spans="1:10" ht="14.25" customHeight="1" x14ac:dyDescent="0.25">
      <c r="A574" s="192" t="s">
        <v>2643</v>
      </c>
      <c r="B574" s="192" t="s">
        <v>2630</v>
      </c>
      <c r="C574" s="192" t="s">
        <v>2734</v>
      </c>
      <c r="D574" s="230" t="s">
        <v>2009</v>
      </c>
      <c r="E574" s="231"/>
      <c r="F574" s="232"/>
      <c r="G574" s="192" t="s">
        <v>2010</v>
      </c>
      <c r="H574" s="191">
        <v>0.20662420000000001</v>
      </c>
      <c r="I574" s="190">
        <v>0.95599999999999996</v>
      </c>
      <c r="J574" s="189">
        <v>0.2</v>
      </c>
    </row>
    <row r="575" spans="1:10" ht="22.9" customHeight="1" x14ac:dyDescent="0.25">
      <c r="A575" s="192" t="s">
        <v>2643</v>
      </c>
      <c r="B575" s="192" t="s">
        <v>2630</v>
      </c>
      <c r="C575" s="192" t="s">
        <v>3826</v>
      </c>
      <c r="D575" s="230" t="s">
        <v>2378</v>
      </c>
      <c r="E575" s="231"/>
      <c r="F575" s="232"/>
      <c r="G575" s="192" t="s">
        <v>1</v>
      </c>
      <c r="H575" s="191">
        <v>6.6199999999999995E-2</v>
      </c>
      <c r="I575" s="190">
        <v>15.846500000000001</v>
      </c>
      <c r="J575" s="189">
        <v>1.05</v>
      </c>
    </row>
    <row r="576" spans="1:10" ht="14.25" customHeight="1" x14ac:dyDescent="0.25">
      <c r="A576" s="192" t="s">
        <v>2643</v>
      </c>
      <c r="B576" s="192" t="s">
        <v>2630</v>
      </c>
      <c r="C576" s="192" t="s">
        <v>3051</v>
      </c>
      <c r="D576" s="230" t="s">
        <v>1965</v>
      </c>
      <c r="E576" s="231"/>
      <c r="F576" s="232"/>
      <c r="G576" s="192" t="s">
        <v>1</v>
      </c>
      <c r="H576" s="191">
        <v>6.3496999999999998E-3</v>
      </c>
      <c r="I576" s="190">
        <v>6.2705000000000002</v>
      </c>
      <c r="J576" s="189">
        <v>0.04</v>
      </c>
    </row>
    <row r="577" spans="1:10" ht="14.25" customHeight="1" x14ac:dyDescent="0.25">
      <c r="A577" s="192" t="s">
        <v>2643</v>
      </c>
      <c r="B577" s="192" t="s">
        <v>2630</v>
      </c>
      <c r="C577" s="192" t="s">
        <v>2761</v>
      </c>
      <c r="D577" s="230" t="s">
        <v>1909</v>
      </c>
      <c r="E577" s="231"/>
      <c r="F577" s="232"/>
      <c r="G577" s="192" t="s">
        <v>1606</v>
      </c>
      <c r="H577" s="191">
        <v>2.1421000000000001E-3</v>
      </c>
      <c r="I577" s="190">
        <v>4.8365999999999998</v>
      </c>
      <c r="J577" s="189">
        <v>0.01</v>
      </c>
    </row>
    <row r="578" spans="1:10" ht="22.9" customHeight="1" x14ac:dyDescent="0.25">
      <c r="A578" s="192" t="s">
        <v>2643</v>
      </c>
      <c r="B578" s="192" t="s">
        <v>2630</v>
      </c>
      <c r="C578" s="192" t="s">
        <v>3808</v>
      </c>
      <c r="D578" s="230" t="s">
        <v>1769</v>
      </c>
      <c r="E578" s="231"/>
      <c r="F578" s="232"/>
      <c r="G578" s="192" t="s">
        <v>1</v>
      </c>
      <c r="H578" s="191">
        <v>6.6199999999999995E-2</v>
      </c>
      <c r="I578" s="190">
        <v>116.5882</v>
      </c>
      <c r="J578" s="189">
        <v>7.72</v>
      </c>
    </row>
    <row r="579" spans="1:10" ht="14.25" customHeight="1" x14ac:dyDescent="0.25">
      <c r="A579" s="192" t="s">
        <v>2643</v>
      </c>
      <c r="B579" s="192" t="s">
        <v>2630</v>
      </c>
      <c r="C579" s="192" t="s">
        <v>2760</v>
      </c>
      <c r="D579" s="230" t="s">
        <v>1789</v>
      </c>
      <c r="E579" s="231"/>
      <c r="F579" s="232"/>
      <c r="G579" s="192" t="s">
        <v>1606</v>
      </c>
      <c r="H579" s="191">
        <v>1.8408000000000001E-3</v>
      </c>
      <c r="I579" s="190">
        <v>5.3712999999999997</v>
      </c>
      <c r="J579" s="189">
        <v>0.01</v>
      </c>
    </row>
    <row r="580" spans="1:10" ht="22.9" customHeight="1" x14ac:dyDescent="0.25">
      <c r="A580" s="192" t="s">
        <v>2643</v>
      </c>
      <c r="B580" s="192" t="s">
        <v>2630</v>
      </c>
      <c r="C580" s="192" t="s">
        <v>3806</v>
      </c>
      <c r="D580" s="230" t="s">
        <v>1866</v>
      </c>
      <c r="E580" s="231"/>
      <c r="F580" s="232"/>
      <c r="G580" s="192" t="s">
        <v>1</v>
      </c>
      <c r="H580" s="191">
        <v>2.1661920000000001</v>
      </c>
      <c r="I580" s="190">
        <v>3.4674</v>
      </c>
      <c r="J580" s="189">
        <v>7.51</v>
      </c>
    </row>
    <row r="581" spans="1:10" ht="22.9" customHeight="1" x14ac:dyDescent="0.25">
      <c r="A581" s="192" t="s">
        <v>2643</v>
      </c>
      <c r="B581" s="192" t="s">
        <v>2630</v>
      </c>
      <c r="C581" s="192" t="s">
        <v>3805</v>
      </c>
      <c r="D581" s="230" t="s">
        <v>1735</v>
      </c>
      <c r="E581" s="231"/>
      <c r="F581" s="232"/>
      <c r="G581" s="192" t="s">
        <v>10</v>
      </c>
      <c r="H581" s="191">
        <v>1.0899728</v>
      </c>
      <c r="I581" s="190">
        <v>20.561499999999999</v>
      </c>
      <c r="J581" s="189">
        <v>22.41</v>
      </c>
    </row>
    <row r="582" spans="1:10" ht="22.9" customHeight="1" x14ac:dyDescent="0.25">
      <c r="A582" s="192" t="s">
        <v>2643</v>
      </c>
      <c r="B582" s="192" t="s">
        <v>2630</v>
      </c>
      <c r="C582" s="192" t="s">
        <v>3804</v>
      </c>
      <c r="D582" s="230" t="s">
        <v>1625</v>
      </c>
      <c r="E582" s="231"/>
      <c r="F582" s="232"/>
      <c r="G582" s="192" t="s">
        <v>10</v>
      </c>
      <c r="H582" s="191">
        <v>4.4414468999999999</v>
      </c>
      <c r="I582" s="190">
        <v>19.006</v>
      </c>
      <c r="J582" s="189">
        <v>84.41</v>
      </c>
    </row>
    <row r="583" spans="1:10" ht="14.25" customHeight="1" x14ac:dyDescent="0.25">
      <c r="A583" s="192" t="s">
        <v>2643</v>
      </c>
      <c r="B583" s="192" t="s">
        <v>2630</v>
      </c>
      <c r="C583" s="192" t="s">
        <v>2697</v>
      </c>
      <c r="D583" s="230" t="s">
        <v>1666</v>
      </c>
      <c r="E583" s="231"/>
      <c r="F583" s="232"/>
      <c r="G583" s="192" t="s">
        <v>1575</v>
      </c>
      <c r="H583" s="191">
        <v>5.3031399999999999E-2</v>
      </c>
      <c r="I583" s="190">
        <v>161.17859999999999</v>
      </c>
      <c r="J583" s="189">
        <v>8.5500000000000007</v>
      </c>
    </row>
    <row r="584" spans="1:10" ht="14.25" customHeight="1" x14ac:dyDescent="0.25">
      <c r="A584" s="192" t="s">
        <v>2643</v>
      </c>
      <c r="B584" s="192" t="s">
        <v>2630</v>
      </c>
      <c r="C584" s="192" t="s">
        <v>2888</v>
      </c>
      <c r="D584" s="230" t="s">
        <v>1872</v>
      </c>
      <c r="E584" s="231"/>
      <c r="F584" s="232"/>
      <c r="G584" s="192" t="s">
        <v>19</v>
      </c>
      <c r="H584" s="191">
        <v>0.1565366</v>
      </c>
      <c r="I584" s="190">
        <v>18.779199999999999</v>
      </c>
      <c r="J584" s="189">
        <v>2.94</v>
      </c>
    </row>
    <row r="585" spans="1:10" ht="22.9" customHeight="1" x14ac:dyDescent="0.25">
      <c r="A585" s="192" t="s">
        <v>2643</v>
      </c>
      <c r="B585" s="192" t="s">
        <v>2630</v>
      </c>
      <c r="C585" s="192" t="s">
        <v>3604</v>
      </c>
      <c r="D585" s="230" t="s">
        <v>1743</v>
      </c>
      <c r="E585" s="231"/>
      <c r="F585" s="232"/>
      <c r="G585" s="192" t="s">
        <v>1744</v>
      </c>
      <c r="H585" s="191">
        <v>0.1350837</v>
      </c>
      <c r="I585" s="190">
        <v>32.170900000000003</v>
      </c>
      <c r="J585" s="189">
        <v>4.3499999999999996</v>
      </c>
    </row>
    <row r="586" spans="1:10" ht="22.9" customHeight="1" x14ac:dyDescent="0.25">
      <c r="A586" s="192" t="s">
        <v>2643</v>
      </c>
      <c r="B586" s="192" t="s">
        <v>2630</v>
      </c>
      <c r="C586" s="192" t="s">
        <v>3803</v>
      </c>
      <c r="D586" s="230" t="s">
        <v>1615</v>
      </c>
      <c r="E586" s="231"/>
      <c r="F586" s="232"/>
      <c r="G586" s="192" t="s">
        <v>10</v>
      </c>
      <c r="H586" s="191">
        <v>4.5425015999999996</v>
      </c>
      <c r="I586" s="190">
        <v>22.554500000000001</v>
      </c>
      <c r="J586" s="189">
        <v>102.45</v>
      </c>
    </row>
    <row r="587" spans="1:10" ht="14.25" customHeight="1" x14ac:dyDescent="0.25">
      <c r="A587" s="192" t="s">
        <v>2643</v>
      </c>
      <c r="B587" s="192" t="s">
        <v>2630</v>
      </c>
      <c r="C587" s="192" t="s">
        <v>3802</v>
      </c>
      <c r="D587" s="230" t="s">
        <v>1634</v>
      </c>
      <c r="E587" s="231"/>
      <c r="F587" s="232"/>
      <c r="G587" s="192" t="s">
        <v>1574</v>
      </c>
      <c r="H587" s="191">
        <v>2.3329544000000002</v>
      </c>
      <c r="I587" s="190">
        <v>41.0501</v>
      </c>
      <c r="J587" s="189">
        <v>95.77</v>
      </c>
    </row>
    <row r="588" spans="1:10" ht="14.25" customHeight="1" x14ac:dyDescent="0.25">
      <c r="A588" s="192" t="s">
        <v>2643</v>
      </c>
      <c r="B588" s="192" t="s">
        <v>2630</v>
      </c>
      <c r="C588" s="192" t="s">
        <v>2875</v>
      </c>
      <c r="D588" s="230" t="s">
        <v>1605</v>
      </c>
      <c r="E588" s="231"/>
      <c r="F588" s="232"/>
      <c r="G588" s="192" t="s">
        <v>1606</v>
      </c>
      <c r="H588" s="191">
        <v>1.1573296</v>
      </c>
      <c r="I588" s="190">
        <v>27.674600000000002</v>
      </c>
      <c r="J588" s="189">
        <v>32.03</v>
      </c>
    </row>
    <row r="589" spans="1:10" ht="14.25" customHeight="1" x14ac:dyDescent="0.25">
      <c r="A589" s="192" t="s">
        <v>2643</v>
      </c>
      <c r="B589" s="192" t="s">
        <v>2630</v>
      </c>
      <c r="C589" s="192" t="s">
        <v>3799</v>
      </c>
      <c r="D589" s="230" t="s">
        <v>1760</v>
      </c>
      <c r="E589" s="231"/>
      <c r="F589" s="232"/>
      <c r="G589" s="192" t="s">
        <v>1</v>
      </c>
      <c r="H589" s="191">
        <v>5.0986589999999996</v>
      </c>
      <c r="I589" s="190">
        <v>3.67</v>
      </c>
      <c r="J589" s="189">
        <v>18.71</v>
      </c>
    </row>
    <row r="590" spans="1:10" ht="22.9" customHeight="1" x14ac:dyDescent="0.25">
      <c r="A590" s="192" t="s">
        <v>2643</v>
      </c>
      <c r="B590" s="192" t="s">
        <v>2630</v>
      </c>
      <c r="C590" s="192" t="s">
        <v>3647</v>
      </c>
      <c r="D590" s="230" t="s">
        <v>1646</v>
      </c>
      <c r="E590" s="231"/>
      <c r="F590" s="232"/>
      <c r="G590" s="192" t="s">
        <v>1</v>
      </c>
      <c r="H590" s="191">
        <v>8.3736900000000003E-2</v>
      </c>
      <c r="I590" s="190">
        <v>421.31659999999999</v>
      </c>
      <c r="J590" s="189">
        <v>35.28</v>
      </c>
    </row>
    <row r="591" spans="1:10" ht="14.25" customHeight="1" x14ac:dyDescent="0.25">
      <c r="A591" s="192" t="s">
        <v>2643</v>
      </c>
      <c r="B591" s="192" t="s">
        <v>2630</v>
      </c>
      <c r="C591" s="192" t="s">
        <v>3796</v>
      </c>
      <c r="D591" s="230" t="s">
        <v>2203</v>
      </c>
      <c r="E591" s="231"/>
      <c r="F591" s="232"/>
      <c r="G591" s="192" t="s">
        <v>19</v>
      </c>
      <c r="H591" s="191">
        <v>5.1575999999999997E-2</v>
      </c>
      <c r="I591" s="190">
        <v>19.249099999999999</v>
      </c>
      <c r="J591" s="189">
        <v>0.99</v>
      </c>
    </row>
    <row r="592" spans="1:10" ht="22.9" customHeight="1" x14ac:dyDescent="0.25">
      <c r="A592" s="192" t="s">
        <v>2643</v>
      </c>
      <c r="B592" s="192" t="s">
        <v>2630</v>
      </c>
      <c r="C592" s="192" t="s">
        <v>3014</v>
      </c>
      <c r="D592" s="230" t="s">
        <v>1972</v>
      </c>
      <c r="E592" s="231"/>
      <c r="F592" s="232"/>
      <c r="G592" s="192" t="s">
        <v>1</v>
      </c>
      <c r="H592" s="191">
        <v>6.2890000000000001E-2</v>
      </c>
      <c r="I592" s="190">
        <v>2.3574999999999999</v>
      </c>
      <c r="J592" s="189">
        <v>0.15</v>
      </c>
    </row>
    <row r="593" spans="1:10" ht="14.25" customHeight="1" x14ac:dyDescent="0.25">
      <c r="A593" s="192" t="s">
        <v>2643</v>
      </c>
      <c r="B593" s="192" t="s">
        <v>2630</v>
      </c>
      <c r="C593" s="192" t="s">
        <v>3019</v>
      </c>
      <c r="D593" s="230" t="s">
        <v>2118</v>
      </c>
      <c r="E593" s="231"/>
      <c r="F593" s="232"/>
      <c r="G593" s="192" t="s">
        <v>1</v>
      </c>
      <c r="H593" s="191">
        <v>6.6199999999999995E-2</v>
      </c>
      <c r="I593" s="190">
        <v>5.5738000000000003</v>
      </c>
      <c r="J593" s="189">
        <v>0.37</v>
      </c>
    </row>
    <row r="594" spans="1:10" ht="22.9" customHeight="1" x14ac:dyDescent="0.25">
      <c r="A594" s="192" t="s">
        <v>2643</v>
      </c>
      <c r="B594" s="192" t="s">
        <v>2630</v>
      </c>
      <c r="C594" s="192" t="s">
        <v>3013</v>
      </c>
      <c r="D594" s="230" t="s">
        <v>2077</v>
      </c>
      <c r="E594" s="231"/>
      <c r="F594" s="232"/>
      <c r="G594" s="192" t="s">
        <v>1</v>
      </c>
      <c r="H594" s="191">
        <v>6.2890000000000001E-2</v>
      </c>
      <c r="I594" s="190">
        <v>1.2233000000000001</v>
      </c>
      <c r="J594" s="189">
        <v>0.08</v>
      </c>
    </row>
    <row r="595" spans="1:10" ht="14.25" customHeight="1" x14ac:dyDescent="0.25">
      <c r="A595" s="192" t="s">
        <v>2643</v>
      </c>
      <c r="B595" s="192" t="s">
        <v>2630</v>
      </c>
      <c r="C595" s="192" t="s">
        <v>3016</v>
      </c>
      <c r="D595" s="230" t="s">
        <v>1850</v>
      </c>
      <c r="E595" s="231"/>
      <c r="F595" s="232"/>
      <c r="G595" s="192" t="s">
        <v>1</v>
      </c>
      <c r="H595" s="191">
        <v>6.6199999999999995E-2</v>
      </c>
      <c r="I595" s="190">
        <v>6.3433999999999999</v>
      </c>
      <c r="J595" s="189">
        <v>0.42</v>
      </c>
    </row>
    <row r="596" spans="1:10" ht="22.9" customHeight="1" x14ac:dyDescent="0.25">
      <c r="A596" s="192" t="s">
        <v>2643</v>
      </c>
      <c r="B596" s="192" t="s">
        <v>2630</v>
      </c>
      <c r="C596" s="192" t="s">
        <v>3646</v>
      </c>
      <c r="D596" s="230" t="s">
        <v>1686</v>
      </c>
      <c r="E596" s="231"/>
      <c r="F596" s="232"/>
      <c r="G596" s="192" t="s">
        <v>10</v>
      </c>
      <c r="H596" s="191">
        <v>1.0481111999999999</v>
      </c>
      <c r="I596" s="190">
        <v>14.9634</v>
      </c>
      <c r="J596" s="189">
        <v>15.68</v>
      </c>
    </row>
    <row r="597" spans="1:10" ht="22.9" customHeight="1" x14ac:dyDescent="0.25">
      <c r="A597" s="192" t="s">
        <v>2643</v>
      </c>
      <c r="B597" s="192" t="s">
        <v>2630</v>
      </c>
      <c r="C597" s="192" t="s">
        <v>3314</v>
      </c>
      <c r="D597" s="230" t="s">
        <v>1657</v>
      </c>
      <c r="E597" s="231"/>
      <c r="F597" s="232"/>
      <c r="G597" s="192" t="s">
        <v>1574</v>
      </c>
      <c r="H597" s="191">
        <v>2.6592213</v>
      </c>
      <c r="I597" s="190">
        <v>27.447800000000001</v>
      </c>
      <c r="J597" s="189">
        <v>72.989999999999995</v>
      </c>
    </row>
    <row r="598" spans="1:10" ht="22.9" customHeight="1" x14ac:dyDescent="0.25">
      <c r="A598" s="192" t="s">
        <v>2725</v>
      </c>
      <c r="B598" s="192" t="s">
        <v>2630</v>
      </c>
      <c r="C598" s="192" t="s">
        <v>2724</v>
      </c>
      <c r="D598" s="230" t="s">
        <v>2050</v>
      </c>
      <c r="E598" s="231"/>
      <c r="F598" s="232"/>
      <c r="G598" s="192" t="s">
        <v>1</v>
      </c>
      <c r="H598" s="191">
        <v>2.2000000000000001E-6</v>
      </c>
      <c r="I598" s="190">
        <v>5020.1289999999999</v>
      </c>
      <c r="J598" s="189">
        <v>0.01</v>
      </c>
    </row>
    <row r="599" spans="1:10" ht="22.9" customHeight="1" x14ac:dyDescent="0.25">
      <c r="A599" s="192" t="s">
        <v>2725</v>
      </c>
      <c r="B599" s="192" t="s">
        <v>2630</v>
      </c>
      <c r="C599" s="192" t="s">
        <v>2750</v>
      </c>
      <c r="D599" s="230" t="s">
        <v>2123</v>
      </c>
      <c r="E599" s="231"/>
      <c r="F599" s="232"/>
      <c r="G599" s="192" t="s">
        <v>1</v>
      </c>
      <c r="H599" s="191">
        <v>2.9999999999999999E-7</v>
      </c>
      <c r="I599" s="190">
        <v>10510.0375</v>
      </c>
      <c r="J599" s="189">
        <v>0</v>
      </c>
    </row>
    <row r="600" spans="1:10" ht="22.9" customHeight="1" x14ac:dyDescent="0.25">
      <c r="A600" s="192" t="s">
        <v>2725</v>
      </c>
      <c r="B600" s="192" t="s">
        <v>2630</v>
      </c>
      <c r="C600" s="192" t="s">
        <v>2748</v>
      </c>
      <c r="D600" s="230" t="s">
        <v>2483</v>
      </c>
      <c r="E600" s="231"/>
      <c r="F600" s="232"/>
      <c r="G600" s="192" t="s">
        <v>1</v>
      </c>
      <c r="H600" s="191">
        <v>1.49E-5</v>
      </c>
      <c r="I600" s="190">
        <v>1206.8588999999999</v>
      </c>
      <c r="J600" s="189">
        <v>0.02</v>
      </c>
    </row>
    <row r="601" spans="1:10" ht="22.9" customHeight="1" x14ac:dyDescent="0.25">
      <c r="A601" s="192" t="s">
        <v>2725</v>
      </c>
      <c r="B601" s="192" t="s">
        <v>2630</v>
      </c>
      <c r="C601" s="192" t="s">
        <v>2746</v>
      </c>
      <c r="D601" s="230" t="s">
        <v>2204</v>
      </c>
      <c r="E601" s="231"/>
      <c r="F601" s="232"/>
      <c r="G601" s="192" t="s">
        <v>1</v>
      </c>
      <c r="H601" s="191">
        <v>1.2500000000000001E-5</v>
      </c>
      <c r="I601" s="190">
        <v>20420.8583</v>
      </c>
      <c r="J601" s="189">
        <v>0.26</v>
      </c>
    </row>
    <row r="602" spans="1:10" ht="22.9" customHeight="1" x14ac:dyDescent="0.25">
      <c r="A602" s="192" t="s">
        <v>2725</v>
      </c>
      <c r="B602" s="192" t="s">
        <v>2630</v>
      </c>
      <c r="C602" s="192" t="s">
        <v>3602</v>
      </c>
      <c r="D602" s="230" t="s">
        <v>2548</v>
      </c>
      <c r="E602" s="231"/>
      <c r="F602" s="232"/>
      <c r="G602" s="192" t="s">
        <v>1</v>
      </c>
      <c r="H602" s="191">
        <v>4.0999999999999997E-6</v>
      </c>
      <c r="I602" s="190">
        <v>4949.2736000000004</v>
      </c>
      <c r="J602" s="189">
        <v>0.02</v>
      </c>
    </row>
    <row r="603" spans="1:10" ht="32.65" customHeight="1" x14ac:dyDescent="0.25">
      <c r="A603" s="192" t="s">
        <v>2725</v>
      </c>
      <c r="B603" s="192" t="s">
        <v>2630</v>
      </c>
      <c r="C603" s="192" t="s">
        <v>2927</v>
      </c>
      <c r="D603" s="230" t="s">
        <v>2079</v>
      </c>
      <c r="E603" s="231"/>
      <c r="F603" s="232"/>
      <c r="G603" s="192" t="s">
        <v>1</v>
      </c>
      <c r="H603" s="191">
        <v>0</v>
      </c>
      <c r="I603" s="190">
        <v>573715.01749999996</v>
      </c>
      <c r="J603" s="189">
        <v>0</v>
      </c>
    </row>
    <row r="604" spans="1:10" ht="32.65" customHeight="1" x14ac:dyDescent="0.25">
      <c r="A604" s="192" t="s">
        <v>2725</v>
      </c>
      <c r="B604" s="192" t="s">
        <v>2630</v>
      </c>
      <c r="C604" s="192" t="s">
        <v>2926</v>
      </c>
      <c r="D604" s="230" t="s">
        <v>2379</v>
      </c>
      <c r="E604" s="231"/>
      <c r="F604" s="232"/>
      <c r="G604" s="192" t="s">
        <v>1</v>
      </c>
      <c r="H604" s="191">
        <v>0</v>
      </c>
      <c r="I604" s="190">
        <v>67606.718200000003</v>
      </c>
      <c r="J604" s="189">
        <v>0</v>
      </c>
    </row>
    <row r="605" spans="1:10" ht="14.25" customHeight="1" x14ac:dyDescent="0.25">
      <c r="A605" s="192" t="s">
        <v>2631</v>
      </c>
      <c r="B605" s="192" t="s">
        <v>2630</v>
      </c>
      <c r="C605" s="192" t="s">
        <v>2693</v>
      </c>
      <c r="D605" s="230" t="s">
        <v>2692</v>
      </c>
      <c r="E605" s="231"/>
      <c r="F605" s="232"/>
      <c r="G605" s="192" t="s">
        <v>0</v>
      </c>
      <c r="H605" s="191">
        <v>1.0778977999999999</v>
      </c>
      <c r="I605" s="190">
        <v>6.7</v>
      </c>
      <c r="J605" s="189">
        <v>15.79</v>
      </c>
    </row>
    <row r="606" spans="1:10" ht="14.25" customHeight="1" x14ac:dyDescent="0.25">
      <c r="A606" s="192" t="s">
        <v>2631</v>
      </c>
      <c r="B606" s="192" t="s">
        <v>2630</v>
      </c>
      <c r="C606" s="192" t="s">
        <v>2902</v>
      </c>
      <c r="D606" s="230" t="s">
        <v>2901</v>
      </c>
      <c r="E606" s="231"/>
      <c r="F606" s="232"/>
      <c r="G606" s="192" t="s">
        <v>0</v>
      </c>
      <c r="H606" s="191">
        <v>0.14914250000000001</v>
      </c>
      <c r="I606" s="190">
        <v>6.46</v>
      </c>
      <c r="J606" s="189">
        <v>2.11</v>
      </c>
    </row>
    <row r="607" spans="1:10" ht="14.25" customHeight="1" x14ac:dyDescent="0.25">
      <c r="A607" s="192" t="s">
        <v>2631</v>
      </c>
      <c r="B607" s="192" t="s">
        <v>2630</v>
      </c>
      <c r="C607" s="192" t="s">
        <v>2723</v>
      </c>
      <c r="D607" s="230" t="s">
        <v>2722</v>
      </c>
      <c r="E607" s="231"/>
      <c r="F607" s="232"/>
      <c r="G607" s="192" t="s">
        <v>0</v>
      </c>
      <c r="H607" s="191">
        <v>9.4424000000000001E-3</v>
      </c>
      <c r="I607" s="190">
        <v>6.7</v>
      </c>
      <c r="J607" s="189">
        <v>0.14000000000000001</v>
      </c>
    </row>
    <row r="608" spans="1:10" ht="14.25" customHeight="1" x14ac:dyDescent="0.25">
      <c r="A608" s="192" t="s">
        <v>2631</v>
      </c>
      <c r="B608" s="192" t="s">
        <v>2630</v>
      </c>
      <c r="C608" s="192" t="s">
        <v>2691</v>
      </c>
      <c r="D608" s="230" t="s">
        <v>2690</v>
      </c>
      <c r="E608" s="231"/>
      <c r="F608" s="232"/>
      <c r="G608" s="192" t="s">
        <v>0</v>
      </c>
      <c r="H608" s="191">
        <v>3.1012012000000002</v>
      </c>
      <c r="I608" s="190">
        <v>8.93</v>
      </c>
      <c r="J608" s="189">
        <v>60.56</v>
      </c>
    </row>
    <row r="609" spans="1:10" ht="14.25" customHeight="1" x14ac:dyDescent="0.25">
      <c r="A609" s="192" t="s">
        <v>2631</v>
      </c>
      <c r="B609" s="192" t="s">
        <v>2630</v>
      </c>
      <c r="C609" s="192" t="s">
        <v>2870</v>
      </c>
      <c r="D609" s="230" t="s">
        <v>2869</v>
      </c>
      <c r="E609" s="231"/>
      <c r="F609" s="232"/>
      <c r="G609" s="192" t="s">
        <v>0</v>
      </c>
      <c r="H609" s="191">
        <v>0.16514309999999999</v>
      </c>
      <c r="I609" s="190">
        <v>8.93</v>
      </c>
      <c r="J609" s="189">
        <v>3.22</v>
      </c>
    </row>
    <row r="610" spans="1:10" ht="14.25" customHeight="1" x14ac:dyDescent="0.25">
      <c r="A610" s="192" t="s">
        <v>2631</v>
      </c>
      <c r="B610" s="192" t="s">
        <v>2630</v>
      </c>
      <c r="C610" s="192" t="s">
        <v>2719</v>
      </c>
      <c r="D610" s="230" t="s">
        <v>2718</v>
      </c>
      <c r="E610" s="231"/>
      <c r="F610" s="232"/>
      <c r="G610" s="192" t="s">
        <v>0</v>
      </c>
      <c r="H610" s="191">
        <v>4.1597099999999998E-2</v>
      </c>
      <c r="I610" s="190">
        <v>8.93</v>
      </c>
      <c r="J610" s="189">
        <v>0.81</v>
      </c>
    </row>
    <row r="611" spans="1:10" ht="14.25" customHeight="1" x14ac:dyDescent="0.25">
      <c r="A611" s="192" t="s">
        <v>2631</v>
      </c>
      <c r="B611" s="192" t="s">
        <v>2630</v>
      </c>
      <c r="C611" s="192" t="s">
        <v>2925</v>
      </c>
      <c r="D611" s="230" t="s">
        <v>2924</v>
      </c>
      <c r="E611" s="231"/>
      <c r="F611" s="232"/>
      <c r="G611" s="192" t="s">
        <v>0</v>
      </c>
      <c r="H611" s="191">
        <v>6.3600000000000001E-5</v>
      </c>
      <c r="I611" s="190">
        <v>8.93</v>
      </c>
      <c r="J611" s="189">
        <v>0</v>
      </c>
    </row>
    <row r="612" spans="1:10" ht="14.25" customHeight="1" x14ac:dyDescent="0.25">
      <c r="A612" s="192" t="s">
        <v>2631</v>
      </c>
      <c r="B612" s="192" t="s">
        <v>2630</v>
      </c>
      <c r="C612" s="192" t="s">
        <v>3601</v>
      </c>
      <c r="D612" s="230" t="s">
        <v>3600</v>
      </c>
      <c r="E612" s="231"/>
      <c r="F612" s="232"/>
      <c r="G612" s="192" t="s">
        <v>0</v>
      </c>
      <c r="H612" s="191">
        <v>4.0573100000000001E-2</v>
      </c>
      <c r="I612" s="190">
        <v>8.93</v>
      </c>
      <c r="J612" s="189">
        <v>0.79</v>
      </c>
    </row>
    <row r="613" spans="1:10" ht="14.25" customHeight="1" x14ac:dyDescent="0.25">
      <c r="A613" s="192" t="s">
        <v>2631</v>
      </c>
      <c r="B613" s="192" t="s">
        <v>2630</v>
      </c>
      <c r="C613" s="192" t="s">
        <v>2739</v>
      </c>
      <c r="D613" s="230" t="s">
        <v>2738</v>
      </c>
      <c r="E613" s="231"/>
      <c r="F613" s="232"/>
      <c r="G613" s="192" t="s">
        <v>0</v>
      </c>
      <c r="H613" s="191">
        <v>0.1571236</v>
      </c>
      <c r="I613" s="190">
        <v>9.89</v>
      </c>
      <c r="J613" s="189">
        <v>3.4</v>
      </c>
    </row>
    <row r="614" spans="1:10" ht="13.9" customHeight="1" x14ac:dyDescent="0.25"/>
    <row r="615" spans="1:10" ht="11.25" customHeight="1" x14ac:dyDescent="0.25">
      <c r="A615" s="242" t="s">
        <v>2621</v>
      </c>
      <c r="B615" s="242"/>
      <c r="C615" s="242"/>
      <c r="D615" s="242"/>
      <c r="E615" s="242"/>
      <c r="F615" s="242"/>
      <c r="G615" s="242"/>
      <c r="H615" s="242"/>
      <c r="I615" s="242"/>
      <c r="J615" s="242"/>
    </row>
    <row r="616" spans="1:10" ht="11.25" customHeight="1" x14ac:dyDescent="0.25">
      <c r="A616" s="242" t="s">
        <v>2620</v>
      </c>
      <c r="B616" s="242"/>
      <c r="C616" s="242"/>
      <c r="D616" s="242"/>
      <c r="E616" s="242"/>
      <c r="F616" s="242"/>
      <c r="G616" s="242"/>
      <c r="H616" s="242"/>
      <c r="I616" s="242"/>
      <c r="J616" s="242"/>
    </row>
    <row r="617" spans="1:10" ht="11.25" customHeight="1" x14ac:dyDescent="0.25">
      <c r="A617" s="242" t="s">
        <v>2619</v>
      </c>
      <c r="B617" s="242"/>
      <c r="C617" s="242"/>
      <c r="D617" s="242"/>
      <c r="E617" s="242"/>
      <c r="F617" s="242"/>
      <c r="G617" s="242"/>
      <c r="H617" s="242"/>
      <c r="I617" s="242"/>
      <c r="J617" s="242"/>
    </row>
    <row r="618" spans="1:10" ht="70.900000000000006" customHeight="1" x14ac:dyDescent="0.25"/>
    <row r="619" spans="1:10" ht="14.25" customHeight="1" x14ac:dyDescent="0.25">
      <c r="A619" s="210" t="s">
        <v>2673</v>
      </c>
      <c r="B619" s="211"/>
      <c r="C619" s="211"/>
      <c r="D619" s="211"/>
      <c r="E619" s="211"/>
      <c r="F619" s="211"/>
      <c r="G619" s="211"/>
      <c r="H619" s="211"/>
      <c r="I619" s="211"/>
      <c r="J619" s="212"/>
    </row>
    <row r="620" spans="1:10" ht="14.25" customHeight="1" x14ac:dyDescent="0.25">
      <c r="A620" s="200" t="s">
        <v>2672</v>
      </c>
      <c r="B620" s="213" t="s">
        <v>77</v>
      </c>
      <c r="C620" s="214"/>
      <c r="D620" s="214"/>
      <c r="E620" s="214"/>
      <c r="F620" s="214"/>
      <c r="G620" s="214"/>
      <c r="H620" s="215"/>
      <c r="I620" s="197" t="s">
        <v>2671</v>
      </c>
      <c r="J620" s="192" t="s">
        <v>3825</v>
      </c>
    </row>
    <row r="621" spans="1:10" ht="14.25" customHeight="1" x14ac:dyDescent="0.25">
      <c r="A621" s="200" t="s">
        <v>81</v>
      </c>
      <c r="B621" s="213" t="s">
        <v>85</v>
      </c>
      <c r="C621" s="214"/>
      <c r="D621" s="214"/>
      <c r="E621" s="214"/>
      <c r="F621" s="214"/>
      <c r="G621" s="214"/>
      <c r="H621" s="215"/>
      <c r="I621" s="197" t="s">
        <v>2669</v>
      </c>
      <c r="J621" s="202">
        <v>45477</v>
      </c>
    </row>
    <row r="622" spans="1:10" ht="14.25" customHeight="1" x14ac:dyDescent="0.25">
      <c r="A622" s="199" t="s">
        <v>2668</v>
      </c>
      <c r="B622" s="213" t="s">
        <v>2667</v>
      </c>
      <c r="C622" s="214"/>
      <c r="D622" s="214"/>
      <c r="E622" s="214"/>
      <c r="F622" s="214"/>
      <c r="G622" s="214"/>
      <c r="H622" s="215"/>
      <c r="I622" s="216" t="s">
        <v>2666</v>
      </c>
      <c r="J622" s="217"/>
    </row>
    <row r="623" spans="1:10" ht="14.25" customHeight="1" x14ac:dyDescent="0.25">
      <c r="A623" s="218" t="s">
        <v>2665</v>
      </c>
      <c r="B623" s="221" t="s">
        <v>2664</v>
      </c>
      <c r="C623" s="222"/>
      <c r="D623" s="222"/>
      <c r="E623" s="222"/>
      <c r="F623" s="222"/>
      <c r="G623" s="222"/>
      <c r="H623" s="223"/>
      <c r="I623" s="197" t="s">
        <v>2663</v>
      </c>
      <c r="J623" s="192" t="s">
        <v>2662</v>
      </c>
    </row>
    <row r="624" spans="1:10" ht="14.25" customHeight="1" x14ac:dyDescent="0.25">
      <c r="A624" s="219"/>
      <c r="B624" s="224"/>
      <c r="C624" s="225"/>
      <c r="D624" s="225"/>
      <c r="E624" s="225"/>
      <c r="F624" s="225"/>
      <c r="G624" s="225"/>
      <c r="H624" s="226"/>
      <c r="I624" s="198" t="s">
        <v>2661</v>
      </c>
      <c r="J624" s="192" t="s">
        <v>2660</v>
      </c>
    </row>
    <row r="625" spans="1:10" ht="14.25" customHeight="1" x14ac:dyDescent="0.25">
      <c r="A625" s="219"/>
      <c r="B625" s="224"/>
      <c r="C625" s="225"/>
      <c r="D625" s="225"/>
      <c r="E625" s="225"/>
      <c r="F625" s="225"/>
      <c r="G625" s="225"/>
      <c r="H625" s="226"/>
      <c r="I625" s="216" t="s">
        <v>27</v>
      </c>
      <c r="J625" s="217"/>
    </row>
    <row r="626" spans="1:10" ht="14.25" customHeight="1" x14ac:dyDescent="0.25">
      <c r="A626" s="219"/>
      <c r="B626" s="227"/>
      <c r="C626" s="228"/>
      <c r="D626" s="228"/>
      <c r="E626" s="228"/>
      <c r="F626" s="228"/>
      <c r="G626" s="228"/>
      <c r="H626" s="229"/>
      <c r="I626" s="197" t="s">
        <v>2659</v>
      </c>
      <c r="J626" s="192" t="s">
        <v>2658</v>
      </c>
    </row>
    <row r="627" spans="1:10" ht="14.25" customHeight="1" x14ac:dyDescent="0.25">
      <c r="A627" s="220"/>
      <c r="B627" s="230" t="s">
        <v>2383</v>
      </c>
      <c r="C627" s="231"/>
      <c r="D627" s="232"/>
      <c r="E627" s="230" t="s">
        <v>2383</v>
      </c>
      <c r="F627" s="231"/>
      <c r="G627" s="231"/>
      <c r="H627" s="232"/>
      <c r="I627" s="197" t="s">
        <v>2657</v>
      </c>
      <c r="J627" s="192" t="s">
        <v>2383</v>
      </c>
    </row>
    <row r="628" spans="1:10" ht="14.25" customHeight="1" x14ac:dyDescent="0.25">
      <c r="A628" s="197" t="s">
        <v>2656</v>
      </c>
      <c r="B628" s="230" t="s">
        <v>2655</v>
      </c>
      <c r="C628" s="231"/>
      <c r="D628" s="231"/>
      <c r="E628" s="231"/>
      <c r="F628" s="231"/>
      <c r="G628" s="231"/>
      <c r="H628" s="231"/>
      <c r="I628" s="231"/>
      <c r="J628" s="232"/>
    </row>
    <row r="629" spans="1:10" ht="14.25" customHeight="1" x14ac:dyDescent="0.25">
      <c r="A629" s="192" t="s">
        <v>2631</v>
      </c>
      <c r="B629" s="192" t="s">
        <v>2630</v>
      </c>
      <c r="C629" s="192" t="s">
        <v>2639</v>
      </c>
      <c r="D629" s="230" t="s">
        <v>2638</v>
      </c>
      <c r="E629" s="231"/>
      <c r="F629" s="232"/>
      <c r="G629" s="192" t="s">
        <v>0</v>
      </c>
      <c r="H629" s="191">
        <v>1.2021801000000001</v>
      </c>
      <c r="I629" s="190">
        <v>8.93</v>
      </c>
      <c r="J629" s="189">
        <v>23.47</v>
      </c>
    </row>
    <row r="630" spans="1:10" ht="14.25" customHeight="1" x14ac:dyDescent="0.25">
      <c r="A630" s="192" t="s">
        <v>2631</v>
      </c>
      <c r="B630" s="192" t="s">
        <v>2630</v>
      </c>
      <c r="C630" s="192" t="s">
        <v>2675</v>
      </c>
      <c r="D630" s="230" t="s">
        <v>2674</v>
      </c>
      <c r="E630" s="231"/>
      <c r="F630" s="232"/>
      <c r="G630" s="192" t="s">
        <v>0</v>
      </c>
      <c r="H630" s="191">
        <v>0.64957189999999998</v>
      </c>
      <c r="I630" s="190">
        <v>8.93</v>
      </c>
      <c r="J630" s="189">
        <v>12.68</v>
      </c>
    </row>
    <row r="631" spans="1:10" ht="14.25" customHeight="1" x14ac:dyDescent="0.25">
      <c r="A631" s="192" t="s">
        <v>2631</v>
      </c>
      <c r="B631" s="192" t="s">
        <v>2630</v>
      </c>
      <c r="C631" s="192" t="s">
        <v>2646</v>
      </c>
      <c r="D631" s="230" t="s">
        <v>2645</v>
      </c>
      <c r="E631" s="231"/>
      <c r="F631" s="232"/>
      <c r="G631" s="192" t="s">
        <v>0</v>
      </c>
      <c r="H631" s="191">
        <v>1.3759041000000001</v>
      </c>
      <c r="I631" s="190">
        <v>6.46</v>
      </c>
      <c r="J631" s="189">
        <v>19.440000000000001</v>
      </c>
    </row>
    <row r="632" spans="1:10" ht="14.25" customHeight="1" x14ac:dyDescent="0.25">
      <c r="A632" s="192" t="s">
        <v>2631</v>
      </c>
      <c r="B632" s="192" t="s">
        <v>2630</v>
      </c>
      <c r="C632" s="192" t="s">
        <v>3597</v>
      </c>
      <c r="D632" s="230" t="s">
        <v>3596</v>
      </c>
      <c r="E632" s="231"/>
      <c r="F632" s="232"/>
      <c r="G632" s="192" t="s">
        <v>0</v>
      </c>
      <c r="H632" s="191">
        <v>0.22005759999999999</v>
      </c>
      <c r="I632" s="190">
        <v>8.93</v>
      </c>
      <c r="J632" s="189">
        <v>4.3</v>
      </c>
    </row>
    <row r="633" spans="1:10" ht="14.25" customHeight="1" x14ac:dyDescent="0.25">
      <c r="A633" s="192" t="s">
        <v>2631</v>
      </c>
      <c r="B633" s="192" t="s">
        <v>2630</v>
      </c>
      <c r="C633" s="192" t="s">
        <v>2713</v>
      </c>
      <c r="D633" s="230" t="s">
        <v>2712</v>
      </c>
      <c r="E633" s="231"/>
      <c r="F633" s="232"/>
      <c r="G633" s="192" t="s">
        <v>0</v>
      </c>
      <c r="H633" s="191">
        <v>0.13848650000000001</v>
      </c>
      <c r="I633" s="190">
        <v>6.7</v>
      </c>
      <c r="J633" s="189">
        <v>2.0299999999999998</v>
      </c>
    </row>
    <row r="634" spans="1:10" ht="14.25" customHeight="1" x14ac:dyDescent="0.25">
      <c r="A634" s="239" t="s">
        <v>2627</v>
      </c>
      <c r="B634" s="240"/>
      <c r="C634" s="240"/>
      <c r="D634" s="240"/>
      <c r="E634" s="241"/>
      <c r="F634" s="188">
        <v>68.010000000000005</v>
      </c>
      <c r="G634" s="239" t="s">
        <v>2626</v>
      </c>
      <c r="H634" s="240"/>
      <c r="I634" s="241"/>
      <c r="J634" s="188">
        <v>774.87</v>
      </c>
    </row>
    <row r="635" spans="1:10" ht="14.25" customHeight="1" x14ac:dyDescent="0.25">
      <c r="A635" s="239" t="s">
        <v>2625</v>
      </c>
      <c r="B635" s="240"/>
      <c r="C635" s="240"/>
      <c r="D635" s="240"/>
      <c r="E635" s="241"/>
      <c r="F635" s="188">
        <v>80.78</v>
      </c>
      <c r="G635" s="239" t="s">
        <v>2624</v>
      </c>
      <c r="H635" s="240"/>
      <c r="I635" s="241"/>
      <c r="J635" s="188">
        <v>174.11</v>
      </c>
    </row>
    <row r="636" spans="1:10" ht="14.25" customHeight="1" x14ac:dyDescent="0.25">
      <c r="A636" s="239" t="s">
        <v>2623</v>
      </c>
      <c r="B636" s="240"/>
      <c r="C636" s="240"/>
      <c r="D636" s="240"/>
      <c r="E636" s="241"/>
      <c r="F636" s="188">
        <v>148.79</v>
      </c>
      <c r="G636" s="239" t="s">
        <v>2622</v>
      </c>
      <c r="H636" s="240"/>
      <c r="I636" s="241"/>
      <c r="J636" s="188">
        <v>948.98</v>
      </c>
    </row>
    <row r="637" spans="1:10" ht="22.9" customHeight="1" x14ac:dyDescent="0.25">
      <c r="A637" s="196" t="s">
        <v>189</v>
      </c>
      <c r="B637" s="196" t="s">
        <v>2630</v>
      </c>
      <c r="C637" s="196" t="s">
        <v>3824</v>
      </c>
      <c r="D637" s="233" t="s">
        <v>7</v>
      </c>
      <c r="E637" s="234"/>
      <c r="F637" s="234"/>
      <c r="G637" s="234"/>
      <c r="H637" s="234"/>
      <c r="I637" s="235"/>
      <c r="J637" s="196" t="s">
        <v>198</v>
      </c>
    </row>
    <row r="638" spans="1:10" ht="14.25" customHeight="1" x14ac:dyDescent="0.25">
      <c r="A638" s="195" t="s">
        <v>74</v>
      </c>
      <c r="B638" s="195" t="s">
        <v>75</v>
      </c>
      <c r="C638" s="195" t="s">
        <v>29</v>
      </c>
      <c r="D638" s="236" t="s">
        <v>30</v>
      </c>
      <c r="E638" s="237"/>
      <c r="F638" s="238"/>
      <c r="G638" s="195" t="s">
        <v>2635</v>
      </c>
      <c r="H638" s="195" t="s">
        <v>1465</v>
      </c>
      <c r="I638" s="194" t="s">
        <v>2634</v>
      </c>
      <c r="J638" s="193" t="s">
        <v>76</v>
      </c>
    </row>
    <row r="639" spans="1:10" ht="22.9" customHeight="1" x14ac:dyDescent="0.25">
      <c r="A639" s="192" t="s">
        <v>2643</v>
      </c>
      <c r="B639" s="192" t="s">
        <v>2630</v>
      </c>
      <c r="C639" s="192" t="s">
        <v>3823</v>
      </c>
      <c r="D639" s="230" t="s">
        <v>2134</v>
      </c>
      <c r="E639" s="231"/>
      <c r="F639" s="232"/>
      <c r="G639" s="192" t="s">
        <v>1</v>
      </c>
      <c r="H639" s="191">
        <v>0.93312519999999999</v>
      </c>
      <c r="I639" s="190">
        <v>1.4097</v>
      </c>
      <c r="J639" s="189">
        <v>1.32</v>
      </c>
    </row>
    <row r="640" spans="1:10" ht="14.25" customHeight="1" x14ac:dyDescent="0.25">
      <c r="A640" s="192" t="s">
        <v>2643</v>
      </c>
      <c r="B640" s="192" t="s">
        <v>2630</v>
      </c>
      <c r="C640" s="192" t="s">
        <v>2784</v>
      </c>
      <c r="D640" s="230" t="s">
        <v>1998</v>
      </c>
      <c r="E640" s="231"/>
      <c r="F640" s="232"/>
      <c r="G640" s="192" t="s">
        <v>1</v>
      </c>
      <c r="H640" s="191">
        <v>1.8048999999999999E-3</v>
      </c>
      <c r="I640" s="190">
        <v>46.745399999999997</v>
      </c>
      <c r="J640" s="189">
        <v>0.08</v>
      </c>
    </row>
    <row r="641" spans="1:10" ht="22.9" customHeight="1" x14ac:dyDescent="0.25">
      <c r="A641" s="192" t="s">
        <v>2643</v>
      </c>
      <c r="B641" s="192" t="s">
        <v>2630</v>
      </c>
      <c r="C641" s="192" t="s">
        <v>3337</v>
      </c>
      <c r="D641" s="230" t="s">
        <v>1761</v>
      </c>
      <c r="E641" s="231"/>
      <c r="F641" s="232"/>
      <c r="G641" s="192" t="s">
        <v>1606</v>
      </c>
      <c r="H641" s="191">
        <v>3.7928200000000002E-2</v>
      </c>
      <c r="I641" s="190">
        <v>6.7080000000000002</v>
      </c>
      <c r="J641" s="189">
        <v>0.25</v>
      </c>
    </row>
    <row r="642" spans="1:10" ht="22.9" customHeight="1" x14ac:dyDescent="0.25">
      <c r="A642" s="192" t="s">
        <v>2643</v>
      </c>
      <c r="B642" s="192" t="s">
        <v>2630</v>
      </c>
      <c r="C642" s="192" t="s">
        <v>2765</v>
      </c>
      <c r="D642" s="230" t="s">
        <v>1626</v>
      </c>
      <c r="E642" s="231"/>
      <c r="F642" s="232"/>
      <c r="G642" s="192" t="s">
        <v>1575</v>
      </c>
      <c r="H642" s="191">
        <v>4.0460000000000002E-4</v>
      </c>
      <c r="I642" s="190">
        <v>80.018199999999993</v>
      </c>
      <c r="J642" s="189">
        <v>0.03</v>
      </c>
    </row>
    <row r="643" spans="1:10" ht="14.25" customHeight="1" x14ac:dyDescent="0.25">
      <c r="A643" s="192" t="s">
        <v>2643</v>
      </c>
      <c r="B643" s="192" t="s">
        <v>2630</v>
      </c>
      <c r="C643" s="192" t="s">
        <v>2702</v>
      </c>
      <c r="D643" s="230" t="s">
        <v>1597</v>
      </c>
      <c r="E643" s="231"/>
      <c r="F643" s="232"/>
      <c r="G643" s="192" t="s">
        <v>1575</v>
      </c>
      <c r="H643" s="191">
        <v>8.1787899999999997E-2</v>
      </c>
      <c r="I643" s="190">
        <v>78.9893</v>
      </c>
      <c r="J643" s="189">
        <v>6.46</v>
      </c>
    </row>
    <row r="644" spans="1:10" ht="14.25" customHeight="1" x14ac:dyDescent="0.25">
      <c r="A644" s="192" t="s">
        <v>2643</v>
      </c>
      <c r="B644" s="192" t="s">
        <v>2630</v>
      </c>
      <c r="C644" s="192" t="s">
        <v>3822</v>
      </c>
      <c r="D644" s="230" t="s">
        <v>2105</v>
      </c>
      <c r="E644" s="231"/>
      <c r="F644" s="232"/>
      <c r="G644" s="192" t="s">
        <v>1</v>
      </c>
      <c r="H644" s="191">
        <v>2.6800000000000001E-2</v>
      </c>
      <c r="I644" s="190">
        <v>140.56039999999999</v>
      </c>
      <c r="J644" s="189">
        <v>3.77</v>
      </c>
    </row>
    <row r="645" spans="1:10" ht="14.25" customHeight="1" x14ac:dyDescent="0.25">
      <c r="A645" s="192" t="s">
        <v>2643</v>
      </c>
      <c r="B645" s="192" t="s">
        <v>2630</v>
      </c>
      <c r="C645" s="192" t="s">
        <v>2764</v>
      </c>
      <c r="D645" s="230" t="s">
        <v>2088</v>
      </c>
      <c r="E645" s="231"/>
      <c r="F645" s="232"/>
      <c r="G645" s="192" t="s">
        <v>1</v>
      </c>
      <c r="H645" s="191">
        <v>0.55640820000000002</v>
      </c>
      <c r="I645" s="190">
        <v>2.7059000000000002</v>
      </c>
      <c r="J645" s="189">
        <v>1.51</v>
      </c>
    </row>
    <row r="646" spans="1:10" ht="22.9" customHeight="1" x14ac:dyDescent="0.25">
      <c r="A646" s="192" t="s">
        <v>2643</v>
      </c>
      <c r="B646" s="192" t="s">
        <v>2630</v>
      </c>
      <c r="C646" s="192" t="s">
        <v>2915</v>
      </c>
      <c r="D646" s="230" t="s">
        <v>1971</v>
      </c>
      <c r="E646" s="231"/>
      <c r="F646" s="232"/>
      <c r="G646" s="192" t="s">
        <v>1</v>
      </c>
      <c r="H646" s="191">
        <v>0.1072</v>
      </c>
      <c r="I646" s="190">
        <v>0.74529999999999996</v>
      </c>
      <c r="J646" s="189">
        <v>0.08</v>
      </c>
    </row>
    <row r="647" spans="1:10" ht="22.9" customHeight="1" x14ac:dyDescent="0.25">
      <c r="A647" s="192" t="s">
        <v>2643</v>
      </c>
      <c r="B647" s="192" t="s">
        <v>2630</v>
      </c>
      <c r="C647" s="192" t="s">
        <v>3632</v>
      </c>
      <c r="D647" s="230" t="s">
        <v>2515</v>
      </c>
      <c r="E647" s="231"/>
      <c r="F647" s="232"/>
      <c r="G647" s="192" t="s">
        <v>1</v>
      </c>
      <c r="H647" s="191">
        <v>0.37580000000000002</v>
      </c>
      <c r="I647" s="190">
        <v>0.25109999999999999</v>
      </c>
      <c r="J647" s="189">
        <v>0.09</v>
      </c>
    </row>
    <row r="648" spans="1:10" ht="22.9" customHeight="1" x14ac:dyDescent="0.25">
      <c r="A648" s="192" t="s">
        <v>2643</v>
      </c>
      <c r="B648" s="192" t="s">
        <v>2630</v>
      </c>
      <c r="C648" s="192" t="s">
        <v>3821</v>
      </c>
      <c r="D648" s="230" t="s">
        <v>2113</v>
      </c>
      <c r="E648" s="231"/>
      <c r="F648" s="232"/>
      <c r="G648" s="192" t="s">
        <v>10</v>
      </c>
      <c r="H648" s="191">
        <v>1.0682049</v>
      </c>
      <c r="I648" s="190">
        <v>1.1585000000000001</v>
      </c>
      <c r="J648" s="189">
        <v>1.24</v>
      </c>
    </row>
    <row r="649" spans="1:10" ht="22.9" customHeight="1" x14ac:dyDescent="0.25">
      <c r="A649" s="192" t="s">
        <v>2643</v>
      </c>
      <c r="B649" s="192" t="s">
        <v>2630</v>
      </c>
      <c r="C649" s="192" t="s">
        <v>3059</v>
      </c>
      <c r="D649" s="230" t="s">
        <v>1632</v>
      </c>
      <c r="E649" s="231"/>
      <c r="F649" s="232"/>
      <c r="G649" s="192" t="s">
        <v>10</v>
      </c>
      <c r="H649" s="191">
        <v>3.1710430000000001</v>
      </c>
      <c r="I649" s="190">
        <v>1.839</v>
      </c>
      <c r="J649" s="189">
        <v>5.83</v>
      </c>
    </row>
    <row r="650" spans="1:10" ht="22.9" customHeight="1" x14ac:dyDescent="0.25">
      <c r="A650" s="192" t="s">
        <v>2643</v>
      </c>
      <c r="B650" s="192" t="s">
        <v>2630</v>
      </c>
      <c r="C650" s="192" t="s">
        <v>3820</v>
      </c>
      <c r="D650" s="230" t="s">
        <v>2172</v>
      </c>
      <c r="E650" s="231"/>
      <c r="F650" s="232"/>
      <c r="G650" s="192" t="s">
        <v>1</v>
      </c>
      <c r="H650" s="191">
        <v>2.6800000000000001E-2</v>
      </c>
      <c r="I650" s="190">
        <v>127.3064</v>
      </c>
      <c r="J650" s="189">
        <v>3.41</v>
      </c>
    </row>
    <row r="651" spans="1:10" ht="22.9" customHeight="1" x14ac:dyDescent="0.25">
      <c r="A651" s="192" t="s">
        <v>2643</v>
      </c>
      <c r="B651" s="192" t="s">
        <v>2630</v>
      </c>
      <c r="C651" s="192" t="s">
        <v>3819</v>
      </c>
      <c r="D651" s="230" t="s">
        <v>2310</v>
      </c>
      <c r="E651" s="231"/>
      <c r="F651" s="232"/>
      <c r="G651" s="192" t="s">
        <v>1</v>
      </c>
      <c r="H651" s="191">
        <v>0.16109999999999999</v>
      </c>
      <c r="I651" s="190">
        <v>3.8157999999999999</v>
      </c>
      <c r="J651" s="189">
        <v>0.61</v>
      </c>
    </row>
    <row r="652" spans="1:10" ht="14.25" customHeight="1" x14ac:dyDescent="0.25">
      <c r="A652" s="192" t="s">
        <v>2643</v>
      </c>
      <c r="B652" s="192" t="s">
        <v>2630</v>
      </c>
      <c r="C652" s="192" t="s">
        <v>2893</v>
      </c>
      <c r="D652" s="230" t="s">
        <v>1585</v>
      </c>
      <c r="E652" s="231"/>
      <c r="F652" s="232"/>
      <c r="G652" s="192" t="s">
        <v>19</v>
      </c>
      <c r="H652" s="191">
        <v>0.91904589999999997</v>
      </c>
      <c r="I652" s="190">
        <v>1.6203000000000001</v>
      </c>
      <c r="J652" s="189">
        <v>1.49</v>
      </c>
    </row>
    <row r="653" spans="1:10" ht="22.9" customHeight="1" x14ac:dyDescent="0.25">
      <c r="A653" s="192" t="s">
        <v>2643</v>
      </c>
      <c r="B653" s="192" t="s">
        <v>2630</v>
      </c>
      <c r="C653" s="192" t="s">
        <v>2763</v>
      </c>
      <c r="D653" s="230" t="s">
        <v>2471</v>
      </c>
      <c r="E653" s="231"/>
      <c r="F653" s="232"/>
      <c r="G653" s="192" t="s">
        <v>1574</v>
      </c>
      <c r="H653" s="191">
        <v>1.5743E-3</v>
      </c>
      <c r="I653" s="190">
        <v>43.561599999999999</v>
      </c>
      <c r="J653" s="189">
        <v>7.0000000000000007E-2</v>
      </c>
    </row>
    <row r="654" spans="1:10" ht="14.25" customHeight="1" x14ac:dyDescent="0.25">
      <c r="A654" s="192" t="s">
        <v>2643</v>
      </c>
      <c r="B654" s="192" t="s">
        <v>2630</v>
      </c>
      <c r="C654" s="192" t="s">
        <v>2700</v>
      </c>
      <c r="D654" s="230" t="s">
        <v>1579</v>
      </c>
      <c r="E654" s="231"/>
      <c r="F654" s="232"/>
      <c r="G654" s="192" t="s">
        <v>19</v>
      </c>
      <c r="H654" s="191">
        <v>21.5193543</v>
      </c>
      <c r="I654" s="190">
        <v>0.90739999999999998</v>
      </c>
      <c r="J654" s="189">
        <v>19.53</v>
      </c>
    </row>
    <row r="655" spans="1:10" ht="14.25" customHeight="1" x14ac:dyDescent="0.25">
      <c r="A655" s="192" t="s">
        <v>2643</v>
      </c>
      <c r="B655" s="192" t="s">
        <v>2630</v>
      </c>
      <c r="C655" s="192" t="s">
        <v>3276</v>
      </c>
      <c r="D655" s="230" t="s">
        <v>1957</v>
      </c>
      <c r="E655" s="231"/>
      <c r="F655" s="232"/>
      <c r="G655" s="192" t="s">
        <v>19</v>
      </c>
      <c r="H655" s="191">
        <v>1.8546000000000001E-3</v>
      </c>
      <c r="I655" s="190">
        <v>41.382300000000001</v>
      </c>
      <c r="J655" s="189">
        <v>0.08</v>
      </c>
    </row>
    <row r="656" spans="1:10" ht="14.25" customHeight="1" x14ac:dyDescent="0.25">
      <c r="A656" s="192" t="s">
        <v>2643</v>
      </c>
      <c r="B656" s="192" t="s">
        <v>2630</v>
      </c>
      <c r="C656" s="192" t="s">
        <v>3818</v>
      </c>
      <c r="D656" s="230" t="s">
        <v>2144</v>
      </c>
      <c r="E656" s="231"/>
      <c r="F656" s="232"/>
      <c r="G656" s="192" t="s">
        <v>1</v>
      </c>
      <c r="H656" s="191">
        <v>0.18790000000000001</v>
      </c>
      <c r="I656" s="190">
        <v>8.9602000000000004</v>
      </c>
      <c r="J656" s="189">
        <v>1.68</v>
      </c>
    </row>
    <row r="657" spans="1:10" ht="14.25" customHeight="1" x14ac:dyDescent="0.25">
      <c r="A657" s="192" t="s">
        <v>2643</v>
      </c>
      <c r="B657" s="192" t="s">
        <v>2630</v>
      </c>
      <c r="C657" s="192" t="s">
        <v>3817</v>
      </c>
      <c r="D657" s="230" t="s">
        <v>2324</v>
      </c>
      <c r="E657" s="231"/>
      <c r="F657" s="232"/>
      <c r="G657" s="192" t="s">
        <v>1</v>
      </c>
      <c r="H657" s="191">
        <v>2.6800000000000001E-2</v>
      </c>
      <c r="I657" s="190">
        <v>9.8675999999999995</v>
      </c>
      <c r="J657" s="189">
        <v>0.26</v>
      </c>
    </row>
    <row r="658" spans="1:10" ht="22.9" customHeight="1" x14ac:dyDescent="0.25">
      <c r="A658" s="192" t="s">
        <v>2643</v>
      </c>
      <c r="B658" s="192" t="s">
        <v>2630</v>
      </c>
      <c r="C658" s="192" t="s">
        <v>3816</v>
      </c>
      <c r="D658" s="230" t="s">
        <v>2318</v>
      </c>
      <c r="E658" s="231"/>
      <c r="F658" s="232"/>
      <c r="G658" s="192" t="s">
        <v>16</v>
      </c>
      <c r="H658" s="191">
        <v>1.82826</v>
      </c>
      <c r="I658" s="190">
        <v>0.2268</v>
      </c>
      <c r="J658" s="189">
        <v>0.41</v>
      </c>
    </row>
    <row r="659" spans="1:10" ht="14.25" customHeight="1" x14ac:dyDescent="0.25">
      <c r="A659" s="192" t="s">
        <v>2643</v>
      </c>
      <c r="B659" s="192" t="s">
        <v>2630</v>
      </c>
      <c r="C659" s="192" t="s">
        <v>3815</v>
      </c>
      <c r="D659" s="230" t="s">
        <v>2438</v>
      </c>
      <c r="E659" s="231"/>
      <c r="F659" s="232"/>
      <c r="G659" s="192" t="s">
        <v>1</v>
      </c>
      <c r="H659" s="191">
        <v>0.1074</v>
      </c>
      <c r="I659" s="190">
        <v>2.4384999999999999</v>
      </c>
      <c r="J659" s="189">
        <v>0.26</v>
      </c>
    </row>
    <row r="660" spans="1:10" ht="22.9" customHeight="1" x14ac:dyDescent="0.25">
      <c r="A660" s="192" t="s">
        <v>2643</v>
      </c>
      <c r="B660" s="192" t="s">
        <v>2630</v>
      </c>
      <c r="C660" s="192" t="s">
        <v>2762</v>
      </c>
      <c r="D660" s="230" t="s">
        <v>2236</v>
      </c>
      <c r="E660" s="231"/>
      <c r="F660" s="232"/>
      <c r="G660" s="192" t="s">
        <v>1606</v>
      </c>
      <c r="H660" s="191">
        <v>2.128E-4</v>
      </c>
      <c r="I660" s="190">
        <v>6.4488000000000003</v>
      </c>
      <c r="J660" s="189">
        <v>0</v>
      </c>
    </row>
    <row r="661" spans="1:10" ht="14.25" customHeight="1" x14ac:dyDescent="0.25">
      <c r="A661" s="192" t="s">
        <v>2643</v>
      </c>
      <c r="B661" s="192" t="s">
        <v>2630</v>
      </c>
      <c r="C661" s="192" t="s">
        <v>3814</v>
      </c>
      <c r="D661" s="230" t="s">
        <v>2125</v>
      </c>
      <c r="E661" s="231"/>
      <c r="F661" s="232"/>
      <c r="G661" s="192" t="s">
        <v>1</v>
      </c>
      <c r="H661" s="191">
        <v>0.1074</v>
      </c>
      <c r="I661" s="190">
        <v>15.627700000000001</v>
      </c>
      <c r="J661" s="189">
        <v>1.68</v>
      </c>
    </row>
    <row r="662" spans="1:10" ht="22.9" customHeight="1" x14ac:dyDescent="0.25">
      <c r="A662" s="192" t="s">
        <v>2643</v>
      </c>
      <c r="B662" s="192" t="s">
        <v>2630</v>
      </c>
      <c r="C662" s="192" t="s">
        <v>3659</v>
      </c>
      <c r="D662" s="230" t="s">
        <v>1728</v>
      </c>
      <c r="E662" s="231"/>
      <c r="F662" s="232"/>
      <c r="G662" s="192" t="s">
        <v>1</v>
      </c>
      <c r="H662" s="191">
        <v>8.0399999999999999E-2</v>
      </c>
      <c r="I662" s="190">
        <v>22.424900000000001</v>
      </c>
      <c r="J662" s="189">
        <v>1.8</v>
      </c>
    </row>
    <row r="663" spans="1:10" ht="14.25" customHeight="1" x14ac:dyDescent="0.25">
      <c r="A663" s="192" t="s">
        <v>2643</v>
      </c>
      <c r="B663" s="192" t="s">
        <v>2630</v>
      </c>
      <c r="C663" s="192" t="s">
        <v>3813</v>
      </c>
      <c r="D663" s="230" t="s">
        <v>2019</v>
      </c>
      <c r="E663" s="231"/>
      <c r="F663" s="232"/>
      <c r="G663" s="192" t="s">
        <v>10</v>
      </c>
      <c r="H663" s="191">
        <v>0.87360300000000002</v>
      </c>
      <c r="I663" s="190">
        <v>3.2406000000000001</v>
      </c>
      <c r="J663" s="189">
        <v>2.83</v>
      </c>
    </row>
    <row r="664" spans="1:10" ht="14.25" customHeight="1" x14ac:dyDescent="0.25">
      <c r="A664" s="192" t="s">
        <v>2643</v>
      </c>
      <c r="B664" s="192" t="s">
        <v>2630</v>
      </c>
      <c r="C664" s="192" t="s">
        <v>2734</v>
      </c>
      <c r="D664" s="230" t="s">
        <v>2009</v>
      </c>
      <c r="E664" s="231"/>
      <c r="F664" s="232"/>
      <c r="G664" s="192" t="s">
        <v>2010</v>
      </c>
      <c r="H664" s="191">
        <v>0.1819518</v>
      </c>
      <c r="I664" s="190">
        <v>0.95599999999999996</v>
      </c>
      <c r="J664" s="189">
        <v>0.17</v>
      </c>
    </row>
    <row r="665" spans="1:10" ht="14.25" customHeight="1" x14ac:dyDescent="0.25">
      <c r="A665" s="192" t="s">
        <v>2643</v>
      </c>
      <c r="B665" s="192" t="s">
        <v>2630</v>
      </c>
      <c r="C665" s="192" t="s">
        <v>3266</v>
      </c>
      <c r="D665" s="230" t="s">
        <v>2137</v>
      </c>
      <c r="E665" s="231"/>
      <c r="F665" s="232"/>
      <c r="G665" s="192" t="s">
        <v>1</v>
      </c>
      <c r="H665" s="191">
        <v>2.6800000000000001E-2</v>
      </c>
      <c r="I665" s="190">
        <v>4.8771000000000004</v>
      </c>
      <c r="J665" s="189">
        <v>0.13</v>
      </c>
    </row>
    <row r="666" spans="1:10" ht="22.9" customHeight="1" x14ac:dyDescent="0.25">
      <c r="A666" s="192" t="s">
        <v>2643</v>
      </c>
      <c r="B666" s="192" t="s">
        <v>2630</v>
      </c>
      <c r="C666" s="192" t="s">
        <v>3812</v>
      </c>
      <c r="D666" s="230" t="s">
        <v>2074</v>
      </c>
      <c r="E666" s="231"/>
      <c r="F666" s="232"/>
      <c r="G666" s="192" t="s">
        <v>1</v>
      </c>
      <c r="H666" s="191">
        <v>2.6800000000000001E-2</v>
      </c>
      <c r="I666" s="190">
        <v>164.8081</v>
      </c>
      <c r="J666" s="189">
        <v>4.42</v>
      </c>
    </row>
    <row r="667" spans="1:10" ht="22.9" customHeight="1" x14ac:dyDescent="0.25">
      <c r="A667" s="192" t="s">
        <v>2643</v>
      </c>
      <c r="B667" s="192" t="s">
        <v>2630</v>
      </c>
      <c r="C667" s="192" t="s">
        <v>3811</v>
      </c>
      <c r="D667" s="230" t="s">
        <v>2082</v>
      </c>
      <c r="E667" s="231"/>
      <c r="F667" s="232"/>
      <c r="G667" s="192" t="s">
        <v>1</v>
      </c>
      <c r="H667" s="191">
        <v>2.6800000000000001E-2</v>
      </c>
      <c r="I667" s="190">
        <v>159.3801</v>
      </c>
      <c r="J667" s="189">
        <v>4.2699999999999996</v>
      </c>
    </row>
    <row r="668" spans="1:10" ht="32.65" customHeight="1" x14ac:dyDescent="0.25">
      <c r="A668" s="192" t="s">
        <v>2643</v>
      </c>
      <c r="B668" s="192" t="s">
        <v>2630</v>
      </c>
      <c r="C668" s="192" t="s">
        <v>3810</v>
      </c>
      <c r="D668" s="230" t="s">
        <v>2122</v>
      </c>
      <c r="E668" s="231"/>
      <c r="F668" s="232"/>
      <c r="G668" s="192" t="s">
        <v>16</v>
      </c>
      <c r="H668" s="191">
        <v>2.6800000000000001E-2</v>
      </c>
      <c r="I668" s="190">
        <v>52.659500000000001</v>
      </c>
      <c r="J668" s="189">
        <v>1.41</v>
      </c>
    </row>
    <row r="669" spans="1:10" ht="14.25" customHeight="1" x14ac:dyDescent="0.25">
      <c r="A669" s="192" t="s">
        <v>2643</v>
      </c>
      <c r="B669" s="192" t="s">
        <v>2630</v>
      </c>
      <c r="C669" s="192" t="s">
        <v>3051</v>
      </c>
      <c r="D669" s="230" t="s">
        <v>1965</v>
      </c>
      <c r="E669" s="231"/>
      <c r="F669" s="232"/>
      <c r="G669" s="192" t="s">
        <v>1</v>
      </c>
      <c r="H669" s="191">
        <v>3.2048300000000002E-2</v>
      </c>
      <c r="I669" s="190">
        <v>6.2705000000000002</v>
      </c>
      <c r="J669" s="189">
        <v>0.2</v>
      </c>
    </row>
    <row r="670" spans="1:10" ht="14.25" customHeight="1" x14ac:dyDescent="0.25">
      <c r="A670" s="192" t="s">
        <v>2643</v>
      </c>
      <c r="B670" s="192" t="s">
        <v>2630</v>
      </c>
      <c r="C670" s="192" t="s">
        <v>2811</v>
      </c>
      <c r="D670" s="230" t="s">
        <v>2358</v>
      </c>
      <c r="E670" s="231"/>
      <c r="F670" s="232"/>
      <c r="G670" s="192" t="s">
        <v>1</v>
      </c>
      <c r="H670" s="191">
        <v>5.6441E-3</v>
      </c>
      <c r="I670" s="190">
        <v>2.552</v>
      </c>
      <c r="J670" s="189">
        <v>0.01</v>
      </c>
    </row>
    <row r="671" spans="1:10" ht="22.9" customHeight="1" x14ac:dyDescent="0.25">
      <c r="A671" s="192" t="s">
        <v>2643</v>
      </c>
      <c r="B671" s="192" t="s">
        <v>2630</v>
      </c>
      <c r="C671" s="192" t="s">
        <v>3809</v>
      </c>
      <c r="D671" s="230" t="s">
        <v>1650</v>
      </c>
      <c r="E671" s="231"/>
      <c r="F671" s="232"/>
      <c r="G671" s="192" t="s">
        <v>1574</v>
      </c>
      <c r="H671" s="191">
        <v>1</v>
      </c>
      <c r="I671" s="190">
        <v>78.4465</v>
      </c>
      <c r="J671" s="189">
        <v>78.45</v>
      </c>
    </row>
    <row r="672" spans="1:10" ht="14.25" customHeight="1" x14ac:dyDescent="0.25">
      <c r="A672" s="192" t="s">
        <v>2643</v>
      </c>
      <c r="B672" s="192" t="s">
        <v>2630</v>
      </c>
      <c r="C672" s="192" t="s">
        <v>2761</v>
      </c>
      <c r="D672" s="230" t="s">
        <v>1909</v>
      </c>
      <c r="E672" s="231"/>
      <c r="F672" s="232"/>
      <c r="G672" s="192" t="s">
        <v>1606</v>
      </c>
      <c r="H672" s="191">
        <v>2.1394999999999999E-3</v>
      </c>
      <c r="I672" s="190">
        <v>4.8365999999999998</v>
      </c>
      <c r="J672" s="189">
        <v>0.01</v>
      </c>
    </row>
    <row r="673" spans="1:10" ht="14.25" customHeight="1" x14ac:dyDescent="0.25">
      <c r="A673" s="192" t="s">
        <v>2643</v>
      </c>
      <c r="B673" s="192" t="s">
        <v>2630</v>
      </c>
      <c r="C673" s="192" t="s">
        <v>3377</v>
      </c>
      <c r="D673" s="230" t="s">
        <v>2277</v>
      </c>
      <c r="E673" s="231"/>
      <c r="F673" s="232"/>
      <c r="G673" s="192" t="s">
        <v>1</v>
      </c>
      <c r="H673" s="191">
        <v>5.3699999999999998E-2</v>
      </c>
      <c r="I673" s="190">
        <v>1.7823</v>
      </c>
      <c r="J673" s="189">
        <v>0.1</v>
      </c>
    </row>
    <row r="674" spans="1:10" ht="22.9" customHeight="1" x14ac:dyDescent="0.25">
      <c r="A674" s="192" t="s">
        <v>2643</v>
      </c>
      <c r="B674" s="192" t="s">
        <v>2630</v>
      </c>
      <c r="C674" s="192" t="s">
        <v>3427</v>
      </c>
      <c r="D674" s="230" t="s">
        <v>2098</v>
      </c>
      <c r="E674" s="231"/>
      <c r="F674" s="232"/>
      <c r="G674" s="192" t="s">
        <v>1</v>
      </c>
      <c r="H674" s="191">
        <v>5.3699999999999998E-2</v>
      </c>
      <c r="I674" s="190">
        <v>7.0726000000000004</v>
      </c>
      <c r="J674" s="189">
        <v>0.38</v>
      </c>
    </row>
    <row r="675" spans="1:10" ht="14.25" customHeight="1" x14ac:dyDescent="0.25">
      <c r="A675" s="192" t="s">
        <v>2643</v>
      </c>
      <c r="B675" s="192" t="s">
        <v>2630</v>
      </c>
      <c r="C675" s="192" t="s">
        <v>3482</v>
      </c>
      <c r="D675" s="230" t="s">
        <v>2206</v>
      </c>
      <c r="E675" s="231"/>
      <c r="F675" s="232"/>
      <c r="G675" s="192" t="s">
        <v>1</v>
      </c>
      <c r="H675" s="191">
        <v>6.3366000000000006E-2</v>
      </c>
      <c r="I675" s="190">
        <v>0.64</v>
      </c>
      <c r="J675" s="189">
        <v>0.04</v>
      </c>
    </row>
    <row r="676" spans="1:10" ht="14.25" customHeight="1" x14ac:dyDescent="0.25">
      <c r="A676" s="192" t="s">
        <v>2643</v>
      </c>
      <c r="B676" s="192" t="s">
        <v>2630</v>
      </c>
      <c r="C676" s="192" t="s">
        <v>3268</v>
      </c>
      <c r="D676" s="230" t="s">
        <v>1886</v>
      </c>
      <c r="E676" s="231"/>
      <c r="F676" s="232"/>
      <c r="G676" s="192" t="s">
        <v>1</v>
      </c>
      <c r="H676" s="191">
        <v>2.6800000000000001E-2</v>
      </c>
      <c r="I676" s="190">
        <v>71.066000000000003</v>
      </c>
      <c r="J676" s="189">
        <v>1.9</v>
      </c>
    </row>
    <row r="677" spans="1:10" ht="22.9" customHeight="1" x14ac:dyDescent="0.25">
      <c r="A677" s="192" t="s">
        <v>2643</v>
      </c>
      <c r="B677" s="192" t="s">
        <v>2630</v>
      </c>
      <c r="C677" s="192" t="s">
        <v>3808</v>
      </c>
      <c r="D677" s="230" t="s">
        <v>1769</v>
      </c>
      <c r="E677" s="231"/>
      <c r="F677" s="232"/>
      <c r="G677" s="192" t="s">
        <v>1</v>
      </c>
      <c r="H677" s="191">
        <v>0.16109999999999999</v>
      </c>
      <c r="I677" s="190">
        <v>116.5882</v>
      </c>
      <c r="J677" s="189">
        <v>18.78</v>
      </c>
    </row>
    <row r="678" spans="1:10" ht="14.25" customHeight="1" x14ac:dyDescent="0.25">
      <c r="A678" s="192" t="s">
        <v>2643</v>
      </c>
      <c r="B678" s="192" t="s">
        <v>2630</v>
      </c>
      <c r="C678" s="192" t="s">
        <v>2760</v>
      </c>
      <c r="D678" s="230" t="s">
        <v>1789</v>
      </c>
      <c r="E678" s="231"/>
      <c r="F678" s="232"/>
      <c r="G678" s="192" t="s">
        <v>1606</v>
      </c>
      <c r="H678" s="191">
        <v>7.2689E-3</v>
      </c>
      <c r="I678" s="190">
        <v>5.3712999999999997</v>
      </c>
      <c r="J678" s="189">
        <v>0.04</v>
      </c>
    </row>
    <row r="679" spans="1:10" ht="22.9" customHeight="1" x14ac:dyDescent="0.25">
      <c r="A679" s="192" t="s">
        <v>2643</v>
      </c>
      <c r="B679" s="192" t="s">
        <v>2630</v>
      </c>
      <c r="C679" s="192" t="s">
        <v>3231</v>
      </c>
      <c r="D679" s="230" t="s">
        <v>1720</v>
      </c>
      <c r="E679" s="231"/>
      <c r="F679" s="232"/>
      <c r="G679" s="192" t="s">
        <v>1</v>
      </c>
      <c r="H679" s="191">
        <v>5.3600000000000002E-2</v>
      </c>
      <c r="I679" s="190">
        <v>16.413599999999999</v>
      </c>
      <c r="J679" s="189">
        <v>0.88</v>
      </c>
    </row>
    <row r="680" spans="1:10" ht="12.4" customHeight="1" x14ac:dyDescent="0.25"/>
    <row r="681" spans="1:10" ht="11.25" customHeight="1" x14ac:dyDescent="0.25">
      <c r="A681" s="242" t="s">
        <v>2621</v>
      </c>
      <c r="B681" s="242"/>
      <c r="C681" s="242"/>
      <c r="D681" s="242"/>
      <c r="E681" s="242"/>
      <c r="F681" s="242"/>
      <c r="G681" s="242"/>
      <c r="H681" s="242"/>
      <c r="I681" s="242"/>
      <c r="J681" s="242"/>
    </row>
    <row r="682" spans="1:10" ht="11.25" customHeight="1" x14ac:dyDescent="0.25">
      <c r="A682" s="242" t="s">
        <v>2620</v>
      </c>
      <c r="B682" s="242"/>
      <c r="C682" s="242"/>
      <c r="D682" s="242"/>
      <c r="E682" s="242"/>
      <c r="F682" s="242"/>
      <c r="G682" s="242"/>
      <c r="H682" s="242"/>
      <c r="I682" s="242"/>
      <c r="J682" s="242"/>
    </row>
    <row r="683" spans="1:10" ht="11.25" customHeight="1" x14ac:dyDescent="0.25">
      <c r="A683" s="242" t="s">
        <v>2619</v>
      </c>
      <c r="B683" s="242"/>
      <c r="C683" s="242"/>
      <c r="D683" s="242"/>
      <c r="E683" s="242"/>
      <c r="F683" s="242"/>
      <c r="G683" s="242"/>
      <c r="H683" s="242"/>
      <c r="I683" s="242"/>
      <c r="J683" s="242"/>
    </row>
    <row r="684" spans="1:10" ht="70.900000000000006" customHeight="1" x14ac:dyDescent="0.25"/>
    <row r="685" spans="1:10" ht="14.25" customHeight="1" x14ac:dyDescent="0.25">
      <c r="A685" s="210" t="s">
        <v>2673</v>
      </c>
      <c r="B685" s="211"/>
      <c r="C685" s="211"/>
      <c r="D685" s="211"/>
      <c r="E685" s="211"/>
      <c r="F685" s="211"/>
      <c r="G685" s="211"/>
      <c r="H685" s="211"/>
      <c r="I685" s="211"/>
      <c r="J685" s="212"/>
    </row>
    <row r="686" spans="1:10" ht="14.25" customHeight="1" x14ac:dyDescent="0.25">
      <c r="A686" s="200" t="s">
        <v>2672</v>
      </c>
      <c r="B686" s="213" t="s">
        <v>77</v>
      </c>
      <c r="C686" s="214"/>
      <c r="D686" s="214"/>
      <c r="E686" s="214"/>
      <c r="F686" s="214"/>
      <c r="G686" s="214"/>
      <c r="H686" s="215"/>
      <c r="I686" s="197" t="s">
        <v>2671</v>
      </c>
      <c r="J686" s="192" t="s">
        <v>3807</v>
      </c>
    </row>
    <row r="687" spans="1:10" ht="14.25" customHeight="1" x14ac:dyDescent="0.25">
      <c r="A687" s="200" t="s">
        <v>81</v>
      </c>
      <c r="B687" s="213" t="s">
        <v>85</v>
      </c>
      <c r="C687" s="214"/>
      <c r="D687" s="214"/>
      <c r="E687" s="214"/>
      <c r="F687" s="214"/>
      <c r="G687" s="214"/>
      <c r="H687" s="215"/>
      <c r="I687" s="197" t="s">
        <v>2669</v>
      </c>
      <c r="J687" s="202">
        <v>45477</v>
      </c>
    </row>
    <row r="688" spans="1:10" ht="14.25" customHeight="1" x14ac:dyDescent="0.25">
      <c r="A688" s="199" t="s">
        <v>2668</v>
      </c>
      <c r="B688" s="213" t="s">
        <v>2667</v>
      </c>
      <c r="C688" s="214"/>
      <c r="D688" s="214"/>
      <c r="E688" s="214"/>
      <c r="F688" s="214"/>
      <c r="G688" s="214"/>
      <c r="H688" s="215"/>
      <c r="I688" s="216" t="s">
        <v>2666</v>
      </c>
      <c r="J688" s="217"/>
    </row>
    <row r="689" spans="1:10" ht="14.25" customHeight="1" x14ac:dyDescent="0.25">
      <c r="A689" s="218" t="s">
        <v>2665</v>
      </c>
      <c r="B689" s="221" t="s">
        <v>2664</v>
      </c>
      <c r="C689" s="222"/>
      <c r="D689" s="222"/>
      <c r="E689" s="222"/>
      <c r="F689" s="222"/>
      <c r="G689" s="222"/>
      <c r="H689" s="223"/>
      <c r="I689" s="197" t="s">
        <v>2663</v>
      </c>
      <c r="J689" s="192" t="s">
        <v>2662</v>
      </c>
    </row>
    <row r="690" spans="1:10" ht="14.25" customHeight="1" x14ac:dyDescent="0.25">
      <c r="A690" s="219"/>
      <c r="B690" s="224"/>
      <c r="C690" s="225"/>
      <c r="D690" s="225"/>
      <c r="E690" s="225"/>
      <c r="F690" s="225"/>
      <c r="G690" s="225"/>
      <c r="H690" s="226"/>
      <c r="I690" s="198" t="s">
        <v>2661</v>
      </c>
      <c r="J690" s="192" t="s">
        <v>2660</v>
      </c>
    </row>
    <row r="691" spans="1:10" ht="14.25" customHeight="1" x14ac:dyDescent="0.25">
      <c r="A691" s="219"/>
      <c r="B691" s="224"/>
      <c r="C691" s="225"/>
      <c r="D691" s="225"/>
      <c r="E691" s="225"/>
      <c r="F691" s="225"/>
      <c r="G691" s="225"/>
      <c r="H691" s="226"/>
      <c r="I691" s="216" t="s">
        <v>27</v>
      </c>
      <c r="J691" s="217"/>
    </row>
    <row r="692" spans="1:10" ht="14.25" customHeight="1" x14ac:dyDescent="0.25">
      <c r="A692" s="219"/>
      <c r="B692" s="227"/>
      <c r="C692" s="228"/>
      <c r="D692" s="228"/>
      <c r="E692" s="228"/>
      <c r="F692" s="228"/>
      <c r="G692" s="228"/>
      <c r="H692" s="229"/>
      <c r="I692" s="197" t="s">
        <v>2659</v>
      </c>
      <c r="J692" s="192" t="s">
        <v>2658</v>
      </c>
    </row>
    <row r="693" spans="1:10" ht="14.25" customHeight="1" x14ac:dyDescent="0.25">
      <c r="A693" s="220"/>
      <c r="B693" s="230" t="s">
        <v>2383</v>
      </c>
      <c r="C693" s="231"/>
      <c r="D693" s="232"/>
      <c r="E693" s="230" t="s">
        <v>2383</v>
      </c>
      <c r="F693" s="231"/>
      <c r="G693" s="231"/>
      <c r="H693" s="232"/>
      <c r="I693" s="197" t="s">
        <v>2657</v>
      </c>
      <c r="J693" s="192" t="s">
        <v>2383</v>
      </c>
    </row>
    <row r="694" spans="1:10" ht="14.25" customHeight="1" x14ac:dyDescent="0.25">
      <c r="A694" s="197" t="s">
        <v>2656</v>
      </c>
      <c r="B694" s="230" t="s">
        <v>2655</v>
      </c>
      <c r="C694" s="231"/>
      <c r="D694" s="231"/>
      <c r="E694" s="231"/>
      <c r="F694" s="231"/>
      <c r="G694" s="231"/>
      <c r="H694" s="231"/>
      <c r="I694" s="231"/>
      <c r="J694" s="232"/>
    </row>
    <row r="695" spans="1:10" ht="14.25" customHeight="1" x14ac:dyDescent="0.25">
      <c r="A695" s="192" t="s">
        <v>2643</v>
      </c>
      <c r="B695" s="192" t="s">
        <v>2630</v>
      </c>
      <c r="C695" s="192" t="s">
        <v>3405</v>
      </c>
      <c r="D695" s="230" t="s">
        <v>2363</v>
      </c>
      <c r="E695" s="231"/>
      <c r="F695" s="232"/>
      <c r="G695" s="192" t="s">
        <v>1</v>
      </c>
      <c r="H695" s="191">
        <v>0.53064</v>
      </c>
      <c r="I695" s="190">
        <v>6.4799999999999996E-2</v>
      </c>
      <c r="J695" s="189">
        <v>0.03</v>
      </c>
    </row>
    <row r="696" spans="1:10" ht="22.9" customHeight="1" x14ac:dyDescent="0.25">
      <c r="A696" s="192" t="s">
        <v>2643</v>
      </c>
      <c r="B696" s="192" t="s">
        <v>2630</v>
      </c>
      <c r="C696" s="192" t="s">
        <v>3806</v>
      </c>
      <c r="D696" s="230" t="s">
        <v>1866</v>
      </c>
      <c r="E696" s="231"/>
      <c r="F696" s="232"/>
      <c r="G696" s="192" t="s">
        <v>1</v>
      </c>
      <c r="H696" s="191">
        <v>1.82826</v>
      </c>
      <c r="I696" s="190">
        <v>3.4674</v>
      </c>
      <c r="J696" s="189">
        <v>6.34</v>
      </c>
    </row>
    <row r="697" spans="1:10" ht="14.25" customHeight="1" x14ac:dyDescent="0.25">
      <c r="A697" s="192" t="s">
        <v>2643</v>
      </c>
      <c r="B697" s="192" t="s">
        <v>2630</v>
      </c>
      <c r="C697" s="192" t="s">
        <v>2759</v>
      </c>
      <c r="D697" s="230" t="s">
        <v>1656</v>
      </c>
      <c r="E697" s="231"/>
      <c r="F697" s="232"/>
      <c r="G697" s="192" t="s">
        <v>10</v>
      </c>
      <c r="H697" s="191">
        <v>9.1486999999999992E-3</v>
      </c>
      <c r="I697" s="190">
        <v>3.0785999999999998</v>
      </c>
      <c r="J697" s="189">
        <v>0.03</v>
      </c>
    </row>
    <row r="698" spans="1:10" ht="14.25" customHeight="1" x14ac:dyDescent="0.25">
      <c r="A698" s="192" t="s">
        <v>2643</v>
      </c>
      <c r="B698" s="192" t="s">
        <v>2630</v>
      </c>
      <c r="C698" s="192" t="s">
        <v>2758</v>
      </c>
      <c r="D698" s="230" t="s">
        <v>1670</v>
      </c>
      <c r="E698" s="231"/>
      <c r="F698" s="232"/>
      <c r="G698" s="192" t="s">
        <v>10</v>
      </c>
      <c r="H698" s="191">
        <v>3.1730999999999999E-3</v>
      </c>
      <c r="I698" s="190">
        <v>8.8063000000000002</v>
      </c>
      <c r="J698" s="189">
        <v>0.03</v>
      </c>
    </row>
    <row r="699" spans="1:10" ht="22.9" customHeight="1" x14ac:dyDescent="0.25">
      <c r="A699" s="192" t="s">
        <v>2643</v>
      </c>
      <c r="B699" s="192" t="s">
        <v>2630</v>
      </c>
      <c r="C699" s="192" t="s">
        <v>3805</v>
      </c>
      <c r="D699" s="230" t="s">
        <v>1735</v>
      </c>
      <c r="E699" s="231"/>
      <c r="F699" s="232"/>
      <c r="G699" s="192" t="s">
        <v>10</v>
      </c>
      <c r="H699" s="191">
        <v>0.91993400000000003</v>
      </c>
      <c r="I699" s="190">
        <v>20.561499999999999</v>
      </c>
      <c r="J699" s="189">
        <v>18.920000000000002</v>
      </c>
    </row>
    <row r="700" spans="1:10" ht="22.9" customHeight="1" x14ac:dyDescent="0.25">
      <c r="A700" s="192" t="s">
        <v>2643</v>
      </c>
      <c r="B700" s="192" t="s">
        <v>2630</v>
      </c>
      <c r="C700" s="192" t="s">
        <v>3804</v>
      </c>
      <c r="D700" s="230" t="s">
        <v>1625</v>
      </c>
      <c r="E700" s="231"/>
      <c r="F700" s="232"/>
      <c r="G700" s="192" t="s">
        <v>10</v>
      </c>
      <c r="H700" s="191">
        <v>1.2532608000000001</v>
      </c>
      <c r="I700" s="190">
        <v>19.006</v>
      </c>
      <c r="J700" s="189">
        <v>23.82</v>
      </c>
    </row>
    <row r="701" spans="1:10" ht="14.25" customHeight="1" x14ac:dyDescent="0.25">
      <c r="A701" s="192" t="s">
        <v>2643</v>
      </c>
      <c r="B701" s="192" t="s">
        <v>2630</v>
      </c>
      <c r="C701" s="192" t="s">
        <v>2697</v>
      </c>
      <c r="D701" s="230" t="s">
        <v>1666</v>
      </c>
      <c r="E701" s="231"/>
      <c r="F701" s="232"/>
      <c r="G701" s="192" t="s">
        <v>1575</v>
      </c>
      <c r="H701" s="191">
        <v>5.0821600000000001E-2</v>
      </c>
      <c r="I701" s="190">
        <v>161.17859999999999</v>
      </c>
      <c r="J701" s="189">
        <v>8.19</v>
      </c>
    </row>
    <row r="702" spans="1:10" ht="22.9" customHeight="1" x14ac:dyDescent="0.25">
      <c r="A702" s="192" t="s">
        <v>2643</v>
      </c>
      <c r="B702" s="192" t="s">
        <v>2630</v>
      </c>
      <c r="C702" s="192" t="s">
        <v>3668</v>
      </c>
      <c r="D702" s="230" t="s">
        <v>1681</v>
      </c>
      <c r="E702" s="231"/>
      <c r="F702" s="232"/>
      <c r="G702" s="192" t="s">
        <v>1</v>
      </c>
      <c r="H702" s="191">
        <v>2.6800000000000001E-2</v>
      </c>
      <c r="I702" s="190">
        <v>202.39080000000001</v>
      </c>
      <c r="J702" s="189">
        <v>5.42</v>
      </c>
    </row>
    <row r="703" spans="1:10" ht="14.25" customHeight="1" x14ac:dyDescent="0.25">
      <c r="A703" s="192" t="s">
        <v>2643</v>
      </c>
      <c r="B703" s="192" t="s">
        <v>2630</v>
      </c>
      <c r="C703" s="192" t="s">
        <v>2757</v>
      </c>
      <c r="D703" s="230" t="s">
        <v>2505</v>
      </c>
      <c r="E703" s="231"/>
      <c r="F703" s="232"/>
      <c r="G703" s="192" t="s">
        <v>19</v>
      </c>
      <c r="H703" s="191">
        <v>3.144E-4</v>
      </c>
      <c r="I703" s="190">
        <v>21.152899999999999</v>
      </c>
      <c r="J703" s="189">
        <v>0.01</v>
      </c>
    </row>
    <row r="704" spans="1:10" ht="14.25" customHeight="1" x14ac:dyDescent="0.25">
      <c r="A704" s="192" t="s">
        <v>2643</v>
      </c>
      <c r="B704" s="192" t="s">
        <v>2630</v>
      </c>
      <c r="C704" s="192" t="s">
        <v>2756</v>
      </c>
      <c r="D704" s="230" t="s">
        <v>2604</v>
      </c>
      <c r="E704" s="231"/>
      <c r="F704" s="232"/>
      <c r="G704" s="192" t="s">
        <v>19</v>
      </c>
      <c r="H704" s="191">
        <v>3.3500000000000001E-4</v>
      </c>
      <c r="I704" s="190">
        <v>19.4678</v>
      </c>
      <c r="J704" s="189">
        <v>0.01</v>
      </c>
    </row>
    <row r="705" spans="1:10" ht="14.25" customHeight="1" x14ac:dyDescent="0.25">
      <c r="A705" s="192" t="s">
        <v>2643</v>
      </c>
      <c r="B705" s="192" t="s">
        <v>2630</v>
      </c>
      <c r="C705" s="192" t="s">
        <v>2888</v>
      </c>
      <c r="D705" s="230" t="s">
        <v>1872</v>
      </c>
      <c r="E705" s="231"/>
      <c r="F705" s="232"/>
      <c r="G705" s="192" t="s">
        <v>19</v>
      </c>
      <c r="H705" s="191">
        <v>4.4170399999999999E-2</v>
      </c>
      <c r="I705" s="190">
        <v>18.779199999999999</v>
      </c>
      <c r="J705" s="189">
        <v>0.83</v>
      </c>
    </row>
    <row r="706" spans="1:10" ht="14.25" customHeight="1" x14ac:dyDescent="0.25">
      <c r="A706" s="192" t="s">
        <v>2643</v>
      </c>
      <c r="B706" s="192" t="s">
        <v>2630</v>
      </c>
      <c r="C706" s="192" t="s">
        <v>2782</v>
      </c>
      <c r="D706" s="230" t="s">
        <v>1928</v>
      </c>
      <c r="E706" s="231"/>
      <c r="F706" s="232"/>
      <c r="G706" s="192" t="s">
        <v>1</v>
      </c>
      <c r="H706" s="191">
        <v>2.2618E-3</v>
      </c>
      <c r="I706" s="190">
        <v>52.967399999999998</v>
      </c>
      <c r="J706" s="189">
        <v>0.12</v>
      </c>
    </row>
    <row r="707" spans="1:10" ht="14.25" customHeight="1" x14ac:dyDescent="0.25">
      <c r="A707" s="192" t="s">
        <v>2643</v>
      </c>
      <c r="B707" s="192" t="s">
        <v>2630</v>
      </c>
      <c r="C707" s="192" t="s">
        <v>2755</v>
      </c>
      <c r="D707" s="230" t="s">
        <v>2413</v>
      </c>
      <c r="E707" s="231"/>
      <c r="F707" s="232"/>
      <c r="G707" s="192" t="s">
        <v>10</v>
      </c>
      <c r="H707" s="191">
        <v>1.1834900000000001E-2</v>
      </c>
      <c r="I707" s="190">
        <v>13.731999999999999</v>
      </c>
      <c r="J707" s="189">
        <v>0.16</v>
      </c>
    </row>
    <row r="708" spans="1:10" ht="22.9" customHeight="1" x14ac:dyDescent="0.25">
      <c r="A708" s="192" t="s">
        <v>2643</v>
      </c>
      <c r="B708" s="192" t="s">
        <v>2630</v>
      </c>
      <c r="C708" s="192" t="s">
        <v>3803</v>
      </c>
      <c r="D708" s="230" t="s">
        <v>1615</v>
      </c>
      <c r="E708" s="231"/>
      <c r="F708" s="232"/>
      <c r="G708" s="192" t="s">
        <v>10</v>
      </c>
      <c r="H708" s="191">
        <v>1.2817676</v>
      </c>
      <c r="I708" s="190">
        <v>22.554500000000001</v>
      </c>
      <c r="J708" s="189">
        <v>28.91</v>
      </c>
    </row>
    <row r="709" spans="1:10" ht="14.25" customHeight="1" x14ac:dyDescent="0.25">
      <c r="A709" s="192" t="s">
        <v>2643</v>
      </c>
      <c r="B709" s="192" t="s">
        <v>2630</v>
      </c>
      <c r="C709" s="192" t="s">
        <v>3471</v>
      </c>
      <c r="D709" s="230" t="s">
        <v>2356</v>
      </c>
      <c r="E709" s="231"/>
      <c r="F709" s="232"/>
      <c r="G709" s="192" t="s">
        <v>1</v>
      </c>
      <c r="H709" s="191">
        <v>4.7793000000000002E-2</v>
      </c>
      <c r="I709" s="190">
        <v>1.0531999999999999</v>
      </c>
      <c r="J709" s="189">
        <v>0.05</v>
      </c>
    </row>
    <row r="710" spans="1:10" ht="14.25" customHeight="1" x14ac:dyDescent="0.25">
      <c r="A710" s="192" t="s">
        <v>2643</v>
      </c>
      <c r="B710" s="192" t="s">
        <v>2630</v>
      </c>
      <c r="C710" s="192" t="s">
        <v>3802</v>
      </c>
      <c r="D710" s="230" t="s">
        <v>1634</v>
      </c>
      <c r="E710" s="231"/>
      <c r="F710" s="232"/>
      <c r="G710" s="192" t="s">
        <v>1574</v>
      </c>
      <c r="H710" s="191">
        <v>1.969007</v>
      </c>
      <c r="I710" s="190">
        <v>41.0501</v>
      </c>
      <c r="J710" s="189">
        <v>80.83</v>
      </c>
    </row>
    <row r="711" spans="1:10" ht="22.9" customHeight="1" x14ac:dyDescent="0.25">
      <c r="A711" s="192" t="s">
        <v>2643</v>
      </c>
      <c r="B711" s="192" t="s">
        <v>2630</v>
      </c>
      <c r="C711" s="192" t="s">
        <v>3109</v>
      </c>
      <c r="D711" s="230" t="s">
        <v>2463</v>
      </c>
      <c r="E711" s="231"/>
      <c r="F711" s="232"/>
      <c r="G711" s="192" t="s">
        <v>1</v>
      </c>
      <c r="H711" s="191">
        <v>0.1074</v>
      </c>
      <c r="I711" s="190">
        <v>1.3043</v>
      </c>
      <c r="J711" s="189">
        <v>0.14000000000000001</v>
      </c>
    </row>
    <row r="712" spans="1:10" ht="14.25" customHeight="1" x14ac:dyDescent="0.25">
      <c r="A712" s="192" t="s">
        <v>2643</v>
      </c>
      <c r="B712" s="192" t="s">
        <v>2630</v>
      </c>
      <c r="C712" s="192" t="s">
        <v>2875</v>
      </c>
      <c r="D712" s="230" t="s">
        <v>1605</v>
      </c>
      <c r="E712" s="231"/>
      <c r="F712" s="232"/>
      <c r="G712" s="192" t="s">
        <v>1606</v>
      </c>
      <c r="H712" s="191">
        <v>0.32659500000000002</v>
      </c>
      <c r="I712" s="190">
        <v>27.674600000000002</v>
      </c>
      <c r="J712" s="189">
        <v>9.0399999999999991</v>
      </c>
    </row>
    <row r="713" spans="1:10" ht="22.9" customHeight="1" x14ac:dyDescent="0.25">
      <c r="A713" s="192" t="s">
        <v>2643</v>
      </c>
      <c r="B713" s="192" t="s">
        <v>2630</v>
      </c>
      <c r="C713" s="192" t="s">
        <v>3245</v>
      </c>
      <c r="D713" s="230" t="s">
        <v>1818</v>
      </c>
      <c r="E713" s="231"/>
      <c r="F713" s="232"/>
      <c r="G713" s="192" t="s">
        <v>1</v>
      </c>
      <c r="H713" s="191">
        <v>2.6800000000000001E-2</v>
      </c>
      <c r="I713" s="190">
        <v>43.747900000000001</v>
      </c>
      <c r="J713" s="189">
        <v>1.17</v>
      </c>
    </row>
    <row r="714" spans="1:10" ht="22.9" customHeight="1" x14ac:dyDescent="0.25">
      <c r="A714" s="192" t="s">
        <v>2643</v>
      </c>
      <c r="B714" s="192" t="s">
        <v>2630</v>
      </c>
      <c r="C714" s="192" t="s">
        <v>3801</v>
      </c>
      <c r="D714" s="230" t="s">
        <v>2268</v>
      </c>
      <c r="E714" s="231"/>
      <c r="F714" s="232"/>
      <c r="G714" s="192" t="s">
        <v>1</v>
      </c>
      <c r="H714" s="191">
        <v>2.6800000000000001E-2</v>
      </c>
      <c r="I714" s="190">
        <v>51.120199999999997</v>
      </c>
      <c r="J714" s="189">
        <v>1.37</v>
      </c>
    </row>
    <row r="715" spans="1:10" ht="14.25" customHeight="1" x14ac:dyDescent="0.25">
      <c r="A715" s="192" t="s">
        <v>2643</v>
      </c>
      <c r="B715" s="192" t="s">
        <v>2630</v>
      </c>
      <c r="C715" s="192" t="s">
        <v>3366</v>
      </c>
      <c r="D715" s="230" t="s">
        <v>1739</v>
      </c>
      <c r="E715" s="231"/>
      <c r="F715" s="232"/>
      <c r="G715" s="192" t="s">
        <v>10</v>
      </c>
      <c r="H715" s="191">
        <v>0.1501123</v>
      </c>
      <c r="I715" s="190">
        <v>12.5573</v>
      </c>
      <c r="J715" s="189">
        <v>1.89</v>
      </c>
    </row>
    <row r="716" spans="1:10" ht="14.25" customHeight="1" x14ac:dyDescent="0.25">
      <c r="A716" s="192" t="s">
        <v>2643</v>
      </c>
      <c r="B716" s="192" t="s">
        <v>2630</v>
      </c>
      <c r="C716" s="192" t="s">
        <v>3320</v>
      </c>
      <c r="D716" s="230" t="s">
        <v>1954</v>
      </c>
      <c r="E716" s="231"/>
      <c r="F716" s="232"/>
      <c r="G716" s="192" t="s">
        <v>10</v>
      </c>
      <c r="H716" s="191">
        <v>9.3464099999999994E-2</v>
      </c>
      <c r="I716" s="190">
        <v>5.4847000000000001</v>
      </c>
      <c r="J716" s="189">
        <v>0.51</v>
      </c>
    </row>
    <row r="717" spans="1:10" ht="14.25" customHeight="1" x14ac:dyDescent="0.25">
      <c r="A717" s="192" t="s">
        <v>2643</v>
      </c>
      <c r="B717" s="192" t="s">
        <v>2630</v>
      </c>
      <c r="C717" s="192" t="s">
        <v>3419</v>
      </c>
      <c r="D717" s="230" t="s">
        <v>1918</v>
      </c>
      <c r="E717" s="231"/>
      <c r="F717" s="232"/>
      <c r="G717" s="192" t="s">
        <v>10</v>
      </c>
      <c r="H717" s="191">
        <v>0.1205835</v>
      </c>
      <c r="I717" s="190">
        <v>3.6457000000000002</v>
      </c>
      <c r="J717" s="189">
        <v>0.44</v>
      </c>
    </row>
    <row r="718" spans="1:10" ht="32.65" customHeight="1" x14ac:dyDescent="0.25">
      <c r="A718" s="192" t="s">
        <v>2643</v>
      </c>
      <c r="B718" s="192" t="s">
        <v>2630</v>
      </c>
      <c r="C718" s="192" t="s">
        <v>3346</v>
      </c>
      <c r="D718" s="230" t="s">
        <v>2302</v>
      </c>
      <c r="E718" s="231"/>
      <c r="F718" s="232"/>
      <c r="G718" s="192" t="s">
        <v>1</v>
      </c>
      <c r="H718" s="191">
        <v>2.6800000000000001E-2</v>
      </c>
      <c r="I718" s="190">
        <v>4.7393999999999998</v>
      </c>
      <c r="J718" s="189">
        <v>0.13</v>
      </c>
    </row>
    <row r="719" spans="1:10" ht="22.9" customHeight="1" x14ac:dyDescent="0.25">
      <c r="A719" s="192" t="s">
        <v>2643</v>
      </c>
      <c r="B719" s="192" t="s">
        <v>2630</v>
      </c>
      <c r="C719" s="192" t="s">
        <v>3800</v>
      </c>
      <c r="D719" s="230" t="s">
        <v>2422</v>
      </c>
      <c r="E719" s="231"/>
      <c r="F719" s="232"/>
      <c r="G719" s="192" t="s">
        <v>1</v>
      </c>
      <c r="H719" s="191">
        <v>2.6800000000000001E-2</v>
      </c>
      <c r="I719" s="190">
        <v>19.386800000000001</v>
      </c>
      <c r="J719" s="189">
        <v>0.52</v>
      </c>
    </row>
    <row r="720" spans="1:10" ht="14.25" customHeight="1" x14ac:dyDescent="0.25">
      <c r="A720" s="192" t="s">
        <v>2643</v>
      </c>
      <c r="B720" s="192" t="s">
        <v>2630</v>
      </c>
      <c r="C720" s="192" t="s">
        <v>3799</v>
      </c>
      <c r="D720" s="230" t="s">
        <v>1760</v>
      </c>
      <c r="E720" s="231"/>
      <c r="F720" s="232"/>
      <c r="G720" s="192" t="s">
        <v>1</v>
      </c>
      <c r="H720" s="191">
        <v>4.8907999999999996</v>
      </c>
      <c r="I720" s="190">
        <v>3.67</v>
      </c>
      <c r="J720" s="189">
        <v>17.95</v>
      </c>
    </row>
    <row r="721" spans="1:10" ht="14.25" customHeight="1" x14ac:dyDescent="0.25">
      <c r="A721" s="192" t="s">
        <v>2643</v>
      </c>
      <c r="B721" s="192" t="s">
        <v>2630</v>
      </c>
      <c r="C721" s="192" t="s">
        <v>3259</v>
      </c>
      <c r="D721" s="230" t="s">
        <v>2020</v>
      </c>
      <c r="E721" s="231"/>
      <c r="F721" s="232"/>
      <c r="G721" s="192" t="s">
        <v>19</v>
      </c>
      <c r="H721" s="191">
        <v>3.3232000000000001E-3</v>
      </c>
      <c r="I721" s="190">
        <v>86.159099999999995</v>
      </c>
      <c r="J721" s="189">
        <v>0.28999999999999998</v>
      </c>
    </row>
    <row r="722" spans="1:10" ht="22.9" customHeight="1" x14ac:dyDescent="0.25">
      <c r="A722" s="192" t="s">
        <v>2643</v>
      </c>
      <c r="B722" s="192" t="s">
        <v>2630</v>
      </c>
      <c r="C722" s="192" t="s">
        <v>3798</v>
      </c>
      <c r="D722" s="230" t="s">
        <v>2342</v>
      </c>
      <c r="E722" s="231"/>
      <c r="F722" s="232"/>
      <c r="G722" s="192" t="s">
        <v>1</v>
      </c>
      <c r="H722" s="191">
        <v>5.3600000000000002E-2</v>
      </c>
      <c r="I722" s="190">
        <v>16.421700000000001</v>
      </c>
      <c r="J722" s="189">
        <v>0.88</v>
      </c>
    </row>
    <row r="723" spans="1:10" ht="22.9" customHeight="1" x14ac:dyDescent="0.25">
      <c r="A723" s="192" t="s">
        <v>2643</v>
      </c>
      <c r="B723" s="192" t="s">
        <v>2630</v>
      </c>
      <c r="C723" s="192" t="s">
        <v>3797</v>
      </c>
      <c r="D723" s="230" t="s">
        <v>2163</v>
      </c>
      <c r="E723" s="231"/>
      <c r="F723" s="232"/>
      <c r="G723" s="192" t="s">
        <v>10</v>
      </c>
      <c r="H723" s="191">
        <v>1.2782</v>
      </c>
      <c r="I723" s="190">
        <v>2.7949999999999999</v>
      </c>
      <c r="J723" s="189">
        <v>3.57</v>
      </c>
    </row>
    <row r="724" spans="1:10" ht="14.25" customHeight="1" x14ac:dyDescent="0.25">
      <c r="A724" s="192" t="s">
        <v>2643</v>
      </c>
      <c r="B724" s="192" t="s">
        <v>2630</v>
      </c>
      <c r="C724" s="192" t="s">
        <v>3796</v>
      </c>
      <c r="D724" s="230" t="s">
        <v>2203</v>
      </c>
      <c r="E724" s="231"/>
      <c r="F724" s="232"/>
      <c r="G724" s="192" t="s">
        <v>19</v>
      </c>
      <c r="H724" s="191">
        <v>4.3529999999999999E-2</v>
      </c>
      <c r="I724" s="190">
        <v>19.249099999999999</v>
      </c>
      <c r="J724" s="189">
        <v>0.84</v>
      </c>
    </row>
    <row r="725" spans="1:10" ht="14.25" customHeight="1" x14ac:dyDescent="0.25">
      <c r="A725" s="192" t="s">
        <v>2643</v>
      </c>
      <c r="B725" s="192" t="s">
        <v>2630</v>
      </c>
      <c r="C725" s="192" t="s">
        <v>2776</v>
      </c>
      <c r="D725" s="230" t="s">
        <v>2260</v>
      </c>
      <c r="E725" s="231"/>
      <c r="F725" s="232"/>
      <c r="G725" s="192" t="s">
        <v>1</v>
      </c>
      <c r="H725" s="191">
        <v>2.1902000000000001E-2</v>
      </c>
      <c r="I725" s="190">
        <v>1.4663999999999999</v>
      </c>
      <c r="J725" s="189">
        <v>0.03</v>
      </c>
    </row>
    <row r="726" spans="1:10" ht="22.9" customHeight="1" x14ac:dyDescent="0.25">
      <c r="A726" s="192" t="s">
        <v>2643</v>
      </c>
      <c r="B726" s="192" t="s">
        <v>2630</v>
      </c>
      <c r="C726" s="192" t="s">
        <v>3014</v>
      </c>
      <c r="D726" s="230" t="s">
        <v>1972</v>
      </c>
      <c r="E726" s="231"/>
      <c r="F726" s="232"/>
      <c r="G726" s="192" t="s">
        <v>1</v>
      </c>
      <c r="H726" s="191">
        <v>0.18645999999999999</v>
      </c>
      <c r="I726" s="190">
        <v>2.3574999999999999</v>
      </c>
      <c r="J726" s="189">
        <v>0.44</v>
      </c>
    </row>
    <row r="727" spans="1:10" ht="14.25" customHeight="1" x14ac:dyDescent="0.25">
      <c r="A727" s="192" t="s">
        <v>2643</v>
      </c>
      <c r="B727" s="192" t="s">
        <v>2630</v>
      </c>
      <c r="C727" s="192" t="s">
        <v>3019</v>
      </c>
      <c r="D727" s="230" t="s">
        <v>2118</v>
      </c>
      <c r="E727" s="231"/>
      <c r="F727" s="232"/>
      <c r="G727" s="192" t="s">
        <v>1</v>
      </c>
      <c r="H727" s="191">
        <v>2.6800000000000001E-2</v>
      </c>
      <c r="I727" s="190">
        <v>5.5738000000000003</v>
      </c>
      <c r="J727" s="189">
        <v>0.15</v>
      </c>
    </row>
    <row r="728" spans="1:10" ht="22.9" customHeight="1" x14ac:dyDescent="0.25">
      <c r="A728" s="192" t="s">
        <v>2643</v>
      </c>
      <c r="B728" s="192" t="s">
        <v>2630</v>
      </c>
      <c r="C728" s="192" t="s">
        <v>3013</v>
      </c>
      <c r="D728" s="230" t="s">
        <v>2077</v>
      </c>
      <c r="E728" s="231"/>
      <c r="F728" s="232"/>
      <c r="G728" s="192" t="s">
        <v>1</v>
      </c>
      <c r="H728" s="191">
        <v>0.18645999999999999</v>
      </c>
      <c r="I728" s="190">
        <v>1.2233000000000001</v>
      </c>
      <c r="J728" s="189">
        <v>0.23</v>
      </c>
    </row>
    <row r="729" spans="1:10" ht="14.25" customHeight="1" x14ac:dyDescent="0.25">
      <c r="A729" s="192" t="s">
        <v>2643</v>
      </c>
      <c r="B729" s="192" t="s">
        <v>2630</v>
      </c>
      <c r="C729" s="192" t="s">
        <v>3016</v>
      </c>
      <c r="D729" s="230" t="s">
        <v>1850</v>
      </c>
      <c r="E729" s="231"/>
      <c r="F729" s="232"/>
      <c r="G729" s="192" t="s">
        <v>1</v>
      </c>
      <c r="H729" s="191">
        <v>0.32200000000000001</v>
      </c>
      <c r="I729" s="190">
        <v>6.3433999999999999</v>
      </c>
      <c r="J729" s="189">
        <v>2.04</v>
      </c>
    </row>
    <row r="730" spans="1:10" ht="22.9" customHeight="1" x14ac:dyDescent="0.25">
      <c r="A730" s="192" t="s">
        <v>2643</v>
      </c>
      <c r="B730" s="192" t="s">
        <v>2630</v>
      </c>
      <c r="C730" s="192" t="s">
        <v>2753</v>
      </c>
      <c r="D730" s="230" t="s">
        <v>1753</v>
      </c>
      <c r="E730" s="231"/>
      <c r="F730" s="232"/>
      <c r="G730" s="192" t="s">
        <v>1</v>
      </c>
      <c r="H730" s="191">
        <v>9.7835699999999998E-2</v>
      </c>
      <c r="I730" s="190">
        <v>0.1782</v>
      </c>
      <c r="J730" s="189">
        <v>0.02</v>
      </c>
    </row>
    <row r="731" spans="1:10" ht="22.9" customHeight="1" x14ac:dyDescent="0.25">
      <c r="A731" s="192" t="s">
        <v>2643</v>
      </c>
      <c r="B731" s="192" t="s">
        <v>2630</v>
      </c>
      <c r="C731" s="192" t="s">
        <v>3795</v>
      </c>
      <c r="D731" s="230" t="s">
        <v>2261</v>
      </c>
      <c r="E731" s="231"/>
      <c r="F731" s="232"/>
      <c r="G731" s="192" t="s">
        <v>1</v>
      </c>
      <c r="H731" s="191">
        <v>2.6800000000000001E-2</v>
      </c>
      <c r="I731" s="190">
        <v>43.504899999999999</v>
      </c>
      <c r="J731" s="189">
        <v>1.17</v>
      </c>
    </row>
    <row r="732" spans="1:10" ht="14.25" customHeight="1" x14ac:dyDescent="0.25">
      <c r="A732" s="192" t="s">
        <v>2643</v>
      </c>
      <c r="B732" s="192" t="s">
        <v>2630</v>
      </c>
      <c r="C732" s="192" t="s">
        <v>2752</v>
      </c>
      <c r="D732" s="230" t="s">
        <v>1616</v>
      </c>
      <c r="E732" s="231"/>
      <c r="F732" s="232"/>
      <c r="G732" s="192" t="s">
        <v>19</v>
      </c>
      <c r="H732" s="191">
        <v>3.7174800000000001E-2</v>
      </c>
      <c r="I732" s="190">
        <v>6.3029000000000002</v>
      </c>
      <c r="J732" s="189">
        <v>0.23</v>
      </c>
    </row>
    <row r="733" spans="1:10" ht="14.25" customHeight="1" x14ac:dyDescent="0.25">
      <c r="A733" s="192" t="s">
        <v>2643</v>
      </c>
      <c r="B733" s="192" t="s">
        <v>2630</v>
      </c>
      <c r="C733" s="192" t="s">
        <v>2751</v>
      </c>
      <c r="D733" s="230" t="s">
        <v>1647</v>
      </c>
      <c r="E733" s="231"/>
      <c r="F733" s="232"/>
      <c r="G733" s="192" t="s">
        <v>19</v>
      </c>
      <c r="H733" s="191">
        <v>8.6859999999999997E-4</v>
      </c>
      <c r="I733" s="190">
        <v>20.415700000000001</v>
      </c>
      <c r="J733" s="189">
        <v>0.02</v>
      </c>
    </row>
    <row r="734" spans="1:10" ht="22.9" customHeight="1" x14ac:dyDescent="0.25">
      <c r="A734" s="192" t="s">
        <v>2643</v>
      </c>
      <c r="B734" s="192" t="s">
        <v>2630</v>
      </c>
      <c r="C734" s="192" t="s">
        <v>3314</v>
      </c>
      <c r="D734" s="230" t="s">
        <v>1657</v>
      </c>
      <c r="E734" s="231"/>
      <c r="F734" s="232"/>
      <c r="G734" s="192" t="s">
        <v>1574</v>
      </c>
      <c r="H734" s="191">
        <v>0.7503571</v>
      </c>
      <c r="I734" s="190">
        <v>27.447800000000001</v>
      </c>
      <c r="J734" s="189">
        <v>20.6</v>
      </c>
    </row>
    <row r="735" spans="1:10" ht="22.9" customHeight="1" x14ac:dyDescent="0.25">
      <c r="A735" s="192" t="s">
        <v>2643</v>
      </c>
      <c r="B735" s="192" t="s">
        <v>2630</v>
      </c>
      <c r="C735" s="192" t="s">
        <v>3794</v>
      </c>
      <c r="D735" s="230" t="s">
        <v>2357</v>
      </c>
      <c r="E735" s="231"/>
      <c r="F735" s="232"/>
      <c r="G735" s="192" t="s">
        <v>1</v>
      </c>
      <c r="H735" s="191">
        <v>5.3600000000000002E-2</v>
      </c>
      <c r="I735" s="190">
        <v>8.0609999999999999</v>
      </c>
      <c r="J735" s="189">
        <v>0.43</v>
      </c>
    </row>
    <row r="736" spans="1:10" ht="22.9" customHeight="1" x14ac:dyDescent="0.25">
      <c r="A736" s="192" t="s">
        <v>2725</v>
      </c>
      <c r="B736" s="192" t="s">
        <v>2630</v>
      </c>
      <c r="C736" s="192" t="s">
        <v>2724</v>
      </c>
      <c r="D736" s="230" t="s">
        <v>2050</v>
      </c>
      <c r="E736" s="231"/>
      <c r="F736" s="232"/>
      <c r="G736" s="192" t="s">
        <v>1</v>
      </c>
      <c r="H736" s="191">
        <v>2.9000000000000002E-6</v>
      </c>
      <c r="I736" s="190">
        <v>5020.1289999999999</v>
      </c>
      <c r="J736" s="189">
        <v>0.01</v>
      </c>
    </row>
    <row r="737" spans="1:10" ht="22.9" customHeight="1" x14ac:dyDescent="0.25">
      <c r="A737" s="192" t="s">
        <v>2725</v>
      </c>
      <c r="B737" s="192" t="s">
        <v>2630</v>
      </c>
      <c r="C737" s="192" t="s">
        <v>2750</v>
      </c>
      <c r="D737" s="230" t="s">
        <v>2123</v>
      </c>
      <c r="E737" s="231"/>
      <c r="F737" s="232"/>
      <c r="G737" s="192" t="s">
        <v>1</v>
      </c>
      <c r="H737" s="191">
        <v>2.9999999999999999E-7</v>
      </c>
      <c r="I737" s="190">
        <v>10510.0375</v>
      </c>
      <c r="J737" s="189">
        <v>0</v>
      </c>
    </row>
    <row r="738" spans="1:10" ht="22.9" customHeight="1" x14ac:dyDescent="0.25">
      <c r="A738" s="192" t="s">
        <v>2725</v>
      </c>
      <c r="B738" s="192" t="s">
        <v>2630</v>
      </c>
      <c r="C738" s="192" t="s">
        <v>2749</v>
      </c>
      <c r="D738" s="230" t="s">
        <v>2587</v>
      </c>
      <c r="E738" s="231"/>
      <c r="F738" s="232"/>
      <c r="G738" s="192" t="s">
        <v>1</v>
      </c>
      <c r="H738" s="191">
        <v>3.8999999999999999E-6</v>
      </c>
      <c r="I738" s="190">
        <v>2594.5749000000001</v>
      </c>
      <c r="J738" s="189">
        <v>0.01</v>
      </c>
    </row>
    <row r="739" spans="1:10" ht="22.9" customHeight="1" x14ac:dyDescent="0.25">
      <c r="A739" s="192" t="s">
        <v>2725</v>
      </c>
      <c r="B739" s="192" t="s">
        <v>2630</v>
      </c>
      <c r="C739" s="192" t="s">
        <v>2748</v>
      </c>
      <c r="D739" s="230" t="s">
        <v>2483</v>
      </c>
      <c r="E739" s="231"/>
      <c r="F739" s="232"/>
      <c r="G739" s="192" t="s">
        <v>1</v>
      </c>
      <c r="H739" s="191">
        <v>4.4000000000000002E-6</v>
      </c>
      <c r="I739" s="190">
        <v>1206.8588999999999</v>
      </c>
      <c r="J739" s="189">
        <v>0.01</v>
      </c>
    </row>
    <row r="740" spans="1:10" ht="32.65" customHeight="1" x14ac:dyDescent="0.25">
      <c r="A740" s="192" t="s">
        <v>2725</v>
      </c>
      <c r="B740" s="192" t="s">
        <v>2630</v>
      </c>
      <c r="C740" s="192" t="s">
        <v>2747</v>
      </c>
      <c r="D740" s="230" t="s">
        <v>2538</v>
      </c>
      <c r="E740" s="231"/>
      <c r="F740" s="232"/>
      <c r="G740" s="192" t="s">
        <v>1</v>
      </c>
      <c r="H740" s="191">
        <v>1.9999999999999999E-7</v>
      </c>
      <c r="I740" s="190">
        <v>419892.9313</v>
      </c>
      <c r="J740" s="189">
        <v>0.08</v>
      </c>
    </row>
    <row r="741" spans="1:10" ht="22.9" customHeight="1" x14ac:dyDescent="0.25">
      <c r="A741" s="192" t="s">
        <v>2725</v>
      </c>
      <c r="B741" s="192" t="s">
        <v>2630</v>
      </c>
      <c r="C741" s="192" t="s">
        <v>2746</v>
      </c>
      <c r="D741" s="230" t="s">
        <v>2204</v>
      </c>
      <c r="E741" s="231"/>
      <c r="F741" s="232"/>
      <c r="G741" s="192" t="s">
        <v>1</v>
      </c>
      <c r="H741" s="191">
        <v>1.2500000000000001E-5</v>
      </c>
      <c r="I741" s="190">
        <v>20420.8583</v>
      </c>
      <c r="J741" s="189">
        <v>0.26</v>
      </c>
    </row>
    <row r="742" spans="1:10" ht="22.9" customHeight="1" x14ac:dyDescent="0.25">
      <c r="A742" s="192" t="s">
        <v>2725</v>
      </c>
      <c r="B742" s="192" t="s">
        <v>2630</v>
      </c>
      <c r="C742" s="192" t="s">
        <v>3602</v>
      </c>
      <c r="D742" s="230" t="s">
        <v>2548</v>
      </c>
      <c r="E742" s="231"/>
      <c r="F742" s="232"/>
      <c r="G742" s="192" t="s">
        <v>1</v>
      </c>
      <c r="H742" s="191">
        <v>3.4999999999999999E-6</v>
      </c>
      <c r="I742" s="190">
        <v>4949.2736000000004</v>
      </c>
      <c r="J742" s="189">
        <v>0.02</v>
      </c>
    </row>
    <row r="743" spans="1:10" ht="10.5" customHeight="1" x14ac:dyDescent="0.25"/>
    <row r="744" spans="1:10" ht="11.25" customHeight="1" x14ac:dyDescent="0.25">
      <c r="A744" s="242" t="s">
        <v>2621</v>
      </c>
      <c r="B744" s="242"/>
      <c r="C744" s="242"/>
      <c r="D744" s="242"/>
      <c r="E744" s="242"/>
      <c r="F744" s="242"/>
      <c r="G744" s="242"/>
      <c r="H744" s="242"/>
      <c r="I744" s="242"/>
      <c r="J744" s="242"/>
    </row>
    <row r="745" spans="1:10" ht="11.25" customHeight="1" x14ac:dyDescent="0.25">
      <c r="A745" s="242" t="s">
        <v>2620</v>
      </c>
      <c r="B745" s="242"/>
      <c r="C745" s="242"/>
      <c r="D745" s="242"/>
      <c r="E745" s="242"/>
      <c r="F745" s="242"/>
      <c r="G745" s="242"/>
      <c r="H745" s="242"/>
      <c r="I745" s="242"/>
      <c r="J745" s="242"/>
    </row>
    <row r="746" spans="1:10" ht="11.25" customHeight="1" x14ac:dyDescent="0.25">
      <c r="A746" s="242" t="s">
        <v>2619</v>
      </c>
      <c r="B746" s="242"/>
      <c r="C746" s="242"/>
      <c r="D746" s="242"/>
      <c r="E746" s="242"/>
      <c r="F746" s="242"/>
      <c r="G746" s="242"/>
      <c r="H746" s="242"/>
      <c r="I746" s="242"/>
      <c r="J746" s="242"/>
    </row>
    <row r="747" spans="1:10" ht="70.900000000000006" customHeight="1" x14ac:dyDescent="0.25"/>
    <row r="748" spans="1:10" ht="14.25" customHeight="1" x14ac:dyDescent="0.25">
      <c r="A748" s="210" t="s">
        <v>2673</v>
      </c>
      <c r="B748" s="211"/>
      <c r="C748" s="211"/>
      <c r="D748" s="211"/>
      <c r="E748" s="211"/>
      <c r="F748" s="211"/>
      <c r="G748" s="211"/>
      <c r="H748" s="211"/>
      <c r="I748" s="211"/>
      <c r="J748" s="212"/>
    </row>
    <row r="749" spans="1:10" ht="14.25" customHeight="1" x14ac:dyDescent="0.25">
      <c r="A749" s="200" t="s">
        <v>2672</v>
      </c>
      <c r="B749" s="213" t="s">
        <v>77</v>
      </c>
      <c r="C749" s="214"/>
      <c r="D749" s="214"/>
      <c r="E749" s="214"/>
      <c r="F749" s="214"/>
      <c r="G749" s="214"/>
      <c r="H749" s="215"/>
      <c r="I749" s="197" t="s">
        <v>2671</v>
      </c>
      <c r="J749" s="192" t="s">
        <v>3793</v>
      </c>
    </row>
    <row r="750" spans="1:10" ht="14.25" customHeight="1" x14ac:dyDescent="0.25">
      <c r="A750" s="200" t="s">
        <v>81</v>
      </c>
      <c r="B750" s="213" t="s">
        <v>85</v>
      </c>
      <c r="C750" s="214"/>
      <c r="D750" s="214"/>
      <c r="E750" s="214"/>
      <c r="F750" s="214"/>
      <c r="G750" s="214"/>
      <c r="H750" s="215"/>
      <c r="I750" s="197" t="s">
        <v>2669</v>
      </c>
      <c r="J750" s="202">
        <v>45477</v>
      </c>
    </row>
    <row r="751" spans="1:10" ht="14.25" customHeight="1" x14ac:dyDescent="0.25">
      <c r="A751" s="199" t="s">
        <v>2668</v>
      </c>
      <c r="B751" s="213" t="s">
        <v>2667</v>
      </c>
      <c r="C751" s="214"/>
      <c r="D751" s="214"/>
      <c r="E751" s="214"/>
      <c r="F751" s="214"/>
      <c r="G751" s="214"/>
      <c r="H751" s="215"/>
      <c r="I751" s="216" t="s">
        <v>2666</v>
      </c>
      <c r="J751" s="217"/>
    </row>
    <row r="752" spans="1:10" ht="14.25" customHeight="1" x14ac:dyDescent="0.25">
      <c r="A752" s="218" t="s">
        <v>2665</v>
      </c>
      <c r="B752" s="221" t="s">
        <v>2664</v>
      </c>
      <c r="C752" s="222"/>
      <c r="D752" s="222"/>
      <c r="E752" s="222"/>
      <c r="F752" s="222"/>
      <c r="G752" s="222"/>
      <c r="H752" s="223"/>
      <c r="I752" s="197" t="s">
        <v>2663</v>
      </c>
      <c r="J752" s="192" t="s">
        <v>2662</v>
      </c>
    </row>
    <row r="753" spans="1:10" ht="14.25" customHeight="1" x14ac:dyDescent="0.25">
      <c r="A753" s="219"/>
      <c r="B753" s="224"/>
      <c r="C753" s="225"/>
      <c r="D753" s="225"/>
      <c r="E753" s="225"/>
      <c r="F753" s="225"/>
      <c r="G753" s="225"/>
      <c r="H753" s="226"/>
      <c r="I753" s="198" t="s">
        <v>2661</v>
      </c>
      <c r="J753" s="192" t="s">
        <v>2660</v>
      </c>
    </row>
    <row r="754" spans="1:10" ht="14.25" customHeight="1" x14ac:dyDescent="0.25">
      <c r="A754" s="219"/>
      <c r="B754" s="224"/>
      <c r="C754" s="225"/>
      <c r="D754" s="225"/>
      <c r="E754" s="225"/>
      <c r="F754" s="225"/>
      <c r="G754" s="225"/>
      <c r="H754" s="226"/>
      <c r="I754" s="216" t="s">
        <v>27</v>
      </c>
      <c r="J754" s="217"/>
    </row>
    <row r="755" spans="1:10" ht="14.25" customHeight="1" x14ac:dyDescent="0.25">
      <c r="A755" s="219"/>
      <c r="B755" s="227"/>
      <c r="C755" s="228"/>
      <c r="D755" s="228"/>
      <c r="E755" s="228"/>
      <c r="F755" s="228"/>
      <c r="G755" s="228"/>
      <c r="H755" s="229"/>
      <c r="I755" s="197" t="s">
        <v>2659</v>
      </c>
      <c r="J755" s="192" t="s">
        <v>2658</v>
      </c>
    </row>
    <row r="756" spans="1:10" ht="14.25" customHeight="1" x14ac:dyDescent="0.25">
      <c r="A756" s="220"/>
      <c r="B756" s="230" t="s">
        <v>2383</v>
      </c>
      <c r="C756" s="231"/>
      <c r="D756" s="232"/>
      <c r="E756" s="230" t="s">
        <v>2383</v>
      </c>
      <c r="F756" s="231"/>
      <c r="G756" s="231"/>
      <c r="H756" s="232"/>
      <c r="I756" s="197" t="s">
        <v>2657</v>
      </c>
      <c r="J756" s="192" t="s">
        <v>2383</v>
      </c>
    </row>
    <row r="757" spans="1:10" ht="14.25" customHeight="1" x14ac:dyDescent="0.25">
      <c r="A757" s="197" t="s">
        <v>2656</v>
      </c>
      <c r="B757" s="230" t="s">
        <v>2655</v>
      </c>
      <c r="C757" s="231"/>
      <c r="D757" s="231"/>
      <c r="E757" s="231"/>
      <c r="F757" s="231"/>
      <c r="G757" s="231"/>
      <c r="H757" s="231"/>
      <c r="I757" s="231"/>
      <c r="J757" s="232"/>
    </row>
    <row r="758" spans="1:10" ht="32.65" customHeight="1" x14ac:dyDescent="0.25">
      <c r="A758" s="192" t="s">
        <v>2725</v>
      </c>
      <c r="B758" s="192" t="s">
        <v>2630</v>
      </c>
      <c r="C758" s="192" t="s">
        <v>2927</v>
      </c>
      <c r="D758" s="230" t="s">
        <v>2079</v>
      </c>
      <c r="E758" s="231"/>
      <c r="F758" s="232"/>
      <c r="G758" s="192" t="s">
        <v>1</v>
      </c>
      <c r="H758" s="191">
        <v>0</v>
      </c>
      <c r="I758" s="190">
        <v>573715.01749999996</v>
      </c>
      <c r="J758" s="189">
        <v>0</v>
      </c>
    </row>
    <row r="759" spans="1:10" ht="32.65" customHeight="1" x14ac:dyDescent="0.25">
      <c r="A759" s="192" t="s">
        <v>2725</v>
      </c>
      <c r="B759" s="192" t="s">
        <v>2630</v>
      </c>
      <c r="C759" s="192" t="s">
        <v>2926</v>
      </c>
      <c r="D759" s="230" t="s">
        <v>2379</v>
      </c>
      <c r="E759" s="231"/>
      <c r="F759" s="232"/>
      <c r="G759" s="192" t="s">
        <v>1</v>
      </c>
      <c r="H759" s="191">
        <v>0</v>
      </c>
      <c r="I759" s="190">
        <v>67606.718200000003</v>
      </c>
      <c r="J759" s="189">
        <v>0</v>
      </c>
    </row>
    <row r="760" spans="1:10" ht="14.25" customHeight="1" x14ac:dyDescent="0.25">
      <c r="A760" s="192" t="s">
        <v>2631</v>
      </c>
      <c r="B760" s="192" t="s">
        <v>2630</v>
      </c>
      <c r="C760" s="192" t="s">
        <v>2745</v>
      </c>
      <c r="D760" s="230" t="s">
        <v>2744</v>
      </c>
      <c r="E760" s="231"/>
      <c r="F760" s="232"/>
      <c r="G760" s="192" t="s">
        <v>0</v>
      </c>
      <c r="H760" s="191">
        <v>1.1257000000000001E-3</v>
      </c>
      <c r="I760" s="190">
        <v>6.46</v>
      </c>
      <c r="J760" s="189">
        <v>0.02</v>
      </c>
    </row>
    <row r="761" spans="1:10" ht="14.25" customHeight="1" x14ac:dyDescent="0.25">
      <c r="A761" s="192" t="s">
        <v>2631</v>
      </c>
      <c r="B761" s="192" t="s">
        <v>2630</v>
      </c>
      <c r="C761" s="192" t="s">
        <v>2693</v>
      </c>
      <c r="D761" s="230" t="s">
        <v>2692</v>
      </c>
      <c r="E761" s="231"/>
      <c r="F761" s="232"/>
      <c r="G761" s="192" t="s">
        <v>0</v>
      </c>
      <c r="H761" s="191">
        <v>0.3678208</v>
      </c>
      <c r="I761" s="190">
        <v>6.7</v>
      </c>
      <c r="J761" s="189">
        <v>5.39</v>
      </c>
    </row>
    <row r="762" spans="1:10" ht="14.25" customHeight="1" x14ac:dyDescent="0.25">
      <c r="A762" s="192" t="s">
        <v>2631</v>
      </c>
      <c r="B762" s="192" t="s">
        <v>2630</v>
      </c>
      <c r="C762" s="192" t="s">
        <v>2743</v>
      </c>
      <c r="D762" s="230" t="s">
        <v>2742</v>
      </c>
      <c r="E762" s="231"/>
      <c r="F762" s="232"/>
      <c r="G762" s="192" t="s">
        <v>0</v>
      </c>
      <c r="H762" s="191">
        <v>6.9068999999999997E-3</v>
      </c>
      <c r="I762" s="190">
        <v>8.93</v>
      </c>
      <c r="J762" s="189">
        <v>0.13</v>
      </c>
    </row>
    <row r="763" spans="1:10" ht="14.25" customHeight="1" x14ac:dyDescent="0.25">
      <c r="A763" s="192" t="s">
        <v>2631</v>
      </c>
      <c r="B763" s="192" t="s">
        <v>2630</v>
      </c>
      <c r="C763" s="192" t="s">
        <v>2902</v>
      </c>
      <c r="D763" s="230" t="s">
        <v>2901</v>
      </c>
      <c r="E763" s="231"/>
      <c r="F763" s="232"/>
      <c r="G763" s="192" t="s">
        <v>0</v>
      </c>
      <c r="H763" s="191">
        <v>0.46683530000000001</v>
      </c>
      <c r="I763" s="190">
        <v>6.46</v>
      </c>
      <c r="J763" s="189">
        <v>6.59</v>
      </c>
    </row>
    <row r="764" spans="1:10" ht="14.25" customHeight="1" x14ac:dyDescent="0.25">
      <c r="A764" s="192" t="s">
        <v>2631</v>
      </c>
      <c r="B764" s="192" t="s">
        <v>2630</v>
      </c>
      <c r="C764" s="192" t="s">
        <v>2723</v>
      </c>
      <c r="D764" s="230" t="s">
        <v>2722</v>
      </c>
      <c r="E764" s="231"/>
      <c r="F764" s="232"/>
      <c r="G764" s="192" t="s">
        <v>0</v>
      </c>
      <c r="H764" s="191">
        <v>0.17278289999999999</v>
      </c>
      <c r="I764" s="190">
        <v>6.7</v>
      </c>
      <c r="J764" s="189">
        <v>2.5299999999999998</v>
      </c>
    </row>
    <row r="765" spans="1:10" ht="14.25" customHeight="1" x14ac:dyDescent="0.25">
      <c r="A765" s="192" t="s">
        <v>2631</v>
      </c>
      <c r="B765" s="192" t="s">
        <v>2630</v>
      </c>
      <c r="C765" s="192" t="s">
        <v>2721</v>
      </c>
      <c r="D765" s="230" t="s">
        <v>2720</v>
      </c>
      <c r="E765" s="231"/>
      <c r="F765" s="232"/>
      <c r="G765" s="192" t="s">
        <v>0</v>
      </c>
      <c r="H765" s="191">
        <v>4.5848800000000002E-2</v>
      </c>
      <c r="I765" s="190">
        <v>8.93</v>
      </c>
      <c r="J765" s="189">
        <v>0.9</v>
      </c>
    </row>
    <row r="766" spans="1:10" ht="14.25" customHeight="1" x14ac:dyDescent="0.25">
      <c r="A766" s="192" t="s">
        <v>2631</v>
      </c>
      <c r="B766" s="192" t="s">
        <v>2630</v>
      </c>
      <c r="C766" s="192" t="s">
        <v>2691</v>
      </c>
      <c r="D766" s="230" t="s">
        <v>2690</v>
      </c>
      <c r="E766" s="231"/>
      <c r="F766" s="232"/>
      <c r="G766" s="192" t="s">
        <v>0</v>
      </c>
      <c r="H766" s="191">
        <v>2.1117260999999998</v>
      </c>
      <c r="I766" s="190">
        <v>8.93</v>
      </c>
      <c r="J766" s="189">
        <v>41.23</v>
      </c>
    </row>
    <row r="767" spans="1:10" ht="14.25" customHeight="1" x14ac:dyDescent="0.25">
      <c r="A767" s="192" t="s">
        <v>2631</v>
      </c>
      <c r="B767" s="192" t="s">
        <v>2630</v>
      </c>
      <c r="C767" s="192" t="s">
        <v>2870</v>
      </c>
      <c r="D767" s="230" t="s">
        <v>2869</v>
      </c>
      <c r="E767" s="231"/>
      <c r="F767" s="232"/>
      <c r="G767" s="192" t="s">
        <v>0</v>
      </c>
      <c r="H767" s="191">
        <v>0.50577309999999998</v>
      </c>
      <c r="I767" s="190">
        <v>8.93</v>
      </c>
      <c r="J767" s="189">
        <v>9.8800000000000008</v>
      </c>
    </row>
    <row r="768" spans="1:10" ht="14.25" customHeight="1" x14ac:dyDescent="0.25">
      <c r="A768" s="192" t="s">
        <v>2631</v>
      </c>
      <c r="B768" s="192" t="s">
        <v>2630</v>
      </c>
      <c r="C768" s="192" t="s">
        <v>2719</v>
      </c>
      <c r="D768" s="230" t="s">
        <v>2718</v>
      </c>
      <c r="E768" s="231"/>
      <c r="F768" s="232"/>
      <c r="G768" s="192" t="s">
        <v>0</v>
      </c>
      <c r="H768" s="191">
        <v>0.36537550000000002</v>
      </c>
      <c r="I768" s="190">
        <v>8.93</v>
      </c>
      <c r="J768" s="189">
        <v>7.13</v>
      </c>
    </row>
    <row r="769" spans="1:10" ht="14.25" customHeight="1" x14ac:dyDescent="0.25">
      <c r="A769" s="192" t="s">
        <v>2631</v>
      </c>
      <c r="B769" s="192" t="s">
        <v>2630</v>
      </c>
      <c r="C769" s="192" t="s">
        <v>2925</v>
      </c>
      <c r="D769" s="230" t="s">
        <v>2924</v>
      </c>
      <c r="E769" s="231"/>
      <c r="F769" s="232"/>
      <c r="G769" s="192" t="s">
        <v>0</v>
      </c>
      <c r="H769" s="191">
        <v>6.0000000000000002E-5</v>
      </c>
      <c r="I769" s="190">
        <v>8.93</v>
      </c>
      <c r="J769" s="189">
        <v>0</v>
      </c>
    </row>
    <row r="770" spans="1:10" ht="14.25" customHeight="1" x14ac:dyDescent="0.25">
      <c r="A770" s="192" t="s">
        <v>2631</v>
      </c>
      <c r="B770" s="192" t="s">
        <v>2630</v>
      </c>
      <c r="C770" s="192" t="s">
        <v>2741</v>
      </c>
      <c r="D770" s="230" t="s">
        <v>2740</v>
      </c>
      <c r="E770" s="231"/>
      <c r="F770" s="232"/>
      <c r="G770" s="192" t="s">
        <v>0</v>
      </c>
      <c r="H770" s="191">
        <v>1.9697999999999998E-3</v>
      </c>
      <c r="I770" s="190">
        <v>9.89</v>
      </c>
      <c r="J770" s="189">
        <v>0.04</v>
      </c>
    </row>
    <row r="771" spans="1:10" ht="14.25" customHeight="1" x14ac:dyDescent="0.25">
      <c r="A771" s="192" t="s">
        <v>2631</v>
      </c>
      <c r="B771" s="192" t="s">
        <v>2630</v>
      </c>
      <c r="C771" s="192" t="s">
        <v>3601</v>
      </c>
      <c r="D771" s="230" t="s">
        <v>3600</v>
      </c>
      <c r="E771" s="231"/>
      <c r="F771" s="232"/>
      <c r="G771" s="192" t="s">
        <v>0</v>
      </c>
      <c r="H771" s="191">
        <v>3.4243599999999999E-2</v>
      </c>
      <c r="I771" s="190">
        <v>8.93</v>
      </c>
      <c r="J771" s="189">
        <v>0.67</v>
      </c>
    </row>
    <row r="772" spans="1:10" ht="14.25" customHeight="1" x14ac:dyDescent="0.25">
      <c r="A772" s="192" t="s">
        <v>2631</v>
      </c>
      <c r="B772" s="192" t="s">
        <v>2630</v>
      </c>
      <c r="C772" s="192" t="s">
        <v>2739</v>
      </c>
      <c r="D772" s="230" t="s">
        <v>2738</v>
      </c>
      <c r="E772" s="231"/>
      <c r="F772" s="232"/>
      <c r="G772" s="192" t="s">
        <v>0</v>
      </c>
      <c r="H772" s="191">
        <v>4.6822000000000003E-2</v>
      </c>
      <c r="I772" s="190">
        <v>9.89</v>
      </c>
      <c r="J772" s="189">
        <v>1.01</v>
      </c>
    </row>
    <row r="773" spans="1:10" ht="14.25" customHeight="1" x14ac:dyDescent="0.25">
      <c r="A773" s="192" t="s">
        <v>2631</v>
      </c>
      <c r="B773" s="192" t="s">
        <v>2630</v>
      </c>
      <c r="C773" s="192" t="s">
        <v>2639</v>
      </c>
      <c r="D773" s="230" t="s">
        <v>2638</v>
      </c>
      <c r="E773" s="231"/>
      <c r="F773" s="232"/>
      <c r="G773" s="192" t="s">
        <v>0</v>
      </c>
      <c r="H773" s="191">
        <v>0.87347039999999998</v>
      </c>
      <c r="I773" s="190">
        <v>8.93</v>
      </c>
      <c r="J773" s="189">
        <v>17.059999999999999</v>
      </c>
    </row>
    <row r="774" spans="1:10" ht="14.25" customHeight="1" x14ac:dyDescent="0.25">
      <c r="A774" s="192" t="s">
        <v>2631</v>
      </c>
      <c r="B774" s="192" t="s">
        <v>2630</v>
      </c>
      <c r="C774" s="192" t="s">
        <v>2675</v>
      </c>
      <c r="D774" s="230" t="s">
        <v>2674</v>
      </c>
      <c r="E774" s="231"/>
      <c r="F774" s="232"/>
      <c r="G774" s="192" t="s">
        <v>0</v>
      </c>
      <c r="H774" s="191">
        <v>0.18330730000000001</v>
      </c>
      <c r="I774" s="190">
        <v>8.93</v>
      </c>
      <c r="J774" s="189">
        <v>3.58</v>
      </c>
    </row>
    <row r="775" spans="1:10" ht="14.25" customHeight="1" x14ac:dyDescent="0.25">
      <c r="A775" s="192" t="s">
        <v>2631</v>
      </c>
      <c r="B775" s="192" t="s">
        <v>2630</v>
      </c>
      <c r="C775" s="192" t="s">
        <v>2646</v>
      </c>
      <c r="D775" s="230" t="s">
        <v>2645</v>
      </c>
      <c r="E775" s="231"/>
      <c r="F775" s="232"/>
      <c r="G775" s="192" t="s">
        <v>0</v>
      </c>
      <c r="H775" s="191">
        <v>1.076068</v>
      </c>
      <c r="I775" s="190">
        <v>6.46</v>
      </c>
      <c r="J775" s="189">
        <v>15.2</v>
      </c>
    </row>
    <row r="776" spans="1:10" ht="14.25" customHeight="1" x14ac:dyDescent="0.25">
      <c r="A776" s="192" t="s">
        <v>2631</v>
      </c>
      <c r="B776" s="192" t="s">
        <v>2630</v>
      </c>
      <c r="C776" s="192" t="s">
        <v>3597</v>
      </c>
      <c r="D776" s="230" t="s">
        <v>3596</v>
      </c>
      <c r="E776" s="231"/>
      <c r="F776" s="232"/>
      <c r="G776" s="192" t="s">
        <v>0</v>
      </c>
      <c r="H776" s="191">
        <v>0.185728</v>
      </c>
      <c r="I776" s="190">
        <v>8.93</v>
      </c>
      <c r="J776" s="189">
        <v>3.63</v>
      </c>
    </row>
    <row r="777" spans="1:10" ht="14.25" customHeight="1" x14ac:dyDescent="0.25">
      <c r="A777" s="192" t="s">
        <v>2631</v>
      </c>
      <c r="B777" s="192" t="s">
        <v>2630</v>
      </c>
      <c r="C777" s="192" t="s">
        <v>2713</v>
      </c>
      <c r="D777" s="230" t="s">
        <v>2712</v>
      </c>
      <c r="E777" s="231"/>
      <c r="F777" s="232"/>
      <c r="G777" s="192" t="s">
        <v>0</v>
      </c>
      <c r="H777" s="191">
        <v>0.1467387</v>
      </c>
      <c r="I777" s="190">
        <v>6.7</v>
      </c>
      <c r="J777" s="189">
        <v>2.15</v>
      </c>
    </row>
    <row r="778" spans="1:10" ht="14.25" customHeight="1" x14ac:dyDescent="0.25">
      <c r="A778" s="239" t="s">
        <v>2627</v>
      </c>
      <c r="B778" s="240"/>
      <c r="C778" s="240"/>
      <c r="D778" s="240"/>
      <c r="E778" s="241"/>
      <c r="F778" s="188">
        <v>53.58</v>
      </c>
      <c r="G778" s="239" t="s">
        <v>2626</v>
      </c>
      <c r="H778" s="240"/>
      <c r="I778" s="241"/>
      <c r="J778" s="188">
        <v>571.45000000000005</v>
      </c>
    </row>
    <row r="779" spans="1:10" ht="14.25" customHeight="1" x14ac:dyDescent="0.25">
      <c r="A779" s="239" t="s">
        <v>2625</v>
      </c>
      <c r="B779" s="240"/>
      <c r="C779" s="240"/>
      <c r="D779" s="240"/>
      <c r="E779" s="241"/>
      <c r="F779" s="188">
        <v>63.6</v>
      </c>
      <c r="G779" s="239" t="s">
        <v>2624</v>
      </c>
      <c r="H779" s="240"/>
      <c r="I779" s="241"/>
      <c r="J779" s="188">
        <v>128.4</v>
      </c>
    </row>
    <row r="780" spans="1:10" ht="14.25" customHeight="1" x14ac:dyDescent="0.25">
      <c r="A780" s="239" t="s">
        <v>2623</v>
      </c>
      <c r="B780" s="240"/>
      <c r="C780" s="240"/>
      <c r="D780" s="240"/>
      <c r="E780" s="241"/>
      <c r="F780" s="188">
        <v>117.18</v>
      </c>
      <c r="G780" s="239" t="s">
        <v>2622</v>
      </c>
      <c r="H780" s="240"/>
      <c r="I780" s="241"/>
      <c r="J780" s="188">
        <v>699.85</v>
      </c>
    </row>
    <row r="781" spans="1:10" ht="22.9" customHeight="1" x14ac:dyDescent="0.25">
      <c r="A781" s="196" t="s">
        <v>190</v>
      </c>
      <c r="B781" s="196" t="s">
        <v>2630</v>
      </c>
      <c r="C781" s="196" t="s">
        <v>1472</v>
      </c>
      <c r="D781" s="233" t="s">
        <v>1488</v>
      </c>
      <c r="E781" s="234"/>
      <c r="F781" s="234"/>
      <c r="G781" s="234"/>
      <c r="H781" s="234"/>
      <c r="I781" s="235"/>
      <c r="J781" s="196" t="s">
        <v>1574</v>
      </c>
    </row>
    <row r="782" spans="1:10" ht="14.25" customHeight="1" x14ac:dyDescent="0.25">
      <c r="A782" s="195" t="s">
        <v>74</v>
      </c>
      <c r="B782" s="195" t="s">
        <v>75</v>
      </c>
      <c r="C782" s="195" t="s">
        <v>29</v>
      </c>
      <c r="D782" s="236" t="s">
        <v>30</v>
      </c>
      <c r="E782" s="237"/>
      <c r="F782" s="238"/>
      <c r="G782" s="195" t="s">
        <v>2635</v>
      </c>
      <c r="H782" s="195" t="s">
        <v>1465</v>
      </c>
      <c r="I782" s="194" t="s">
        <v>2634</v>
      </c>
      <c r="J782" s="193" t="s">
        <v>76</v>
      </c>
    </row>
    <row r="783" spans="1:10" ht="14.25" customHeight="1" x14ac:dyDescent="0.25">
      <c r="A783" s="192" t="s">
        <v>2643</v>
      </c>
      <c r="B783" s="192" t="s">
        <v>2630</v>
      </c>
      <c r="C783" s="192" t="s">
        <v>2773</v>
      </c>
      <c r="D783" s="230" t="s">
        <v>2014</v>
      </c>
      <c r="E783" s="231"/>
      <c r="F783" s="232"/>
      <c r="G783" s="192" t="s">
        <v>19</v>
      </c>
      <c r="H783" s="191">
        <v>0.02</v>
      </c>
      <c r="I783" s="190">
        <v>6.8537999999999997</v>
      </c>
      <c r="J783" s="189">
        <v>0.14000000000000001</v>
      </c>
    </row>
    <row r="784" spans="1:10" ht="14.25" customHeight="1" x14ac:dyDescent="0.25">
      <c r="A784" s="192" t="s">
        <v>2643</v>
      </c>
      <c r="B784" s="192" t="s">
        <v>2630</v>
      </c>
      <c r="C784" s="192" t="s">
        <v>2758</v>
      </c>
      <c r="D784" s="230" t="s">
        <v>1670</v>
      </c>
      <c r="E784" s="231"/>
      <c r="F784" s="232"/>
      <c r="G784" s="192" t="s">
        <v>10</v>
      </c>
      <c r="H784" s="191">
        <v>3.5999999999999997E-2</v>
      </c>
      <c r="I784" s="190">
        <v>8.8063000000000002</v>
      </c>
      <c r="J784" s="189">
        <v>0.32</v>
      </c>
    </row>
    <row r="785" spans="1:10" ht="14.25" customHeight="1" x14ac:dyDescent="0.25">
      <c r="A785" s="192" t="s">
        <v>2643</v>
      </c>
      <c r="B785" s="192" t="s">
        <v>2630</v>
      </c>
      <c r="C785" s="192" t="s">
        <v>2888</v>
      </c>
      <c r="D785" s="230" t="s">
        <v>1872</v>
      </c>
      <c r="E785" s="231"/>
      <c r="F785" s="232"/>
      <c r="G785" s="192" t="s">
        <v>19</v>
      </c>
      <c r="H785" s="191">
        <v>0.01</v>
      </c>
      <c r="I785" s="190">
        <v>18.779199999999999</v>
      </c>
      <c r="J785" s="189">
        <v>0.19</v>
      </c>
    </row>
    <row r="786" spans="1:10" ht="14.25" customHeight="1" x14ac:dyDescent="0.25">
      <c r="A786" s="192" t="s">
        <v>2643</v>
      </c>
      <c r="B786" s="192" t="s">
        <v>2630</v>
      </c>
      <c r="C786" s="192" t="s">
        <v>3792</v>
      </c>
      <c r="D786" s="230" t="s">
        <v>2024</v>
      </c>
      <c r="E786" s="231"/>
      <c r="F786" s="232"/>
      <c r="G786" s="192" t="s">
        <v>10</v>
      </c>
      <c r="H786" s="191">
        <v>3.2000000000000001E-2</v>
      </c>
      <c r="I786" s="190">
        <v>9.9566999999999997</v>
      </c>
      <c r="J786" s="189">
        <v>0.32</v>
      </c>
    </row>
    <row r="787" spans="1:10" ht="14.25" customHeight="1" x14ac:dyDescent="0.25">
      <c r="A787" s="192" t="s">
        <v>2631</v>
      </c>
      <c r="B787" s="192" t="s">
        <v>2630</v>
      </c>
      <c r="C787" s="192" t="s">
        <v>2691</v>
      </c>
      <c r="D787" s="230" t="s">
        <v>2690</v>
      </c>
      <c r="E787" s="231"/>
      <c r="F787" s="232"/>
      <c r="G787" s="192" t="s">
        <v>0</v>
      </c>
      <c r="H787" s="191">
        <v>7.6054700000000003E-2</v>
      </c>
      <c r="I787" s="190">
        <v>8.93</v>
      </c>
      <c r="J787" s="189">
        <v>1.49</v>
      </c>
    </row>
    <row r="788" spans="1:10" ht="14.25" customHeight="1" x14ac:dyDescent="0.25">
      <c r="A788" s="192" t="s">
        <v>2631</v>
      </c>
      <c r="B788" s="192" t="s">
        <v>2630</v>
      </c>
      <c r="C788" s="192" t="s">
        <v>2646</v>
      </c>
      <c r="D788" s="230" t="s">
        <v>2645</v>
      </c>
      <c r="E788" s="231"/>
      <c r="F788" s="232"/>
      <c r="G788" s="192" t="s">
        <v>0</v>
      </c>
      <c r="H788" s="191">
        <v>7.6054700000000003E-2</v>
      </c>
      <c r="I788" s="190">
        <v>6.46</v>
      </c>
      <c r="J788" s="189">
        <v>1.07</v>
      </c>
    </row>
    <row r="789" spans="1:10" ht="14.25" customHeight="1" x14ac:dyDescent="0.25">
      <c r="A789" s="239" t="s">
        <v>2627</v>
      </c>
      <c r="B789" s="240"/>
      <c r="C789" s="240"/>
      <c r="D789" s="240"/>
      <c r="E789" s="241"/>
      <c r="F789" s="188">
        <v>1.17</v>
      </c>
      <c r="G789" s="239" t="s">
        <v>2626</v>
      </c>
      <c r="H789" s="240"/>
      <c r="I789" s="241"/>
      <c r="J789" s="188">
        <v>4.66</v>
      </c>
    </row>
    <row r="790" spans="1:10" ht="14.25" customHeight="1" x14ac:dyDescent="0.25">
      <c r="A790" s="239" t="s">
        <v>2625</v>
      </c>
      <c r="B790" s="240"/>
      <c r="C790" s="240"/>
      <c r="D790" s="240"/>
      <c r="E790" s="241"/>
      <c r="F790" s="188">
        <v>1.39</v>
      </c>
      <c r="G790" s="239" t="s">
        <v>2624</v>
      </c>
      <c r="H790" s="240"/>
      <c r="I790" s="241"/>
      <c r="J790" s="188">
        <v>1.05</v>
      </c>
    </row>
    <row r="791" spans="1:10" ht="14.25" customHeight="1" x14ac:dyDescent="0.25">
      <c r="A791" s="239" t="s">
        <v>2623</v>
      </c>
      <c r="B791" s="240"/>
      <c r="C791" s="240"/>
      <c r="D791" s="240"/>
      <c r="E791" s="241"/>
      <c r="F791" s="188">
        <v>2.56</v>
      </c>
      <c r="G791" s="239" t="s">
        <v>2622</v>
      </c>
      <c r="H791" s="240"/>
      <c r="I791" s="241"/>
      <c r="J791" s="188">
        <v>5.71</v>
      </c>
    </row>
    <row r="792" spans="1:10" ht="14.25" customHeight="1" x14ac:dyDescent="0.25">
      <c r="A792" s="196" t="s">
        <v>192</v>
      </c>
      <c r="B792" s="196" t="s">
        <v>2630</v>
      </c>
      <c r="C792" s="196" t="s">
        <v>3791</v>
      </c>
      <c r="D792" s="233" t="s">
        <v>193</v>
      </c>
      <c r="E792" s="234"/>
      <c r="F792" s="234"/>
      <c r="G792" s="234"/>
      <c r="H792" s="234"/>
      <c r="I792" s="235"/>
      <c r="J792" s="196" t="s">
        <v>198</v>
      </c>
    </row>
    <row r="793" spans="1:10" ht="14.25" customHeight="1" x14ac:dyDescent="0.25">
      <c r="A793" s="195" t="s">
        <v>74</v>
      </c>
      <c r="B793" s="195" t="s">
        <v>75</v>
      </c>
      <c r="C793" s="195" t="s">
        <v>29</v>
      </c>
      <c r="D793" s="236" t="s">
        <v>30</v>
      </c>
      <c r="E793" s="237"/>
      <c r="F793" s="238"/>
      <c r="G793" s="195" t="s">
        <v>2635</v>
      </c>
      <c r="H793" s="195" t="s">
        <v>1465</v>
      </c>
      <c r="I793" s="194" t="s">
        <v>2634</v>
      </c>
      <c r="J793" s="193" t="s">
        <v>76</v>
      </c>
    </row>
    <row r="794" spans="1:10" ht="14.25" customHeight="1" x14ac:dyDescent="0.25">
      <c r="A794" s="192" t="s">
        <v>2643</v>
      </c>
      <c r="B794" s="192" t="s">
        <v>2630</v>
      </c>
      <c r="C794" s="192" t="s">
        <v>2760</v>
      </c>
      <c r="D794" s="230" t="s">
        <v>1789</v>
      </c>
      <c r="E794" s="231"/>
      <c r="F794" s="232"/>
      <c r="G794" s="192" t="s">
        <v>1606</v>
      </c>
      <c r="H794" s="191">
        <v>6.2639999999999996E-3</v>
      </c>
      <c r="I794" s="190">
        <v>5.3712999999999997</v>
      </c>
      <c r="J794" s="189">
        <v>0.03</v>
      </c>
    </row>
    <row r="795" spans="1:10" ht="22.9" customHeight="1" x14ac:dyDescent="0.25">
      <c r="A795" s="192" t="s">
        <v>2725</v>
      </c>
      <c r="B795" s="192" t="s">
        <v>2630</v>
      </c>
      <c r="C795" s="192" t="s">
        <v>3790</v>
      </c>
      <c r="D795" s="230" t="s">
        <v>2000</v>
      </c>
      <c r="E795" s="231"/>
      <c r="F795" s="232"/>
      <c r="G795" s="192" t="s">
        <v>1</v>
      </c>
      <c r="H795" s="191">
        <v>1.9999999999999999E-7</v>
      </c>
      <c r="I795" s="190">
        <v>774904.07180000003</v>
      </c>
      <c r="J795" s="189">
        <v>0.15</v>
      </c>
    </row>
    <row r="796" spans="1:10" ht="14.25" customHeight="1" x14ac:dyDescent="0.25">
      <c r="A796" s="192" t="s">
        <v>2631</v>
      </c>
      <c r="B796" s="192" t="s">
        <v>2630</v>
      </c>
      <c r="C796" s="192" t="s">
        <v>2646</v>
      </c>
      <c r="D796" s="230" t="s">
        <v>2645</v>
      </c>
      <c r="E796" s="231"/>
      <c r="F796" s="232"/>
      <c r="G796" s="192" t="s">
        <v>0</v>
      </c>
      <c r="H796" s="191">
        <v>1.4281000000000001E-3</v>
      </c>
      <c r="I796" s="190">
        <v>6.46</v>
      </c>
      <c r="J796" s="189">
        <v>0.02</v>
      </c>
    </row>
    <row r="797" spans="1:10" ht="14.25" customHeight="1" x14ac:dyDescent="0.25">
      <c r="A797" s="192" t="s">
        <v>2631</v>
      </c>
      <c r="B797" s="192" t="s">
        <v>2630</v>
      </c>
      <c r="C797" s="192" t="s">
        <v>3789</v>
      </c>
      <c r="D797" s="230" t="s">
        <v>3788</v>
      </c>
      <c r="E797" s="231"/>
      <c r="F797" s="232"/>
      <c r="G797" s="192" t="s">
        <v>0</v>
      </c>
      <c r="H797" s="191">
        <v>3.0000000000000001E-3</v>
      </c>
      <c r="I797" s="190">
        <v>8.93</v>
      </c>
      <c r="J797" s="189">
        <v>0.06</v>
      </c>
    </row>
    <row r="798" spans="1:10" ht="14.25" customHeight="1" x14ac:dyDescent="0.25">
      <c r="A798" s="192" t="s">
        <v>2631</v>
      </c>
      <c r="B798" s="192" t="s">
        <v>2630</v>
      </c>
      <c r="C798" s="192" t="s">
        <v>3507</v>
      </c>
      <c r="D798" s="230" t="s">
        <v>3506</v>
      </c>
      <c r="E798" s="231"/>
      <c r="F798" s="232"/>
      <c r="G798" s="192" t="s">
        <v>0</v>
      </c>
      <c r="H798" s="191">
        <v>1.5638E-3</v>
      </c>
      <c r="I798" s="190">
        <v>6.46</v>
      </c>
      <c r="J798" s="189">
        <v>0.02</v>
      </c>
    </row>
    <row r="799" spans="1:10" ht="14.25" customHeight="1" x14ac:dyDescent="0.25">
      <c r="A799" s="239" t="s">
        <v>2627</v>
      </c>
      <c r="B799" s="240"/>
      <c r="C799" s="240"/>
      <c r="D799" s="240"/>
      <c r="E799" s="241"/>
      <c r="F799" s="188">
        <v>0.05</v>
      </c>
      <c r="G799" s="239" t="s">
        <v>2626</v>
      </c>
      <c r="H799" s="240"/>
      <c r="I799" s="241"/>
      <c r="J799" s="188">
        <v>0.31</v>
      </c>
    </row>
    <row r="800" spans="1:10" ht="14.25" customHeight="1" x14ac:dyDescent="0.25">
      <c r="A800" s="239" t="s">
        <v>2625</v>
      </c>
      <c r="B800" s="240"/>
      <c r="C800" s="240"/>
      <c r="D800" s="240"/>
      <c r="E800" s="241"/>
      <c r="F800" s="188">
        <v>0.05</v>
      </c>
      <c r="G800" s="239" t="s">
        <v>2624</v>
      </c>
      <c r="H800" s="240"/>
      <c r="I800" s="241"/>
      <c r="J800" s="188">
        <v>7.0000000000000007E-2</v>
      </c>
    </row>
    <row r="801" spans="1:10" ht="14.25" customHeight="1" x14ac:dyDescent="0.25">
      <c r="A801" s="239" t="s">
        <v>2623</v>
      </c>
      <c r="B801" s="240"/>
      <c r="C801" s="240"/>
      <c r="D801" s="240"/>
      <c r="E801" s="241"/>
      <c r="F801" s="188">
        <v>0.1</v>
      </c>
      <c r="G801" s="239" t="s">
        <v>2622</v>
      </c>
      <c r="H801" s="240"/>
      <c r="I801" s="241"/>
      <c r="J801" s="188">
        <v>0.38</v>
      </c>
    </row>
    <row r="802" spans="1:10" ht="14.25" customHeight="1" x14ac:dyDescent="0.25">
      <c r="A802" s="196" t="s">
        <v>194</v>
      </c>
      <c r="B802" s="196" t="s">
        <v>2637</v>
      </c>
      <c r="C802" s="196" t="s">
        <v>3787</v>
      </c>
      <c r="D802" s="233" t="s">
        <v>195</v>
      </c>
      <c r="E802" s="234"/>
      <c r="F802" s="234"/>
      <c r="G802" s="234"/>
      <c r="H802" s="234"/>
      <c r="I802" s="235"/>
      <c r="J802" s="196" t="s">
        <v>1574</v>
      </c>
    </row>
    <row r="803" spans="1:10" ht="14.25" customHeight="1" x14ac:dyDescent="0.25">
      <c r="A803" s="195" t="s">
        <v>74</v>
      </c>
      <c r="B803" s="195" t="s">
        <v>75</v>
      </c>
      <c r="C803" s="195" t="s">
        <v>29</v>
      </c>
      <c r="D803" s="236" t="s">
        <v>30</v>
      </c>
      <c r="E803" s="237"/>
      <c r="F803" s="238"/>
      <c r="G803" s="195" t="s">
        <v>2635</v>
      </c>
      <c r="H803" s="195" t="s">
        <v>1465</v>
      </c>
      <c r="I803" s="194" t="s">
        <v>2634</v>
      </c>
      <c r="J803" s="193" t="s">
        <v>76</v>
      </c>
    </row>
    <row r="804" spans="1:10" ht="14.25" customHeight="1" x14ac:dyDescent="0.25">
      <c r="A804" s="192" t="s">
        <v>2631</v>
      </c>
      <c r="B804" s="192" t="s">
        <v>2642</v>
      </c>
      <c r="C804" s="192" t="s">
        <v>3786</v>
      </c>
      <c r="D804" s="230" t="s">
        <v>3785</v>
      </c>
      <c r="E804" s="231"/>
      <c r="F804" s="232"/>
      <c r="G804" s="192" t="s">
        <v>0</v>
      </c>
      <c r="H804" s="191">
        <v>2.2774000000000002E-3</v>
      </c>
      <c r="I804" s="190">
        <v>14.37</v>
      </c>
      <c r="J804" s="189">
        <v>7.0000000000000007E-2</v>
      </c>
    </row>
    <row r="805" spans="1:10" ht="14.25" customHeight="1" x14ac:dyDescent="0.25">
      <c r="A805" s="192" t="s">
        <v>2631</v>
      </c>
      <c r="B805" s="192" t="s">
        <v>2630</v>
      </c>
      <c r="C805" s="192" t="s">
        <v>3784</v>
      </c>
      <c r="D805" s="230" t="s">
        <v>3783</v>
      </c>
      <c r="E805" s="231"/>
      <c r="F805" s="232"/>
      <c r="G805" s="192" t="s">
        <v>0</v>
      </c>
      <c r="H805" s="191">
        <v>2.2774000000000002E-3</v>
      </c>
      <c r="I805" s="190">
        <v>6.46</v>
      </c>
      <c r="J805" s="189">
        <v>0.03</v>
      </c>
    </row>
    <row r="806" spans="1:10" ht="14.25" customHeight="1" x14ac:dyDescent="0.25">
      <c r="A806" s="192" t="s">
        <v>2631</v>
      </c>
      <c r="B806" s="192" t="s">
        <v>2630</v>
      </c>
      <c r="C806" s="192" t="s">
        <v>3782</v>
      </c>
      <c r="D806" s="230" t="s">
        <v>3781</v>
      </c>
      <c r="E806" s="231"/>
      <c r="F806" s="232"/>
      <c r="G806" s="192" t="s">
        <v>0</v>
      </c>
      <c r="H806" s="191">
        <v>1.5183E-3</v>
      </c>
      <c r="I806" s="190">
        <v>13.62</v>
      </c>
      <c r="J806" s="189">
        <v>0.05</v>
      </c>
    </row>
    <row r="807" spans="1:10" ht="14.25" customHeight="1" x14ac:dyDescent="0.25">
      <c r="A807" s="192" t="s">
        <v>2631</v>
      </c>
      <c r="B807" s="192" t="s">
        <v>2630</v>
      </c>
      <c r="C807" s="192" t="s">
        <v>2646</v>
      </c>
      <c r="D807" s="230" t="s">
        <v>2645</v>
      </c>
      <c r="E807" s="231"/>
      <c r="F807" s="232"/>
      <c r="G807" s="192" t="s">
        <v>0</v>
      </c>
      <c r="H807" s="191">
        <v>6.0733000000000002E-3</v>
      </c>
      <c r="I807" s="190">
        <v>6.46</v>
      </c>
      <c r="J807" s="189">
        <v>0.09</v>
      </c>
    </row>
    <row r="808" spans="1:10" ht="14.25" customHeight="1" x14ac:dyDescent="0.25">
      <c r="A808" s="239" t="s">
        <v>2627</v>
      </c>
      <c r="B808" s="240"/>
      <c r="C808" s="240"/>
      <c r="D808" s="240"/>
      <c r="E808" s="241"/>
      <c r="F808" s="188">
        <v>0.11</v>
      </c>
      <c r="G808" s="239" t="s">
        <v>2626</v>
      </c>
      <c r="H808" s="240"/>
      <c r="I808" s="241"/>
      <c r="J808" s="188">
        <v>0.28999999999999998</v>
      </c>
    </row>
    <row r="809" spans="1:10" ht="14.25" customHeight="1" x14ac:dyDescent="0.25">
      <c r="A809" s="239" t="s">
        <v>2625</v>
      </c>
      <c r="B809" s="240"/>
      <c r="C809" s="240"/>
      <c r="D809" s="240"/>
      <c r="E809" s="241"/>
      <c r="F809" s="188">
        <v>0.12</v>
      </c>
      <c r="G809" s="239" t="s">
        <v>2624</v>
      </c>
      <c r="H809" s="240"/>
      <c r="I809" s="241"/>
      <c r="J809" s="188">
        <v>7.0000000000000007E-2</v>
      </c>
    </row>
    <row r="810" spans="1:10" ht="14.25" customHeight="1" x14ac:dyDescent="0.25">
      <c r="A810" s="239" t="s">
        <v>2623</v>
      </c>
      <c r="B810" s="240"/>
      <c r="C810" s="240"/>
      <c r="D810" s="240"/>
      <c r="E810" s="241"/>
      <c r="F810" s="188">
        <v>0.23</v>
      </c>
      <c r="G810" s="239" t="s">
        <v>2622</v>
      </c>
      <c r="H810" s="240"/>
      <c r="I810" s="241"/>
      <c r="J810" s="188">
        <v>0.36</v>
      </c>
    </row>
    <row r="811" spans="1:10" ht="14.25" customHeight="1" x14ac:dyDescent="0.25">
      <c r="A811" s="196" t="s">
        <v>196</v>
      </c>
      <c r="B811" s="196" t="s">
        <v>2642</v>
      </c>
      <c r="C811" s="196" t="s">
        <v>3780</v>
      </c>
      <c r="D811" s="233" t="s">
        <v>1482</v>
      </c>
      <c r="E811" s="234"/>
      <c r="F811" s="234"/>
      <c r="G811" s="234"/>
      <c r="H811" s="234"/>
      <c r="I811" s="235"/>
      <c r="J811" s="196" t="s">
        <v>1577</v>
      </c>
    </row>
    <row r="812" spans="1:10" ht="14.25" customHeight="1" x14ac:dyDescent="0.25">
      <c r="A812" s="195" t="s">
        <v>74</v>
      </c>
      <c r="B812" s="195" t="s">
        <v>75</v>
      </c>
      <c r="C812" s="195" t="s">
        <v>29</v>
      </c>
      <c r="D812" s="236" t="s">
        <v>30</v>
      </c>
      <c r="E812" s="237"/>
      <c r="F812" s="238"/>
      <c r="G812" s="195" t="s">
        <v>2635</v>
      </c>
      <c r="H812" s="195" t="s">
        <v>1465</v>
      </c>
      <c r="I812" s="194" t="s">
        <v>2634</v>
      </c>
      <c r="J812" s="193" t="s">
        <v>76</v>
      </c>
    </row>
    <row r="813" spans="1:10" ht="14.25" customHeight="1" x14ac:dyDescent="0.25">
      <c r="A813" s="192" t="s">
        <v>2643</v>
      </c>
      <c r="B813" s="192" t="s">
        <v>2642</v>
      </c>
      <c r="C813" s="192" t="s">
        <v>1643</v>
      </c>
      <c r="D813" s="230" t="s">
        <v>1482</v>
      </c>
      <c r="E813" s="231"/>
      <c r="F813" s="232"/>
      <c r="G813" s="192" t="s">
        <v>1574</v>
      </c>
      <c r="H813" s="191">
        <v>1</v>
      </c>
      <c r="I813" s="190">
        <v>7.2912999999999997</v>
      </c>
      <c r="J813" s="189">
        <v>7.29</v>
      </c>
    </row>
    <row r="814" spans="1:10" ht="14.25" customHeight="1" x14ac:dyDescent="0.25">
      <c r="A814" s="192" t="s">
        <v>2631</v>
      </c>
      <c r="B814" s="192" t="s">
        <v>2630</v>
      </c>
      <c r="C814" s="192" t="s">
        <v>2646</v>
      </c>
      <c r="D814" s="230" t="s">
        <v>2645</v>
      </c>
      <c r="E814" s="231"/>
      <c r="F814" s="232"/>
      <c r="G814" s="192" t="s">
        <v>0</v>
      </c>
      <c r="H814" s="191">
        <v>0.12941510000000001</v>
      </c>
      <c r="I814" s="190">
        <v>6.46</v>
      </c>
      <c r="J814" s="189">
        <v>1.83</v>
      </c>
    </row>
    <row r="815" spans="1:10" ht="14.25" customHeight="1" x14ac:dyDescent="0.25">
      <c r="A815" s="239" t="s">
        <v>2627</v>
      </c>
      <c r="B815" s="240"/>
      <c r="C815" s="240"/>
      <c r="D815" s="240"/>
      <c r="E815" s="241"/>
      <c r="F815" s="188">
        <v>0.84</v>
      </c>
      <c r="G815" s="239" t="s">
        <v>2626</v>
      </c>
      <c r="H815" s="240"/>
      <c r="I815" s="241"/>
      <c r="J815" s="188">
        <v>10.1</v>
      </c>
    </row>
    <row r="816" spans="1:10" ht="14.25" customHeight="1" x14ac:dyDescent="0.25">
      <c r="A816" s="239" t="s">
        <v>2625</v>
      </c>
      <c r="B816" s="240"/>
      <c r="C816" s="240"/>
      <c r="D816" s="240"/>
      <c r="E816" s="241"/>
      <c r="F816" s="188">
        <v>0.99</v>
      </c>
      <c r="G816" s="239" t="s">
        <v>2624</v>
      </c>
      <c r="H816" s="240"/>
      <c r="I816" s="241"/>
      <c r="J816" s="188">
        <v>2.27</v>
      </c>
    </row>
    <row r="817" spans="1:10" ht="14.25" customHeight="1" x14ac:dyDescent="0.25">
      <c r="A817" s="239" t="s">
        <v>2623</v>
      </c>
      <c r="B817" s="240"/>
      <c r="C817" s="240"/>
      <c r="D817" s="240"/>
      <c r="E817" s="241"/>
      <c r="F817" s="188">
        <v>1.83</v>
      </c>
      <c r="G817" s="239" t="s">
        <v>2622</v>
      </c>
      <c r="H817" s="240"/>
      <c r="I817" s="241"/>
      <c r="J817" s="188">
        <v>12.37</v>
      </c>
    </row>
    <row r="818" spans="1:10" ht="14.25" customHeight="1" x14ac:dyDescent="0.25">
      <c r="A818" s="196" t="s">
        <v>199</v>
      </c>
      <c r="B818" s="196" t="s">
        <v>2642</v>
      </c>
      <c r="C818" s="196" t="s">
        <v>3779</v>
      </c>
      <c r="D818" s="233" t="s">
        <v>1484</v>
      </c>
      <c r="E818" s="234"/>
      <c r="F818" s="234"/>
      <c r="G818" s="234"/>
      <c r="H818" s="234"/>
      <c r="I818" s="235"/>
      <c r="J818" s="196" t="s">
        <v>1</v>
      </c>
    </row>
    <row r="819" spans="1:10" ht="8.65" customHeight="1" x14ac:dyDescent="0.25"/>
    <row r="820" spans="1:10" ht="11.25" customHeight="1" x14ac:dyDescent="0.25">
      <c r="A820" s="242" t="s">
        <v>2621</v>
      </c>
      <c r="B820" s="242"/>
      <c r="C820" s="242"/>
      <c r="D820" s="242"/>
      <c r="E820" s="242"/>
      <c r="F820" s="242"/>
      <c r="G820" s="242"/>
      <c r="H820" s="242"/>
      <c r="I820" s="242"/>
      <c r="J820" s="242"/>
    </row>
    <row r="821" spans="1:10" ht="11.25" customHeight="1" x14ac:dyDescent="0.25">
      <c r="A821" s="242" t="s">
        <v>2620</v>
      </c>
      <c r="B821" s="242"/>
      <c r="C821" s="242"/>
      <c r="D821" s="242"/>
      <c r="E821" s="242"/>
      <c r="F821" s="242"/>
      <c r="G821" s="242"/>
      <c r="H821" s="242"/>
      <c r="I821" s="242"/>
      <c r="J821" s="242"/>
    </row>
    <row r="822" spans="1:10" ht="11.25" customHeight="1" x14ac:dyDescent="0.25">
      <c r="A822" s="242" t="s">
        <v>2619</v>
      </c>
      <c r="B822" s="242"/>
      <c r="C822" s="242"/>
      <c r="D822" s="242"/>
      <c r="E822" s="242"/>
      <c r="F822" s="242"/>
      <c r="G822" s="242"/>
      <c r="H822" s="242"/>
      <c r="I822" s="242"/>
      <c r="J822" s="242"/>
    </row>
    <row r="823" spans="1:10" ht="70.900000000000006" customHeight="1" x14ac:dyDescent="0.25"/>
    <row r="824" spans="1:10" ht="14.25" customHeight="1" x14ac:dyDescent="0.25">
      <c r="A824" s="210" t="s">
        <v>2673</v>
      </c>
      <c r="B824" s="211"/>
      <c r="C824" s="211"/>
      <c r="D824" s="211"/>
      <c r="E824" s="211"/>
      <c r="F824" s="211"/>
      <c r="G824" s="211"/>
      <c r="H824" s="211"/>
      <c r="I824" s="211"/>
      <c r="J824" s="212"/>
    </row>
    <row r="825" spans="1:10" ht="14.25" customHeight="1" x14ac:dyDescent="0.25">
      <c r="A825" s="200" t="s">
        <v>2672</v>
      </c>
      <c r="B825" s="213" t="s">
        <v>77</v>
      </c>
      <c r="C825" s="214"/>
      <c r="D825" s="214"/>
      <c r="E825" s="214"/>
      <c r="F825" s="214"/>
      <c r="G825" s="214"/>
      <c r="H825" s="215"/>
      <c r="I825" s="197" t="s">
        <v>2671</v>
      </c>
      <c r="J825" s="192" t="s">
        <v>3778</v>
      </c>
    </row>
    <row r="826" spans="1:10" ht="14.25" customHeight="1" x14ac:dyDescent="0.25">
      <c r="A826" s="200" t="s">
        <v>81</v>
      </c>
      <c r="B826" s="213" t="s">
        <v>85</v>
      </c>
      <c r="C826" s="214"/>
      <c r="D826" s="214"/>
      <c r="E826" s="214"/>
      <c r="F826" s="214"/>
      <c r="G826" s="214"/>
      <c r="H826" s="215"/>
      <c r="I826" s="197" t="s">
        <v>2669</v>
      </c>
      <c r="J826" s="202">
        <v>45477</v>
      </c>
    </row>
    <row r="827" spans="1:10" ht="14.25" customHeight="1" x14ac:dyDescent="0.25">
      <c r="A827" s="199" t="s">
        <v>2668</v>
      </c>
      <c r="B827" s="213" t="s">
        <v>2667</v>
      </c>
      <c r="C827" s="214"/>
      <c r="D827" s="214"/>
      <c r="E827" s="214"/>
      <c r="F827" s="214"/>
      <c r="G827" s="214"/>
      <c r="H827" s="215"/>
      <c r="I827" s="216" t="s">
        <v>2666</v>
      </c>
      <c r="J827" s="217"/>
    </row>
    <row r="828" spans="1:10" ht="14.25" customHeight="1" x14ac:dyDescent="0.25">
      <c r="A828" s="218" t="s">
        <v>2665</v>
      </c>
      <c r="B828" s="221" t="s">
        <v>2664</v>
      </c>
      <c r="C828" s="222"/>
      <c r="D828" s="222"/>
      <c r="E828" s="222"/>
      <c r="F828" s="222"/>
      <c r="G828" s="222"/>
      <c r="H828" s="223"/>
      <c r="I828" s="197" t="s">
        <v>2663</v>
      </c>
      <c r="J828" s="192" t="s">
        <v>2662</v>
      </c>
    </row>
    <row r="829" spans="1:10" ht="14.25" customHeight="1" x14ac:dyDescent="0.25">
      <c r="A829" s="219"/>
      <c r="B829" s="224"/>
      <c r="C829" s="225"/>
      <c r="D829" s="225"/>
      <c r="E829" s="225"/>
      <c r="F829" s="225"/>
      <c r="G829" s="225"/>
      <c r="H829" s="226"/>
      <c r="I829" s="198" t="s">
        <v>2661</v>
      </c>
      <c r="J829" s="192" t="s">
        <v>2660</v>
      </c>
    </row>
    <row r="830" spans="1:10" ht="14.25" customHeight="1" x14ac:dyDescent="0.25">
      <c r="A830" s="219"/>
      <c r="B830" s="224"/>
      <c r="C830" s="225"/>
      <c r="D830" s="225"/>
      <c r="E830" s="225"/>
      <c r="F830" s="225"/>
      <c r="G830" s="225"/>
      <c r="H830" s="226"/>
      <c r="I830" s="216" t="s">
        <v>27</v>
      </c>
      <c r="J830" s="217"/>
    </row>
    <row r="831" spans="1:10" ht="14.25" customHeight="1" x14ac:dyDescent="0.25">
      <c r="A831" s="219"/>
      <c r="B831" s="227"/>
      <c r="C831" s="228"/>
      <c r="D831" s="228"/>
      <c r="E831" s="228"/>
      <c r="F831" s="228"/>
      <c r="G831" s="228"/>
      <c r="H831" s="229"/>
      <c r="I831" s="197" t="s">
        <v>2659</v>
      </c>
      <c r="J831" s="192" t="s">
        <v>2658</v>
      </c>
    </row>
    <row r="832" spans="1:10" ht="14.25" customHeight="1" x14ac:dyDescent="0.25">
      <c r="A832" s="220"/>
      <c r="B832" s="230" t="s">
        <v>2383</v>
      </c>
      <c r="C832" s="231"/>
      <c r="D832" s="232"/>
      <c r="E832" s="230" t="s">
        <v>2383</v>
      </c>
      <c r="F832" s="231"/>
      <c r="G832" s="231"/>
      <c r="H832" s="232"/>
      <c r="I832" s="197" t="s">
        <v>2657</v>
      </c>
      <c r="J832" s="192" t="s">
        <v>2383</v>
      </c>
    </row>
    <row r="833" spans="1:10" ht="14.25" customHeight="1" x14ac:dyDescent="0.25">
      <c r="A833" s="197" t="s">
        <v>2656</v>
      </c>
      <c r="B833" s="230" t="s">
        <v>2655</v>
      </c>
      <c r="C833" s="231"/>
      <c r="D833" s="231"/>
      <c r="E833" s="231"/>
      <c r="F833" s="231"/>
      <c r="G833" s="231"/>
      <c r="H833" s="231"/>
      <c r="I833" s="231"/>
      <c r="J833" s="232"/>
    </row>
    <row r="834" spans="1:10" ht="14.25" customHeight="1" x14ac:dyDescent="0.25">
      <c r="A834" s="195" t="s">
        <v>74</v>
      </c>
      <c r="B834" s="195" t="s">
        <v>75</v>
      </c>
      <c r="C834" s="195" t="s">
        <v>29</v>
      </c>
      <c r="D834" s="236" t="s">
        <v>30</v>
      </c>
      <c r="E834" s="237"/>
      <c r="F834" s="238"/>
      <c r="G834" s="195" t="s">
        <v>2635</v>
      </c>
      <c r="H834" s="195" t="s">
        <v>1465</v>
      </c>
      <c r="I834" s="194" t="s">
        <v>2634</v>
      </c>
      <c r="J834" s="193" t="s">
        <v>76</v>
      </c>
    </row>
    <row r="835" spans="1:10" ht="14.25" customHeight="1" x14ac:dyDescent="0.25">
      <c r="A835" s="192" t="s">
        <v>2643</v>
      </c>
      <c r="B835" s="192" t="s">
        <v>2642</v>
      </c>
      <c r="C835" s="192" t="s">
        <v>1633</v>
      </c>
      <c r="D835" s="230" t="s">
        <v>1484</v>
      </c>
      <c r="E835" s="231"/>
      <c r="F835" s="232"/>
      <c r="G835" s="192" t="s">
        <v>1</v>
      </c>
      <c r="H835" s="191">
        <v>1</v>
      </c>
      <c r="I835" s="190">
        <v>2483.6578</v>
      </c>
      <c r="J835" s="189">
        <v>2483.66</v>
      </c>
    </row>
    <row r="836" spans="1:10" ht="14.25" customHeight="1" x14ac:dyDescent="0.25">
      <c r="A836" s="239" t="s">
        <v>2627</v>
      </c>
      <c r="B836" s="240"/>
      <c r="C836" s="240"/>
      <c r="D836" s="240"/>
      <c r="E836" s="241"/>
      <c r="F836" s="188">
        <v>0</v>
      </c>
      <c r="G836" s="239" t="s">
        <v>2626</v>
      </c>
      <c r="H836" s="240"/>
      <c r="I836" s="241"/>
      <c r="J836" s="188">
        <v>2483.66</v>
      </c>
    </row>
    <row r="837" spans="1:10" ht="14.25" customHeight="1" x14ac:dyDescent="0.25">
      <c r="A837" s="239" t="s">
        <v>2625</v>
      </c>
      <c r="B837" s="240"/>
      <c r="C837" s="240"/>
      <c r="D837" s="240"/>
      <c r="E837" s="241"/>
      <c r="F837" s="188">
        <v>0</v>
      </c>
      <c r="G837" s="239" t="s">
        <v>2624</v>
      </c>
      <c r="H837" s="240"/>
      <c r="I837" s="241"/>
      <c r="J837" s="188">
        <v>558.08000000000004</v>
      </c>
    </row>
    <row r="838" spans="1:10" ht="14.25" customHeight="1" x14ac:dyDescent="0.25">
      <c r="A838" s="239" t="s">
        <v>2623</v>
      </c>
      <c r="B838" s="240"/>
      <c r="C838" s="240"/>
      <c r="D838" s="240"/>
      <c r="E838" s="241"/>
      <c r="F838" s="188">
        <v>0</v>
      </c>
      <c r="G838" s="239" t="s">
        <v>2622</v>
      </c>
      <c r="H838" s="240"/>
      <c r="I838" s="241"/>
      <c r="J838" s="188">
        <v>3041.74</v>
      </c>
    </row>
    <row r="839" spans="1:10" ht="14.25" customHeight="1" x14ac:dyDescent="0.25">
      <c r="A839" s="196" t="s">
        <v>201</v>
      </c>
      <c r="B839" s="196" t="s">
        <v>2637</v>
      </c>
      <c r="C839" s="196" t="s">
        <v>3777</v>
      </c>
      <c r="D839" s="233" t="s">
        <v>202</v>
      </c>
      <c r="E839" s="234"/>
      <c r="F839" s="234"/>
      <c r="G839" s="234"/>
      <c r="H839" s="234"/>
      <c r="I839" s="235"/>
      <c r="J839" s="196" t="s">
        <v>1574</v>
      </c>
    </row>
    <row r="840" spans="1:10" ht="14.25" customHeight="1" x14ac:dyDescent="0.25">
      <c r="A840" s="195" t="s">
        <v>74</v>
      </c>
      <c r="B840" s="195" t="s">
        <v>75</v>
      </c>
      <c r="C840" s="195" t="s">
        <v>29</v>
      </c>
      <c r="D840" s="236" t="s">
        <v>30</v>
      </c>
      <c r="E840" s="237"/>
      <c r="F840" s="238"/>
      <c r="G840" s="195" t="s">
        <v>2635</v>
      </c>
      <c r="H840" s="195" t="s">
        <v>1465</v>
      </c>
      <c r="I840" s="194" t="s">
        <v>2634</v>
      </c>
      <c r="J840" s="193" t="s">
        <v>76</v>
      </c>
    </row>
    <row r="841" spans="1:10" ht="14.25" customHeight="1" x14ac:dyDescent="0.25">
      <c r="A841" s="192" t="s">
        <v>2631</v>
      </c>
      <c r="B841" s="192" t="s">
        <v>2630</v>
      </c>
      <c r="C841" s="192" t="s">
        <v>3776</v>
      </c>
      <c r="D841" s="230" t="s">
        <v>3775</v>
      </c>
      <c r="E841" s="231"/>
      <c r="F841" s="232"/>
      <c r="G841" s="192" t="s">
        <v>0</v>
      </c>
      <c r="H841" s="191">
        <v>4.0892600000000001E-2</v>
      </c>
      <c r="I841" s="190">
        <v>63.91</v>
      </c>
      <c r="J841" s="189">
        <v>5.71</v>
      </c>
    </row>
    <row r="842" spans="1:10" ht="14.25" customHeight="1" x14ac:dyDescent="0.25">
      <c r="A842" s="239" t="s">
        <v>2627</v>
      </c>
      <c r="B842" s="240"/>
      <c r="C842" s="240"/>
      <c r="D842" s="240"/>
      <c r="E842" s="241"/>
      <c r="F842" s="188">
        <v>2.61</v>
      </c>
      <c r="G842" s="239" t="s">
        <v>2626</v>
      </c>
      <c r="H842" s="240"/>
      <c r="I842" s="241"/>
      <c r="J842" s="188">
        <v>5.86</v>
      </c>
    </row>
    <row r="843" spans="1:10" ht="14.25" customHeight="1" x14ac:dyDescent="0.25">
      <c r="A843" s="239" t="s">
        <v>2625</v>
      </c>
      <c r="B843" s="240"/>
      <c r="C843" s="240"/>
      <c r="D843" s="240"/>
      <c r="E843" s="241"/>
      <c r="F843" s="188">
        <v>3.1</v>
      </c>
      <c r="G843" s="239" t="s">
        <v>2624</v>
      </c>
      <c r="H843" s="240"/>
      <c r="I843" s="241"/>
      <c r="J843" s="188">
        <v>1.32</v>
      </c>
    </row>
    <row r="844" spans="1:10" ht="14.25" customHeight="1" x14ac:dyDescent="0.25">
      <c r="A844" s="239" t="s">
        <v>2623</v>
      </c>
      <c r="B844" s="240"/>
      <c r="C844" s="240"/>
      <c r="D844" s="240"/>
      <c r="E844" s="241"/>
      <c r="F844" s="188">
        <v>5.71</v>
      </c>
      <c r="G844" s="239" t="s">
        <v>2622</v>
      </c>
      <c r="H844" s="240"/>
      <c r="I844" s="241"/>
      <c r="J844" s="188">
        <v>7.18</v>
      </c>
    </row>
    <row r="845" spans="1:10" ht="14.25" customHeight="1" x14ac:dyDescent="0.25">
      <c r="A845" s="196" t="s">
        <v>206</v>
      </c>
      <c r="B845" s="196" t="s">
        <v>2630</v>
      </c>
      <c r="C845" s="196" t="s">
        <v>3774</v>
      </c>
      <c r="D845" s="233" t="s">
        <v>207</v>
      </c>
      <c r="E845" s="234"/>
      <c r="F845" s="234"/>
      <c r="G845" s="234"/>
      <c r="H845" s="234"/>
      <c r="I845" s="235"/>
      <c r="J845" s="196" t="s">
        <v>1576</v>
      </c>
    </row>
    <row r="846" spans="1:10" ht="14.25" customHeight="1" x14ac:dyDescent="0.25">
      <c r="A846" s="195" t="s">
        <v>74</v>
      </c>
      <c r="B846" s="195" t="s">
        <v>75</v>
      </c>
      <c r="C846" s="195" t="s">
        <v>29</v>
      </c>
      <c r="D846" s="236" t="s">
        <v>30</v>
      </c>
      <c r="E846" s="237"/>
      <c r="F846" s="238"/>
      <c r="G846" s="195" t="s">
        <v>2635</v>
      </c>
      <c r="H846" s="195" t="s">
        <v>1465</v>
      </c>
      <c r="I846" s="194" t="s">
        <v>2634</v>
      </c>
      <c r="J846" s="193" t="s">
        <v>76</v>
      </c>
    </row>
    <row r="847" spans="1:10" ht="22.9" customHeight="1" x14ac:dyDescent="0.25">
      <c r="A847" s="192" t="s">
        <v>2643</v>
      </c>
      <c r="B847" s="192" t="s">
        <v>2630</v>
      </c>
      <c r="C847" s="192" t="s">
        <v>3773</v>
      </c>
      <c r="D847" s="230" t="s">
        <v>1613</v>
      </c>
      <c r="E847" s="231"/>
      <c r="F847" s="232"/>
      <c r="G847" s="192" t="s">
        <v>1575</v>
      </c>
      <c r="H847" s="191">
        <v>1.3889</v>
      </c>
      <c r="I847" s="190">
        <v>29.578399999999998</v>
      </c>
      <c r="J847" s="189">
        <v>41.08</v>
      </c>
    </row>
    <row r="848" spans="1:10" ht="14.25" customHeight="1" x14ac:dyDescent="0.25">
      <c r="A848" s="192" t="s">
        <v>2643</v>
      </c>
      <c r="B848" s="192" t="s">
        <v>2630</v>
      </c>
      <c r="C848" s="192" t="s">
        <v>2761</v>
      </c>
      <c r="D848" s="230" t="s">
        <v>1909</v>
      </c>
      <c r="E848" s="231"/>
      <c r="F848" s="232"/>
      <c r="G848" s="192" t="s">
        <v>1606</v>
      </c>
      <c r="H848" s="191">
        <v>0.20208599999999999</v>
      </c>
      <c r="I848" s="190">
        <v>4.8365999999999998</v>
      </c>
      <c r="J848" s="189">
        <v>0.98</v>
      </c>
    </row>
    <row r="849" spans="1:10" ht="14.25" customHeight="1" x14ac:dyDescent="0.25">
      <c r="A849" s="192" t="s">
        <v>2643</v>
      </c>
      <c r="B849" s="192" t="s">
        <v>2630</v>
      </c>
      <c r="C849" s="192" t="s">
        <v>2760</v>
      </c>
      <c r="D849" s="230" t="s">
        <v>1789</v>
      </c>
      <c r="E849" s="231"/>
      <c r="F849" s="232"/>
      <c r="G849" s="192" t="s">
        <v>1606</v>
      </c>
      <c r="H849" s="191">
        <v>0.17366400000000001</v>
      </c>
      <c r="I849" s="190">
        <v>5.3712999999999997</v>
      </c>
      <c r="J849" s="189">
        <v>0.93</v>
      </c>
    </row>
    <row r="850" spans="1:10" ht="22.9" customHeight="1" x14ac:dyDescent="0.25">
      <c r="A850" s="192" t="s">
        <v>2725</v>
      </c>
      <c r="B850" s="192" t="s">
        <v>2630</v>
      </c>
      <c r="C850" s="192" t="s">
        <v>2750</v>
      </c>
      <c r="D850" s="230" t="s">
        <v>2123</v>
      </c>
      <c r="E850" s="231"/>
      <c r="F850" s="232"/>
      <c r="G850" s="192" t="s">
        <v>1</v>
      </c>
      <c r="H850" s="191">
        <v>2.6299999999999999E-5</v>
      </c>
      <c r="I850" s="190">
        <v>10510.0375</v>
      </c>
      <c r="J850" s="189">
        <v>0.28000000000000003</v>
      </c>
    </row>
    <row r="851" spans="1:10" ht="32.65" customHeight="1" x14ac:dyDescent="0.25">
      <c r="A851" s="192" t="s">
        <v>2725</v>
      </c>
      <c r="B851" s="192" t="s">
        <v>2630</v>
      </c>
      <c r="C851" s="192" t="s">
        <v>2927</v>
      </c>
      <c r="D851" s="230" t="s">
        <v>2079</v>
      </c>
      <c r="E851" s="231"/>
      <c r="F851" s="232"/>
      <c r="G851" s="192" t="s">
        <v>1</v>
      </c>
      <c r="H851" s="191">
        <v>5.9999999999999997E-7</v>
      </c>
      <c r="I851" s="190">
        <v>573715.01749999996</v>
      </c>
      <c r="J851" s="189">
        <v>0.34</v>
      </c>
    </row>
    <row r="852" spans="1:10" ht="32.65" customHeight="1" x14ac:dyDescent="0.25">
      <c r="A852" s="192" t="s">
        <v>2725</v>
      </c>
      <c r="B852" s="192" t="s">
        <v>2630</v>
      </c>
      <c r="C852" s="192" t="s">
        <v>2926</v>
      </c>
      <c r="D852" s="230" t="s">
        <v>2379</v>
      </c>
      <c r="E852" s="231"/>
      <c r="F852" s="232"/>
      <c r="G852" s="192" t="s">
        <v>1</v>
      </c>
      <c r="H852" s="191">
        <v>7.9999999999999996E-7</v>
      </c>
      <c r="I852" s="190">
        <v>67606.718200000003</v>
      </c>
      <c r="J852" s="189">
        <v>0.05</v>
      </c>
    </row>
    <row r="853" spans="1:10" ht="14.25" customHeight="1" x14ac:dyDescent="0.25">
      <c r="A853" s="192" t="s">
        <v>2631</v>
      </c>
      <c r="B853" s="192" t="s">
        <v>2630</v>
      </c>
      <c r="C853" s="192" t="s">
        <v>2925</v>
      </c>
      <c r="D853" s="230" t="s">
        <v>2924</v>
      </c>
      <c r="E853" s="231"/>
      <c r="F853" s="232"/>
      <c r="G853" s="192" t="s">
        <v>0</v>
      </c>
      <c r="H853" s="191">
        <v>6.0000000000000001E-3</v>
      </c>
      <c r="I853" s="190">
        <v>8.93</v>
      </c>
      <c r="J853" s="189">
        <v>0.12</v>
      </c>
    </row>
    <row r="854" spans="1:10" ht="14.25" customHeight="1" x14ac:dyDescent="0.25">
      <c r="A854" s="192" t="s">
        <v>2631</v>
      </c>
      <c r="B854" s="192" t="s">
        <v>2630</v>
      </c>
      <c r="C854" s="192" t="s">
        <v>2739</v>
      </c>
      <c r="D854" s="230" t="s">
        <v>2738</v>
      </c>
      <c r="E854" s="231"/>
      <c r="F854" s="232"/>
      <c r="G854" s="192" t="s">
        <v>0</v>
      </c>
      <c r="H854" s="191">
        <v>0.19620000000000001</v>
      </c>
      <c r="I854" s="190">
        <v>9.89</v>
      </c>
      <c r="J854" s="189">
        <v>4.24</v>
      </c>
    </row>
    <row r="855" spans="1:10" ht="14.25" customHeight="1" x14ac:dyDescent="0.25">
      <c r="A855" s="192" t="s">
        <v>2631</v>
      </c>
      <c r="B855" s="192" t="s">
        <v>2630</v>
      </c>
      <c r="C855" s="192" t="s">
        <v>2646</v>
      </c>
      <c r="D855" s="230" t="s">
        <v>2645</v>
      </c>
      <c r="E855" s="231"/>
      <c r="F855" s="232"/>
      <c r="G855" s="192" t="s">
        <v>0</v>
      </c>
      <c r="H855" s="191">
        <v>0.67624700000000004</v>
      </c>
      <c r="I855" s="190">
        <v>6.46</v>
      </c>
      <c r="J855" s="189">
        <v>9.5500000000000007</v>
      </c>
    </row>
    <row r="856" spans="1:10" ht="14.25" customHeight="1" x14ac:dyDescent="0.25">
      <c r="A856" s="239" t="s">
        <v>2627</v>
      </c>
      <c r="B856" s="240"/>
      <c r="C856" s="240"/>
      <c r="D856" s="240"/>
      <c r="E856" s="241"/>
      <c r="F856" s="188">
        <v>6.36</v>
      </c>
      <c r="G856" s="239" t="s">
        <v>2626</v>
      </c>
      <c r="H856" s="240"/>
      <c r="I856" s="241"/>
      <c r="J856" s="188">
        <v>64.05</v>
      </c>
    </row>
    <row r="857" spans="1:10" ht="14.25" customHeight="1" x14ac:dyDescent="0.25">
      <c r="A857" s="239" t="s">
        <v>2625</v>
      </c>
      <c r="B857" s="240"/>
      <c r="C857" s="240"/>
      <c r="D857" s="240"/>
      <c r="E857" s="241"/>
      <c r="F857" s="188">
        <v>7.55</v>
      </c>
      <c r="G857" s="239" t="s">
        <v>2624</v>
      </c>
      <c r="H857" s="240"/>
      <c r="I857" s="241"/>
      <c r="J857" s="188">
        <v>14.39</v>
      </c>
    </row>
    <row r="858" spans="1:10" ht="14.25" customHeight="1" x14ac:dyDescent="0.25">
      <c r="A858" s="239" t="s">
        <v>2623</v>
      </c>
      <c r="B858" s="240"/>
      <c r="C858" s="240"/>
      <c r="D858" s="240"/>
      <c r="E858" s="241"/>
      <c r="F858" s="188">
        <v>13.91</v>
      </c>
      <c r="G858" s="239" t="s">
        <v>2622</v>
      </c>
      <c r="H858" s="240"/>
      <c r="I858" s="241"/>
      <c r="J858" s="188">
        <v>78.44</v>
      </c>
    </row>
    <row r="859" spans="1:10" ht="14.25" customHeight="1" x14ac:dyDescent="0.25">
      <c r="A859" s="196" t="s">
        <v>209</v>
      </c>
      <c r="B859" s="196" t="s">
        <v>2630</v>
      </c>
      <c r="C859" s="196" t="s">
        <v>2929</v>
      </c>
      <c r="D859" s="233" t="s">
        <v>210</v>
      </c>
      <c r="E859" s="234"/>
      <c r="F859" s="234"/>
      <c r="G859" s="234"/>
      <c r="H859" s="234"/>
      <c r="I859" s="235"/>
      <c r="J859" s="196" t="s">
        <v>1576</v>
      </c>
    </row>
    <row r="860" spans="1:10" ht="14.25" customHeight="1" x14ac:dyDescent="0.25">
      <c r="A860" s="195" t="s">
        <v>74</v>
      </c>
      <c r="B860" s="195" t="s">
        <v>75</v>
      </c>
      <c r="C860" s="195" t="s">
        <v>29</v>
      </c>
      <c r="D860" s="236" t="s">
        <v>30</v>
      </c>
      <c r="E860" s="237"/>
      <c r="F860" s="238"/>
      <c r="G860" s="195" t="s">
        <v>2635</v>
      </c>
      <c r="H860" s="195" t="s">
        <v>1465</v>
      </c>
      <c r="I860" s="194" t="s">
        <v>2634</v>
      </c>
      <c r="J860" s="193" t="s">
        <v>76</v>
      </c>
    </row>
    <row r="861" spans="1:10" ht="14.25" customHeight="1" x14ac:dyDescent="0.25">
      <c r="A861" s="192" t="s">
        <v>2631</v>
      </c>
      <c r="B861" s="192" t="s">
        <v>2630</v>
      </c>
      <c r="C861" s="192" t="s">
        <v>2646</v>
      </c>
      <c r="D861" s="230" t="s">
        <v>2645</v>
      </c>
      <c r="E861" s="231"/>
      <c r="F861" s="232"/>
      <c r="G861" s="192" t="s">
        <v>0</v>
      </c>
      <c r="H861" s="191">
        <v>2.9842187999999998</v>
      </c>
      <c r="I861" s="190">
        <v>6.46</v>
      </c>
      <c r="J861" s="189">
        <v>42.15</v>
      </c>
    </row>
    <row r="862" spans="1:10" ht="14.25" customHeight="1" x14ac:dyDescent="0.25">
      <c r="A862" s="239" t="s">
        <v>2627</v>
      </c>
      <c r="B862" s="240"/>
      <c r="C862" s="240"/>
      <c r="D862" s="240"/>
      <c r="E862" s="241"/>
      <c r="F862" s="188">
        <v>19.28</v>
      </c>
      <c r="G862" s="239" t="s">
        <v>2626</v>
      </c>
      <c r="H862" s="240"/>
      <c r="I862" s="241"/>
      <c r="J862" s="188">
        <v>64.73</v>
      </c>
    </row>
    <row r="863" spans="1:10" ht="14.25" customHeight="1" x14ac:dyDescent="0.25">
      <c r="A863" s="239" t="s">
        <v>2625</v>
      </c>
      <c r="B863" s="240"/>
      <c r="C863" s="240"/>
      <c r="D863" s="240"/>
      <c r="E863" s="241"/>
      <c r="F863" s="188">
        <v>22.89</v>
      </c>
      <c r="G863" s="239" t="s">
        <v>2624</v>
      </c>
      <c r="H863" s="240"/>
      <c r="I863" s="241"/>
      <c r="J863" s="188">
        <v>14.54</v>
      </c>
    </row>
    <row r="864" spans="1:10" ht="14.25" customHeight="1" x14ac:dyDescent="0.25">
      <c r="A864" s="239" t="s">
        <v>2623</v>
      </c>
      <c r="B864" s="240"/>
      <c r="C864" s="240"/>
      <c r="D864" s="240"/>
      <c r="E864" s="241"/>
      <c r="F864" s="188">
        <v>42.17</v>
      </c>
      <c r="G864" s="239" t="s">
        <v>2622</v>
      </c>
      <c r="H864" s="240"/>
      <c r="I864" s="241"/>
      <c r="J864" s="188">
        <v>79.27</v>
      </c>
    </row>
    <row r="865" spans="1:10" ht="14.25" customHeight="1" x14ac:dyDescent="0.25">
      <c r="A865" s="196" t="s">
        <v>211</v>
      </c>
      <c r="B865" s="196" t="s">
        <v>2630</v>
      </c>
      <c r="C865" s="196" t="s">
        <v>3771</v>
      </c>
      <c r="D865" s="233" t="s">
        <v>212</v>
      </c>
      <c r="E865" s="234"/>
      <c r="F865" s="234"/>
      <c r="G865" s="234"/>
      <c r="H865" s="234"/>
      <c r="I865" s="235"/>
      <c r="J865" s="196" t="s">
        <v>198</v>
      </c>
    </row>
    <row r="866" spans="1:10" ht="14.25" customHeight="1" x14ac:dyDescent="0.25">
      <c r="A866" s="195" t="s">
        <v>74</v>
      </c>
      <c r="B866" s="195" t="s">
        <v>75</v>
      </c>
      <c r="C866" s="195" t="s">
        <v>29</v>
      </c>
      <c r="D866" s="236" t="s">
        <v>30</v>
      </c>
      <c r="E866" s="237"/>
      <c r="F866" s="238"/>
      <c r="G866" s="195" t="s">
        <v>2635</v>
      </c>
      <c r="H866" s="195" t="s">
        <v>1465</v>
      </c>
      <c r="I866" s="194" t="s">
        <v>2634</v>
      </c>
      <c r="J866" s="193" t="s">
        <v>76</v>
      </c>
    </row>
    <row r="867" spans="1:10" ht="14.25" customHeight="1" x14ac:dyDescent="0.25">
      <c r="A867" s="192" t="s">
        <v>2643</v>
      </c>
      <c r="B867" s="192" t="s">
        <v>2630</v>
      </c>
      <c r="C867" s="192" t="s">
        <v>2761</v>
      </c>
      <c r="D867" s="230" t="s">
        <v>1909</v>
      </c>
      <c r="E867" s="231"/>
      <c r="F867" s="232"/>
      <c r="G867" s="192" t="s">
        <v>1606</v>
      </c>
      <c r="H867" s="191">
        <v>1.6479999999999999E-3</v>
      </c>
      <c r="I867" s="190">
        <v>4.8365999999999998</v>
      </c>
      <c r="J867" s="189">
        <v>0.01</v>
      </c>
    </row>
    <row r="868" spans="1:10" ht="22.9" customHeight="1" x14ac:dyDescent="0.25">
      <c r="A868" s="192" t="s">
        <v>2725</v>
      </c>
      <c r="B868" s="192" t="s">
        <v>2630</v>
      </c>
      <c r="C868" s="192" t="s">
        <v>2750</v>
      </c>
      <c r="D868" s="230" t="s">
        <v>2123</v>
      </c>
      <c r="E868" s="231"/>
      <c r="F868" s="232"/>
      <c r="G868" s="192" t="s">
        <v>1</v>
      </c>
      <c r="H868" s="191">
        <v>2.9999999999999999E-7</v>
      </c>
      <c r="I868" s="190">
        <v>10510.0375</v>
      </c>
      <c r="J868" s="189">
        <v>0</v>
      </c>
    </row>
    <row r="869" spans="1:10" ht="14.25" customHeight="1" x14ac:dyDescent="0.25">
      <c r="A869" s="192" t="s">
        <v>2631</v>
      </c>
      <c r="B869" s="192" t="s">
        <v>2630</v>
      </c>
      <c r="C869" s="192" t="s">
        <v>2739</v>
      </c>
      <c r="D869" s="230" t="s">
        <v>2738</v>
      </c>
      <c r="E869" s="231"/>
      <c r="F869" s="232"/>
      <c r="G869" s="192" t="s">
        <v>0</v>
      </c>
      <c r="H869" s="191">
        <v>3.2000000000000002E-3</v>
      </c>
      <c r="I869" s="190">
        <v>9.89</v>
      </c>
      <c r="J869" s="189">
        <v>7.0000000000000007E-2</v>
      </c>
    </row>
    <row r="870" spans="1:10" ht="14.25" customHeight="1" x14ac:dyDescent="0.25">
      <c r="A870" s="192" t="s">
        <v>2631</v>
      </c>
      <c r="B870" s="192" t="s">
        <v>2630</v>
      </c>
      <c r="C870" s="192" t="s">
        <v>2639</v>
      </c>
      <c r="D870" s="230" t="s">
        <v>2638</v>
      </c>
      <c r="E870" s="231"/>
      <c r="F870" s="232"/>
      <c r="G870" s="192" t="s">
        <v>0</v>
      </c>
      <c r="H870" s="191">
        <v>3.7270999999999999E-2</v>
      </c>
      <c r="I870" s="190">
        <v>8.93</v>
      </c>
      <c r="J870" s="189">
        <v>0.73</v>
      </c>
    </row>
    <row r="871" spans="1:10" ht="14.25" customHeight="1" x14ac:dyDescent="0.25">
      <c r="A871" s="192" t="s">
        <v>2631</v>
      </c>
      <c r="B871" s="192" t="s">
        <v>2630</v>
      </c>
      <c r="C871" s="192" t="s">
        <v>2646</v>
      </c>
      <c r="D871" s="230" t="s">
        <v>2645</v>
      </c>
      <c r="E871" s="231"/>
      <c r="F871" s="232"/>
      <c r="G871" s="192" t="s">
        <v>0</v>
      </c>
      <c r="H871" s="191">
        <v>5.58699E-2</v>
      </c>
      <c r="I871" s="190">
        <v>6.46</v>
      </c>
      <c r="J871" s="189">
        <v>0.79</v>
      </c>
    </row>
    <row r="872" spans="1:10" ht="14.25" customHeight="1" x14ac:dyDescent="0.25">
      <c r="A872" s="239" t="s">
        <v>2627</v>
      </c>
      <c r="B872" s="240"/>
      <c r="C872" s="240"/>
      <c r="D872" s="240"/>
      <c r="E872" s="241"/>
      <c r="F872" s="188">
        <v>0.73</v>
      </c>
      <c r="G872" s="239" t="s">
        <v>2626</v>
      </c>
      <c r="H872" s="240"/>
      <c r="I872" s="241"/>
      <c r="J872" s="188">
        <v>2.33</v>
      </c>
    </row>
    <row r="873" spans="1:10" ht="14.25" customHeight="1" x14ac:dyDescent="0.25">
      <c r="A873" s="239" t="s">
        <v>2625</v>
      </c>
      <c r="B873" s="240"/>
      <c r="C873" s="240"/>
      <c r="D873" s="240"/>
      <c r="E873" s="241"/>
      <c r="F873" s="188">
        <v>0.85</v>
      </c>
      <c r="G873" s="239" t="s">
        <v>2624</v>
      </c>
      <c r="H873" s="240"/>
      <c r="I873" s="241"/>
      <c r="J873" s="188">
        <v>0.52</v>
      </c>
    </row>
    <row r="874" spans="1:10" ht="14.25" customHeight="1" x14ac:dyDescent="0.25">
      <c r="A874" s="239" t="s">
        <v>2623</v>
      </c>
      <c r="B874" s="240"/>
      <c r="C874" s="240"/>
      <c r="D874" s="240"/>
      <c r="E874" s="241"/>
      <c r="F874" s="188">
        <v>1.58</v>
      </c>
      <c r="G874" s="239" t="s">
        <v>2622</v>
      </c>
      <c r="H874" s="240"/>
      <c r="I874" s="241"/>
      <c r="J874" s="188">
        <v>2.85</v>
      </c>
    </row>
    <row r="875" spans="1:10" ht="14.25" customHeight="1" x14ac:dyDescent="0.25">
      <c r="A875" s="196" t="s">
        <v>213</v>
      </c>
      <c r="B875" s="196" t="s">
        <v>2630</v>
      </c>
      <c r="C875" s="196" t="s">
        <v>2928</v>
      </c>
      <c r="D875" s="233" t="s">
        <v>214</v>
      </c>
      <c r="E875" s="234"/>
      <c r="F875" s="234"/>
      <c r="G875" s="234"/>
      <c r="H875" s="234"/>
      <c r="I875" s="235"/>
      <c r="J875" s="196" t="s">
        <v>1576</v>
      </c>
    </row>
    <row r="876" spans="1:10" ht="14.25" customHeight="1" x14ac:dyDescent="0.25">
      <c r="A876" s="195" t="s">
        <v>74</v>
      </c>
      <c r="B876" s="195" t="s">
        <v>75</v>
      </c>
      <c r="C876" s="195" t="s">
        <v>29</v>
      </c>
      <c r="D876" s="236" t="s">
        <v>30</v>
      </c>
      <c r="E876" s="237"/>
      <c r="F876" s="238"/>
      <c r="G876" s="195" t="s">
        <v>2635</v>
      </c>
      <c r="H876" s="195" t="s">
        <v>1465</v>
      </c>
      <c r="I876" s="194" t="s">
        <v>2634</v>
      </c>
      <c r="J876" s="193" t="s">
        <v>76</v>
      </c>
    </row>
    <row r="877" spans="1:10" ht="14.25" customHeight="1" x14ac:dyDescent="0.25">
      <c r="A877" s="192" t="s">
        <v>2643</v>
      </c>
      <c r="B877" s="192" t="s">
        <v>2630</v>
      </c>
      <c r="C877" s="192" t="s">
        <v>2761</v>
      </c>
      <c r="D877" s="230" t="s">
        <v>1909</v>
      </c>
      <c r="E877" s="231"/>
      <c r="F877" s="232"/>
      <c r="G877" s="192" t="s">
        <v>1606</v>
      </c>
      <c r="H877" s="191">
        <v>0.20208599999999999</v>
      </c>
      <c r="I877" s="190">
        <v>4.8365999999999998</v>
      </c>
      <c r="J877" s="189">
        <v>0.98</v>
      </c>
    </row>
    <row r="878" spans="1:10" ht="14.25" customHeight="1" x14ac:dyDescent="0.25">
      <c r="A878" s="192" t="s">
        <v>2643</v>
      </c>
      <c r="B878" s="192" t="s">
        <v>2630</v>
      </c>
      <c r="C878" s="192" t="s">
        <v>2760</v>
      </c>
      <c r="D878" s="230" t="s">
        <v>1789</v>
      </c>
      <c r="E878" s="231"/>
      <c r="F878" s="232"/>
      <c r="G878" s="192" t="s">
        <v>1606</v>
      </c>
      <c r="H878" s="191">
        <v>0.17366400000000001</v>
      </c>
      <c r="I878" s="190">
        <v>5.3712999999999997</v>
      </c>
      <c r="J878" s="189">
        <v>0.93</v>
      </c>
    </row>
    <row r="879" spans="1:10" ht="22.9" customHeight="1" x14ac:dyDescent="0.25">
      <c r="A879" s="192" t="s">
        <v>2725</v>
      </c>
      <c r="B879" s="192" t="s">
        <v>2630</v>
      </c>
      <c r="C879" s="192" t="s">
        <v>2750</v>
      </c>
      <c r="D879" s="230" t="s">
        <v>2123</v>
      </c>
      <c r="E879" s="231"/>
      <c r="F879" s="232"/>
      <c r="G879" s="192" t="s">
        <v>1</v>
      </c>
      <c r="H879" s="191">
        <v>2.6299999999999999E-5</v>
      </c>
      <c r="I879" s="190">
        <v>10510.0375</v>
      </c>
      <c r="J879" s="189">
        <v>0.28000000000000003</v>
      </c>
    </row>
    <row r="880" spans="1:10" ht="32.65" customHeight="1" x14ac:dyDescent="0.25">
      <c r="A880" s="192" t="s">
        <v>2725</v>
      </c>
      <c r="B880" s="192" t="s">
        <v>2630</v>
      </c>
      <c r="C880" s="192" t="s">
        <v>2927</v>
      </c>
      <c r="D880" s="230" t="s">
        <v>2079</v>
      </c>
      <c r="E880" s="231"/>
      <c r="F880" s="232"/>
      <c r="G880" s="192" t="s">
        <v>1</v>
      </c>
      <c r="H880" s="191">
        <v>5.9999999999999997E-7</v>
      </c>
      <c r="I880" s="190">
        <v>573715.01749999996</v>
      </c>
      <c r="J880" s="189">
        <v>0.34</v>
      </c>
    </row>
    <row r="881" spans="1:10" ht="32.65" customHeight="1" x14ac:dyDescent="0.25">
      <c r="A881" s="192" t="s">
        <v>2725</v>
      </c>
      <c r="B881" s="192" t="s">
        <v>2630</v>
      </c>
      <c r="C881" s="192" t="s">
        <v>2926</v>
      </c>
      <c r="D881" s="230" t="s">
        <v>2379</v>
      </c>
      <c r="E881" s="231"/>
      <c r="F881" s="232"/>
      <c r="G881" s="192" t="s">
        <v>1</v>
      </c>
      <c r="H881" s="191">
        <v>7.9999999999999996E-7</v>
      </c>
      <c r="I881" s="190">
        <v>67606.718200000003</v>
      </c>
      <c r="J881" s="189">
        <v>0.05</v>
      </c>
    </row>
    <row r="882" spans="1:10" ht="14.25" customHeight="1" x14ac:dyDescent="0.25">
      <c r="A882" s="192" t="s">
        <v>2631</v>
      </c>
      <c r="B882" s="192" t="s">
        <v>2630</v>
      </c>
      <c r="C882" s="192" t="s">
        <v>2925</v>
      </c>
      <c r="D882" s="230" t="s">
        <v>2924</v>
      </c>
      <c r="E882" s="231"/>
      <c r="F882" s="232"/>
      <c r="G882" s="192" t="s">
        <v>0</v>
      </c>
      <c r="H882" s="191">
        <v>6.0000000000000001E-3</v>
      </c>
      <c r="I882" s="190">
        <v>8.93</v>
      </c>
      <c r="J882" s="189">
        <v>0.12</v>
      </c>
    </row>
    <row r="883" spans="1:10" ht="14.25" customHeight="1" x14ac:dyDescent="0.25">
      <c r="A883" s="192" t="s">
        <v>2631</v>
      </c>
      <c r="B883" s="192" t="s">
        <v>2630</v>
      </c>
      <c r="C883" s="192" t="s">
        <v>2739</v>
      </c>
      <c r="D883" s="230" t="s">
        <v>2738</v>
      </c>
      <c r="E883" s="231"/>
      <c r="F883" s="232"/>
      <c r="G883" s="192" t="s">
        <v>0</v>
      </c>
      <c r="H883" s="191">
        <v>0.19620000000000001</v>
      </c>
      <c r="I883" s="190">
        <v>9.89</v>
      </c>
      <c r="J883" s="189">
        <v>4.24</v>
      </c>
    </row>
    <row r="884" spans="1:10" ht="14.25" customHeight="1" x14ac:dyDescent="0.25">
      <c r="A884" s="192" t="s">
        <v>2631</v>
      </c>
      <c r="B884" s="192" t="s">
        <v>2630</v>
      </c>
      <c r="C884" s="192" t="s">
        <v>2646</v>
      </c>
      <c r="D884" s="230" t="s">
        <v>2645</v>
      </c>
      <c r="E884" s="231"/>
      <c r="F884" s="232"/>
      <c r="G884" s="192" t="s">
        <v>0</v>
      </c>
      <c r="H884" s="191">
        <v>0.57828060000000003</v>
      </c>
      <c r="I884" s="190">
        <v>6.46</v>
      </c>
      <c r="J884" s="189">
        <v>8.17</v>
      </c>
    </row>
    <row r="885" spans="1:10" ht="14.25" customHeight="1" x14ac:dyDescent="0.25">
      <c r="A885" s="239" t="s">
        <v>2627</v>
      </c>
      <c r="B885" s="240"/>
      <c r="C885" s="240"/>
      <c r="D885" s="240"/>
      <c r="E885" s="241"/>
      <c r="F885" s="188">
        <v>5.73</v>
      </c>
      <c r="G885" s="239" t="s">
        <v>2626</v>
      </c>
      <c r="H885" s="240"/>
      <c r="I885" s="241"/>
      <c r="J885" s="188">
        <v>20.84</v>
      </c>
    </row>
    <row r="886" spans="1:10" ht="14.25" customHeight="1" x14ac:dyDescent="0.25">
      <c r="A886" s="239" t="s">
        <v>2625</v>
      </c>
      <c r="B886" s="240"/>
      <c r="C886" s="240"/>
      <c r="D886" s="240"/>
      <c r="E886" s="241"/>
      <c r="F886" s="188">
        <v>6.8</v>
      </c>
      <c r="G886" s="239" t="s">
        <v>2624</v>
      </c>
      <c r="H886" s="240"/>
      <c r="I886" s="241"/>
      <c r="J886" s="188">
        <v>4.68</v>
      </c>
    </row>
    <row r="887" spans="1:10" ht="14.25" customHeight="1" x14ac:dyDescent="0.25">
      <c r="A887" s="239" t="s">
        <v>2623</v>
      </c>
      <c r="B887" s="240"/>
      <c r="C887" s="240"/>
      <c r="D887" s="240"/>
      <c r="E887" s="241"/>
      <c r="F887" s="188">
        <v>12.53</v>
      </c>
      <c r="G887" s="239" t="s">
        <v>2622</v>
      </c>
      <c r="H887" s="240"/>
      <c r="I887" s="241"/>
      <c r="J887" s="188">
        <v>25.52</v>
      </c>
    </row>
    <row r="888" spans="1:10" ht="14.25" customHeight="1" x14ac:dyDescent="0.25">
      <c r="A888" s="196" t="s">
        <v>217</v>
      </c>
      <c r="B888" s="196" t="s">
        <v>2630</v>
      </c>
      <c r="C888" s="196" t="s">
        <v>2929</v>
      </c>
      <c r="D888" s="233" t="s">
        <v>218</v>
      </c>
      <c r="E888" s="234"/>
      <c r="F888" s="234"/>
      <c r="G888" s="234"/>
      <c r="H888" s="234"/>
      <c r="I888" s="235"/>
      <c r="J888" s="196" t="s">
        <v>1576</v>
      </c>
    </row>
    <row r="889" spans="1:10" ht="14.25" customHeight="1" x14ac:dyDescent="0.25">
      <c r="A889" s="195" t="s">
        <v>74</v>
      </c>
      <c r="B889" s="195" t="s">
        <v>75</v>
      </c>
      <c r="C889" s="195" t="s">
        <v>29</v>
      </c>
      <c r="D889" s="236" t="s">
        <v>30</v>
      </c>
      <c r="E889" s="237"/>
      <c r="F889" s="238"/>
      <c r="G889" s="195" t="s">
        <v>2635</v>
      </c>
      <c r="H889" s="195" t="s">
        <v>1465</v>
      </c>
      <c r="I889" s="194" t="s">
        <v>2634</v>
      </c>
      <c r="J889" s="193" t="s">
        <v>76</v>
      </c>
    </row>
    <row r="890" spans="1:10" ht="14.25" customHeight="1" x14ac:dyDescent="0.25">
      <c r="A890" s="192" t="s">
        <v>2631</v>
      </c>
      <c r="B890" s="192" t="s">
        <v>2630</v>
      </c>
      <c r="C890" s="192" t="s">
        <v>2646</v>
      </c>
      <c r="D890" s="230" t="s">
        <v>2645</v>
      </c>
      <c r="E890" s="231"/>
      <c r="F890" s="232"/>
      <c r="G890" s="192" t="s">
        <v>0</v>
      </c>
      <c r="H890" s="191">
        <v>2.9842187999999998</v>
      </c>
      <c r="I890" s="190">
        <v>6.46</v>
      </c>
      <c r="J890" s="189">
        <v>42.15</v>
      </c>
    </row>
    <row r="891" spans="1:10" ht="10.9" customHeight="1" x14ac:dyDescent="0.25"/>
    <row r="892" spans="1:10" ht="11.25" customHeight="1" x14ac:dyDescent="0.25">
      <c r="A892" s="242" t="s">
        <v>2621</v>
      </c>
      <c r="B892" s="242"/>
      <c r="C892" s="242"/>
      <c r="D892" s="242"/>
      <c r="E892" s="242"/>
      <c r="F892" s="242"/>
      <c r="G892" s="242"/>
      <c r="H892" s="242"/>
      <c r="I892" s="242"/>
      <c r="J892" s="242"/>
    </row>
    <row r="893" spans="1:10" ht="11.25" customHeight="1" x14ac:dyDescent="0.25">
      <c r="A893" s="242" t="s">
        <v>2620</v>
      </c>
      <c r="B893" s="242"/>
      <c r="C893" s="242"/>
      <c r="D893" s="242"/>
      <c r="E893" s="242"/>
      <c r="F893" s="242"/>
      <c r="G893" s="242"/>
      <c r="H893" s="242"/>
      <c r="I893" s="242"/>
      <c r="J893" s="242"/>
    </row>
    <row r="894" spans="1:10" ht="11.25" customHeight="1" x14ac:dyDescent="0.25">
      <c r="A894" s="242" t="s">
        <v>2619</v>
      </c>
      <c r="B894" s="242"/>
      <c r="C894" s="242"/>
      <c r="D894" s="242"/>
      <c r="E894" s="242"/>
      <c r="F894" s="242"/>
      <c r="G894" s="242"/>
      <c r="H894" s="242"/>
      <c r="I894" s="242"/>
      <c r="J894" s="242"/>
    </row>
    <row r="895" spans="1:10" ht="70.900000000000006" customHeight="1" x14ac:dyDescent="0.25"/>
    <row r="896" spans="1:10" ht="14.25" customHeight="1" x14ac:dyDescent="0.25">
      <c r="A896" s="210" t="s">
        <v>2673</v>
      </c>
      <c r="B896" s="211"/>
      <c r="C896" s="211"/>
      <c r="D896" s="211"/>
      <c r="E896" s="211"/>
      <c r="F896" s="211"/>
      <c r="G896" s="211"/>
      <c r="H896" s="211"/>
      <c r="I896" s="211"/>
      <c r="J896" s="212"/>
    </row>
    <row r="897" spans="1:10" ht="14.25" customHeight="1" x14ac:dyDescent="0.25">
      <c r="A897" s="200" t="s">
        <v>2672</v>
      </c>
      <c r="B897" s="213" t="s">
        <v>77</v>
      </c>
      <c r="C897" s="214"/>
      <c r="D897" s="214"/>
      <c r="E897" s="214"/>
      <c r="F897" s="214"/>
      <c r="G897" s="214"/>
      <c r="H897" s="215"/>
      <c r="I897" s="197" t="s">
        <v>2671</v>
      </c>
      <c r="J897" s="192" t="s">
        <v>3772</v>
      </c>
    </row>
    <row r="898" spans="1:10" ht="14.25" customHeight="1" x14ac:dyDescent="0.25">
      <c r="A898" s="200" t="s">
        <v>81</v>
      </c>
      <c r="B898" s="213" t="s">
        <v>85</v>
      </c>
      <c r="C898" s="214"/>
      <c r="D898" s="214"/>
      <c r="E898" s="214"/>
      <c r="F898" s="214"/>
      <c r="G898" s="214"/>
      <c r="H898" s="215"/>
      <c r="I898" s="197" t="s">
        <v>2669</v>
      </c>
      <c r="J898" s="202">
        <v>45477</v>
      </c>
    </row>
    <row r="899" spans="1:10" ht="14.25" customHeight="1" x14ac:dyDescent="0.25">
      <c r="A899" s="199" t="s">
        <v>2668</v>
      </c>
      <c r="B899" s="213" t="s">
        <v>2667</v>
      </c>
      <c r="C899" s="214"/>
      <c r="D899" s="214"/>
      <c r="E899" s="214"/>
      <c r="F899" s="214"/>
      <c r="G899" s="214"/>
      <c r="H899" s="215"/>
      <c r="I899" s="216" t="s">
        <v>2666</v>
      </c>
      <c r="J899" s="217"/>
    </row>
    <row r="900" spans="1:10" ht="14.25" customHeight="1" x14ac:dyDescent="0.25">
      <c r="A900" s="218" t="s">
        <v>2665</v>
      </c>
      <c r="B900" s="221" t="s">
        <v>2664</v>
      </c>
      <c r="C900" s="222"/>
      <c r="D900" s="222"/>
      <c r="E900" s="222"/>
      <c r="F900" s="222"/>
      <c r="G900" s="222"/>
      <c r="H900" s="223"/>
      <c r="I900" s="197" t="s">
        <v>2663</v>
      </c>
      <c r="J900" s="192" t="s">
        <v>2662</v>
      </c>
    </row>
    <row r="901" spans="1:10" ht="14.25" customHeight="1" x14ac:dyDescent="0.25">
      <c r="A901" s="219"/>
      <c r="B901" s="224"/>
      <c r="C901" s="225"/>
      <c r="D901" s="225"/>
      <c r="E901" s="225"/>
      <c r="F901" s="225"/>
      <c r="G901" s="225"/>
      <c r="H901" s="226"/>
      <c r="I901" s="198" t="s">
        <v>2661</v>
      </c>
      <c r="J901" s="192" t="s">
        <v>2660</v>
      </c>
    </row>
    <row r="902" spans="1:10" ht="14.25" customHeight="1" x14ac:dyDescent="0.25">
      <c r="A902" s="219"/>
      <c r="B902" s="224"/>
      <c r="C902" s="225"/>
      <c r="D902" s="225"/>
      <c r="E902" s="225"/>
      <c r="F902" s="225"/>
      <c r="G902" s="225"/>
      <c r="H902" s="226"/>
      <c r="I902" s="216" t="s">
        <v>27</v>
      </c>
      <c r="J902" s="217"/>
    </row>
    <row r="903" spans="1:10" ht="14.25" customHeight="1" x14ac:dyDescent="0.25">
      <c r="A903" s="219"/>
      <c r="B903" s="227"/>
      <c r="C903" s="228"/>
      <c r="D903" s="228"/>
      <c r="E903" s="228"/>
      <c r="F903" s="228"/>
      <c r="G903" s="228"/>
      <c r="H903" s="229"/>
      <c r="I903" s="197" t="s">
        <v>2659</v>
      </c>
      <c r="J903" s="192" t="s">
        <v>2658</v>
      </c>
    </row>
    <row r="904" spans="1:10" ht="14.25" customHeight="1" x14ac:dyDescent="0.25">
      <c r="A904" s="220"/>
      <c r="B904" s="230" t="s">
        <v>2383</v>
      </c>
      <c r="C904" s="231"/>
      <c r="D904" s="232"/>
      <c r="E904" s="230" t="s">
        <v>2383</v>
      </c>
      <c r="F904" s="231"/>
      <c r="G904" s="231"/>
      <c r="H904" s="232"/>
      <c r="I904" s="197" t="s">
        <v>2657</v>
      </c>
      <c r="J904" s="192" t="s">
        <v>2383</v>
      </c>
    </row>
    <row r="905" spans="1:10" ht="14.25" customHeight="1" x14ac:dyDescent="0.25">
      <c r="A905" s="197" t="s">
        <v>2656</v>
      </c>
      <c r="B905" s="230" t="s">
        <v>2655</v>
      </c>
      <c r="C905" s="231"/>
      <c r="D905" s="231"/>
      <c r="E905" s="231"/>
      <c r="F905" s="231"/>
      <c r="G905" s="231"/>
      <c r="H905" s="231"/>
      <c r="I905" s="231"/>
      <c r="J905" s="232"/>
    </row>
    <row r="906" spans="1:10" ht="14.25" customHeight="1" x14ac:dyDescent="0.25">
      <c r="A906" s="239" t="s">
        <v>2627</v>
      </c>
      <c r="B906" s="240"/>
      <c r="C906" s="240"/>
      <c r="D906" s="240"/>
      <c r="E906" s="241"/>
      <c r="F906" s="188">
        <v>19.28</v>
      </c>
      <c r="G906" s="239" t="s">
        <v>2626</v>
      </c>
      <c r="H906" s="240"/>
      <c r="I906" s="241"/>
      <c r="J906" s="188">
        <v>64.73</v>
      </c>
    </row>
    <row r="907" spans="1:10" ht="14.25" customHeight="1" x14ac:dyDescent="0.25">
      <c r="A907" s="239" t="s">
        <v>2625</v>
      </c>
      <c r="B907" s="240"/>
      <c r="C907" s="240"/>
      <c r="D907" s="240"/>
      <c r="E907" s="241"/>
      <c r="F907" s="188">
        <v>22.89</v>
      </c>
      <c r="G907" s="239" t="s">
        <v>2624</v>
      </c>
      <c r="H907" s="240"/>
      <c r="I907" s="241"/>
      <c r="J907" s="188">
        <v>14.54</v>
      </c>
    </row>
    <row r="908" spans="1:10" ht="14.25" customHeight="1" x14ac:dyDescent="0.25">
      <c r="A908" s="239" t="s">
        <v>2623</v>
      </c>
      <c r="B908" s="240"/>
      <c r="C908" s="240"/>
      <c r="D908" s="240"/>
      <c r="E908" s="241"/>
      <c r="F908" s="188">
        <v>42.17</v>
      </c>
      <c r="G908" s="239" t="s">
        <v>2622</v>
      </c>
      <c r="H908" s="240"/>
      <c r="I908" s="241"/>
      <c r="J908" s="188">
        <v>79.27</v>
      </c>
    </row>
    <row r="909" spans="1:10" ht="22.9" customHeight="1" x14ac:dyDescent="0.25">
      <c r="A909" s="196" t="s">
        <v>219</v>
      </c>
      <c r="B909" s="196" t="s">
        <v>2630</v>
      </c>
      <c r="C909" s="196" t="s">
        <v>3771</v>
      </c>
      <c r="D909" s="233" t="s">
        <v>220</v>
      </c>
      <c r="E909" s="234"/>
      <c r="F909" s="234"/>
      <c r="G909" s="234"/>
      <c r="H909" s="234"/>
      <c r="I909" s="235"/>
      <c r="J909" s="196" t="s">
        <v>198</v>
      </c>
    </row>
    <row r="910" spans="1:10" ht="14.25" customHeight="1" x14ac:dyDescent="0.25">
      <c r="A910" s="195" t="s">
        <v>74</v>
      </c>
      <c r="B910" s="195" t="s">
        <v>75</v>
      </c>
      <c r="C910" s="195" t="s">
        <v>29</v>
      </c>
      <c r="D910" s="236" t="s">
        <v>30</v>
      </c>
      <c r="E910" s="237"/>
      <c r="F910" s="238"/>
      <c r="G910" s="195" t="s">
        <v>2635</v>
      </c>
      <c r="H910" s="195" t="s">
        <v>1465</v>
      </c>
      <c r="I910" s="194" t="s">
        <v>2634</v>
      </c>
      <c r="J910" s="193" t="s">
        <v>76</v>
      </c>
    </row>
    <row r="911" spans="1:10" ht="14.25" customHeight="1" x14ac:dyDescent="0.25">
      <c r="A911" s="192" t="s">
        <v>2643</v>
      </c>
      <c r="B911" s="192" t="s">
        <v>2630</v>
      </c>
      <c r="C911" s="192" t="s">
        <v>2761</v>
      </c>
      <c r="D911" s="230" t="s">
        <v>1909</v>
      </c>
      <c r="E911" s="231"/>
      <c r="F911" s="232"/>
      <c r="G911" s="192" t="s">
        <v>1606</v>
      </c>
      <c r="H911" s="191">
        <v>1.6479999999999999E-3</v>
      </c>
      <c r="I911" s="190">
        <v>4.8365999999999998</v>
      </c>
      <c r="J911" s="189">
        <v>0.01</v>
      </c>
    </row>
    <row r="912" spans="1:10" ht="22.9" customHeight="1" x14ac:dyDescent="0.25">
      <c r="A912" s="192" t="s">
        <v>2725</v>
      </c>
      <c r="B912" s="192" t="s">
        <v>2630</v>
      </c>
      <c r="C912" s="192" t="s">
        <v>2750</v>
      </c>
      <c r="D912" s="230" t="s">
        <v>2123</v>
      </c>
      <c r="E912" s="231"/>
      <c r="F912" s="232"/>
      <c r="G912" s="192" t="s">
        <v>1</v>
      </c>
      <c r="H912" s="191">
        <v>2.9999999999999999E-7</v>
      </c>
      <c r="I912" s="190">
        <v>10510.0375</v>
      </c>
      <c r="J912" s="189">
        <v>0</v>
      </c>
    </row>
    <row r="913" spans="1:10" ht="14.25" customHeight="1" x14ac:dyDescent="0.25">
      <c r="A913" s="192" t="s">
        <v>2631</v>
      </c>
      <c r="B913" s="192" t="s">
        <v>2630</v>
      </c>
      <c r="C913" s="192" t="s">
        <v>2739</v>
      </c>
      <c r="D913" s="230" t="s">
        <v>2738</v>
      </c>
      <c r="E913" s="231"/>
      <c r="F913" s="232"/>
      <c r="G913" s="192" t="s">
        <v>0</v>
      </c>
      <c r="H913" s="191">
        <v>3.2000000000000002E-3</v>
      </c>
      <c r="I913" s="190">
        <v>9.89</v>
      </c>
      <c r="J913" s="189">
        <v>7.0000000000000007E-2</v>
      </c>
    </row>
    <row r="914" spans="1:10" ht="14.25" customHeight="1" x14ac:dyDescent="0.25">
      <c r="A914" s="192" t="s">
        <v>2631</v>
      </c>
      <c r="B914" s="192" t="s">
        <v>2630</v>
      </c>
      <c r="C914" s="192" t="s">
        <v>2639</v>
      </c>
      <c r="D914" s="230" t="s">
        <v>2638</v>
      </c>
      <c r="E914" s="231"/>
      <c r="F914" s="232"/>
      <c r="G914" s="192" t="s">
        <v>0</v>
      </c>
      <c r="H914" s="191">
        <v>3.7270999999999999E-2</v>
      </c>
      <c r="I914" s="190">
        <v>8.93</v>
      </c>
      <c r="J914" s="189">
        <v>0.73</v>
      </c>
    </row>
    <row r="915" spans="1:10" ht="14.25" customHeight="1" x14ac:dyDescent="0.25">
      <c r="A915" s="192" t="s">
        <v>2631</v>
      </c>
      <c r="B915" s="192" t="s">
        <v>2630</v>
      </c>
      <c r="C915" s="192" t="s">
        <v>2646</v>
      </c>
      <c r="D915" s="230" t="s">
        <v>2645</v>
      </c>
      <c r="E915" s="231"/>
      <c r="F915" s="232"/>
      <c r="G915" s="192" t="s">
        <v>0</v>
      </c>
      <c r="H915" s="191">
        <v>5.58699E-2</v>
      </c>
      <c r="I915" s="190">
        <v>6.46</v>
      </c>
      <c r="J915" s="189">
        <v>0.79</v>
      </c>
    </row>
    <row r="916" spans="1:10" ht="14.25" customHeight="1" x14ac:dyDescent="0.25">
      <c r="A916" s="239" t="s">
        <v>2627</v>
      </c>
      <c r="B916" s="240"/>
      <c r="C916" s="240"/>
      <c r="D916" s="240"/>
      <c r="E916" s="241"/>
      <c r="F916" s="188">
        <v>0.73</v>
      </c>
      <c r="G916" s="239" t="s">
        <v>2626</v>
      </c>
      <c r="H916" s="240"/>
      <c r="I916" s="241"/>
      <c r="J916" s="188">
        <v>2.33</v>
      </c>
    </row>
    <row r="917" spans="1:10" ht="14.25" customHeight="1" x14ac:dyDescent="0.25">
      <c r="A917" s="239" t="s">
        <v>2625</v>
      </c>
      <c r="B917" s="240"/>
      <c r="C917" s="240"/>
      <c r="D917" s="240"/>
      <c r="E917" s="241"/>
      <c r="F917" s="188">
        <v>0.85</v>
      </c>
      <c r="G917" s="239" t="s">
        <v>2624</v>
      </c>
      <c r="H917" s="240"/>
      <c r="I917" s="241"/>
      <c r="J917" s="188">
        <v>0.52</v>
      </c>
    </row>
    <row r="918" spans="1:10" ht="14.25" customHeight="1" x14ac:dyDescent="0.25">
      <c r="A918" s="239" t="s">
        <v>2623</v>
      </c>
      <c r="B918" s="240"/>
      <c r="C918" s="240"/>
      <c r="D918" s="240"/>
      <c r="E918" s="241"/>
      <c r="F918" s="188">
        <v>1.58</v>
      </c>
      <c r="G918" s="239" t="s">
        <v>2622</v>
      </c>
      <c r="H918" s="240"/>
      <c r="I918" s="241"/>
      <c r="J918" s="188">
        <v>2.85</v>
      </c>
    </row>
    <row r="919" spans="1:10" ht="14.25" customHeight="1" x14ac:dyDescent="0.25">
      <c r="A919" s="196" t="s">
        <v>221</v>
      </c>
      <c r="B919" s="196" t="s">
        <v>2630</v>
      </c>
      <c r="C919" s="196" t="s">
        <v>2928</v>
      </c>
      <c r="D919" s="233" t="s">
        <v>222</v>
      </c>
      <c r="E919" s="234"/>
      <c r="F919" s="234"/>
      <c r="G919" s="234"/>
      <c r="H919" s="234"/>
      <c r="I919" s="235"/>
      <c r="J919" s="196" t="s">
        <v>1576</v>
      </c>
    </row>
    <row r="920" spans="1:10" ht="14.25" customHeight="1" x14ac:dyDescent="0.25">
      <c r="A920" s="195" t="s">
        <v>74</v>
      </c>
      <c r="B920" s="195" t="s">
        <v>75</v>
      </c>
      <c r="C920" s="195" t="s">
        <v>29</v>
      </c>
      <c r="D920" s="236" t="s">
        <v>30</v>
      </c>
      <c r="E920" s="237"/>
      <c r="F920" s="238"/>
      <c r="G920" s="195" t="s">
        <v>2635</v>
      </c>
      <c r="H920" s="195" t="s">
        <v>1465</v>
      </c>
      <c r="I920" s="194" t="s">
        <v>2634</v>
      </c>
      <c r="J920" s="193" t="s">
        <v>76</v>
      </c>
    </row>
    <row r="921" spans="1:10" ht="14.25" customHeight="1" x14ac:dyDescent="0.25">
      <c r="A921" s="192" t="s">
        <v>2643</v>
      </c>
      <c r="B921" s="192" t="s">
        <v>2630</v>
      </c>
      <c r="C921" s="192" t="s">
        <v>2761</v>
      </c>
      <c r="D921" s="230" t="s">
        <v>1909</v>
      </c>
      <c r="E921" s="231"/>
      <c r="F921" s="232"/>
      <c r="G921" s="192" t="s">
        <v>1606</v>
      </c>
      <c r="H921" s="191">
        <v>0.20208599999999999</v>
      </c>
      <c r="I921" s="190">
        <v>4.8365999999999998</v>
      </c>
      <c r="J921" s="189">
        <v>0.98</v>
      </c>
    </row>
    <row r="922" spans="1:10" ht="14.25" customHeight="1" x14ac:dyDescent="0.25">
      <c r="A922" s="192" t="s">
        <v>2643</v>
      </c>
      <c r="B922" s="192" t="s">
        <v>2630</v>
      </c>
      <c r="C922" s="192" t="s">
        <v>2760</v>
      </c>
      <c r="D922" s="230" t="s">
        <v>1789</v>
      </c>
      <c r="E922" s="231"/>
      <c r="F922" s="232"/>
      <c r="G922" s="192" t="s">
        <v>1606</v>
      </c>
      <c r="H922" s="191">
        <v>0.17366400000000001</v>
      </c>
      <c r="I922" s="190">
        <v>5.3712999999999997</v>
      </c>
      <c r="J922" s="189">
        <v>0.93</v>
      </c>
    </row>
    <row r="923" spans="1:10" ht="22.9" customHeight="1" x14ac:dyDescent="0.25">
      <c r="A923" s="192" t="s">
        <v>2725</v>
      </c>
      <c r="B923" s="192" t="s">
        <v>2630</v>
      </c>
      <c r="C923" s="192" t="s">
        <v>2750</v>
      </c>
      <c r="D923" s="230" t="s">
        <v>2123</v>
      </c>
      <c r="E923" s="231"/>
      <c r="F923" s="232"/>
      <c r="G923" s="192" t="s">
        <v>1</v>
      </c>
      <c r="H923" s="191">
        <v>2.6299999999999999E-5</v>
      </c>
      <c r="I923" s="190">
        <v>10510.0375</v>
      </c>
      <c r="J923" s="189">
        <v>0.28000000000000003</v>
      </c>
    </row>
    <row r="924" spans="1:10" ht="32.65" customHeight="1" x14ac:dyDescent="0.25">
      <c r="A924" s="192" t="s">
        <v>2725</v>
      </c>
      <c r="B924" s="192" t="s">
        <v>2630</v>
      </c>
      <c r="C924" s="192" t="s">
        <v>2927</v>
      </c>
      <c r="D924" s="230" t="s">
        <v>2079</v>
      </c>
      <c r="E924" s="231"/>
      <c r="F924" s="232"/>
      <c r="G924" s="192" t="s">
        <v>1</v>
      </c>
      <c r="H924" s="191">
        <v>5.9999999999999997E-7</v>
      </c>
      <c r="I924" s="190">
        <v>573715.01749999996</v>
      </c>
      <c r="J924" s="189">
        <v>0.34</v>
      </c>
    </row>
    <row r="925" spans="1:10" ht="32.65" customHeight="1" x14ac:dyDescent="0.25">
      <c r="A925" s="192" t="s">
        <v>2725</v>
      </c>
      <c r="B925" s="192" t="s">
        <v>2630</v>
      </c>
      <c r="C925" s="192" t="s">
        <v>2926</v>
      </c>
      <c r="D925" s="230" t="s">
        <v>2379</v>
      </c>
      <c r="E925" s="231"/>
      <c r="F925" s="232"/>
      <c r="G925" s="192" t="s">
        <v>1</v>
      </c>
      <c r="H925" s="191">
        <v>7.9999999999999996E-7</v>
      </c>
      <c r="I925" s="190">
        <v>67606.718200000003</v>
      </c>
      <c r="J925" s="189">
        <v>0.05</v>
      </c>
    </row>
    <row r="926" spans="1:10" ht="14.25" customHeight="1" x14ac:dyDescent="0.25">
      <c r="A926" s="192" t="s">
        <v>2631</v>
      </c>
      <c r="B926" s="192" t="s">
        <v>2630</v>
      </c>
      <c r="C926" s="192" t="s">
        <v>2925</v>
      </c>
      <c r="D926" s="230" t="s">
        <v>2924</v>
      </c>
      <c r="E926" s="231"/>
      <c r="F926" s="232"/>
      <c r="G926" s="192" t="s">
        <v>0</v>
      </c>
      <c r="H926" s="191">
        <v>6.0000000000000001E-3</v>
      </c>
      <c r="I926" s="190">
        <v>8.93</v>
      </c>
      <c r="J926" s="189">
        <v>0.12</v>
      </c>
    </row>
    <row r="927" spans="1:10" ht="14.25" customHeight="1" x14ac:dyDescent="0.25">
      <c r="A927" s="192" t="s">
        <v>2631</v>
      </c>
      <c r="B927" s="192" t="s">
        <v>2630</v>
      </c>
      <c r="C927" s="192" t="s">
        <v>2739</v>
      </c>
      <c r="D927" s="230" t="s">
        <v>2738</v>
      </c>
      <c r="E927" s="231"/>
      <c r="F927" s="232"/>
      <c r="G927" s="192" t="s">
        <v>0</v>
      </c>
      <c r="H927" s="191">
        <v>0.19620000000000001</v>
      </c>
      <c r="I927" s="190">
        <v>9.89</v>
      </c>
      <c r="J927" s="189">
        <v>4.24</v>
      </c>
    </row>
    <row r="928" spans="1:10" ht="14.25" customHeight="1" x14ac:dyDescent="0.25">
      <c r="A928" s="192" t="s">
        <v>2631</v>
      </c>
      <c r="B928" s="192" t="s">
        <v>2630</v>
      </c>
      <c r="C928" s="192" t="s">
        <v>2646</v>
      </c>
      <c r="D928" s="230" t="s">
        <v>2645</v>
      </c>
      <c r="E928" s="231"/>
      <c r="F928" s="232"/>
      <c r="G928" s="192" t="s">
        <v>0</v>
      </c>
      <c r="H928" s="191">
        <v>0.57828060000000003</v>
      </c>
      <c r="I928" s="190">
        <v>6.46</v>
      </c>
      <c r="J928" s="189">
        <v>8.17</v>
      </c>
    </row>
    <row r="929" spans="1:10" ht="14.25" customHeight="1" x14ac:dyDescent="0.25">
      <c r="A929" s="239" t="s">
        <v>2627</v>
      </c>
      <c r="B929" s="240"/>
      <c r="C929" s="240"/>
      <c r="D929" s="240"/>
      <c r="E929" s="241"/>
      <c r="F929" s="188">
        <v>5.73</v>
      </c>
      <c r="G929" s="239" t="s">
        <v>2626</v>
      </c>
      <c r="H929" s="240"/>
      <c r="I929" s="241"/>
      <c r="J929" s="188">
        <v>20.84</v>
      </c>
    </row>
    <row r="930" spans="1:10" ht="14.25" customHeight="1" x14ac:dyDescent="0.25">
      <c r="A930" s="239" t="s">
        <v>2625</v>
      </c>
      <c r="B930" s="240"/>
      <c r="C930" s="240"/>
      <c r="D930" s="240"/>
      <c r="E930" s="241"/>
      <c r="F930" s="188">
        <v>6.8</v>
      </c>
      <c r="G930" s="239" t="s">
        <v>2624</v>
      </c>
      <c r="H930" s="240"/>
      <c r="I930" s="241"/>
      <c r="J930" s="188">
        <v>4.68</v>
      </c>
    </row>
    <row r="931" spans="1:10" ht="14.25" customHeight="1" x14ac:dyDescent="0.25">
      <c r="A931" s="239" t="s">
        <v>2623</v>
      </c>
      <c r="B931" s="240"/>
      <c r="C931" s="240"/>
      <c r="D931" s="240"/>
      <c r="E931" s="241"/>
      <c r="F931" s="188">
        <v>12.53</v>
      </c>
      <c r="G931" s="239" t="s">
        <v>2622</v>
      </c>
      <c r="H931" s="240"/>
      <c r="I931" s="241"/>
      <c r="J931" s="188">
        <v>25.52</v>
      </c>
    </row>
    <row r="932" spans="1:10" ht="14.25" customHeight="1" x14ac:dyDescent="0.25">
      <c r="A932" s="196" t="s">
        <v>225</v>
      </c>
      <c r="B932" s="196" t="s">
        <v>2630</v>
      </c>
      <c r="C932" s="196" t="s">
        <v>2929</v>
      </c>
      <c r="D932" s="233" t="s">
        <v>210</v>
      </c>
      <c r="E932" s="234"/>
      <c r="F932" s="234"/>
      <c r="G932" s="234"/>
      <c r="H932" s="234"/>
      <c r="I932" s="235"/>
      <c r="J932" s="196" t="s">
        <v>1576</v>
      </c>
    </row>
    <row r="933" spans="1:10" ht="14.25" customHeight="1" x14ac:dyDescent="0.25">
      <c r="A933" s="195" t="s">
        <v>74</v>
      </c>
      <c r="B933" s="195" t="s">
        <v>75</v>
      </c>
      <c r="C933" s="195" t="s">
        <v>29</v>
      </c>
      <c r="D933" s="236" t="s">
        <v>30</v>
      </c>
      <c r="E933" s="237"/>
      <c r="F933" s="238"/>
      <c r="G933" s="195" t="s">
        <v>2635</v>
      </c>
      <c r="H933" s="195" t="s">
        <v>1465</v>
      </c>
      <c r="I933" s="194" t="s">
        <v>2634</v>
      </c>
      <c r="J933" s="193" t="s">
        <v>76</v>
      </c>
    </row>
    <row r="934" spans="1:10" ht="14.25" customHeight="1" x14ac:dyDescent="0.25">
      <c r="A934" s="192" t="s">
        <v>2631</v>
      </c>
      <c r="B934" s="192" t="s">
        <v>2630</v>
      </c>
      <c r="C934" s="192" t="s">
        <v>2646</v>
      </c>
      <c r="D934" s="230" t="s">
        <v>2645</v>
      </c>
      <c r="E934" s="231"/>
      <c r="F934" s="232"/>
      <c r="G934" s="192" t="s">
        <v>0</v>
      </c>
      <c r="H934" s="191">
        <v>2.9842187999999998</v>
      </c>
      <c r="I934" s="190">
        <v>6.46</v>
      </c>
      <c r="J934" s="189">
        <v>42.15</v>
      </c>
    </row>
    <row r="935" spans="1:10" ht="14.25" customHeight="1" x14ac:dyDescent="0.25">
      <c r="A935" s="239" t="s">
        <v>2627</v>
      </c>
      <c r="B935" s="240"/>
      <c r="C935" s="240"/>
      <c r="D935" s="240"/>
      <c r="E935" s="241"/>
      <c r="F935" s="188">
        <v>19.28</v>
      </c>
      <c r="G935" s="239" t="s">
        <v>2626</v>
      </c>
      <c r="H935" s="240"/>
      <c r="I935" s="241"/>
      <c r="J935" s="188">
        <v>64.73</v>
      </c>
    </row>
    <row r="936" spans="1:10" ht="14.25" customHeight="1" x14ac:dyDescent="0.25">
      <c r="A936" s="239" t="s">
        <v>2625</v>
      </c>
      <c r="B936" s="240"/>
      <c r="C936" s="240"/>
      <c r="D936" s="240"/>
      <c r="E936" s="241"/>
      <c r="F936" s="188">
        <v>22.89</v>
      </c>
      <c r="G936" s="239" t="s">
        <v>2624</v>
      </c>
      <c r="H936" s="240"/>
      <c r="I936" s="241"/>
      <c r="J936" s="188">
        <v>14.54</v>
      </c>
    </row>
    <row r="937" spans="1:10" ht="14.25" customHeight="1" x14ac:dyDescent="0.25">
      <c r="A937" s="239" t="s">
        <v>2623</v>
      </c>
      <c r="B937" s="240"/>
      <c r="C937" s="240"/>
      <c r="D937" s="240"/>
      <c r="E937" s="241"/>
      <c r="F937" s="188">
        <v>42.17</v>
      </c>
      <c r="G937" s="239" t="s">
        <v>2622</v>
      </c>
      <c r="H937" s="240"/>
      <c r="I937" s="241"/>
      <c r="J937" s="188">
        <v>79.27</v>
      </c>
    </row>
    <row r="938" spans="1:10" ht="14.25" customHeight="1" x14ac:dyDescent="0.25">
      <c r="A938" s="196" t="s">
        <v>226</v>
      </c>
      <c r="B938" s="196" t="s">
        <v>2630</v>
      </c>
      <c r="C938" s="196" t="s">
        <v>3771</v>
      </c>
      <c r="D938" s="233" t="s">
        <v>212</v>
      </c>
      <c r="E938" s="234"/>
      <c r="F938" s="234"/>
      <c r="G938" s="234"/>
      <c r="H938" s="234"/>
      <c r="I938" s="235"/>
      <c r="J938" s="196" t="s">
        <v>198</v>
      </c>
    </row>
    <row r="939" spans="1:10" ht="14.25" customHeight="1" x14ac:dyDescent="0.25">
      <c r="A939" s="195" t="s">
        <v>74</v>
      </c>
      <c r="B939" s="195" t="s">
        <v>75</v>
      </c>
      <c r="C939" s="195" t="s">
        <v>29</v>
      </c>
      <c r="D939" s="236" t="s">
        <v>30</v>
      </c>
      <c r="E939" s="237"/>
      <c r="F939" s="238"/>
      <c r="G939" s="195" t="s">
        <v>2635</v>
      </c>
      <c r="H939" s="195" t="s">
        <v>1465</v>
      </c>
      <c r="I939" s="194" t="s">
        <v>2634</v>
      </c>
      <c r="J939" s="193" t="s">
        <v>76</v>
      </c>
    </row>
    <row r="940" spans="1:10" ht="14.25" customHeight="1" x14ac:dyDescent="0.25">
      <c r="A940" s="192" t="s">
        <v>2643</v>
      </c>
      <c r="B940" s="192" t="s">
        <v>2630</v>
      </c>
      <c r="C940" s="192" t="s">
        <v>2761</v>
      </c>
      <c r="D940" s="230" t="s">
        <v>1909</v>
      </c>
      <c r="E940" s="231"/>
      <c r="F940" s="232"/>
      <c r="G940" s="192" t="s">
        <v>1606</v>
      </c>
      <c r="H940" s="191">
        <v>1.6479999999999999E-3</v>
      </c>
      <c r="I940" s="190">
        <v>4.8365999999999998</v>
      </c>
      <c r="J940" s="189">
        <v>0.01</v>
      </c>
    </row>
    <row r="941" spans="1:10" ht="22.9" customHeight="1" x14ac:dyDescent="0.25">
      <c r="A941" s="192" t="s">
        <v>2725</v>
      </c>
      <c r="B941" s="192" t="s">
        <v>2630</v>
      </c>
      <c r="C941" s="192" t="s">
        <v>2750</v>
      </c>
      <c r="D941" s="230" t="s">
        <v>2123</v>
      </c>
      <c r="E941" s="231"/>
      <c r="F941" s="232"/>
      <c r="G941" s="192" t="s">
        <v>1</v>
      </c>
      <c r="H941" s="191">
        <v>2.9999999999999999E-7</v>
      </c>
      <c r="I941" s="190">
        <v>10510.0375</v>
      </c>
      <c r="J941" s="189">
        <v>0</v>
      </c>
    </row>
    <row r="942" spans="1:10" ht="14.25" customHeight="1" x14ac:dyDescent="0.25">
      <c r="A942" s="192" t="s">
        <v>2631</v>
      </c>
      <c r="B942" s="192" t="s">
        <v>2630</v>
      </c>
      <c r="C942" s="192" t="s">
        <v>2739</v>
      </c>
      <c r="D942" s="230" t="s">
        <v>2738</v>
      </c>
      <c r="E942" s="231"/>
      <c r="F942" s="232"/>
      <c r="G942" s="192" t="s">
        <v>0</v>
      </c>
      <c r="H942" s="191">
        <v>3.2000000000000002E-3</v>
      </c>
      <c r="I942" s="190">
        <v>9.89</v>
      </c>
      <c r="J942" s="189">
        <v>7.0000000000000007E-2</v>
      </c>
    </row>
    <row r="943" spans="1:10" ht="14.25" customHeight="1" x14ac:dyDescent="0.25">
      <c r="A943" s="192" t="s">
        <v>2631</v>
      </c>
      <c r="B943" s="192" t="s">
        <v>2630</v>
      </c>
      <c r="C943" s="192" t="s">
        <v>2639</v>
      </c>
      <c r="D943" s="230" t="s">
        <v>2638</v>
      </c>
      <c r="E943" s="231"/>
      <c r="F943" s="232"/>
      <c r="G943" s="192" t="s">
        <v>0</v>
      </c>
      <c r="H943" s="191">
        <v>3.7270999999999999E-2</v>
      </c>
      <c r="I943" s="190">
        <v>8.93</v>
      </c>
      <c r="J943" s="189">
        <v>0.73</v>
      </c>
    </row>
    <row r="944" spans="1:10" ht="14.25" customHeight="1" x14ac:dyDescent="0.25">
      <c r="A944" s="192" t="s">
        <v>2631</v>
      </c>
      <c r="B944" s="192" t="s">
        <v>2630</v>
      </c>
      <c r="C944" s="192" t="s">
        <v>2646</v>
      </c>
      <c r="D944" s="230" t="s">
        <v>2645</v>
      </c>
      <c r="E944" s="231"/>
      <c r="F944" s="232"/>
      <c r="G944" s="192" t="s">
        <v>0</v>
      </c>
      <c r="H944" s="191">
        <v>5.58699E-2</v>
      </c>
      <c r="I944" s="190">
        <v>6.46</v>
      </c>
      <c r="J944" s="189">
        <v>0.79</v>
      </c>
    </row>
    <row r="945" spans="1:10" ht="14.25" customHeight="1" x14ac:dyDescent="0.25">
      <c r="A945" s="239" t="s">
        <v>2627</v>
      </c>
      <c r="B945" s="240"/>
      <c r="C945" s="240"/>
      <c r="D945" s="240"/>
      <c r="E945" s="241"/>
      <c r="F945" s="188">
        <v>0.73</v>
      </c>
      <c r="G945" s="239" t="s">
        <v>2626</v>
      </c>
      <c r="H945" s="240"/>
      <c r="I945" s="241"/>
      <c r="J945" s="188">
        <v>2.33</v>
      </c>
    </row>
    <row r="946" spans="1:10" ht="14.25" customHeight="1" x14ac:dyDescent="0.25">
      <c r="A946" s="239" t="s">
        <v>2625</v>
      </c>
      <c r="B946" s="240"/>
      <c r="C946" s="240"/>
      <c r="D946" s="240"/>
      <c r="E946" s="241"/>
      <c r="F946" s="188">
        <v>0.85</v>
      </c>
      <c r="G946" s="239" t="s">
        <v>2624</v>
      </c>
      <c r="H946" s="240"/>
      <c r="I946" s="241"/>
      <c r="J946" s="188">
        <v>0.52</v>
      </c>
    </row>
    <row r="947" spans="1:10" ht="14.25" customHeight="1" x14ac:dyDescent="0.25">
      <c r="A947" s="239" t="s">
        <v>2623</v>
      </c>
      <c r="B947" s="240"/>
      <c r="C947" s="240"/>
      <c r="D947" s="240"/>
      <c r="E947" s="241"/>
      <c r="F947" s="188">
        <v>1.58</v>
      </c>
      <c r="G947" s="239" t="s">
        <v>2622</v>
      </c>
      <c r="H947" s="240"/>
      <c r="I947" s="241"/>
      <c r="J947" s="188">
        <v>2.85</v>
      </c>
    </row>
    <row r="948" spans="1:10" ht="14.25" customHeight="1" x14ac:dyDescent="0.25">
      <c r="A948" s="196" t="s">
        <v>227</v>
      </c>
      <c r="B948" s="196" t="s">
        <v>2630</v>
      </c>
      <c r="C948" s="196" t="s">
        <v>2928</v>
      </c>
      <c r="D948" s="233" t="s">
        <v>222</v>
      </c>
      <c r="E948" s="234"/>
      <c r="F948" s="234"/>
      <c r="G948" s="234"/>
      <c r="H948" s="234"/>
      <c r="I948" s="235"/>
      <c r="J948" s="196" t="s">
        <v>1576</v>
      </c>
    </row>
    <row r="949" spans="1:10" ht="14.25" customHeight="1" x14ac:dyDescent="0.25">
      <c r="A949" s="195" t="s">
        <v>74</v>
      </c>
      <c r="B949" s="195" t="s">
        <v>75</v>
      </c>
      <c r="C949" s="195" t="s">
        <v>29</v>
      </c>
      <c r="D949" s="236" t="s">
        <v>30</v>
      </c>
      <c r="E949" s="237"/>
      <c r="F949" s="238"/>
      <c r="G949" s="195" t="s">
        <v>2635</v>
      </c>
      <c r="H949" s="195" t="s">
        <v>1465</v>
      </c>
      <c r="I949" s="194" t="s">
        <v>2634</v>
      </c>
      <c r="J949" s="193" t="s">
        <v>76</v>
      </c>
    </row>
    <row r="950" spans="1:10" ht="14.25" customHeight="1" x14ac:dyDescent="0.25">
      <c r="A950" s="192" t="s">
        <v>2643</v>
      </c>
      <c r="B950" s="192" t="s">
        <v>2630</v>
      </c>
      <c r="C950" s="192" t="s">
        <v>2761</v>
      </c>
      <c r="D950" s="230" t="s">
        <v>1909</v>
      </c>
      <c r="E950" s="231"/>
      <c r="F950" s="232"/>
      <c r="G950" s="192" t="s">
        <v>1606</v>
      </c>
      <c r="H950" s="191">
        <v>0.20208599999999999</v>
      </c>
      <c r="I950" s="190">
        <v>4.8365999999999998</v>
      </c>
      <c r="J950" s="189">
        <v>0.98</v>
      </c>
    </row>
    <row r="951" spans="1:10" ht="14.25" customHeight="1" x14ac:dyDescent="0.25">
      <c r="A951" s="192" t="s">
        <v>2643</v>
      </c>
      <c r="B951" s="192" t="s">
        <v>2630</v>
      </c>
      <c r="C951" s="192" t="s">
        <v>2760</v>
      </c>
      <c r="D951" s="230" t="s">
        <v>1789</v>
      </c>
      <c r="E951" s="231"/>
      <c r="F951" s="232"/>
      <c r="G951" s="192" t="s">
        <v>1606</v>
      </c>
      <c r="H951" s="191">
        <v>0.17366400000000001</v>
      </c>
      <c r="I951" s="190">
        <v>5.3712999999999997</v>
      </c>
      <c r="J951" s="189">
        <v>0.93</v>
      </c>
    </row>
    <row r="952" spans="1:10" ht="22.9" customHeight="1" x14ac:dyDescent="0.25">
      <c r="A952" s="192" t="s">
        <v>2725</v>
      </c>
      <c r="B952" s="192" t="s">
        <v>2630</v>
      </c>
      <c r="C952" s="192" t="s">
        <v>2750</v>
      </c>
      <c r="D952" s="230" t="s">
        <v>2123</v>
      </c>
      <c r="E952" s="231"/>
      <c r="F952" s="232"/>
      <c r="G952" s="192" t="s">
        <v>1</v>
      </c>
      <c r="H952" s="191">
        <v>2.6299999999999999E-5</v>
      </c>
      <c r="I952" s="190">
        <v>10510.0375</v>
      </c>
      <c r="J952" s="189">
        <v>0.28000000000000003</v>
      </c>
    </row>
    <row r="953" spans="1:10" ht="32.65" customHeight="1" x14ac:dyDescent="0.25">
      <c r="A953" s="192" t="s">
        <v>2725</v>
      </c>
      <c r="B953" s="192" t="s">
        <v>2630</v>
      </c>
      <c r="C953" s="192" t="s">
        <v>2927</v>
      </c>
      <c r="D953" s="230" t="s">
        <v>2079</v>
      </c>
      <c r="E953" s="231"/>
      <c r="F953" s="232"/>
      <c r="G953" s="192" t="s">
        <v>1</v>
      </c>
      <c r="H953" s="191">
        <v>5.9999999999999997E-7</v>
      </c>
      <c r="I953" s="190">
        <v>573715.01749999996</v>
      </c>
      <c r="J953" s="189">
        <v>0.34</v>
      </c>
    </row>
    <row r="954" spans="1:10" ht="32.65" customHeight="1" x14ac:dyDescent="0.25">
      <c r="A954" s="192" t="s">
        <v>2725</v>
      </c>
      <c r="B954" s="192" t="s">
        <v>2630</v>
      </c>
      <c r="C954" s="192" t="s">
        <v>2926</v>
      </c>
      <c r="D954" s="230" t="s">
        <v>2379</v>
      </c>
      <c r="E954" s="231"/>
      <c r="F954" s="232"/>
      <c r="G954" s="192" t="s">
        <v>1</v>
      </c>
      <c r="H954" s="191">
        <v>7.9999999999999996E-7</v>
      </c>
      <c r="I954" s="190">
        <v>67606.718200000003</v>
      </c>
      <c r="J954" s="189">
        <v>0.05</v>
      </c>
    </row>
    <row r="955" spans="1:10" ht="14.25" customHeight="1" x14ac:dyDescent="0.25">
      <c r="A955" s="192" t="s">
        <v>2631</v>
      </c>
      <c r="B955" s="192" t="s">
        <v>2630</v>
      </c>
      <c r="C955" s="192" t="s">
        <v>2925</v>
      </c>
      <c r="D955" s="230" t="s">
        <v>2924</v>
      </c>
      <c r="E955" s="231"/>
      <c r="F955" s="232"/>
      <c r="G955" s="192" t="s">
        <v>0</v>
      </c>
      <c r="H955" s="191">
        <v>6.0000000000000001E-3</v>
      </c>
      <c r="I955" s="190">
        <v>8.93</v>
      </c>
      <c r="J955" s="189">
        <v>0.12</v>
      </c>
    </row>
    <row r="956" spans="1:10" ht="14.25" customHeight="1" x14ac:dyDescent="0.25">
      <c r="A956" s="192" t="s">
        <v>2631</v>
      </c>
      <c r="B956" s="192" t="s">
        <v>2630</v>
      </c>
      <c r="C956" s="192" t="s">
        <v>2739</v>
      </c>
      <c r="D956" s="230" t="s">
        <v>2738</v>
      </c>
      <c r="E956" s="231"/>
      <c r="F956" s="232"/>
      <c r="G956" s="192" t="s">
        <v>0</v>
      </c>
      <c r="H956" s="191">
        <v>0.19620000000000001</v>
      </c>
      <c r="I956" s="190">
        <v>9.89</v>
      </c>
      <c r="J956" s="189">
        <v>4.24</v>
      </c>
    </row>
    <row r="957" spans="1:10" ht="14.25" customHeight="1" x14ac:dyDescent="0.25">
      <c r="A957" s="192" t="s">
        <v>2631</v>
      </c>
      <c r="B957" s="192" t="s">
        <v>2630</v>
      </c>
      <c r="C957" s="192" t="s">
        <v>2646</v>
      </c>
      <c r="D957" s="230" t="s">
        <v>2645</v>
      </c>
      <c r="E957" s="231"/>
      <c r="F957" s="232"/>
      <c r="G957" s="192" t="s">
        <v>0</v>
      </c>
      <c r="H957" s="191">
        <v>0.57828060000000003</v>
      </c>
      <c r="I957" s="190">
        <v>6.46</v>
      </c>
      <c r="J957" s="189">
        <v>8.17</v>
      </c>
    </row>
    <row r="958" spans="1:10" ht="14.25" customHeight="1" x14ac:dyDescent="0.25">
      <c r="A958" s="239" t="s">
        <v>2627</v>
      </c>
      <c r="B958" s="240"/>
      <c r="C958" s="240"/>
      <c r="D958" s="240"/>
      <c r="E958" s="241"/>
      <c r="F958" s="188">
        <v>5.73</v>
      </c>
      <c r="G958" s="239" t="s">
        <v>2626</v>
      </c>
      <c r="H958" s="240"/>
      <c r="I958" s="241"/>
      <c r="J958" s="188">
        <v>20.84</v>
      </c>
    </row>
    <row r="959" spans="1:10" ht="14.25" customHeight="1" x14ac:dyDescent="0.25">
      <c r="A959" s="239" t="s">
        <v>2625</v>
      </c>
      <c r="B959" s="240"/>
      <c r="C959" s="240"/>
      <c r="D959" s="240"/>
      <c r="E959" s="241"/>
      <c r="F959" s="188">
        <v>6.8</v>
      </c>
      <c r="G959" s="239" t="s">
        <v>2624</v>
      </c>
      <c r="H959" s="240"/>
      <c r="I959" s="241"/>
      <c r="J959" s="188">
        <v>4.68</v>
      </c>
    </row>
    <row r="960" spans="1:10" ht="14.25" customHeight="1" x14ac:dyDescent="0.25">
      <c r="A960" s="239" t="s">
        <v>2623</v>
      </c>
      <c r="B960" s="240"/>
      <c r="C960" s="240"/>
      <c r="D960" s="240"/>
      <c r="E960" s="241"/>
      <c r="F960" s="188">
        <v>12.53</v>
      </c>
      <c r="G960" s="239" t="s">
        <v>2622</v>
      </c>
      <c r="H960" s="240"/>
      <c r="I960" s="241"/>
      <c r="J960" s="188">
        <v>25.52</v>
      </c>
    </row>
    <row r="961" spans="1:10" ht="14.25" customHeight="1" x14ac:dyDescent="0.25">
      <c r="A961" s="196" t="s">
        <v>231</v>
      </c>
      <c r="B961" s="196" t="s">
        <v>2630</v>
      </c>
      <c r="C961" s="196" t="s">
        <v>3770</v>
      </c>
      <c r="D961" s="233" t="s">
        <v>232</v>
      </c>
      <c r="E961" s="234"/>
      <c r="F961" s="234"/>
      <c r="G961" s="234"/>
      <c r="H961" s="234"/>
      <c r="I961" s="235"/>
      <c r="J961" s="196" t="s">
        <v>198</v>
      </c>
    </row>
    <row r="962" spans="1:10" ht="14.25" customHeight="1" x14ac:dyDescent="0.25">
      <c r="A962" s="195" t="s">
        <v>74</v>
      </c>
      <c r="B962" s="195" t="s">
        <v>75</v>
      </c>
      <c r="C962" s="195" t="s">
        <v>29</v>
      </c>
      <c r="D962" s="236" t="s">
        <v>30</v>
      </c>
      <c r="E962" s="237"/>
      <c r="F962" s="238"/>
      <c r="G962" s="195" t="s">
        <v>2635</v>
      </c>
      <c r="H962" s="195" t="s">
        <v>1465</v>
      </c>
      <c r="I962" s="194" t="s">
        <v>2634</v>
      </c>
      <c r="J962" s="193" t="s">
        <v>76</v>
      </c>
    </row>
    <row r="963" spans="1:10" ht="2.65" customHeight="1" x14ac:dyDescent="0.25"/>
    <row r="964" spans="1:10" ht="11.25" customHeight="1" x14ac:dyDescent="0.25">
      <c r="A964" s="242" t="s">
        <v>2621</v>
      </c>
      <c r="B964" s="242"/>
      <c r="C964" s="242"/>
      <c r="D964" s="242"/>
      <c r="E964" s="242"/>
      <c r="F964" s="242"/>
      <c r="G964" s="242"/>
      <c r="H964" s="242"/>
      <c r="I964" s="242"/>
      <c r="J964" s="242"/>
    </row>
    <row r="965" spans="1:10" ht="11.25" customHeight="1" x14ac:dyDescent="0.25">
      <c r="A965" s="242" t="s">
        <v>2620</v>
      </c>
      <c r="B965" s="242"/>
      <c r="C965" s="242"/>
      <c r="D965" s="242"/>
      <c r="E965" s="242"/>
      <c r="F965" s="242"/>
      <c r="G965" s="242"/>
      <c r="H965" s="242"/>
      <c r="I965" s="242"/>
      <c r="J965" s="242"/>
    </row>
    <row r="966" spans="1:10" ht="11.25" customHeight="1" x14ac:dyDescent="0.25">
      <c r="A966" s="242" t="s">
        <v>2619</v>
      </c>
      <c r="B966" s="242"/>
      <c r="C966" s="242"/>
      <c r="D966" s="242"/>
      <c r="E966" s="242"/>
      <c r="F966" s="242"/>
      <c r="G966" s="242"/>
      <c r="H966" s="242"/>
      <c r="I966" s="242"/>
      <c r="J966" s="242"/>
    </row>
    <row r="967" spans="1:10" ht="70.900000000000006" customHeight="1" x14ac:dyDescent="0.25"/>
    <row r="968" spans="1:10" ht="14.25" customHeight="1" x14ac:dyDescent="0.25">
      <c r="A968" s="210" t="s">
        <v>2673</v>
      </c>
      <c r="B968" s="211"/>
      <c r="C968" s="211"/>
      <c r="D968" s="211"/>
      <c r="E968" s="211"/>
      <c r="F968" s="211"/>
      <c r="G968" s="211"/>
      <c r="H968" s="211"/>
      <c r="I968" s="211"/>
      <c r="J968" s="212"/>
    </row>
    <row r="969" spans="1:10" ht="14.25" customHeight="1" x14ac:dyDescent="0.25">
      <c r="A969" s="200" t="s">
        <v>2672</v>
      </c>
      <c r="B969" s="213" t="s">
        <v>77</v>
      </c>
      <c r="C969" s="214"/>
      <c r="D969" s="214"/>
      <c r="E969" s="214"/>
      <c r="F969" s="214"/>
      <c r="G969" s="214"/>
      <c r="H969" s="215"/>
      <c r="I969" s="197" t="s">
        <v>2671</v>
      </c>
      <c r="J969" s="192" t="s">
        <v>3769</v>
      </c>
    </row>
    <row r="970" spans="1:10" ht="14.25" customHeight="1" x14ac:dyDescent="0.25">
      <c r="A970" s="200" t="s">
        <v>81</v>
      </c>
      <c r="B970" s="213" t="s">
        <v>85</v>
      </c>
      <c r="C970" s="214"/>
      <c r="D970" s="214"/>
      <c r="E970" s="214"/>
      <c r="F970" s="214"/>
      <c r="G970" s="214"/>
      <c r="H970" s="215"/>
      <c r="I970" s="197" t="s">
        <v>2669</v>
      </c>
      <c r="J970" s="202">
        <v>45477</v>
      </c>
    </row>
    <row r="971" spans="1:10" ht="14.25" customHeight="1" x14ac:dyDescent="0.25">
      <c r="A971" s="199" t="s">
        <v>2668</v>
      </c>
      <c r="B971" s="213" t="s">
        <v>2667</v>
      </c>
      <c r="C971" s="214"/>
      <c r="D971" s="214"/>
      <c r="E971" s="214"/>
      <c r="F971" s="214"/>
      <c r="G971" s="214"/>
      <c r="H971" s="215"/>
      <c r="I971" s="216" t="s">
        <v>2666</v>
      </c>
      <c r="J971" s="217"/>
    </row>
    <row r="972" spans="1:10" ht="14.25" customHeight="1" x14ac:dyDescent="0.25">
      <c r="A972" s="218" t="s">
        <v>2665</v>
      </c>
      <c r="B972" s="221" t="s">
        <v>2664</v>
      </c>
      <c r="C972" s="222"/>
      <c r="D972" s="222"/>
      <c r="E972" s="222"/>
      <c r="F972" s="222"/>
      <c r="G972" s="222"/>
      <c r="H972" s="223"/>
      <c r="I972" s="197" t="s">
        <v>2663</v>
      </c>
      <c r="J972" s="192" t="s">
        <v>2662</v>
      </c>
    </row>
    <row r="973" spans="1:10" ht="14.25" customHeight="1" x14ac:dyDescent="0.25">
      <c r="A973" s="219"/>
      <c r="B973" s="224"/>
      <c r="C973" s="225"/>
      <c r="D973" s="225"/>
      <c r="E973" s="225"/>
      <c r="F973" s="225"/>
      <c r="G973" s="225"/>
      <c r="H973" s="226"/>
      <c r="I973" s="198" t="s">
        <v>2661</v>
      </c>
      <c r="J973" s="192" t="s">
        <v>2660</v>
      </c>
    </row>
    <row r="974" spans="1:10" ht="14.25" customHeight="1" x14ac:dyDescent="0.25">
      <c r="A974" s="219"/>
      <c r="B974" s="224"/>
      <c r="C974" s="225"/>
      <c r="D974" s="225"/>
      <c r="E974" s="225"/>
      <c r="F974" s="225"/>
      <c r="G974" s="225"/>
      <c r="H974" s="226"/>
      <c r="I974" s="216" t="s">
        <v>27</v>
      </c>
      <c r="J974" s="217"/>
    </row>
    <row r="975" spans="1:10" ht="14.25" customHeight="1" x14ac:dyDescent="0.25">
      <c r="A975" s="219"/>
      <c r="B975" s="227"/>
      <c r="C975" s="228"/>
      <c r="D975" s="228"/>
      <c r="E975" s="228"/>
      <c r="F975" s="228"/>
      <c r="G975" s="228"/>
      <c r="H975" s="229"/>
      <c r="I975" s="197" t="s">
        <v>2659</v>
      </c>
      <c r="J975" s="192" t="s">
        <v>2658</v>
      </c>
    </row>
    <row r="976" spans="1:10" ht="14.25" customHeight="1" x14ac:dyDescent="0.25">
      <c r="A976" s="220"/>
      <c r="B976" s="230" t="s">
        <v>2383</v>
      </c>
      <c r="C976" s="231"/>
      <c r="D976" s="232"/>
      <c r="E976" s="230" t="s">
        <v>2383</v>
      </c>
      <c r="F976" s="231"/>
      <c r="G976" s="231"/>
      <c r="H976" s="232"/>
      <c r="I976" s="197" t="s">
        <v>2657</v>
      </c>
      <c r="J976" s="192" t="s">
        <v>2383</v>
      </c>
    </row>
    <row r="977" spans="1:10" ht="14.25" customHeight="1" x14ac:dyDescent="0.25">
      <c r="A977" s="197" t="s">
        <v>2656</v>
      </c>
      <c r="B977" s="230" t="s">
        <v>2655</v>
      </c>
      <c r="C977" s="231"/>
      <c r="D977" s="231"/>
      <c r="E977" s="231"/>
      <c r="F977" s="231"/>
      <c r="G977" s="231"/>
      <c r="H977" s="231"/>
      <c r="I977" s="231"/>
      <c r="J977" s="232"/>
    </row>
    <row r="978" spans="1:10" ht="14.25" customHeight="1" x14ac:dyDescent="0.25">
      <c r="A978" s="192" t="s">
        <v>2643</v>
      </c>
      <c r="B978" s="192" t="s">
        <v>2630</v>
      </c>
      <c r="C978" s="192" t="s">
        <v>2702</v>
      </c>
      <c r="D978" s="230" t="s">
        <v>1597</v>
      </c>
      <c r="E978" s="231"/>
      <c r="F978" s="232"/>
      <c r="G978" s="192" t="s">
        <v>1575</v>
      </c>
      <c r="H978" s="191">
        <v>4.7036300000000003E-2</v>
      </c>
      <c r="I978" s="190">
        <v>78.9893</v>
      </c>
      <c r="J978" s="189">
        <v>3.72</v>
      </c>
    </row>
    <row r="979" spans="1:10" ht="14.25" customHeight="1" x14ac:dyDescent="0.25">
      <c r="A979" s="192" t="s">
        <v>2643</v>
      </c>
      <c r="B979" s="192" t="s">
        <v>2630</v>
      </c>
      <c r="C979" s="192" t="s">
        <v>2700</v>
      </c>
      <c r="D979" s="230" t="s">
        <v>1579</v>
      </c>
      <c r="E979" s="231"/>
      <c r="F979" s="232"/>
      <c r="G979" s="192" t="s">
        <v>19</v>
      </c>
      <c r="H979" s="191">
        <v>12.060100200000001</v>
      </c>
      <c r="I979" s="190">
        <v>0.90739999999999998</v>
      </c>
      <c r="J979" s="189">
        <v>10.94</v>
      </c>
    </row>
    <row r="980" spans="1:10" ht="14.25" customHeight="1" x14ac:dyDescent="0.25">
      <c r="A980" s="192" t="s">
        <v>2643</v>
      </c>
      <c r="B980" s="192" t="s">
        <v>2630</v>
      </c>
      <c r="C980" s="192" t="s">
        <v>2734</v>
      </c>
      <c r="D980" s="230" t="s">
        <v>2009</v>
      </c>
      <c r="E980" s="231"/>
      <c r="F980" s="232"/>
      <c r="G980" s="192" t="s">
        <v>2010</v>
      </c>
      <c r="H980" s="191">
        <v>9.6891199999999997E-2</v>
      </c>
      <c r="I980" s="190">
        <v>0.95599999999999996</v>
      </c>
      <c r="J980" s="189">
        <v>0.09</v>
      </c>
    </row>
    <row r="981" spans="1:10" ht="14.25" customHeight="1" x14ac:dyDescent="0.25">
      <c r="A981" s="192" t="s">
        <v>2643</v>
      </c>
      <c r="B981" s="192" t="s">
        <v>2630</v>
      </c>
      <c r="C981" s="192" t="s">
        <v>2697</v>
      </c>
      <c r="D981" s="230" t="s">
        <v>1666</v>
      </c>
      <c r="E981" s="231"/>
      <c r="F981" s="232"/>
      <c r="G981" s="192" t="s">
        <v>1575</v>
      </c>
      <c r="H981" s="191">
        <v>3.2888599999999997E-2</v>
      </c>
      <c r="I981" s="190">
        <v>161.17859999999999</v>
      </c>
      <c r="J981" s="189">
        <v>5.3</v>
      </c>
    </row>
    <row r="982" spans="1:10" ht="22.9" customHeight="1" x14ac:dyDescent="0.25">
      <c r="A982" s="192" t="s">
        <v>2725</v>
      </c>
      <c r="B982" s="192" t="s">
        <v>2630</v>
      </c>
      <c r="C982" s="192" t="s">
        <v>2746</v>
      </c>
      <c r="D982" s="230" t="s">
        <v>2204</v>
      </c>
      <c r="E982" s="231"/>
      <c r="F982" s="232"/>
      <c r="G982" s="192" t="s">
        <v>1</v>
      </c>
      <c r="H982" s="191">
        <v>8.3000000000000002E-6</v>
      </c>
      <c r="I982" s="190">
        <v>20420.8583</v>
      </c>
      <c r="J982" s="189">
        <v>0.17</v>
      </c>
    </row>
    <row r="983" spans="1:10" ht="14.25" customHeight="1" x14ac:dyDescent="0.25">
      <c r="A983" s="192" t="s">
        <v>2631</v>
      </c>
      <c r="B983" s="192" t="s">
        <v>2630</v>
      </c>
      <c r="C983" s="192" t="s">
        <v>2639</v>
      </c>
      <c r="D983" s="230" t="s">
        <v>2638</v>
      </c>
      <c r="E983" s="231"/>
      <c r="F983" s="232"/>
      <c r="G983" s="192" t="s">
        <v>0</v>
      </c>
      <c r="H983" s="191">
        <v>0.25888169999999999</v>
      </c>
      <c r="I983" s="190">
        <v>8.93</v>
      </c>
      <c r="J983" s="189">
        <v>5.0599999999999996</v>
      </c>
    </row>
    <row r="984" spans="1:10" ht="14.25" customHeight="1" x14ac:dyDescent="0.25">
      <c r="A984" s="192" t="s">
        <v>2631</v>
      </c>
      <c r="B984" s="192" t="s">
        <v>2630</v>
      </c>
      <c r="C984" s="192" t="s">
        <v>2646</v>
      </c>
      <c r="D984" s="230" t="s">
        <v>2645</v>
      </c>
      <c r="E984" s="231"/>
      <c r="F984" s="232"/>
      <c r="G984" s="192" t="s">
        <v>0</v>
      </c>
      <c r="H984" s="191">
        <v>0.1895742</v>
      </c>
      <c r="I984" s="190">
        <v>6.46</v>
      </c>
      <c r="J984" s="189">
        <v>2.68</v>
      </c>
    </row>
    <row r="985" spans="1:10" ht="14.25" customHeight="1" x14ac:dyDescent="0.25">
      <c r="A985" s="192" t="s">
        <v>2631</v>
      </c>
      <c r="B985" s="192" t="s">
        <v>2630</v>
      </c>
      <c r="C985" s="192" t="s">
        <v>2713</v>
      </c>
      <c r="D985" s="230" t="s">
        <v>2712</v>
      </c>
      <c r="E985" s="231"/>
      <c r="F985" s="232"/>
      <c r="G985" s="192" t="s">
        <v>0</v>
      </c>
      <c r="H985" s="191">
        <v>7.5229799999999999E-2</v>
      </c>
      <c r="I985" s="190">
        <v>6.7</v>
      </c>
      <c r="J985" s="189">
        <v>1.1000000000000001</v>
      </c>
    </row>
    <row r="986" spans="1:10" ht="14.25" customHeight="1" x14ac:dyDescent="0.25">
      <c r="A986" s="239" t="s">
        <v>2627</v>
      </c>
      <c r="B986" s="240"/>
      <c r="C986" s="240"/>
      <c r="D986" s="240"/>
      <c r="E986" s="241"/>
      <c r="F986" s="188">
        <v>4.04</v>
      </c>
      <c r="G986" s="239" t="s">
        <v>2626</v>
      </c>
      <c r="H986" s="240"/>
      <c r="I986" s="241"/>
      <c r="J986" s="188">
        <v>33</v>
      </c>
    </row>
    <row r="987" spans="1:10" ht="14.25" customHeight="1" x14ac:dyDescent="0.25">
      <c r="A987" s="239" t="s">
        <v>2625</v>
      </c>
      <c r="B987" s="240"/>
      <c r="C987" s="240"/>
      <c r="D987" s="240"/>
      <c r="E987" s="241"/>
      <c r="F987" s="188">
        <v>4.8</v>
      </c>
      <c r="G987" s="239" t="s">
        <v>2624</v>
      </c>
      <c r="H987" s="240"/>
      <c r="I987" s="241"/>
      <c r="J987" s="188">
        <v>7.42</v>
      </c>
    </row>
    <row r="988" spans="1:10" ht="14.25" customHeight="1" x14ac:dyDescent="0.25">
      <c r="A988" s="239" t="s">
        <v>2623</v>
      </c>
      <c r="B988" s="240"/>
      <c r="C988" s="240"/>
      <c r="D988" s="240"/>
      <c r="E988" s="241"/>
      <c r="F988" s="188">
        <v>8.84</v>
      </c>
      <c r="G988" s="239" t="s">
        <v>2622</v>
      </c>
      <c r="H988" s="240"/>
      <c r="I988" s="241"/>
      <c r="J988" s="188">
        <v>40.42</v>
      </c>
    </row>
    <row r="989" spans="1:10" ht="14.25" customHeight="1" x14ac:dyDescent="0.25">
      <c r="A989" s="196" t="s">
        <v>233</v>
      </c>
      <c r="B989" s="196" t="s">
        <v>2630</v>
      </c>
      <c r="C989" s="196" t="s">
        <v>3765</v>
      </c>
      <c r="D989" s="233" t="s">
        <v>234</v>
      </c>
      <c r="E989" s="234"/>
      <c r="F989" s="234"/>
      <c r="G989" s="234"/>
      <c r="H989" s="234"/>
      <c r="I989" s="235"/>
      <c r="J989" s="196" t="s">
        <v>198</v>
      </c>
    </row>
    <row r="990" spans="1:10" ht="14.25" customHeight="1" x14ac:dyDescent="0.25">
      <c r="A990" s="195" t="s">
        <v>74</v>
      </c>
      <c r="B990" s="195" t="s">
        <v>75</v>
      </c>
      <c r="C990" s="195" t="s">
        <v>29</v>
      </c>
      <c r="D990" s="236" t="s">
        <v>30</v>
      </c>
      <c r="E990" s="237"/>
      <c r="F990" s="238"/>
      <c r="G990" s="195" t="s">
        <v>2635</v>
      </c>
      <c r="H990" s="195" t="s">
        <v>1465</v>
      </c>
      <c r="I990" s="194" t="s">
        <v>2634</v>
      </c>
      <c r="J990" s="193" t="s">
        <v>76</v>
      </c>
    </row>
    <row r="991" spans="1:10" ht="22.9" customHeight="1" x14ac:dyDescent="0.25">
      <c r="A991" s="192" t="s">
        <v>2643</v>
      </c>
      <c r="B991" s="192" t="s">
        <v>2630</v>
      </c>
      <c r="C991" s="192" t="s">
        <v>2762</v>
      </c>
      <c r="D991" s="230" t="s">
        <v>2236</v>
      </c>
      <c r="E991" s="231"/>
      <c r="F991" s="232"/>
      <c r="G991" s="192" t="s">
        <v>1606</v>
      </c>
      <c r="H991" s="191">
        <v>1.7000000000000001E-2</v>
      </c>
      <c r="I991" s="190">
        <v>6.4488000000000003</v>
      </c>
      <c r="J991" s="189">
        <v>0.11</v>
      </c>
    </row>
    <row r="992" spans="1:10" ht="14.25" customHeight="1" x14ac:dyDescent="0.25">
      <c r="A992" s="192" t="s">
        <v>2643</v>
      </c>
      <c r="B992" s="192" t="s">
        <v>2630</v>
      </c>
      <c r="C992" s="192" t="s">
        <v>2734</v>
      </c>
      <c r="D992" s="230" t="s">
        <v>2009</v>
      </c>
      <c r="E992" s="231"/>
      <c r="F992" s="232"/>
      <c r="G992" s="192" t="s">
        <v>2010</v>
      </c>
      <c r="H992" s="191">
        <v>2.3120000000000002E-2</v>
      </c>
      <c r="I992" s="190">
        <v>0.95599999999999996</v>
      </c>
      <c r="J992" s="189">
        <v>0.02</v>
      </c>
    </row>
    <row r="993" spans="1:10" ht="14.25" customHeight="1" x14ac:dyDescent="0.25">
      <c r="A993" s="192" t="s">
        <v>2643</v>
      </c>
      <c r="B993" s="192" t="s">
        <v>2630</v>
      </c>
      <c r="C993" s="192" t="s">
        <v>2759</v>
      </c>
      <c r="D993" s="230" t="s">
        <v>1656</v>
      </c>
      <c r="E993" s="231"/>
      <c r="F993" s="232"/>
      <c r="G993" s="192" t="s">
        <v>10</v>
      </c>
      <c r="H993" s="191">
        <v>0.56699999999999995</v>
      </c>
      <c r="I993" s="190">
        <v>3.0785999999999998</v>
      </c>
      <c r="J993" s="189">
        <v>1.75</v>
      </c>
    </row>
    <row r="994" spans="1:10" ht="14.25" customHeight="1" x14ac:dyDescent="0.25">
      <c r="A994" s="192" t="s">
        <v>2643</v>
      </c>
      <c r="B994" s="192" t="s">
        <v>2630</v>
      </c>
      <c r="C994" s="192" t="s">
        <v>2758</v>
      </c>
      <c r="D994" s="230" t="s">
        <v>1670</v>
      </c>
      <c r="E994" s="231"/>
      <c r="F994" s="232"/>
      <c r="G994" s="192" t="s">
        <v>10</v>
      </c>
      <c r="H994" s="191">
        <v>0.60499999999999998</v>
      </c>
      <c r="I994" s="190">
        <v>8.8063000000000002</v>
      </c>
      <c r="J994" s="189">
        <v>5.33</v>
      </c>
    </row>
    <row r="995" spans="1:10" ht="14.25" customHeight="1" x14ac:dyDescent="0.25">
      <c r="A995" s="192" t="s">
        <v>2643</v>
      </c>
      <c r="B995" s="192" t="s">
        <v>2630</v>
      </c>
      <c r="C995" s="192" t="s">
        <v>3764</v>
      </c>
      <c r="D995" s="230" t="s">
        <v>2322</v>
      </c>
      <c r="E995" s="231"/>
      <c r="F995" s="232"/>
      <c r="G995" s="192" t="s">
        <v>19</v>
      </c>
      <c r="H995" s="191">
        <v>2.5999999999999999E-2</v>
      </c>
      <c r="I995" s="190">
        <v>19.4678</v>
      </c>
      <c r="J995" s="189">
        <v>0.51</v>
      </c>
    </row>
    <row r="996" spans="1:10" ht="14.25" customHeight="1" x14ac:dyDescent="0.25">
      <c r="A996" s="192" t="s">
        <v>2643</v>
      </c>
      <c r="B996" s="192" t="s">
        <v>2630</v>
      </c>
      <c r="C996" s="192" t="s">
        <v>3590</v>
      </c>
      <c r="D996" s="230" t="s">
        <v>1610</v>
      </c>
      <c r="E996" s="231"/>
      <c r="F996" s="232"/>
      <c r="G996" s="192" t="s">
        <v>10</v>
      </c>
      <c r="H996" s="191">
        <v>1.008</v>
      </c>
      <c r="I996" s="190">
        <v>20.051100000000002</v>
      </c>
      <c r="J996" s="189">
        <v>20.21</v>
      </c>
    </row>
    <row r="997" spans="1:10" ht="14.25" customHeight="1" x14ac:dyDescent="0.25">
      <c r="A997" s="192" t="s">
        <v>2643</v>
      </c>
      <c r="B997" s="192" t="s">
        <v>2630</v>
      </c>
      <c r="C997" s="192" t="s">
        <v>3718</v>
      </c>
      <c r="D997" s="230" t="s">
        <v>1839</v>
      </c>
      <c r="E997" s="231"/>
      <c r="F997" s="232"/>
      <c r="G997" s="192" t="s">
        <v>19</v>
      </c>
      <c r="H997" s="191">
        <v>3.4000000000000002E-2</v>
      </c>
      <c r="I997" s="190">
        <v>23.575299999999999</v>
      </c>
      <c r="J997" s="189">
        <v>0.8</v>
      </c>
    </row>
    <row r="998" spans="1:10" ht="22.9" customHeight="1" x14ac:dyDescent="0.25">
      <c r="A998" s="192" t="s">
        <v>2725</v>
      </c>
      <c r="B998" s="192" t="s">
        <v>2630</v>
      </c>
      <c r="C998" s="192" t="s">
        <v>2748</v>
      </c>
      <c r="D998" s="230" t="s">
        <v>2483</v>
      </c>
      <c r="E998" s="231"/>
      <c r="F998" s="232"/>
      <c r="G998" s="192" t="s">
        <v>1</v>
      </c>
      <c r="H998" s="191">
        <v>3.4999999999999999E-6</v>
      </c>
      <c r="I998" s="190">
        <v>1206.8588999999999</v>
      </c>
      <c r="J998" s="189">
        <v>0</v>
      </c>
    </row>
    <row r="999" spans="1:10" ht="14.25" customHeight="1" x14ac:dyDescent="0.25">
      <c r="A999" s="192" t="s">
        <v>2631</v>
      </c>
      <c r="B999" s="192" t="s">
        <v>2630</v>
      </c>
      <c r="C999" s="192" t="s">
        <v>2693</v>
      </c>
      <c r="D999" s="230" t="s">
        <v>2692</v>
      </c>
      <c r="E999" s="231"/>
      <c r="F999" s="232"/>
      <c r="G999" s="192" t="s">
        <v>0</v>
      </c>
      <c r="H999" s="191">
        <v>0.36766969999999999</v>
      </c>
      <c r="I999" s="190">
        <v>6.7</v>
      </c>
      <c r="J999" s="189">
        <v>5.39</v>
      </c>
    </row>
    <row r="1000" spans="1:10" ht="14.25" customHeight="1" x14ac:dyDescent="0.25">
      <c r="A1000" s="192" t="s">
        <v>2631</v>
      </c>
      <c r="B1000" s="192" t="s">
        <v>2630</v>
      </c>
      <c r="C1000" s="192" t="s">
        <v>2691</v>
      </c>
      <c r="D1000" s="230" t="s">
        <v>2690</v>
      </c>
      <c r="E1000" s="231"/>
      <c r="F1000" s="232"/>
      <c r="G1000" s="192" t="s">
        <v>0</v>
      </c>
      <c r="H1000" s="191">
        <v>0.8938043</v>
      </c>
      <c r="I1000" s="190">
        <v>8.93</v>
      </c>
      <c r="J1000" s="189">
        <v>17.45</v>
      </c>
    </row>
    <row r="1001" spans="1:10" ht="14.25" customHeight="1" x14ac:dyDescent="0.25">
      <c r="A1001" s="192" t="s">
        <v>2631</v>
      </c>
      <c r="B1001" s="192" t="s">
        <v>2630</v>
      </c>
      <c r="C1001" s="192" t="s">
        <v>2739</v>
      </c>
      <c r="D1001" s="230" t="s">
        <v>2738</v>
      </c>
      <c r="E1001" s="231"/>
      <c r="F1001" s="232"/>
      <c r="G1001" s="192" t="s">
        <v>0</v>
      </c>
      <c r="H1001" s="191">
        <v>3.1E-2</v>
      </c>
      <c r="I1001" s="190">
        <v>9.89</v>
      </c>
      <c r="J1001" s="189">
        <v>0.67</v>
      </c>
    </row>
    <row r="1002" spans="1:10" ht="14.25" customHeight="1" x14ac:dyDescent="0.25">
      <c r="A1002" s="239" t="s">
        <v>2627</v>
      </c>
      <c r="B1002" s="240"/>
      <c r="C1002" s="240"/>
      <c r="D1002" s="240"/>
      <c r="E1002" s="241"/>
      <c r="F1002" s="188">
        <v>10.75</v>
      </c>
      <c r="G1002" s="239" t="s">
        <v>2626</v>
      </c>
      <c r="H1002" s="240"/>
      <c r="I1002" s="241"/>
      <c r="J1002" s="188">
        <v>61.88</v>
      </c>
    </row>
    <row r="1003" spans="1:10" ht="14.25" customHeight="1" x14ac:dyDescent="0.25">
      <c r="A1003" s="239" t="s">
        <v>2625</v>
      </c>
      <c r="B1003" s="240"/>
      <c r="C1003" s="240"/>
      <c r="D1003" s="240"/>
      <c r="E1003" s="241"/>
      <c r="F1003" s="188">
        <v>12.77</v>
      </c>
      <c r="G1003" s="239" t="s">
        <v>2624</v>
      </c>
      <c r="H1003" s="240"/>
      <c r="I1003" s="241"/>
      <c r="J1003" s="188">
        <v>13.9</v>
      </c>
    </row>
    <row r="1004" spans="1:10" ht="14.25" customHeight="1" x14ac:dyDescent="0.25">
      <c r="A1004" s="239" t="s">
        <v>2623</v>
      </c>
      <c r="B1004" s="240"/>
      <c r="C1004" s="240"/>
      <c r="D1004" s="240"/>
      <c r="E1004" s="241"/>
      <c r="F1004" s="188">
        <v>23.52</v>
      </c>
      <c r="G1004" s="239" t="s">
        <v>2622</v>
      </c>
      <c r="H1004" s="240"/>
      <c r="I1004" s="241"/>
      <c r="J1004" s="188">
        <v>75.78</v>
      </c>
    </row>
    <row r="1005" spans="1:10" ht="14.25" customHeight="1" x14ac:dyDescent="0.25">
      <c r="A1005" s="196" t="s">
        <v>3768</v>
      </c>
      <c r="B1005" s="196" t="s">
        <v>2630</v>
      </c>
      <c r="C1005" s="196" t="s">
        <v>3748</v>
      </c>
      <c r="D1005" s="233" t="s">
        <v>235</v>
      </c>
      <c r="E1005" s="234"/>
      <c r="F1005" s="234"/>
      <c r="G1005" s="234"/>
      <c r="H1005" s="234"/>
      <c r="I1005" s="235"/>
      <c r="J1005" s="196" t="s">
        <v>19</v>
      </c>
    </row>
    <row r="1006" spans="1:10" ht="14.25" customHeight="1" x14ac:dyDescent="0.25">
      <c r="A1006" s="195" t="s">
        <v>74</v>
      </c>
      <c r="B1006" s="195" t="s">
        <v>75</v>
      </c>
      <c r="C1006" s="195" t="s">
        <v>29</v>
      </c>
      <c r="D1006" s="236" t="s">
        <v>30</v>
      </c>
      <c r="E1006" s="237"/>
      <c r="F1006" s="238"/>
      <c r="G1006" s="195" t="s">
        <v>2635</v>
      </c>
      <c r="H1006" s="195" t="s">
        <v>1465</v>
      </c>
      <c r="I1006" s="194" t="s">
        <v>2634</v>
      </c>
      <c r="J1006" s="193" t="s">
        <v>76</v>
      </c>
    </row>
    <row r="1007" spans="1:10" ht="14.25" customHeight="1" x14ac:dyDescent="0.25">
      <c r="A1007" s="192" t="s">
        <v>2643</v>
      </c>
      <c r="B1007" s="192" t="s">
        <v>2630</v>
      </c>
      <c r="C1007" s="192" t="s">
        <v>3711</v>
      </c>
      <c r="D1007" s="230" t="s">
        <v>1589</v>
      </c>
      <c r="E1007" s="231"/>
      <c r="F1007" s="232"/>
      <c r="G1007" s="192" t="s">
        <v>19</v>
      </c>
      <c r="H1007" s="191">
        <v>1.1100000000000001</v>
      </c>
      <c r="I1007" s="190">
        <v>6.6593999999999998</v>
      </c>
      <c r="J1007" s="189">
        <v>7.39</v>
      </c>
    </row>
    <row r="1008" spans="1:10" ht="22.9" customHeight="1" x14ac:dyDescent="0.25">
      <c r="A1008" s="192" t="s">
        <v>2643</v>
      </c>
      <c r="B1008" s="192" t="s">
        <v>2630</v>
      </c>
      <c r="C1008" s="192" t="s">
        <v>2753</v>
      </c>
      <c r="D1008" s="230" t="s">
        <v>1753</v>
      </c>
      <c r="E1008" s="231"/>
      <c r="F1008" s="232"/>
      <c r="G1008" s="192" t="s">
        <v>1</v>
      </c>
      <c r="H1008" s="191">
        <v>0.54300000000000004</v>
      </c>
      <c r="I1008" s="190">
        <v>0.1782</v>
      </c>
      <c r="J1008" s="189">
        <v>0.1</v>
      </c>
    </row>
    <row r="1009" spans="1:10" ht="14.25" customHeight="1" x14ac:dyDescent="0.25">
      <c r="A1009" s="192" t="s">
        <v>2643</v>
      </c>
      <c r="B1009" s="192" t="s">
        <v>2630</v>
      </c>
      <c r="C1009" s="192" t="s">
        <v>2751</v>
      </c>
      <c r="D1009" s="230" t="s">
        <v>1647</v>
      </c>
      <c r="E1009" s="231"/>
      <c r="F1009" s="232"/>
      <c r="G1009" s="192" t="s">
        <v>19</v>
      </c>
      <c r="H1009" s="191">
        <v>2.5000000000000001E-2</v>
      </c>
      <c r="I1009" s="190">
        <v>20.415700000000001</v>
      </c>
      <c r="J1009" s="189">
        <v>0.51</v>
      </c>
    </row>
    <row r="1010" spans="1:10" ht="14.25" customHeight="1" x14ac:dyDescent="0.25">
      <c r="A1010" s="192" t="s">
        <v>2631</v>
      </c>
      <c r="B1010" s="192" t="s">
        <v>2630</v>
      </c>
      <c r="C1010" s="192" t="s">
        <v>2745</v>
      </c>
      <c r="D1010" s="230" t="s">
        <v>2744</v>
      </c>
      <c r="E1010" s="231"/>
      <c r="F1010" s="232"/>
      <c r="G1010" s="192" t="s">
        <v>0</v>
      </c>
      <c r="H1010" s="191">
        <v>1.1838400000000001E-2</v>
      </c>
      <c r="I1010" s="190">
        <v>6.46</v>
      </c>
      <c r="J1010" s="189">
        <v>0.17</v>
      </c>
    </row>
    <row r="1011" spans="1:10" ht="14.25" customHeight="1" x14ac:dyDescent="0.25">
      <c r="A1011" s="192" t="s">
        <v>2631</v>
      </c>
      <c r="B1011" s="192" t="s">
        <v>2630</v>
      </c>
      <c r="C1011" s="192" t="s">
        <v>2743</v>
      </c>
      <c r="D1011" s="230" t="s">
        <v>2742</v>
      </c>
      <c r="E1011" s="231"/>
      <c r="F1011" s="232"/>
      <c r="G1011" s="192" t="s">
        <v>0</v>
      </c>
      <c r="H1011" s="191">
        <v>7.2600600000000001E-2</v>
      </c>
      <c r="I1011" s="190">
        <v>8.93</v>
      </c>
      <c r="J1011" s="189">
        <v>1.42</v>
      </c>
    </row>
    <row r="1012" spans="1:10" ht="14.25" customHeight="1" x14ac:dyDescent="0.25">
      <c r="A1012" s="239" t="s">
        <v>2627</v>
      </c>
      <c r="B1012" s="240"/>
      <c r="C1012" s="240"/>
      <c r="D1012" s="240"/>
      <c r="E1012" s="241"/>
      <c r="F1012" s="188">
        <v>0.73</v>
      </c>
      <c r="G1012" s="239" t="s">
        <v>2626</v>
      </c>
      <c r="H1012" s="240"/>
      <c r="I1012" s="241"/>
      <c r="J1012" s="188">
        <v>10.23</v>
      </c>
    </row>
    <row r="1013" spans="1:10" ht="14.25" customHeight="1" x14ac:dyDescent="0.25">
      <c r="A1013" s="239" t="s">
        <v>2625</v>
      </c>
      <c r="B1013" s="240"/>
      <c r="C1013" s="240"/>
      <c r="D1013" s="240"/>
      <c r="E1013" s="241"/>
      <c r="F1013" s="188">
        <v>0.85</v>
      </c>
      <c r="G1013" s="239" t="s">
        <v>2624</v>
      </c>
      <c r="H1013" s="240"/>
      <c r="I1013" s="241"/>
      <c r="J1013" s="188">
        <v>2.2999999999999998</v>
      </c>
    </row>
    <row r="1014" spans="1:10" ht="14.25" customHeight="1" x14ac:dyDescent="0.25">
      <c r="A1014" s="239" t="s">
        <v>2623</v>
      </c>
      <c r="B1014" s="240"/>
      <c r="C1014" s="240"/>
      <c r="D1014" s="240"/>
      <c r="E1014" s="241"/>
      <c r="F1014" s="188">
        <v>1.58</v>
      </c>
      <c r="G1014" s="239" t="s">
        <v>2622</v>
      </c>
      <c r="H1014" s="240"/>
      <c r="I1014" s="241"/>
      <c r="J1014" s="188">
        <v>12.53</v>
      </c>
    </row>
    <row r="1015" spans="1:10" ht="14.25" customHeight="1" x14ac:dyDescent="0.25">
      <c r="A1015" s="196" t="s">
        <v>3767</v>
      </c>
      <c r="B1015" s="196" t="s">
        <v>2642</v>
      </c>
      <c r="C1015" s="196" t="s">
        <v>3710</v>
      </c>
      <c r="D1015" s="233" t="s">
        <v>1474</v>
      </c>
      <c r="E1015" s="234"/>
      <c r="F1015" s="234"/>
      <c r="G1015" s="234"/>
      <c r="H1015" s="234"/>
      <c r="I1015" s="235"/>
      <c r="J1015" s="196" t="s">
        <v>1575</v>
      </c>
    </row>
    <row r="1016" spans="1:10" ht="14.25" customHeight="1" x14ac:dyDescent="0.25">
      <c r="A1016" s="195" t="s">
        <v>74</v>
      </c>
      <c r="B1016" s="195" t="s">
        <v>75</v>
      </c>
      <c r="C1016" s="195" t="s">
        <v>29</v>
      </c>
      <c r="D1016" s="236" t="s">
        <v>30</v>
      </c>
      <c r="E1016" s="237"/>
      <c r="F1016" s="238"/>
      <c r="G1016" s="195" t="s">
        <v>2635</v>
      </c>
      <c r="H1016" s="195" t="s">
        <v>1465</v>
      </c>
      <c r="I1016" s="194" t="s">
        <v>2634</v>
      </c>
      <c r="J1016" s="193" t="s">
        <v>76</v>
      </c>
    </row>
    <row r="1017" spans="1:10" ht="14.25" customHeight="1" x14ac:dyDescent="0.25">
      <c r="A1017" s="192" t="s">
        <v>2643</v>
      </c>
      <c r="B1017" s="192" t="s">
        <v>2642</v>
      </c>
      <c r="C1017" s="192" t="s">
        <v>1582</v>
      </c>
      <c r="D1017" s="230" t="s">
        <v>1583</v>
      </c>
      <c r="E1017" s="231"/>
      <c r="F1017" s="232"/>
      <c r="G1017" s="192" t="s">
        <v>1584</v>
      </c>
      <c r="H1017" s="191">
        <v>7.34</v>
      </c>
      <c r="I1017" s="190">
        <v>37.0642</v>
      </c>
      <c r="J1017" s="189">
        <v>272.05</v>
      </c>
    </row>
    <row r="1018" spans="1:10" ht="14.25" customHeight="1" x14ac:dyDescent="0.25">
      <c r="A1018" s="192" t="s">
        <v>2643</v>
      </c>
      <c r="B1018" s="192" t="s">
        <v>2642</v>
      </c>
      <c r="C1018" s="192" t="s">
        <v>1590</v>
      </c>
      <c r="D1018" s="230" t="s">
        <v>1591</v>
      </c>
      <c r="E1018" s="231"/>
      <c r="F1018" s="232"/>
      <c r="G1018" s="192" t="s">
        <v>1575</v>
      </c>
      <c r="H1018" s="191">
        <v>0.84</v>
      </c>
      <c r="I1018" s="190">
        <v>182.79329999999999</v>
      </c>
      <c r="J1018" s="189">
        <v>153.55000000000001</v>
      </c>
    </row>
    <row r="1019" spans="1:10" ht="22.9" customHeight="1" x14ac:dyDescent="0.25">
      <c r="A1019" s="192" t="s">
        <v>2643</v>
      </c>
      <c r="B1019" s="192" t="s">
        <v>2630</v>
      </c>
      <c r="C1019" s="192" t="s">
        <v>2765</v>
      </c>
      <c r="D1019" s="230" t="s">
        <v>1626</v>
      </c>
      <c r="E1019" s="231"/>
      <c r="F1019" s="232"/>
      <c r="G1019" s="192" t="s">
        <v>1575</v>
      </c>
      <c r="H1019" s="191">
        <v>0.83</v>
      </c>
      <c r="I1019" s="190">
        <v>80.018199999999993</v>
      </c>
      <c r="J1019" s="189">
        <v>66.42</v>
      </c>
    </row>
    <row r="1020" spans="1:10" ht="14.25" customHeight="1" x14ac:dyDescent="0.25">
      <c r="A1020" s="192" t="s">
        <v>2725</v>
      </c>
      <c r="B1020" s="192" t="s">
        <v>2642</v>
      </c>
      <c r="C1020" s="192" t="s">
        <v>2103</v>
      </c>
      <c r="D1020" s="230" t="s">
        <v>2104</v>
      </c>
      <c r="E1020" s="231"/>
      <c r="F1020" s="232"/>
      <c r="G1020" s="192" t="s">
        <v>0</v>
      </c>
      <c r="H1020" s="191">
        <v>0.39</v>
      </c>
      <c r="I1020" s="190">
        <v>2.5114999999999998</v>
      </c>
      <c r="J1020" s="189">
        <v>0.98</v>
      </c>
    </row>
    <row r="1021" spans="1:10" ht="14.25" customHeight="1" x14ac:dyDescent="0.25">
      <c r="A1021" s="192" t="s">
        <v>2725</v>
      </c>
      <c r="B1021" s="192" t="s">
        <v>2642</v>
      </c>
      <c r="C1021" s="192" t="s">
        <v>2083</v>
      </c>
      <c r="D1021" s="230" t="s">
        <v>2084</v>
      </c>
      <c r="E1021" s="231"/>
      <c r="F1021" s="232"/>
      <c r="G1021" s="192" t="s">
        <v>0</v>
      </c>
      <c r="H1021" s="191">
        <v>0.65</v>
      </c>
      <c r="I1021" s="190">
        <v>1.7499</v>
      </c>
      <c r="J1021" s="189">
        <v>1.1399999999999999</v>
      </c>
    </row>
    <row r="1022" spans="1:10" ht="14.25" customHeight="1" x14ac:dyDescent="0.25">
      <c r="A1022" s="192" t="s">
        <v>2631</v>
      </c>
      <c r="B1022" s="192" t="s">
        <v>2642</v>
      </c>
      <c r="C1022" s="192" t="s">
        <v>2769</v>
      </c>
      <c r="D1022" s="230" t="s">
        <v>2768</v>
      </c>
      <c r="E1022" s="231"/>
      <c r="F1022" s="232"/>
      <c r="G1022" s="192" t="s">
        <v>0</v>
      </c>
      <c r="H1022" s="191">
        <v>0.45149299999999998</v>
      </c>
      <c r="I1022" s="190">
        <v>6.7</v>
      </c>
      <c r="J1022" s="189">
        <v>6.61</v>
      </c>
    </row>
    <row r="1023" spans="1:10" ht="14.25" customHeight="1" x14ac:dyDescent="0.25">
      <c r="A1023" s="192" t="s">
        <v>2631</v>
      </c>
      <c r="B1023" s="192" t="s">
        <v>2630</v>
      </c>
      <c r="C1023" s="192" t="s">
        <v>2639</v>
      </c>
      <c r="D1023" s="230" t="s">
        <v>2638</v>
      </c>
      <c r="E1023" s="231"/>
      <c r="F1023" s="232"/>
      <c r="G1023" s="192" t="s">
        <v>0</v>
      </c>
      <c r="H1023" s="191">
        <v>1.9101627000000001</v>
      </c>
      <c r="I1023" s="190">
        <v>8.93</v>
      </c>
      <c r="J1023" s="189">
        <v>37.299999999999997</v>
      </c>
    </row>
    <row r="1024" spans="1:10" ht="14.25" customHeight="1" x14ac:dyDescent="0.25">
      <c r="A1024" s="192" t="s">
        <v>2631</v>
      </c>
      <c r="B1024" s="192" t="s">
        <v>2630</v>
      </c>
      <c r="C1024" s="192" t="s">
        <v>2646</v>
      </c>
      <c r="D1024" s="230" t="s">
        <v>2645</v>
      </c>
      <c r="E1024" s="231"/>
      <c r="F1024" s="232"/>
      <c r="G1024" s="192" t="s">
        <v>0</v>
      </c>
      <c r="H1024" s="191">
        <v>12.1555812</v>
      </c>
      <c r="I1024" s="190">
        <v>6.46</v>
      </c>
      <c r="J1024" s="189">
        <v>171.7</v>
      </c>
    </row>
    <row r="1025" spans="1:10" ht="14.25" customHeight="1" x14ac:dyDescent="0.25">
      <c r="A1025" s="239" t="s">
        <v>2627</v>
      </c>
      <c r="B1025" s="240"/>
      <c r="C1025" s="240"/>
      <c r="D1025" s="240"/>
      <c r="E1025" s="241"/>
      <c r="F1025" s="188">
        <v>98.61</v>
      </c>
      <c r="G1025" s="239" t="s">
        <v>2626</v>
      </c>
      <c r="H1025" s="240"/>
      <c r="I1025" s="241"/>
      <c r="J1025" s="188">
        <v>819.59</v>
      </c>
    </row>
    <row r="1026" spans="1:10" ht="14.25" customHeight="1" x14ac:dyDescent="0.25">
      <c r="A1026" s="239" t="s">
        <v>2625</v>
      </c>
      <c r="B1026" s="240"/>
      <c r="C1026" s="240"/>
      <c r="D1026" s="240"/>
      <c r="E1026" s="241"/>
      <c r="F1026" s="188">
        <v>117.06</v>
      </c>
      <c r="G1026" s="239" t="s">
        <v>2624</v>
      </c>
      <c r="H1026" s="240"/>
      <c r="I1026" s="241"/>
      <c r="J1026" s="188">
        <v>184.16</v>
      </c>
    </row>
    <row r="1027" spans="1:10" ht="14.25" customHeight="1" x14ac:dyDescent="0.25">
      <c r="A1027" s="239" t="s">
        <v>2623</v>
      </c>
      <c r="B1027" s="240"/>
      <c r="C1027" s="240"/>
      <c r="D1027" s="240"/>
      <c r="E1027" s="241"/>
      <c r="F1027" s="188">
        <v>215.67</v>
      </c>
      <c r="G1027" s="239" t="s">
        <v>2622</v>
      </c>
      <c r="H1027" s="240"/>
      <c r="I1027" s="241"/>
      <c r="J1027" s="188">
        <v>1003.75</v>
      </c>
    </row>
    <row r="1028" spans="1:10" ht="14.25" customHeight="1" x14ac:dyDescent="0.25">
      <c r="A1028" s="196" t="s">
        <v>239</v>
      </c>
      <c r="B1028" s="196" t="s">
        <v>2630</v>
      </c>
      <c r="C1028" s="196" t="s">
        <v>3745</v>
      </c>
      <c r="D1028" s="233" t="s">
        <v>232</v>
      </c>
      <c r="E1028" s="234"/>
      <c r="F1028" s="234"/>
      <c r="G1028" s="234"/>
      <c r="H1028" s="234"/>
      <c r="I1028" s="235"/>
      <c r="J1028" s="196" t="s">
        <v>198</v>
      </c>
    </row>
    <row r="1029" spans="1:10" ht="14.25" customHeight="1" x14ac:dyDescent="0.25">
      <c r="A1029" s="195" t="s">
        <v>74</v>
      </c>
      <c r="B1029" s="195" t="s">
        <v>75</v>
      </c>
      <c r="C1029" s="195" t="s">
        <v>29</v>
      </c>
      <c r="D1029" s="236" t="s">
        <v>30</v>
      </c>
      <c r="E1029" s="237"/>
      <c r="F1029" s="238"/>
      <c r="G1029" s="195" t="s">
        <v>2635</v>
      </c>
      <c r="H1029" s="195" t="s">
        <v>1465</v>
      </c>
      <c r="I1029" s="194" t="s">
        <v>2634</v>
      </c>
      <c r="J1029" s="193" t="s">
        <v>76</v>
      </c>
    </row>
    <row r="1030" spans="1:10" ht="14.25" customHeight="1" x14ac:dyDescent="0.25">
      <c r="A1030" s="192" t="s">
        <v>2643</v>
      </c>
      <c r="B1030" s="192" t="s">
        <v>2630</v>
      </c>
      <c r="C1030" s="192" t="s">
        <v>2702</v>
      </c>
      <c r="D1030" s="230" t="s">
        <v>1597</v>
      </c>
      <c r="E1030" s="231"/>
      <c r="F1030" s="232"/>
      <c r="G1030" s="192" t="s">
        <v>1575</v>
      </c>
      <c r="H1030" s="191">
        <v>4.7036300000000003E-2</v>
      </c>
      <c r="I1030" s="190">
        <v>78.9893</v>
      </c>
      <c r="J1030" s="189">
        <v>3.72</v>
      </c>
    </row>
    <row r="1031" spans="1:10" ht="14.25" customHeight="1" x14ac:dyDescent="0.25">
      <c r="A1031" s="192" t="s">
        <v>2643</v>
      </c>
      <c r="B1031" s="192" t="s">
        <v>2630</v>
      </c>
      <c r="C1031" s="192" t="s">
        <v>2700</v>
      </c>
      <c r="D1031" s="230" t="s">
        <v>1579</v>
      </c>
      <c r="E1031" s="231"/>
      <c r="F1031" s="232"/>
      <c r="G1031" s="192" t="s">
        <v>19</v>
      </c>
      <c r="H1031" s="191">
        <v>12.060100200000001</v>
      </c>
      <c r="I1031" s="190">
        <v>0.90739999999999998</v>
      </c>
      <c r="J1031" s="189">
        <v>10.94</v>
      </c>
    </row>
    <row r="1032" spans="1:10" ht="14.25" customHeight="1" x14ac:dyDescent="0.25">
      <c r="A1032" s="192" t="s">
        <v>2643</v>
      </c>
      <c r="B1032" s="192" t="s">
        <v>2630</v>
      </c>
      <c r="C1032" s="192" t="s">
        <v>2734</v>
      </c>
      <c r="D1032" s="230" t="s">
        <v>2009</v>
      </c>
      <c r="E1032" s="231"/>
      <c r="F1032" s="232"/>
      <c r="G1032" s="192" t="s">
        <v>2010</v>
      </c>
      <c r="H1032" s="191">
        <v>9.6891199999999997E-2</v>
      </c>
      <c r="I1032" s="190">
        <v>0.95599999999999996</v>
      </c>
      <c r="J1032" s="189">
        <v>0.09</v>
      </c>
    </row>
    <row r="1033" spans="1:10" ht="14.25" customHeight="1" x14ac:dyDescent="0.25">
      <c r="A1033" s="192" t="s">
        <v>2643</v>
      </c>
      <c r="B1033" s="192" t="s">
        <v>2630</v>
      </c>
      <c r="C1033" s="192" t="s">
        <v>2697</v>
      </c>
      <c r="D1033" s="230" t="s">
        <v>1666</v>
      </c>
      <c r="E1033" s="231"/>
      <c r="F1033" s="232"/>
      <c r="G1033" s="192" t="s">
        <v>1575</v>
      </c>
      <c r="H1033" s="191">
        <v>3.2888599999999997E-2</v>
      </c>
      <c r="I1033" s="190">
        <v>161.17859999999999</v>
      </c>
      <c r="J1033" s="189">
        <v>5.3</v>
      </c>
    </row>
    <row r="1034" spans="1:10" ht="22.9" customHeight="1" x14ac:dyDescent="0.25">
      <c r="A1034" s="192" t="s">
        <v>2725</v>
      </c>
      <c r="B1034" s="192" t="s">
        <v>2630</v>
      </c>
      <c r="C1034" s="192" t="s">
        <v>2746</v>
      </c>
      <c r="D1034" s="230" t="s">
        <v>2204</v>
      </c>
      <c r="E1034" s="231"/>
      <c r="F1034" s="232"/>
      <c r="G1034" s="192" t="s">
        <v>1</v>
      </c>
      <c r="H1034" s="191">
        <v>8.3000000000000002E-6</v>
      </c>
      <c r="I1034" s="190">
        <v>20420.8583</v>
      </c>
      <c r="J1034" s="189">
        <v>0.17</v>
      </c>
    </row>
    <row r="1035" spans="1:10" ht="14.25" customHeight="1" x14ac:dyDescent="0.25">
      <c r="A1035" s="192" t="s">
        <v>2631</v>
      </c>
      <c r="B1035" s="192" t="s">
        <v>2630</v>
      </c>
      <c r="C1035" s="192" t="s">
        <v>2639</v>
      </c>
      <c r="D1035" s="230" t="s">
        <v>2638</v>
      </c>
      <c r="E1035" s="231"/>
      <c r="F1035" s="232"/>
      <c r="G1035" s="192" t="s">
        <v>0</v>
      </c>
      <c r="H1035" s="191">
        <v>0.23018730000000001</v>
      </c>
      <c r="I1035" s="190">
        <v>8.93</v>
      </c>
      <c r="J1035" s="189">
        <v>4.49</v>
      </c>
    </row>
    <row r="1036" spans="1:10" ht="14.25" customHeight="1" x14ac:dyDescent="0.25">
      <c r="A1036" s="192" t="s">
        <v>2631</v>
      </c>
      <c r="B1036" s="192" t="s">
        <v>2630</v>
      </c>
      <c r="C1036" s="192" t="s">
        <v>2646</v>
      </c>
      <c r="D1036" s="230" t="s">
        <v>2645</v>
      </c>
      <c r="E1036" s="231"/>
      <c r="F1036" s="232"/>
      <c r="G1036" s="192" t="s">
        <v>0</v>
      </c>
      <c r="H1036" s="191">
        <v>0.18173300000000001</v>
      </c>
      <c r="I1036" s="190">
        <v>6.46</v>
      </c>
      <c r="J1036" s="189">
        <v>2.57</v>
      </c>
    </row>
    <row r="1037" spans="1:10" ht="14.25" customHeight="1" x14ac:dyDescent="0.25">
      <c r="A1037" s="192" t="s">
        <v>2631</v>
      </c>
      <c r="B1037" s="192" t="s">
        <v>2630</v>
      </c>
      <c r="C1037" s="192" t="s">
        <v>2713</v>
      </c>
      <c r="D1037" s="230" t="s">
        <v>2712</v>
      </c>
      <c r="E1037" s="231"/>
      <c r="F1037" s="232"/>
      <c r="G1037" s="192" t="s">
        <v>0</v>
      </c>
      <c r="H1037" s="191">
        <v>7.5229799999999999E-2</v>
      </c>
      <c r="I1037" s="190">
        <v>6.7</v>
      </c>
      <c r="J1037" s="189">
        <v>1.1000000000000001</v>
      </c>
    </row>
    <row r="1038" spans="1:10" ht="25.15" customHeight="1" x14ac:dyDescent="0.25"/>
    <row r="1039" spans="1:10" ht="11.25" customHeight="1" x14ac:dyDescent="0.25">
      <c r="A1039" s="242" t="s">
        <v>2621</v>
      </c>
      <c r="B1039" s="242"/>
      <c r="C1039" s="242"/>
      <c r="D1039" s="242"/>
      <c r="E1039" s="242"/>
      <c r="F1039" s="242"/>
      <c r="G1039" s="242"/>
      <c r="H1039" s="242"/>
      <c r="I1039" s="242"/>
      <c r="J1039" s="242"/>
    </row>
    <row r="1040" spans="1:10" ht="11.25" customHeight="1" x14ac:dyDescent="0.25">
      <c r="A1040" s="242" t="s">
        <v>2620</v>
      </c>
      <c r="B1040" s="242"/>
      <c r="C1040" s="242"/>
      <c r="D1040" s="242"/>
      <c r="E1040" s="242"/>
      <c r="F1040" s="242"/>
      <c r="G1040" s="242"/>
      <c r="H1040" s="242"/>
      <c r="I1040" s="242"/>
      <c r="J1040" s="242"/>
    </row>
    <row r="1041" spans="1:10" ht="11.25" customHeight="1" x14ac:dyDescent="0.25">
      <c r="A1041" s="242" t="s">
        <v>2619</v>
      </c>
      <c r="B1041" s="242"/>
      <c r="C1041" s="242"/>
      <c r="D1041" s="242"/>
      <c r="E1041" s="242"/>
      <c r="F1041" s="242"/>
      <c r="G1041" s="242"/>
      <c r="H1041" s="242"/>
      <c r="I1041" s="242"/>
      <c r="J1041" s="242"/>
    </row>
    <row r="1042" spans="1:10" ht="70.900000000000006" customHeight="1" x14ac:dyDescent="0.25"/>
    <row r="1043" spans="1:10" ht="14.25" customHeight="1" x14ac:dyDescent="0.25">
      <c r="A1043" s="210" t="s">
        <v>2673</v>
      </c>
      <c r="B1043" s="211"/>
      <c r="C1043" s="211"/>
      <c r="D1043" s="211"/>
      <c r="E1043" s="211"/>
      <c r="F1043" s="211"/>
      <c r="G1043" s="211"/>
      <c r="H1043" s="211"/>
      <c r="I1043" s="211"/>
      <c r="J1043" s="212"/>
    </row>
    <row r="1044" spans="1:10" ht="14.25" customHeight="1" x14ac:dyDescent="0.25">
      <c r="A1044" s="200" t="s">
        <v>2672</v>
      </c>
      <c r="B1044" s="213" t="s">
        <v>77</v>
      </c>
      <c r="C1044" s="214"/>
      <c r="D1044" s="214"/>
      <c r="E1044" s="214"/>
      <c r="F1044" s="214"/>
      <c r="G1044" s="214"/>
      <c r="H1044" s="215"/>
      <c r="I1044" s="197" t="s">
        <v>2671</v>
      </c>
      <c r="J1044" s="192" t="s">
        <v>3766</v>
      </c>
    </row>
    <row r="1045" spans="1:10" ht="14.25" customHeight="1" x14ac:dyDescent="0.25">
      <c r="A1045" s="200" t="s">
        <v>81</v>
      </c>
      <c r="B1045" s="213" t="s">
        <v>85</v>
      </c>
      <c r="C1045" s="214"/>
      <c r="D1045" s="214"/>
      <c r="E1045" s="214"/>
      <c r="F1045" s="214"/>
      <c r="G1045" s="214"/>
      <c r="H1045" s="215"/>
      <c r="I1045" s="197" t="s">
        <v>2669</v>
      </c>
      <c r="J1045" s="202">
        <v>45477</v>
      </c>
    </row>
    <row r="1046" spans="1:10" ht="14.25" customHeight="1" x14ac:dyDescent="0.25">
      <c r="A1046" s="199" t="s">
        <v>2668</v>
      </c>
      <c r="B1046" s="213" t="s">
        <v>2667</v>
      </c>
      <c r="C1046" s="214"/>
      <c r="D1046" s="214"/>
      <c r="E1046" s="214"/>
      <c r="F1046" s="214"/>
      <c r="G1046" s="214"/>
      <c r="H1046" s="215"/>
      <c r="I1046" s="216" t="s">
        <v>2666</v>
      </c>
      <c r="J1046" s="217"/>
    </row>
    <row r="1047" spans="1:10" ht="14.25" customHeight="1" x14ac:dyDescent="0.25">
      <c r="A1047" s="218" t="s">
        <v>2665</v>
      </c>
      <c r="B1047" s="221" t="s">
        <v>2664</v>
      </c>
      <c r="C1047" s="222"/>
      <c r="D1047" s="222"/>
      <c r="E1047" s="222"/>
      <c r="F1047" s="222"/>
      <c r="G1047" s="222"/>
      <c r="H1047" s="223"/>
      <c r="I1047" s="197" t="s">
        <v>2663</v>
      </c>
      <c r="J1047" s="192" t="s">
        <v>2662</v>
      </c>
    </row>
    <row r="1048" spans="1:10" ht="14.25" customHeight="1" x14ac:dyDescent="0.25">
      <c r="A1048" s="219"/>
      <c r="B1048" s="224"/>
      <c r="C1048" s="225"/>
      <c r="D1048" s="225"/>
      <c r="E1048" s="225"/>
      <c r="F1048" s="225"/>
      <c r="G1048" s="225"/>
      <c r="H1048" s="226"/>
      <c r="I1048" s="198" t="s">
        <v>2661</v>
      </c>
      <c r="J1048" s="192" t="s">
        <v>2660</v>
      </c>
    </row>
    <row r="1049" spans="1:10" ht="14.25" customHeight="1" x14ac:dyDescent="0.25">
      <c r="A1049" s="219"/>
      <c r="B1049" s="224"/>
      <c r="C1049" s="225"/>
      <c r="D1049" s="225"/>
      <c r="E1049" s="225"/>
      <c r="F1049" s="225"/>
      <c r="G1049" s="225"/>
      <c r="H1049" s="226"/>
      <c r="I1049" s="216" t="s">
        <v>27</v>
      </c>
      <c r="J1049" s="217"/>
    </row>
    <row r="1050" spans="1:10" ht="14.25" customHeight="1" x14ac:dyDescent="0.25">
      <c r="A1050" s="219"/>
      <c r="B1050" s="227"/>
      <c r="C1050" s="228"/>
      <c r="D1050" s="228"/>
      <c r="E1050" s="228"/>
      <c r="F1050" s="228"/>
      <c r="G1050" s="228"/>
      <c r="H1050" s="229"/>
      <c r="I1050" s="197" t="s">
        <v>2659</v>
      </c>
      <c r="J1050" s="192" t="s">
        <v>2658</v>
      </c>
    </row>
    <row r="1051" spans="1:10" ht="14.25" customHeight="1" x14ac:dyDescent="0.25">
      <c r="A1051" s="220"/>
      <c r="B1051" s="230" t="s">
        <v>2383</v>
      </c>
      <c r="C1051" s="231"/>
      <c r="D1051" s="232"/>
      <c r="E1051" s="230" t="s">
        <v>2383</v>
      </c>
      <c r="F1051" s="231"/>
      <c r="G1051" s="231"/>
      <c r="H1051" s="232"/>
      <c r="I1051" s="197" t="s">
        <v>2657</v>
      </c>
      <c r="J1051" s="192" t="s">
        <v>2383</v>
      </c>
    </row>
    <row r="1052" spans="1:10" ht="14.25" customHeight="1" x14ac:dyDescent="0.25">
      <c r="A1052" s="197" t="s">
        <v>2656</v>
      </c>
      <c r="B1052" s="230" t="s">
        <v>2655</v>
      </c>
      <c r="C1052" s="231"/>
      <c r="D1052" s="231"/>
      <c r="E1052" s="231"/>
      <c r="F1052" s="231"/>
      <c r="G1052" s="231"/>
      <c r="H1052" s="231"/>
      <c r="I1052" s="231"/>
      <c r="J1052" s="232"/>
    </row>
    <row r="1053" spans="1:10" ht="14.25" customHeight="1" x14ac:dyDescent="0.25">
      <c r="A1053" s="239" t="s">
        <v>2627</v>
      </c>
      <c r="B1053" s="240"/>
      <c r="C1053" s="240"/>
      <c r="D1053" s="240"/>
      <c r="E1053" s="241"/>
      <c r="F1053" s="188">
        <v>3.73</v>
      </c>
      <c r="G1053" s="239" t="s">
        <v>2626</v>
      </c>
      <c r="H1053" s="240"/>
      <c r="I1053" s="241"/>
      <c r="J1053" s="188">
        <v>32.049999999999997</v>
      </c>
    </row>
    <row r="1054" spans="1:10" ht="14.25" customHeight="1" x14ac:dyDescent="0.25">
      <c r="A1054" s="239" t="s">
        <v>2625</v>
      </c>
      <c r="B1054" s="240"/>
      <c r="C1054" s="240"/>
      <c r="D1054" s="240"/>
      <c r="E1054" s="241"/>
      <c r="F1054" s="188">
        <v>4.4400000000000004</v>
      </c>
      <c r="G1054" s="239" t="s">
        <v>2624</v>
      </c>
      <c r="H1054" s="240"/>
      <c r="I1054" s="241"/>
      <c r="J1054" s="188">
        <v>7.2</v>
      </c>
    </row>
    <row r="1055" spans="1:10" ht="14.25" customHeight="1" x14ac:dyDescent="0.25">
      <c r="A1055" s="239" t="s">
        <v>2623</v>
      </c>
      <c r="B1055" s="240"/>
      <c r="C1055" s="240"/>
      <c r="D1055" s="240"/>
      <c r="E1055" s="241"/>
      <c r="F1055" s="188">
        <v>8.17</v>
      </c>
      <c r="G1055" s="239" t="s">
        <v>2622</v>
      </c>
      <c r="H1055" s="240"/>
      <c r="I1055" s="241"/>
      <c r="J1055" s="188">
        <v>39.25</v>
      </c>
    </row>
    <row r="1056" spans="1:10" ht="14.25" customHeight="1" x14ac:dyDescent="0.25">
      <c r="A1056" s="196" t="s">
        <v>240</v>
      </c>
      <c r="B1056" s="196" t="s">
        <v>2630</v>
      </c>
      <c r="C1056" s="196" t="s">
        <v>3765</v>
      </c>
      <c r="D1056" s="233" t="s">
        <v>234</v>
      </c>
      <c r="E1056" s="234"/>
      <c r="F1056" s="234"/>
      <c r="G1056" s="234"/>
      <c r="H1056" s="234"/>
      <c r="I1056" s="235"/>
      <c r="J1056" s="196" t="s">
        <v>198</v>
      </c>
    </row>
    <row r="1057" spans="1:10" ht="14.25" customHeight="1" x14ac:dyDescent="0.25">
      <c r="A1057" s="195" t="s">
        <v>74</v>
      </c>
      <c r="B1057" s="195" t="s">
        <v>75</v>
      </c>
      <c r="C1057" s="195" t="s">
        <v>29</v>
      </c>
      <c r="D1057" s="236" t="s">
        <v>30</v>
      </c>
      <c r="E1057" s="237"/>
      <c r="F1057" s="238"/>
      <c r="G1057" s="195" t="s">
        <v>2635</v>
      </c>
      <c r="H1057" s="195" t="s">
        <v>1465</v>
      </c>
      <c r="I1057" s="194" t="s">
        <v>2634</v>
      </c>
      <c r="J1057" s="193" t="s">
        <v>76</v>
      </c>
    </row>
    <row r="1058" spans="1:10" ht="22.9" customHeight="1" x14ac:dyDescent="0.25">
      <c r="A1058" s="192" t="s">
        <v>2643</v>
      </c>
      <c r="B1058" s="192" t="s">
        <v>2630</v>
      </c>
      <c r="C1058" s="192" t="s">
        <v>2762</v>
      </c>
      <c r="D1058" s="230" t="s">
        <v>2236</v>
      </c>
      <c r="E1058" s="231"/>
      <c r="F1058" s="232"/>
      <c r="G1058" s="192" t="s">
        <v>1606</v>
      </c>
      <c r="H1058" s="191">
        <v>1.7000000000000001E-2</v>
      </c>
      <c r="I1058" s="190">
        <v>6.4488000000000003</v>
      </c>
      <c r="J1058" s="189">
        <v>0.11</v>
      </c>
    </row>
    <row r="1059" spans="1:10" ht="14.25" customHeight="1" x14ac:dyDescent="0.25">
      <c r="A1059" s="192" t="s">
        <v>2643</v>
      </c>
      <c r="B1059" s="192" t="s">
        <v>2630</v>
      </c>
      <c r="C1059" s="192" t="s">
        <v>2734</v>
      </c>
      <c r="D1059" s="230" t="s">
        <v>2009</v>
      </c>
      <c r="E1059" s="231"/>
      <c r="F1059" s="232"/>
      <c r="G1059" s="192" t="s">
        <v>2010</v>
      </c>
      <c r="H1059" s="191">
        <v>2.3120000000000002E-2</v>
      </c>
      <c r="I1059" s="190">
        <v>0.95599999999999996</v>
      </c>
      <c r="J1059" s="189">
        <v>0.02</v>
      </c>
    </row>
    <row r="1060" spans="1:10" ht="14.25" customHeight="1" x14ac:dyDescent="0.25">
      <c r="A1060" s="192" t="s">
        <v>2643</v>
      </c>
      <c r="B1060" s="192" t="s">
        <v>2630</v>
      </c>
      <c r="C1060" s="192" t="s">
        <v>2759</v>
      </c>
      <c r="D1060" s="230" t="s">
        <v>1656</v>
      </c>
      <c r="E1060" s="231"/>
      <c r="F1060" s="232"/>
      <c r="G1060" s="192" t="s">
        <v>10</v>
      </c>
      <c r="H1060" s="191">
        <v>0.56699999999999995</v>
      </c>
      <c r="I1060" s="190">
        <v>3.0785999999999998</v>
      </c>
      <c r="J1060" s="189">
        <v>1.75</v>
      </c>
    </row>
    <row r="1061" spans="1:10" ht="14.25" customHeight="1" x14ac:dyDescent="0.25">
      <c r="A1061" s="192" t="s">
        <v>2643</v>
      </c>
      <c r="B1061" s="192" t="s">
        <v>2630</v>
      </c>
      <c r="C1061" s="192" t="s">
        <v>2758</v>
      </c>
      <c r="D1061" s="230" t="s">
        <v>1670</v>
      </c>
      <c r="E1061" s="231"/>
      <c r="F1061" s="232"/>
      <c r="G1061" s="192" t="s">
        <v>10</v>
      </c>
      <c r="H1061" s="191">
        <v>0.60499999999999998</v>
      </c>
      <c r="I1061" s="190">
        <v>8.8063000000000002</v>
      </c>
      <c r="J1061" s="189">
        <v>5.33</v>
      </c>
    </row>
    <row r="1062" spans="1:10" ht="14.25" customHeight="1" x14ac:dyDescent="0.25">
      <c r="A1062" s="192" t="s">
        <v>2643</v>
      </c>
      <c r="B1062" s="192" t="s">
        <v>2630</v>
      </c>
      <c r="C1062" s="192" t="s">
        <v>3764</v>
      </c>
      <c r="D1062" s="230" t="s">
        <v>2322</v>
      </c>
      <c r="E1062" s="231"/>
      <c r="F1062" s="232"/>
      <c r="G1062" s="192" t="s">
        <v>19</v>
      </c>
      <c r="H1062" s="191">
        <v>2.5999999999999999E-2</v>
      </c>
      <c r="I1062" s="190">
        <v>19.4678</v>
      </c>
      <c r="J1062" s="189">
        <v>0.51</v>
      </c>
    </row>
    <row r="1063" spans="1:10" ht="14.25" customHeight="1" x14ac:dyDescent="0.25">
      <c r="A1063" s="192" t="s">
        <v>2643</v>
      </c>
      <c r="B1063" s="192" t="s">
        <v>2630</v>
      </c>
      <c r="C1063" s="192" t="s">
        <v>3590</v>
      </c>
      <c r="D1063" s="230" t="s">
        <v>1610</v>
      </c>
      <c r="E1063" s="231"/>
      <c r="F1063" s="232"/>
      <c r="G1063" s="192" t="s">
        <v>10</v>
      </c>
      <c r="H1063" s="191">
        <v>1.008</v>
      </c>
      <c r="I1063" s="190">
        <v>20.051100000000002</v>
      </c>
      <c r="J1063" s="189">
        <v>20.21</v>
      </c>
    </row>
    <row r="1064" spans="1:10" ht="14.25" customHeight="1" x14ac:dyDescent="0.25">
      <c r="A1064" s="192" t="s">
        <v>2643</v>
      </c>
      <c r="B1064" s="192" t="s">
        <v>2630</v>
      </c>
      <c r="C1064" s="192" t="s">
        <v>3718</v>
      </c>
      <c r="D1064" s="230" t="s">
        <v>1839</v>
      </c>
      <c r="E1064" s="231"/>
      <c r="F1064" s="232"/>
      <c r="G1064" s="192" t="s">
        <v>19</v>
      </c>
      <c r="H1064" s="191">
        <v>3.4000000000000002E-2</v>
      </c>
      <c r="I1064" s="190">
        <v>23.575299999999999</v>
      </c>
      <c r="J1064" s="189">
        <v>0.8</v>
      </c>
    </row>
    <row r="1065" spans="1:10" ht="22.9" customHeight="1" x14ac:dyDescent="0.25">
      <c r="A1065" s="192" t="s">
        <v>2725</v>
      </c>
      <c r="B1065" s="192" t="s">
        <v>2630</v>
      </c>
      <c r="C1065" s="192" t="s">
        <v>2748</v>
      </c>
      <c r="D1065" s="230" t="s">
        <v>2483</v>
      </c>
      <c r="E1065" s="231"/>
      <c r="F1065" s="232"/>
      <c r="G1065" s="192" t="s">
        <v>1</v>
      </c>
      <c r="H1065" s="191">
        <v>3.4999999999999999E-6</v>
      </c>
      <c r="I1065" s="190">
        <v>1206.8588999999999</v>
      </c>
      <c r="J1065" s="189">
        <v>0</v>
      </c>
    </row>
    <row r="1066" spans="1:10" ht="14.25" customHeight="1" x14ac:dyDescent="0.25">
      <c r="A1066" s="192" t="s">
        <v>2631</v>
      </c>
      <c r="B1066" s="192" t="s">
        <v>2630</v>
      </c>
      <c r="C1066" s="192" t="s">
        <v>2693</v>
      </c>
      <c r="D1066" s="230" t="s">
        <v>2692</v>
      </c>
      <c r="E1066" s="231"/>
      <c r="F1066" s="232"/>
      <c r="G1066" s="192" t="s">
        <v>0</v>
      </c>
      <c r="H1066" s="191">
        <v>0.36766969999999999</v>
      </c>
      <c r="I1066" s="190">
        <v>6.7</v>
      </c>
      <c r="J1066" s="189">
        <v>5.39</v>
      </c>
    </row>
    <row r="1067" spans="1:10" ht="14.25" customHeight="1" x14ac:dyDescent="0.25">
      <c r="A1067" s="192" t="s">
        <v>2631</v>
      </c>
      <c r="B1067" s="192" t="s">
        <v>2630</v>
      </c>
      <c r="C1067" s="192" t="s">
        <v>2691</v>
      </c>
      <c r="D1067" s="230" t="s">
        <v>2690</v>
      </c>
      <c r="E1067" s="231"/>
      <c r="F1067" s="232"/>
      <c r="G1067" s="192" t="s">
        <v>0</v>
      </c>
      <c r="H1067" s="191">
        <v>0.8938043</v>
      </c>
      <c r="I1067" s="190">
        <v>8.93</v>
      </c>
      <c r="J1067" s="189">
        <v>17.45</v>
      </c>
    </row>
    <row r="1068" spans="1:10" ht="14.25" customHeight="1" x14ac:dyDescent="0.25">
      <c r="A1068" s="192" t="s">
        <v>2631</v>
      </c>
      <c r="B1068" s="192" t="s">
        <v>2630</v>
      </c>
      <c r="C1068" s="192" t="s">
        <v>2739</v>
      </c>
      <c r="D1068" s="230" t="s">
        <v>2738</v>
      </c>
      <c r="E1068" s="231"/>
      <c r="F1068" s="232"/>
      <c r="G1068" s="192" t="s">
        <v>0</v>
      </c>
      <c r="H1068" s="191">
        <v>3.1E-2</v>
      </c>
      <c r="I1068" s="190">
        <v>9.89</v>
      </c>
      <c r="J1068" s="189">
        <v>0.67</v>
      </c>
    </row>
    <row r="1069" spans="1:10" ht="14.25" customHeight="1" x14ac:dyDescent="0.25">
      <c r="A1069" s="239" t="s">
        <v>2627</v>
      </c>
      <c r="B1069" s="240"/>
      <c r="C1069" s="240"/>
      <c r="D1069" s="240"/>
      <c r="E1069" s="241"/>
      <c r="F1069" s="188">
        <v>10.75</v>
      </c>
      <c r="G1069" s="239" t="s">
        <v>2626</v>
      </c>
      <c r="H1069" s="240"/>
      <c r="I1069" s="241"/>
      <c r="J1069" s="188">
        <v>61.88</v>
      </c>
    </row>
    <row r="1070" spans="1:10" ht="14.25" customHeight="1" x14ac:dyDescent="0.25">
      <c r="A1070" s="239" t="s">
        <v>2625</v>
      </c>
      <c r="B1070" s="240"/>
      <c r="C1070" s="240"/>
      <c r="D1070" s="240"/>
      <c r="E1070" s="241"/>
      <c r="F1070" s="188">
        <v>12.77</v>
      </c>
      <c r="G1070" s="239" t="s">
        <v>2624</v>
      </c>
      <c r="H1070" s="240"/>
      <c r="I1070" s="241"/>
      <c r="J1070" s="188">
        <v>13.9</v>
      </c>
    </row>
    <row r="1071" spans="1:10" ht="14.25" customHeight="1" x14ac:dyDescent="0.25">
      <c r="A1071" s="239" t="s">
        <v>2623</v>
      </c>
      <c r="B1071" s="240"/>
      <c r="C1071" s="240"/>
      <c r="D1071" s="240"/>
      <c r="E1071" s="241"/>
      <c r="F1071" s="188">
        <v>23.52</v>
      </c>
      <c r="G1071" s="239" t="s">
        <v>2622</v>
      </c>
      <c r="H1071" s="240"/>
      <c r="I1071" s="241"/>
      <c r="J1071" s="188">
        <v>75.78</v>
      </c>
    </row>
    <row r="1072" spans="1:10" ht="14.25" customHeight="1" x14ac:dyDescent="0.25">
      <c r="A1072" s="196" t="s">
        <v>3763</v>
      </c>
      <c r="B1072" s="196" t="s">
        <v>2630</v>
      </c>
      <c r="C1072" s="196" t="s">
        <v>3748</v>
      </c>
      <c r="D1072" s="233" t="s">
        <v>241</v>
      </c>
      <c r="E1072" s="234"/>
      <c r="F1072" s="234"/>
      <c r="G1072" s="234"/>
      <c r="H1072" s="234"/>
      <c r="I1072" s="235"/>
      <c r="J1072" s="196" t="s">
        <v>19</v>
      </c>
    </row>
    <row r="1073" spans="1:10" ht="14.25" customHeight="1" x14ac:dyDescent="0.25">
      <c r="A1073" s="195" t="s">
        <v>74</v>
      </c>
      <c r="B1073" s="195" t="s">
        <v>75</v>
      </c>
      <c r="C1073" s="195" t="s">
        <v>29</v>
      </c>
      <c r="D1073" s="236" t="s">
        <v>30</v>
      </c>
      <c r="E1073" s="237"/>
      <c r="F1073" s="238"/>
      <c r="G1073" s="195" t="s">
        <v>2635</v>
      </c>
      <c r="H1073" s="195" t="s">
        <v>1465</v>
      </c>
      <c r="I1073" s="194" t="s">
        <v>2634</v>
      </c>
      <c r="J1073" s="193" t="s">
        <v>76</v>
      </c>
    </row>
    <row r="1074" spans="1:10" ht="14.25" customHeight="1" x14ac:dyDescent="0.25">
      <c r="A1074" s="192" t="s">
        <v>2643</v>
      </c>
      <c r="B1074" s="192" t="s">
        <v>2630</v>
      </c>
      <c r="C1074" s="192" t="s">
        <v>3711</v>
      </c>
      <c r="D1074" s="230" t="s">
        <v>1589</v>
      </c>
      <c r="E1074" s="231"/>
      <c r="F1074" s="232"/>
      <c r="G1074" s="192" t="s">
        <v>19</v>
      </c>
      <c r="H1074" s="191">
        <v>1.1100000000000001</v>
      </c>
      <c r="I1074" s="190">
        <v>6.6593999999999998</v>
      </c>
      <c r="J1074" s="189">
        <v>7.39</v>
      </c>
    </row>
    <row r="1075" spans="1:10" ht="22.9" customHeight="1" x14ac:dyDescent="0.25">
      <c r="A1075" s="192" t="s">
        <v>2643</v>
      </c>
      <c r="B1075" s="192" t="s">
        <v>2630</v>
      </c>
      <c r="C1075" s="192" t="s">
        <v>2753</v>
      </c>
      <c r="D1075" s="230" t="s">
        <v>1753</v>
      </c>
      <c r="E1075" s="231"/>
      <c r="F1075" s="232"/>
      <c r="G1075" s="192" t="s">
        <v>1</v>
      </c>
      <c r="H1075" s="191">
        <v>0.54300000000000004</v>
      </c>
      <c r="I1075" s="190">
        <v>0.1782</v>
      </c>
      <c r="J1075" s="189">
        <v>0.1</v>
      </c>
    </row>
    <row r="1076" spans="1:10" ht="14.25" customHeight="1" x14ac:dyDescent="0.25">
      <c r="A1076" s="192" t="s">
        <v>2643</v>
      </c>
      <c r="B1076" s="192" t="s">
        <v>2630</v>
      </c>
      <c r="C1076" s="192" t="s">
        <v>2751</v>
      </c>
      <c r="D1076" s="230" t="s">
        <v>1647</v>
      </c>
      <c r="E1076" s="231"/>
      <c r="F1076" s="232"/>
      <c r="G1076" s="192" t="s">
        <v>19</v>
      </c>
      <c r="H1076" s="191">
        <v>2.5000000000000001E-2</v>
      </c>
      <c r="I1076" s="190">
        <v>20.415700000000001</v>
      </c>
      <c r="J1076" s="189">
        <v>0.51</v>
      </c>
    </row>
    <row r="1077" spans="1:10" ht="14.25" customHeight="1" x14ac:dyDescent="0.25">
      <c r="A1077" s="192" t="s">
        <v>2631</v>
      </c>
      <c r="B1077" s="192" t="s">
        <v>2630</v>
      </c>
      <c r="C1077" s="192" t="s">
        <v>2745</v>
      </c>
      <c r="D1077" s="230" t="s">
        <v>2744</v>
      </c>
      <c r="E1077" s="231"/>
      <c r="F1077" s="232"/>
      <c r="G1077" s="192" t="s">
        <v>0</v>
      </c>
      <c r="H1077" s="191">
        <v>1.1838400000000001E-2</v>
      </c>
      <c r="I1077" s="190">
        <v>6.46</v>
      </c>
      <c r="J1077" s="189">
        <v>0.17</v>
      </c>
    </row>
    <row r="1078" spans="1:10" ht="14.25" customHeight="1" x14ac:dyDescent="0.25">
      <c r="A1078" s="192" t="s">
        <v>2631</v>
      </c>
      <c r="B1078" s="192" t="s">
        <v>2630</v>
      </c>
      <c r="C1078" s="192" t="s">
        <v>2743</v>
      </c>
      <c r="D1078" s="230" t="s">
        <v>2742</v>
      </c>
      <c r="E1078" s="231"/>
      <c r="F1078" s="232"/>
      <c r="G1078" s="192" t="s">
        <v>0</v>
      </c>
      <c r="H1078" s="191">
        <v>7.2600600000000001E-2</v>
      </c>
      <c r="I1078" s="190">
        <v>8.93</v>
      </c>
      <c r="J1078" s="189">
        <v>1.42</v>
      </c>
    </row>
    <row r="1079" spans="1:10" ht="14.25" customHeight="1" x14ac:dyDescent="0.25">
      <c r="A1079" s="239" t="s">
        <v>2627</v>
      </c>
      <c r="B1079" s="240"/>
      <c r="C1079" s="240"/>
      <c r="D1079" s="240"/>
      <c r="E1079" s="241"/>
      <c r="F1079" s="188">
        <v>0.73</v>
      </c>
      <c r="G1079" s="239" t="s">
        <v>2626</v>
      </c>
      <c r="H1079" s="240"/>
      <c r="I1079" s="241"/>
      <c r="J1079" s="188">
        <v>10.23</v>
      </c>
    </row>
    <row r="1080" spans="1:10" ht="14.25" customHeight="1" x14ac:dyDescent="0.25">
      <c r="A1080" s="239" t="s">
        <v>2625</v>
      </c>
      <c r="B1080" s="240"/>
      <c r="C1080" s="240"/>
      <c r="D1080" s="240"/>
      <c r="E1080" s="241"/>
      <c r="F1080" s="188">
        <v>0.85</v>
      </c>
      <c r="G1080" s="239" t="s">
        <v>2624</v>
      </c>
      <c r="H1080" s="240"/>
      <c r="I1080" s="241"/>
      <c r="J1080" s="188">
        <v>2.2999999999999998</v>
      </c>
    </row>
    <row r="1081" spans="1:10" ht="14.25" customHeight="1" x14ac:dyDescent="0.25">
      <c r="A1081" s="239" t="s">
        <v>2623</v>
      </c>
      <c r="B1081" s="240"/>
      <c r="C1081" s="240"/>
      <c r="D1081" s="240"/>
      <c r="E1081" s="241"/>
      <c r="F1081" s="188">
        <v>1.58</v>
      </c>
      <c r="G1081" s="239" t="s">
        <v>2622</v>
      </c>
      <c r="H1081" s="240"/>
      <c r="I1081" s="241"/>
      <c r="J1081" s="188">
        <v>12.53</v>
      </c>
    </row>
    <row r="1082" spans="1:10" ht="14.25" customHeight="1" x14ac:dyDescent="0.25">
      <c r="A1082" s="196" t="s">
        <v>3762</v>
      </c>
      <c r="B1082" s="196" t="s">
        <v>2642</v>
      </c>
      <c r="C1082" s="196" t="s">
        <v>3710</v>
      </c>
      <c r="D1082" s="233" t="s">
        <v>1474</v>
      </c>
      <c r="E1082" s="234"/>
      <c r="F1082" s="234"/>
      <c r="G1082" s="234"/>
      <c r="H1082" s="234"/>
      <c r="I1082" s="235"/>
      <c r="J1082" s="196" t="s">
        <v>1575</v>
      </c>
    </row>
    <row r="1083" spans="1:10" ht="14.25" customHeight="1" x14ac:dyDescent="0.25">
      <c r="A1083" s="195" t="s">
        <v>74</v>
      </c>
      <c r="B1083" s="195" t="s">
        <v>75</v>
      </c>
      <c r="C1083" s="195" t="s">
        <v>29</v>
      </c>
      <c r="D1083" s="236" t="s">
        <v>30</v>
      </c>
      <c r="E1083" s="237"/>
      <c r="F1083" s="238"/>
      <c r="G1083" s="195" t="s">
        <v>2635</v>
      </c>
      <c r="H1083" s="195" t="s">
        <v>1465</v>
      </c>
      <c r="I1083" s="194" t="s">
        <v>2634</v>
      </c>
      <c r="J1083" s="193" t="s">
        <v>76</v>
      </c>
    </row>
    <row r="1084" spans="1:10" ht="14.25" customHeight="1" x14ac:dyDescent="0.25">
      <c r="A1084" s="192" t="s">
        <v>2643</v>
      </c>
      <c r="B1084" s="192" t="s">
        <v>2642</v>
      </c>
      <c r="C1084" s="192" t="s">
        <v>1582</v>
      </c>
      <c r="D1084" s="230" t="s">
        <v>1583</v>
      </c>
      <c r="E1084" s="231"/>
      <c r="F1084" s="232"/>
      <c r="G1084" s="192" t="s">
        <v>1584</v>
      </c>
      <c r="H1084" s="191">
        <v>7.34</v>
      </c>
      <c r="I1084" s="190">
        <v>37.0642</v>
      </c>
      <c r="J1084" s="189">
        <v>272.05</v>
      </c>
    </row>
    <row r="1085" spans="1:10" ht="14.25" customHeight="1" x14ac:dyDescent="0.25">
      <c r="A1085" s="192" t="s">
        <v>2643</v>
      </c>
      <c r="B1085" s="192" t="s">
        <v>2642</v>
      </c>
      <c r="C1085" s="192" t="s">
        <v>1590</v>
      </c>
      <c r="D1085" s="230" t="s">
        <v>1591</v>
      </c>
      <c r="E1085" s="231"/>
      <c r="F1085" s="232"/>
      <c r="G1085" s="192" t="s">
        <v>1575</v>
      </c>
      <c r="H1085" s="191">
        <v>0.84</v>
      </c>
      <c r="I1085" s="190">
        <v>182.79329999999999</v>
      </c>
      <c r="J1085" s="189">
        <v>153.55000000000001</v>
      </c>
    </row>
    <row r="1086" spans="1:10" ht="22.9" customHeight="1" x14ac:dyDescent="0.25">
      <c r="A1086" s="192" t="s">
        <v>2643</v>
      </c>
      <c r="B1086" s="192" t="s">
        <v>2630</v>
      </c>
      <c r="C1086" s="192" t="s">
        <v>2765</v>
      </c>
      <c r="D1086" s="230" t="s">
        <v>1626</v>
      </c>
      <c r="E1086" s="231"/>
      <c r="F1086" s="232"/>
      <c r="G1086" s="192" t="s">
        <v>1575</v>
      </c>
      <c r="H1086" s="191">
        <v>0.83</v>
      </c>
      <c r="I1086" s="190">
        <v>80.018199999999993</v>
      </c>
      <c r="J1086" s="189">
        <v>66.42</v>
      </c>
    </row>
    <row r="1087" spans="1:10" ht="14.25" customHeight="1" x14ac:dyDescent="0.25">
      <c r="A1087" s="192" t="s">
        <v>2725</v>
      </c>
      <c r="B1087" s="192" t="s">
        <v>2642</v>
      </c>
      <c r="C1087" s="192" t="s">
        <v>2103</v>
      </c>
      <c r="D1087" s="230" t="s">
        <v>2104</v>
      </c>
      <c r="E1087" s="231"/>
      <c r="F1087" s="232"/>
      <c r="G1087" s="192" t="s">
        <v>0</v>
      </c>
      <c r="H1087" s="191">
        <v>0.39</v>
      </c>
      <c r="I1087" s="190">
        <v>2.5114999999999998</v>
      </c>
      <c r="J1087" s="189">
        <v>0.98</v>
      </c>
    </row>
    <row r="1088" spans="1:10" ht="14.25" customHeight="1" x14ac:dyDescent="0.25">
      <c r="A1088" s="192" t="s">
        <v>2725</v>
      </c>
      <c r="B1088" s="192" t="s">
        <v>2642</v>
      </c>
      <c r="C1088" s="192" t="s">
        <v>2083</v>
      </c>
      <c r="D1088" s="230" t="s">
        <v>2084</v>
      </c>
      <c r="E1088" s="231"/>
      <c r="F1088" s="232"/>
      <c r="G1088" s="192" t="s">
        <v>0</v>
      </c>
      <c r="H1088" s="191">
        <v>0.65</v>
      </c>
      <c r="I1088" s="190">
        <v>1.7499</v>
      </c>
      <c r="J1088" s="189">
        <v>1.1399999999999999</v>
      </c>
    </row>
    <row r="1089" spans="1:10" ht="14.25" customHeight="1" x14ac:dyDescent="0.25">
      <c r="A1089" s="192" t="s">
        <v>2631</v>
      </c>
      <c r="B1089" s="192" t="s">
        <v>2642</v>
      </c>
      <c r="C1089" s="192" t="s">
        <v>2769</v>
      </c>
      <c r="D1089" s="230" t="s">
        <v>2768</v>
      </c>
      <c r="E1089" s="231"/>
      <c r="F1089" s="232"/>
      <c r="G1089" s="192" t="s">
        <v>0</v>
      </c>
      <c r="H1089" s="191">
        <v>0.45149299999999998</v>
      </c>
      <c r="I1089" s="190">
        <v>6.7</v>
      </c>
      <c r="J1089" s="189">
        <v>6.61</v>
      </c>
    </row>
    <row r="1090" spans="1:10" ht="14.25" customHeight="1" x14ac:dyDescent="0.25">
      <c r="A1090" s="192" t="s">
        <v>2631</v>
      </c>
      <c r="B1090" s="192" t="s">
        <v>2630</v>
      </c>
      <c r="C1090" s="192" t="s">
        <v>2639</v>
      </c>
      <c r="D1090" s="230" t="s">
        <v>2638</v>
      </c>
      <c r="E1090" s="231"/>
      <c r="F1090" s="232"/>
      <c r="G1090" s="192" t="s">
        <v>0</v>
      </c>
      <c r="H1090" s="191">
        <v>1.9101627000000001</v>
      </c>
      <c r="I1090" s="190">
        <v>8.93</v>
      </c>
      <c r="J1090" s="189">
        <v>37.299999999999997</v>
      </c>
    </row>
    <row r="1091" spans="1:10" ht="14.25" customHeight="1" x14ac:dyDescent="0.25">
      <c r="A1091" s="192" t="s">
        <v>2631</v>
      </c>
      <c r="B1091" s="192" t="s">
        <v>2630</v>
      </c>
      <c r="C1091" s="192" t="s">
        <v>2646</v>
      </c>
      <c r="D1091" s="230" t="s">
        <v>2645</v>
      </c>
      <c r="E1091" s="231"/>
      <c r="F1091" s="232"/>
      <c r="G1091" s="192" t="s">
        <v>0</v>
      </c>
      <c r="H1091" s="191">
        <v>12.1555812</v>
      </c>
      <c r="I1091" s="190">
        <v>6.46</v>
      </c>
      <c r="J1091" s="189">
        <v>171.7</v>
      </c>
    </row>
    <row r="1092" spans="1:10" ht="14.25" customHeight="1" x14ac:dyDescent="0.25">
      <c r="A1092" s="239" t="s">
        <v>2627</v>
      </c>
      <c r="B1092" s="240"/>
      <c r="C1092" s="240"/>
      <c r="D1092" s="240"/>
      <c r="E1092" s="241"/>
      <c r="F1092" s="188">
        <v>98.61</v>
      </c>
      <c r="G1092" s="239" t="s">
        <v>2626</v>
      </c>
      <c r="H1092" s="240"/>
      <c r="I1092" s="241"/>
      <c r="J1092" s="188">
        <v>819.59</v>
      </c>
    </row>
    <row r="1093" spans="1:10" ht="14.25" customHeight="1" x14ac:dyDescent="0.25">
      <c r="A1093" s="239" t="s">
        <v>2625</v>
      </c>
      <c r="B1093" s="240"/>
      <c r="C1093" s="240"/>
      <c r="D1093" s="240"/>
      <c r="E1093" s="241"/>
      <c r="F1093" s="188">
        <v>117.06</v>
      </c>
      <c r="G1093" s="239" t="s">
        <v>2624</v>
      </c>
      <c r="H1093" s="240"/>
      <c r="I1093" s="241"/>
      <c r="J1093" s="188">
        <v>184.16</v>
      </c>
    </row>
    <row r="1094" spans="1:10" ht="14.25" customHeight="1" x14ac:dyDescent="0.25">
      <c r="A1094" s="239" t="s">
        <v>2623</v>
      </c>
      <c r="B1094" s="240"/>
      <c r="C1094" s="240"/>
      <c r="D1094" s="240"/>
      <c r="E1094" s="241"/>
      <c r="F1094" s="188">
        <v>215.67</v>
      </c>
      <c r="G1094" s="239" t="s">
        <v>2622</v>
      </c>
      <c r="H1094" s="240"/>
      <c r="I1094" s="241"/>
      <c r="J1094" s="188">
        <v>1003.75</v>
      </c>
    </row>
    <row r="1095" spans="1:10" ht="14.25" customHeight="1" x14ac:dyDescent="0.25">
      <c r="A1095" s="196" t="s">
        <v>244</v>
      </c>
      <c r="B1095" s="196" t="s">
        <v>2630</v>
      </c>
      <c r="C1095" s="196" t="s">
        <v>3761</v>
      </c>
      <c r="D1095" s="233" t="s">
        <v>1476</v>
      </c>
      <c r="E1095" s="234"/>
      <c r="F1095" s="234"/>
      <c r="G1095" s="234"/>
      <c r="H1095" s="234"/>
      <c r="I1095" s="235"/>
      <c r="J1095" s="196" t="s">
        <v>10</v>
      </c>
    </row>
    <row r="1096" spans="1:10" ht="14.25" customHeight="1" x14ac:dyDescent="0.25">
      <c r="A1096" s="195" t="s">
        <v>74</v>
      </c>
      <c r="B1096" s="195" t="s">
        <v>75</v>
      </c>
      <c r="C1096" s="195" t="s">
        <v>29</v>
      </c>
      <c r="D1096" s="236" t="s">
        <v>30</v>
      </c>
      <c r="E1096" s="237"/>
      <c r="F1096" s="238"/>
      <c r="G1096" s="195" t="s">
        <v>2635</v>
      </c>
      <c r="H1096" s="195" t="s">
        <v>1465</v>
      </c>
      <c r="I1096" s="194" t="s">
        <v>2634</v>
      </c>
      <c r="J1096" s="193" t="s">
        <v>76</v>
      </c>
    </row>
    <row r="1097" spans="1:10" ht="14.25" customHeight="1" x14ac:dyDescent="0.25">
      <c r="A1097" s="192" t="s">
        <v>2643</v>
      </c>
      <c r="B1097" s="192" t="s">
        <v>2630</v>
      </c>
      <c r="C1097" s="192" t="s">
        <v>3680</v>
      </c>
      <c r="D1097" s="230" t="s">
        <v>1639</v>
      </c>
      <c r="E1097" s="231"/>
      <c r="F1097" s="232"/>
      <c r="G1097" s="192" t="s">
        <v>19</v>
      </c>
      <c r="H1097" s="191">
        <v>0.78238399999999997</v>
      </c>
      <c r="I1097" s="190">
        <v>7.024</v>
      </c>
      <c r="J1097" s="189">
        <v>5.5</v>
      </c>
    </row>
    <row r="1098" spans="1:10" ht="14.25" customHeight="1" x14ac:dyDescent="0.25">
      <c r="A1098" s="192" t="s">
        <v>2643</v>
      </c>
      <c r="B1098" s="192" t="s">
        <v>2630</v>
      </c>
      <c r="C1098" s="192" t="s">
        <v>2702</v>
      </c>
      <c r="D1098" s="230" t="s">
        <v>1597</v>
      </c>
      <c r="E1098" s="231"/>
      <c r="F1098" s="232"/>
      <c r="G1098" s="192" t="s">
        <v>1575</v>
      </c>
      <c r="H1098" s="191">
        <v>0.12675</v>
      </c>
      <c r="I1098" s="190">
        <v>78.9893</v>
      </c>
      <c r="J1098" s="189">
        <v>10.01</v>
      </c>
    </row>
    <row r="1099" spans="1:10" ht="14.25" customHeight="1" x14ac:dyDescent="0.25">
      <c r="A1099" s="192" t="s">
        <v>2643</v>
      </c>
      <c r="B1099" s="192" t="s">
        <v>2630</v>
      </c>
      <c r="C1099" s="192" t="s">
        <v>2700</v>
      </c>
      <c r="D1099" s="230" t="s">
        <v>1579</v>
      </c>
      <c r="E1099" s="231"/>
      <c r="F1099" s="232"/>
      <c r="G1099" s="192" t="s">
        <v>19</v>
      </c>
      <c r="H1099" s="191">
        <v>88.606700000000004</v>
      </c>
      <c r="I1099" s="190">
        <v>0.90739999999999998</v>
      </c>
      <c r="J1099" s="189">
        <v>80.400000000000006</v>
      </c>
    </row>
    <row r="1100" spans="1:10" ht="14.25" customHeight="1" x14ac:dyDescent="0.25">
      <c r="A1100" s="192" t="s">
        <v>2643</v>
      </c>
      <c r="B1100" s="192" t="s">
        <v>2630</v>
      </c>
      <c r="C1100" s="192" t="s">
        <v>2734</v>
      </c>
      <c r="D1100" s="230" t="s">
        <v>2009</v>
      </c>
      <c r="E1100" s="231"/>
      <c r="F1100" s="232"/>
      <c r="G1100" s="192" t="s">
        <v>2010</v>
      </c>
      <c r="H1100" s="191">
        <v>0.61034999999999995</v>
      </c>
      <c r="I1100" s="190">
        <v>0.95599999999999996</v>
      </c>
      <c r="J1100" s="189">
        <v>0.57999999999999996</v>
      </c>
    </row>
    <row r="1101" spans="1:10" ht="14.25" customHeight="1" x14ac:dyDescent="0.25">
      <c r="A1101" s="192" t="s">
        <v>2643</v>
      </c>
      <c r="B1101" s="192" t="s">
        <v>2630</v>
      </c>
      <c r="C1101" s="192" t="s">
        <v>2760</v>
      </c>
      <c r="D1101" s="230" t="s">
        <v>1789</v>
      </c>
      <c r="E1101" s="231"/>
      <c r="F1101" s="232"/>
      <c r="G1101" s="192" t="s">
        <v>1606</v>
      </c>
      <c r="H1101" s="191">
        <v>1.188669</v>
      </c>
      <c r="I1101" s="190">
        <v>5.3712999999999997</v>
      </c>
      <c r="J1101" s="189">
        <v>6.38</v>
      </c>
    </row>
    <row r="1102" spans="1:10" ht="14.25" customHeight="1" x14ac:dyDescent="0.25">
      <c r="A1102" s="192" t="s">
        <v>2643</v>
      </c>
      <c r="B1102" s="192" t="s">
        <v>2630</v>
      </c>
      <c r="C1102" s="192" t="s">
        <v>3760</v>
      </c>
      <c r="D1102" s="230" t="s">
        <v>1992</v>
      </c>
      <c r="E1102" s="231"/>
      <c r="F1102" s="232"/>
      <c r="G1102" s="192" t="s">
        <v>1575</v>
      </c>
      <c r="H1102" s="191">
        <v>0.17399999999999999</v>
      </c>
      <c r="I1102" s="190">
        <v>17.167000000000002</v>
      </c>
      <c r="J1102" s="189">
        <v>2.99</v>
      </c>
    </row>
    <row r="1103" spans="1:10" ht="22.9" customHeight="1" x14ac:dyDescent="0.25">
      <c r="A1103" s="192" t="s">
        <v>2643</v>
      </c>
      <c r="B1103" s="192" t="s">
        <v>2630</v>
      </c>
      <c r="C1103" s="192" t="s">
        <v>3759</v>
      </c>
      <c r="D1103" s="230" t="s">
        <v>2231</v>
      </c>
      <c r="E1103" s="231"/>
      <c r="F1103" s="232"/>
      <c r="G1103" s="192" t="s">
        <v>2010</v>
      </c>
      <c r="H1103" s="191">
        <v>0.718005</v>
      </c>
      <c r="I1103" s="190">
        <v>0.97219999999999995</v>
      </c>
      <c r="J1103" s="189">
        <v>0.7</v>
      </c>
    </row>
    <row r="1104" spans="1:10" ht="14.25" customHeight="1" x14ac:dyDescent="0.25">
      <c r="A1104" s="192" t="s">
        <v>2643</v>
      </c>
      <c r="B1104" s="192" t="s">
        <v>2630</v>
      </c>
      <c r="C1104" s="192" t="s">
        <v>2797</v>
      </c>
      <c r="D1104" s="230" t="s">
        <v>1727</v>
      </c>
      <c r="E1104" s="231"/>
      <c r="F1104" s="232"/>
      <c r="G1104" s="192" t="s">
        <v>10</v>
      </c>
      <c r="H1104" s="191">
        <v>8.3000000000000001E-3</v>
      </c>
      <c r="I1104" s="190">
        <v>13.553699999999999</v>
      </c>
      <c r="J1104" s="189">
        <v>0.11</v>
      </c>
    </row>
    <row r="1105" spans="1:10" ht="22.9" customHeight="1" x14ac:dyDescent="0.25">
      <c r="A1105" s="192" t="s">
        <v>2643</v>
      </c>
      <c r="B1105" s="192" t="s">
        <v>2630</v>
      </c>
      <c r="C1105" s="192" t="s">
        <v>2753</v>
      </c>
      <c r="D1105" s="230" t="s">
        <v>1753</v>
      </c>
      <c r="E1105" s="231"/>
      <c r="F1105" s="232"/>
      <c r="G1105" s="192" t="s">
        <v>1</v>
      </c>
      <c r="H1105" s="191">
        <v>2.178264</v>
      </c>
      <c r="I1105" s="190">
        <v>0.1782</v>
      </c>
      <c r="J1105" s="189">
        <v>0.39</v>
      </c>
    </row>
    <row r="1106" spans="1:10" ht="14.25" customHeight="1" x14ac:dyDescent="0.25">
      <c r="A1106" s="192" t="s">
        <v>2643</v>
      </c>
      <c r="B1106" s="192" t="s">
        <v>2630</v>
      </c>
      <c r="C1106" s="192" t="s">
        <v>3734</v>
      </c>
      <c r="D1106" s="230" t="s">
        <v>1628</v>
      </c>
      <c r="E1106" s="231"/>
      <c r="F1106" s="232"/>
      <c r="G1106" s="192" t="s">
        <v>19</v>
      </c>
      <c r="H1106" s="191">
        <v>14.82</v>
      </c>
      <c r="I1106" s="190">
        <v>6.6513</v>
      </c>
      <c r="J1106" s="189">
        <v>98.57</v>
      </c>
    </row>
    <row r="1107" spans="1:10" ht="14.25" customHeight="1" x14ac:dyDescent="0.25">
      <c r="A1107" s="192" t="s">
        <v>2643</v>
      </c>
      <c r="B1107" s="192" t="s">
        <v>2630</v>
      </c>
      <c r="C1107" s="192" t="s">
        <v>2751</v>
      </c>
      <c r="D1107" s="230" t="s">
        <v>1647</v>
      </c>
      <c r="E1107" s="231"/>
      <c r="F1107" s="232"/>
      <c r="G1107" s="192" t="s">
        <v>19</v>
      </c>
      <c r="H1107" s="191">
        <v>0.27462399999999998</v>
      </c>
      <c r="I1107" s="190">
        <v>20.415700000000001</v>
      </c>
      <c r="J1107" s="189">
        <v>5.61</v>
      </c>
    </row>
    <row r="1108" spans="1:10" ht="22.9" customHeight="1" x14ac:dyDescent="0.25">
      <c r="A1108" s="192" t="s">
        <v>2643</v>
      </c>
      <c r="B1108" s="192" t="s">
        <v>2630</v>
      </c>
      <c r="C1108" s="192" t="s">
        <v>3758</v>
      </c>
      <c r="D1108" s="230" t="s">
        <v>2259</v>
      </c>
      <c r="E1108" s="231"/>
      <c r="F1108" s="232"/>
      <c r="G1108" s="192" t="s">
        <v>10</v>
      </c>
      <c r="H1108" s="191">
        <v>2.0000000000000001E-4</v>
      </c>
      <c r="I1108" s="190">
        <v>3023.9848999999999</v>
      </c>
      <c r="J1108" s="189">
        <v>0.6</v>
      </c>
    </row>
    <row r="1109" spans="1:10" ht="22.9" customHeight="1" x14ac:dyDescent="0.25">
      <c r="A1109" s="192" t="s">
        <v>2725</v>
      </c>
      <c r="B1109" s="192" t="s">
        <v>2630</v>
      </c>
      <c r="C1109" s="192" t="s">
        <v>3757</v>
      </c>
      <c r="D1109" s="230" t="s">
        <v>2359</v>
      </c>
      <c r="E1109" s="231"/>
      <c r="F1109" s="232"/>
      <c r="G1109" s="192" t="s">
        <v>1</v>
      </c>
      <c r="H1109" s="191">
        <v>2.8399999999999999E-5</v>
      </c>
      <c r="I1109" s="190">
        <v>11207.606</v>
      </c>
      <c r="J1109" s="189">
        <v>0.32</v>
      </c>
    </row>
    <row r="1110" spans="1:10" ht="22.9" customHeight="1" x14ac:dyDescent="0.25">
      <c r="A1110" s="192" t="s">
        <v>2725</v>
      </c>
      <c r="B1110" s="192" t="s">
        <v>2630</v>
      </c>
      <c r="C1110" s="192" t="s">
        <v>3756</v>
      </c>
      <c r="D1110" s="230" t="s">
        <v>2037</v>
      </c>
      <c r="E1110" s="231"/>
      <c r="F1110" s="232"/>
      <c r="G1110" s="192" t="s">
        <v>1</v>
      </c>
      <c r="H1110" s="191">
        <v>2.4700000000000001E-5</v>
      </c>
      <c r="I1110" s="190">
        <v>94002.86</v>
      </c>
      <c r="J1110" s="189">
        <v>2.3199999999999998</v>
      </c>
    </row>
    <row r="1111" spans="1:10" ht="27.4" customHeight="1" x14ac:dyDescent="0.25"/>
    <row r="1112" spans="1:10" ht="11.25" customHeight="1" x14ac:dyDescent="0.25">
      <c r="A1112" s="242" t="s">
        <v>2621</v>
      </c>
      <c r="B1112" s="242"/>
      <c r="C1112" s="242"/>
      <c r="D1112" s="242"/>
      <c r="E1112" s="242"/>
      <c r="F1112" s="242"/>
      <c r="G1112" s="242"/>
      <c r="H1112" s="242"/>
      <c r="I1112" s="242"/>
      <c r="J1112" s="242"/>
    </row>
    <row r="1113" spans="1:10" ht="11.25" customHeight="1" x14ac:dyDescent="0.25">
      <c r="A1113" s="242" t="s">
        <v>2620</v>
      </c>
      <c r="B1113" s="242"/>
      <c r="C1113" s="242"/>
      <c r="D1113" s="242"/>
      <c r="E1113" s="242"/>
      <c r="F1113" s="242"/>
      <c r="G1113" s="242"/>
      <c r="H1113" s="242"/>
      <c r="I1113" s="242"/>
      <c r="J1113" s="242"/>
    </row>
    <row r="1114" spans="1:10" ht="11.25" customHeight="1" x14ac:dyDescent="0.25">
      <c r="A1114" s="242" t="s">
        <v>2619</v>
      </c>
      <c r="B1114" s="242"/>
      <c r="C1114" s="242"/>
      <c r="D1114" s="242"/>
      <c r="E1114" s="242"/>
      <c r="F1114" s="242"/>
      <c r="G1114" s="242"/>
      <c r="H1114" s="242"/>
      <c r="I1114" s="242"/>
      <c r="J1114" s="242"/>
    </row>
    <row r="1115" spans="1:10" ht="70.900000000000006" customHeight="1" x14ac:dyDescent="0.25"/>
    <row r="1116" spans="1:10" ht="14.25" customHeight="1" x14ac:dyDescent="0.25">
      <c r="A1116" s="210" t="s">
        <v>2673</v>
      </c>
      <c r="B1116" s="211"/>
      <c r="C1116" s="211"/>
      <c r="D1116" s="211"/>
      <c r="E1116" s="211"/>
      <c r="F1116" s="211"/>
      <c r="G1116" s="211"/>
      <c r="H1116" s="211"/>
      <c r="I1116" s="211"/>
      <c r="J1116" s="212"/>
    </row>
    <row r="1117" spans="1:10" ht="14.25" customHeight="1" x14ac:dyDescent="0.25">
      <c r="A1117" s="200" t="s">
        <v>2672</v>
      </c>
      <c r="B1117" s="213" t="s">
        <v>77</v>
      </c>
      <c r="C1117" s="214"/>
      <c r="D1117" s="214"/>
      <c r="E1117" s="214"/>
      <c r="F1117" s="214"/>
      <c r="G1117" s="214"/>
      <c r="H1117" s="215"/>
      <c r="I1117" s="197" t="s">
        <v>2671</v>
      </c>
      <c r="J1117" s="192" t="s">
        <v>3755</v>
      </c>
    </row>
    <row r="1118" spans="1:10" ht="14.25" customHeight="1" x14ac:dyDescent="0.25">
      <c r="A1118" s="200" t="s">
        <v>81</v>
      </c>
      <c r="B1118" s="213" t="s">
        <v>85</v>
      </c>
      <c r="C1118" s="214"/>
      <c r="D1118" s="214"/>
      <c r="E1118" s="214"/>
      <c r="F1118" s="214"/>
      <c r="G1118" s="214"/>
      <c r="H1118" s="215"/>
      <c r="I1118" s="197" t="s">
        <v>2669</v>
      </c>
      <c r="J1118" s="202">
        <v>45477</v>
      </c>
    </row>
    <row r="1119" spans="1:10" ht="14.25" customHeight="1" x14ac:dyDescent="0.25">
      <c r="A1119" s="199" t="s">
        <v>2668</v>
      </c>
      <c r="B1119" s="213" t="s">
        <v>2667</v>
      </c>
      <c r="C1119" s="214"/>
      <c r="D1119" s="214"/>
      <c r="E1119" s="214"/>
      <c r="F1119" s="214"/>
      <c r="G1119" s="214"/>
      <c r="H1119" s="215"/>
      <c r="I1119" s="216" t="s">
        <v>2666</v>
      </c>
      <c r="J1119" s="217"/>
    </row>
    <row r="1120" spans="1:10" ht="14.25" customHeight="1" x14ac:dyDescent="0.25">
      <c r="A1120" s="218" t="s">
        <v>2665</v>
      </c>
      <c r="B1120" s="221" t="s">
        <v>2664</v>
      </c>
      <c r="C1120" s="222"/>
      <c r="D1120" s="222"/>
      <c r="E1120" s="222"/>
      <c r="F1120" s="222"/>
      <c r="G1120" s="222"/>
      <c r="H1120" s="223"/>
      <c r="I1120" s="197" t="s">
        <v>2663</v>
      </c>
      <c r="J1120" s="192" t="s">
        <v>2662</v>
      </c>
    </row>
    <row r="1121" spans="1:10" ht="14.25" customHeight="1" x14ac:dyDescent="0.25">
      <c r="A1121" s="219"/>
      <c r="B1121" s="224"/>
      <c r="C1121" s="225"/>
      <c r="D1121" s="225"/>
      <c r="E1121" s="225"/>
      <c r="F1121" s="225"/>
      <c r="G1121" s="225"/>
      <c r="H1121" s="226"/>
      <c r="I1121" s="198" t="s">
        <v>2661</v>
      </c>
      <c r="J1121" s="192" t="s">
        <v>2660</v>
      </c>
    </row>
    <row r="1122" spans="1:10" ht="14.25" customHeight="1" x14ac:dyDescent="0.25">
      <c r="A1122" s="219"/>
      <c r="B1122" s="224"/>
      <c r="C1122" s="225"/>
      <c r="D1122" s="225"/>
      <c r="E1122" s="225"/>
      <c r="F1122" s="225"/>
      <c r="G1122" s="225"/>
      <c r="H1122" s="226"/>
      <c r="I1122" s="216" t="s">
        <v>27</v>
      </c>
      <c r="J1122" s="217"/>
    </row>
    <row r="1123" spans="1:10" ht="14.25" customHeight="1" x14ac:dyDescent="0.25">
      <c r="A1123" s="219"/>
      <c r="B1123" s="227"/>
      <c r="C1123" s="228"/>
      <c r="D1123" s="228"/>
      <c r="E1123" s="228"/>
      <c r="F1123" s="228"/>
      <c r="G1123" s="228"/>
      <c r="H1123" s="229"/>
      <c r="I1123" s="197" t="s">
        <v>2659</v>
      </c>
      <c r="J1123" s="192" t="s">
        <v>2658</v>
      </c>
    </row>
    <row r="1124" spans="1:10" ht="14.25" customHeight="1" x14ac:dyDescent="0.25">
      <c r="A1124" s="220"/>
      <c r="B1124" s="230" t="s">
        <v>2383</v>
      </c>
      <c r="C1124" s="231"/>
      <c r="D1124" s="232"/>
      <c r="E1124" s="230" t="s">
        <v>2383</v>
      </c>
      <c r="F1124" s="231"/>
      <c r="G1124" s="231"/>
      <c r="H1124" s="232"/>
      <c r="I1124" s="197" t="s">
        <v>2657</v>
      </c>
      <c r="J1124" s="192" t="s">
        <v>2383</v>
      </c>
    </row>
    <row r="1125" spans="1:10" ht="14.25" customHeight="1" x14ac:dyDescent="0.25">
      <c r="A1125" s="197" t="s">
        <v>2656</v>
      </c>
      <c r="B1125" s="230" t="s">
        <v>2655</v>
      </c>
      <c r="C1125" s="231"/>
      <c r="D1125" s="231"/>
      <c r="E1125" s="231"/>
      <c r="F1125" s="231"/>
      <c r="G1125" s="231"/>
      <c r="H1125" s="231"/>
      <c r="I1125" s="231"/>
      <c r="J1125" s="232"/>
    </row>
    <row r="1126" spans="1:10" ht="32.65" customHeight="1" x14ac:dyDescent="0.25">
      <c r="A1126" s="192" t="s">
        <v>2725</v>
      </c>
      <c r="B1126" s="192" t="s">
        <v>2630</v>
      </c>
      <c r="C1126" s="192" t="s">
        <v>3754</v>
      </c>
      <c r="D1126" s="230" t="s">
        <v>2027</v>
      </c>
      <c r="E1126" s="231"/>
      <c r="F1126" s="232"/>
      <c r="G1126" s="192" t="s">
        <v>1</v>
      </c>
      <c r="H1126" s="191">
        <v>3.8899999999999997E-5</v>
      </c>
      <c r="I1126" s="190">
        <v>62971.327700000002</v>
      </c>
      <c r="J1126" s="189">
        <v>2.4500000000000002</v>
      </c>
    </row>
    <row r="1127" spans="1:10" ht="22.9" customHeight="1" x14ac:dyDescent="0.25">
      <c r="A1127" s="192" t="s">
        <v>2725</v>
      </c>
      <c r="B1127" s="192" t="s">
        <v>2630</v>
      </c>
      <c r="C1127" s="192" t="s">
        <v>3753</v>
      </c>
      <c r="D1127" s="230" t="s">
        <v>1704</v>
      </c>
      <c r="E1127" s="231"/>
      <c r="F1127" s="232"/>
      <c r="G1127" s="192" t="s">
        <v>1</v>
      </c>
      <c r="H1127" s="191">
        <v>2.7100000000000001E-5</v>
      </c>
      <c r="I1127" s="190">
        <v>969738.71840000001</v>
      </c>
      <c r="J1127" s="189">
        <v>26.28</v>
      </c>
    </row>
    <row r="1128" spans="1:10" ht="14.25" customHeight="1" x14ac:dyDescent="0.25">
      <c r="A1128" s="192" t="s">
        <v>2631</v>
      </c>
      <c r="B1128" s="192" t="s">
        <v>2630</v>
      </c>
      <c r="C1128" s="192" t="s">
        <v>2745</v>
      </c>
      <c r="D1128" s="230" t="s">
        <v>2744</v>
      </c>
      <c r="E1128" s="231"/>
      <c r="F1128" s="232"/>
      <c r="G1128" s="192" t="s">
        <v>0</v>
      </c>
      <c r="H1128" s="191">
        <v>4.1038100000000001E-2</v>
      </c>
      <c r="I1128" s="190">
        <v>6.46</v>
      </c>
      <c r="J1128" s="189">
        <v>0.57999999999999996</v>
      </c>
    </row>
    <row r="1129" spans="1:10" ht="14.25" customHeight="1" x14ac:dyDescent="0.25">
      <c r="A1129" s="192" t="s">
        <v>2631</v>
      </c>
      <c r="B1129" s="192" t="s">
        <v>2630</v>
      </c>
      <c r="C1129" s="192" t="s">
        <v>2743</v>
      </c>
      <c r="D1129" s="230" t="s">
        <v>2742</v>
      </c>
      <c r="E1129" s="231"/>
      <c r="F1129" s="232"/>
      <c r="G1129" s="192" t="s">
        <v>0</v>
      </c>
      <c r="H1129" s="191">
        <v>0.22611200000000001</v>
      </c>
      <c r="I1129" s="190">
        <v>8.93</v>
      </c>
      <c r="J1129" s="189">
        <v>4.42</v>
      </c>
    </row>
    <row r="1130" spans="1:10" ht="14.25" customHeight="1" x14ac:dyDescent="0.25">
      <c r="A1130" s="192" t="s">
        <v>2631</v>
      </c>
      <c r="B1130" s="192" t="s">
        <v>2630</v>
      </c>
      <c r="C1130" s="192" t="s">
        <v>2739</v>
      </c>
      <c r="D1130" s="230" t="s">
        <v>2738</v>
      </c>
      <c r="E1130" s="231"/>
      <c r="F1130" s="232"/>
      <c r="G1130" s="192" t="s">
        <v>0</v>
      </c>
      <c r="H1130" s="191">
        <v>0.29339999999999999</v>
      </c>
      <c r="I1130" s="190">
        <v>9.89</v>
      </c>
      <c r="J1130" s="189">
        <v>6.34</v>
      </c>
    </row>
    <row r="1131" spans="1:10" ht="14.25" customHeight="1" x14ac:dyDescent="0.25">
      <c r="A1131" s="192" t="s">
        <v>2631</v>
      </c>
      <c r="B1131" s="192" t="s">
        <v>2630</v>
      </c>
      <c r="C1131" s="192" t="s">
        <v>2646</v>
      </c>
      <c r="D1131" s="230" t="s">
        <v>2645</v>
      </c>
      <c r="E1131" s="231"/>
      <c r="F1131" s="232"/>
      <c r="G1131" s="192" t="s">
        <v>0</v>
      </c>
      <c r="H1131" s="191">
        <v>0.64965669999999998</v>
      </c>
      <c r="I1131" s="190">
        <v>6.46</v>
      </c>
      <c r="J1131" s="189">
        <v>9.18</v>
      </c>
    </row>
    <row r="1132" spans="1:10" ht="14.25" customHeight="1" x14ac:dyDescent="0.25">
      <c r="A1132" s="192" t="s">
        <v>2631</v>
      </c>
      <c r="B1132" s="192" t="s">
        <v>2630</v>
      </c>
      <c r="C1132" s="192" t="s">
        <v>2713</v>
      </c>
      <c r="D1132" s="230" t="s">
        <v>2712</v>
      </c>
      <c r="E1132" s="231"/>
      <c r="F1132" s="232"/>
      <c r="G1132" s="192" t="s">
        <v>0</v>
      </c>
      <c r="H1132" s="191">
        <v>0.40560000000000002</v>
      </c>
      <c r="I1132" s="190">
        <v>6.7</v>
      </c>
      <c r="J1132" s="189">
        <v>5.94</v>
      </c>
    </row>
    <row r="1133" spans="1:10" ht="14.25" customHeight="1" x14ac:dyDescent="0.25">
      <c r="A1133" s="239" t="s">
        <v>2627</v>
      </c>
      <c r="B1133" s="240"/>
      <c r="C1133" s="240"/>
      <c r="D1133" s="240"/>
      <c r="E1133" s="241"/>
      <c r="F1133" s="188">
        <v>12.12</v>
      </c>
      <c r="G1133" s="239" t="s">
        <v>2626</v>
      </c>
      <c r="H1133" s="240"/>
      <c r="I1133" s="241"/>
      <c r="J1133" s="188">
        <v>281.18</v>
      </c>
    </row>
    <row r="1134" spans="1:10" ht="14.25" customHeight="1" x14ac:dyDescent="0.25">
      <c r="A1134" s="239" t="s">
        <v>2625</v>
      </c>
      <c r="B1134" s="240"/>
      <c r="C1134" s="240"/>
      <c r="D1134" s="240"/>
      <c r="E1134" s="241"/>
      <c r="F1134" s="188">
        <v>14.4</v>
      </c>
      <c r="G1134" s="239" t="s">
        <v>2624</v>
      </c>
      <c r="H1134" s="240"/>
      <c r="I1134" s="241"/>
      <c r="J1134" s="188">
        <v>63.18</v>
      </c>
    </row>
    <row r="1135" spans="1:10" ht="14.25" customHeight="1" x14ac:dyDescent="0.25">
      <c r="A1135" s="239" t="s">
        <v>2623</v>
      </c>
      <c r="B1135" s="240"/>
      <c r="C1135" s="240"/>
      <c r="D1135" s="240"/>
      <c r="E1135" s="241"/>
      <c r="F1135" s="188">
        <v>26.52</v>
      </c>
      <c r="G1135" s="239" t="s">
        <v>2622</v>
      </c>
      <c r="H1135" s="240"/>
      <c r="I1135" s="241"/>
      <c r="J1135" s="188">
        <v>344.36</v>
      </c>
    </row>
    <row r="1136" spans="1:10" ht="14.25" customHeight="1" x14ac:dyDescent="0.25">
      <c r="A1136" s="196" t="s">
        <v>246</v>
      </c>
      <c r="B1136" s="196" t="s">
        <v>2630</v>
      </c>
      <c r="C1136" s="196" t="s">
        <v>3752</v>
      </c>
      <c r="D1136" s="233" t="s">
        <v>247</v>
      </c>
      <c r="E1136" s="234"/>
      <c r="F1136" s="234"/>
      <c r="G1136" s="234"/>
      <c r="H1136" s="234"/>
      <c r="I1136" s="235"/>
      <c r="J1136" s="196" t="s">
        <v>1</v>
      </c>
    </row>
    <row r="1137" spans="1:10" ht="14.25" customHeight="1" x14ac:dyDescent="0.25">
      <c r="A1137" s="195" t="s">
        <v>74</v>
      </c>
      <c r="B1137" s="195" t="s">
        <v>75</v>
      </c>
      <c r="C1137" s="195" t="s">
        <v>29</v>
      </c>
      <c r="D1137" s="236" t="s">
        <v>30</v>
      </c>
      <c r="E1137" s="237"/>
      <c r="F1137" s="238"/>
      <c r="G1137" s="195" t="s">
        <v>2635</v>
      </c>
      <c r="H1137" s="195" t="s">
        <v>1465</v>
      </c>
      <c r="I1137" s="194" t="s">
        <v>2634</v>
      </c>
      <c r="J1137" s="193" t="s">
        <v>76</v>
      </c>
    </row>
    <row r="1138" spans="1:10" ht="14.25" customHeight="1" x14ac:dyDescent="0.25">
      <c r="A1138" s="192" t="s">
        <v>2643</v>
      </c>
      <c r="B1138" s="192" t="s">
        <v>2630</v>
      </c>
      <c r="C1138" s="192" t="s">
        <v>2734</v>
      </c>
      <c r="D1138" s="230" t="s">
        <v>2009</v>
      </c>
      <c r="E1138" s="231"/>
      <c r="F1138" s="232"/>
      <c r="G1138" s="192" t="s">
        <v>2010</v>
      </c>
      <c r="H1138" s="191">
        <v>0.27659</v>
      </c>
      <c r="I1138" s="190">
        <v>0.95599999999999996</v>
      </c>
      <c r="J1138" s="189">
        <v>0.26</v>
      </c>
    </row>
    <row r="1139" spans="1:10" ht="22.9" customHeight="1" x14ac:dyDescent="0.25">
      <c r="A1139" s="192" t="s">
        <v>2725</v>
      </c>
      <c r="B1139" s="192" t="s">
        <v>2630</v>
      </c>
      <c r="C1139" s="192" t="s">
        <v>3751</v>
      </c>
      <c r="D1139" s="230" t="s">
        <v>2583</v>
      </c>
      <c r="E1139" s="231"/>
      <c r="F1139" s="232"/>
      <c r="G1139" s="192" t="s">
        <v>1</v>
      </c>
      <c r="H1139" s="191">
        <v>4.1600000000000002E-5</v>
      </c>
      <c r="I1139" s="190">
        <v>7614.5661</v>
      </c>
      <c r="J1139" s="189">
        <v>0.32</v>
      </c>
    </row>
    <row r="1140" spans="1:10" ht="14.25" customHeight="1" x14ac:dyDescent="0.25">
      <c r="A1140" s="192" t="s">
        <v>2631</v>
      </c>
      <c r="B1140" s="192" t="s">
        <v>2630</v>
      </c>
      <c r="C1140" s="192" t="s">
        <v>3750</v>
      </c>
      <c r="D1140" s="230" t="s">
        <v>3749</v>
      </c>
      <c r="E1140" s="231"/>
      <c r="F1140" s="232"/>
      <c r="G1140" s="192" t="s">
        <v>0</v>
      </c>
      <c r="H1140" s="191">
        <v>0.36299999999999999</v>
      </c>
      <c r="I1140" s="190">
        <v>6.7</v>
      </c>
      <c r="J1140" s="189">
        <v>5.32</v>
      </c>
    </row>
    <row r="1141" spans="1:10" ht="14.25" customHeight="1" x14ac:dyDescent="0.25">
      <c r="A1141" s="192" t="s">
        <v>2631</v>
      </c>
      <c r="B1141" s="192" t="s">
        <v>2630</v>
      </c>
      <c r="C1141" s="192" t="s">
        <v>2646</v>
      </c>
      <c r="D1141" s="230" t="s">
        <v>2645</v>
      </c>
      <c r="E1141" s="231"/>
      <c r="F1141" s="232"/>
      <c r="G1141" s="192" t="s">
        <v>0</v>
      </c>
      <c r="H1141" s="191">
        <v>0.29478280000000001</v>
      </c>
      <c r="I1141" s="190">
        <v>6.46</v>
      </c>
      <c r="J1141" s="189">
        <v>4.16</v>
      </c>
    </row>
    <row r="1142" spans="1:10" ht="14.25" customHeight="1" x14ac:dyDescent="0.25">
      <c r="A1142" s="239" t="s">
        <v>2627</v>
      </c>
      <c r="B1142" s="240"/>
      <c r="C1142" s="240"/>
      <c r="D1142" s="240"/>
      <c r="E1142" s="241"/>
      <c r="F1142" s="188">
        <v>4.34</v>
      </c>
      <c r="G1142" s="239" t="s">
        <v>2626</v>
      </c>
      <c r="H1142" s="240"/>
      <c r="I1142" s="241"/>
      <c r="J1142" s="188">
        <v>14.61</v>
      </c>
    </row>
    <row r="1143" spans="1:10" ht="14.25" customHeight="1" x14ac:dyDescent="0.25">
      <c r="A1143" s="239" t="s">
        <v>2625</v>
      </c>
      <c r="B1143" s="240"/>
      <c r="C1143" s="240"/>
      <c r="D1143" s="240"/>
      <c r="E1143" s="241"/>
      <c r="F1143" s="188">
        <v>5.14</v>
      </c>
      <c r="G1143" s="239" t="s">
        <v>2624</v>
      </c>
      <c r="H1143" s="240"/>
      <c r="I1143" s="241"/>
      <c r="J1143" s="188">
        <v>3.28</v>
      </c>
    </row>
    <row r="1144" spans="1:10" ht="14.25" customHeight="1" x14ac:dyDescent="0.25">
      <c r="A1144" s="239" t="s">
        <v>2623</v>
      </c>
      <c r="B1144" s="240"/>
      <c r="C1144" s="240"/>
      <c r="D1144" s="240"/>
      <c r="E1144" s="241"/>
      <c r="F1144" s="188">
        <v>9.48</v>
      </c>
      <c r="G1144" s="239" t="s">
        <v>2622</v>
      </c>
      <c r="H1144" s="240"/>
      <c r="I1144" s="241"/>
      <c r="J1144" s="188">
        <v>17.89</v>
      </c>
    </row>
    <row r="1145" spans="1:10" ht="14.25" customHeight="1" x14ac:dyDescent="0.25">
      <c r="A1145" s="196" t="s">
        <v>248</v>
      </c>
      <c r="B1145" s="196" t="s">
        <v>2630</v>
      </c>
      <c r="C1145" s="196" t="s">
        <v>3745</v>
      </c>
      <c r="D1145" s="233" t="s">
        <v>249</v>
      </c>
      <c r="E1145" s="234"/>
      <c r="F1145" s="234"/>
      <c r="G1145" s="234"/>
      <c r="H1145" s="234"/>
      <c r="I1145" s="235"/>
      <c r="J1145" s="196" t="s">
        <v>198</v>
      </c>
    </row>
    <row r="1146" spans="1:10" ht="14.25" customHeight="1" x14ac:dyDescent="0.25">
      <c r="A1146" s="195" t="s">
        <v>74</v>
      </c>
      <c r="B1146" s="195" t="s">
        <v>75</v>
      </c>
      <c r="C1146" s="195" t="s">
        <v>29</v>
      </c>
      <c r="D1146" s="236" t="s">
        <v>30</v>
      </c>
      <c r="E1146" s="237"/>
      <c r="F1146" s="238"/>
      <c r="G1146" s="195" t="s">
        <v>2635</v>
      </c>
      <c r="H1146" s="195" t="s">
        <v>1465</v>
      </c>
      <c r="I1146" s="194" t="s">
        <v>2634</v>
      </c>
      <c r="J1146" s="193" t="s">
        <v>76</v>
      </c>
    </row>
    <row r="1147" spans="1:10" ht="14.25" customHeight="1" x14ac:dyDescent="0.25">
      <c r="A1147" s="192" t="s">
        <v>2643</v>
      </c>
      <c r="B1147" s="192" t="s">
        <v>2630</v>
      </c>
      <c r="C1147" s="192" t="s">
        <v>2702</v>
      </c>
      <c r="D1147" s="230" t="s">
        <v>1597</v>
      </c>
      <c r="E1147" s="231"/>
      <c r="F1147" s="232"/>
      <c r="G1147" s="192" t="s">
        <v>1575</v>
      </c>
      <c r="H1147" s="191">
        <v>4.7036300000000003E-2</v>
      </c>
      <c r="I1147" s="190">
        <v>78.9893</v>
      </c>
      <c r="J1147" s="189">
        <v>3.72</v>
      </c>
    </row>
    <row r="1148" spans="1:10" ht="14.25" customHeight="1" x14ac:dyDescent="0.25">
      <c r="A1148" s="192" t="s">
        <v>2643</v>
      </c>
      <c r="B1148" s="192" t="s">
        <v>2630</v>
      </c>
      <c r="C1148" s="192" t="s">
        <v>2700</v>
      </c>
      <c r="D1148" s="230" t="s">
        <v>1579</v>
      </c>
      <c r="E1148" s="231"/>
      <c r="F1148" s="232"/>
      <c r="G1148" s="192" t="s">
        <v>19</v>
      </c>
      <c r="H1148" s="191">
        <v>12.060100200000001</v>
      </c>
      <c r="I1148" s="190">
        <v>0.90739999999999998</v>
      </c>
      <c r="J1148" s="189">
        <v>10.94</v>
      </c>
    </row>
    <row r="1149" spans="1:10" ht="14.25" customHeight="1" x14ac:dyDescent="0.25">
      <c r="A1149" s="192" t="s">
        <v>2643</v>
      </c>
      <c r="B1149" s="192" t="s">
        <v>2630</v>
      </c>
      <c r="C1149" s="192" t="s">
        <v>2734</v>
      </c>
      <c r="D1149" s="230" t="s">
        <v>2009</v>
      </c>
      <c r="E1149" s="231"/>
      <c r="F1149" s="232"/>
      <c r="G1149" s="192" t="s">
        <v>2010</v>
      </c>
      <c r="H1149" s="191">
        <v>9.6891199999999997E-2</v>
      </c>
      <c r="I1149" s="190">
        <v>0.95599999999999996</v>
      </c>
      <c r="J1149" s="189">
        <v>0.09</v>
      </c>
    </row>
    <row r="1150" spans="1:10" ht="14.25" customHeight="1" x14ac:dyDescent="0.25">
      <c r="A1150" s="192" t="s">
        <v>2643</v>
      </c>
      <c r="B1150" s="192" t="s">
        <v>2630</v>
      </c>
      <c r="C1150" s="192" t="s">
        <v>2697</v>
      </c>
      <c r="D1150" s="230" t="s">
        <v>1666</v>
      </c>
      <c r="E1150" s="231"/>
      <c r="F1150" s="232"/>
      <c r="G1150" s="192" t="s">
        <v>1575</v>
      </c>
      <c r="H1150" s="191">
        <v>3.2888599999999997E-2</v>
      </c>
      <c r="I1150" s="190">
        <v>161.17859999999999</v>
      </c>
      <c r="J1150" s="189">
        <v>5.3</v>
      </c>
    </row>
    <row r="1151" spans="1:10" ht="22.9" customHeight="1" x14ac:dyDescent="0.25">
      <c r="A1151" s="192" t="s">
        <v>2725</v>
      </c>
      <c r="B1151" s="192" t="s">
        <v>2630</v>
      </c>
      <c r="C1151" s="192" t="s">
        <v>2746</v>
      </c>
      <c r="D1151" s="230" t="s">
        <v>2204</v>
      </c>
      <c r="E1151" s="231"/>
      <c r="F1151" s="232"/>
      <c r="G1151" s="192" t="s">
        <v>1</v>
      </c>
      <c r="H1151" s="191">
        <v>8.3000000000000002E-6</v>
      </c>
      <c r="I1151" s="190">
        <v>20420.8583</v>
      </c>
      <c r="J1151" s="189">
        <v>0.17</v>
      </c>
    </row>
    <row r="1152" spans="1:10" ht="14.25" customHeight="1" x14ac:dyDescent="0.25">
      <c r="A1152" s="192" t="s">
        <v>2631</v>
      </c>
      <c r="B1152" s="192" t="s">
        <v>2630</v>
      </c>
      <c r="C1152" s="192" t="s">
        <v>2639</v>
      </c>
      <c r="D1152" s="230" t="s">
        <v>2638</v>
      </c>
      <c r="E1152" s="231"/>
      <c r="F1152" s="232"/>
      <c r="G1152" s="192" t="s">
        <v>0</v>
      </c>
      <c r="H1152" s="191">
        <v>0.23018730000000001</v>
      </c>
      <c r="I1152" s="190">
        <v>8.93</v>
      </c>
      <c r="J1152" s="189">
        <v>4.49</v>
      </c>
    </row>
    <row r="1153" spans="1:10" ht="14.25" customHeight="1" x14ac:dyDescent="0.25">
      <c r="A1153" s="192" t="s">
        <v>2631</v>
      </c>
      <c r="B1153" s="192" t="s">
        <v>2630</v>
      </c>
      <c r="C1153" s="192" t="s">
        <v>2646</v>
      </c>
      <c r="D1153" s="230" t="s">
        <v>2645</v>
      </c>
      <c r="E1153" s="231"/>
      <c r="F1153" s="232"/>
      <c r="G1153" s="192" t="s">
        <v>0</v>
      </c>
      <c r="H1153" s="191">
        <v>0.18173300000000001</v>
      </c>
      <c r="I1153" s="190">
        <v>6.46</v>
      </c>
      <c r="J1153" s="189">
        <v>2.57</v>
      </c>
    </row>
    <row r="1154" spans="1:10" ht="14.25" customHeight="1" x14ac:dyDescent="0.25">
      <c r="A1154" s="192" t="s">
        <v>2631</v>
      </c>
      <c r="B1154" s="192" t="s">
        <v>2630</v>
      </c>
      <c r="C1154" s="192" t="s">
        <v>2713</v>
      </c>
      <c r="D1154" s="230" t="s">
        <v>2712</v>
      </c>
      <c r="E1154" s="231"/>
      <c r="F1154" s="232"/>
      <c r="G1154" s="192" t="s">
        <v>0</v>
      </c>
      <c r="H1154" s="191">
        <v>7.5229799999999999E-2</v>
      </c>
      <c r="I1154" s="190">
        <v>6.7</v>
      </c>
      <c r="J1154" s="189">
        <v>1.1000000000000001</v>
      </c>
    </row>
    <row r="1155" spans="1:10" ht="14.25" customHeight="1" x14ac:dyDescent="0.25">
      <c r="A1155" s="239" t="s">
        <v>2627</v>
      </c>
      <c r="B1155" s="240"/>
      <c r="C1155" s="240"/>
      <c r="D1155" s="240"/>
      <c r="E1155" s="241"/>
      <c r="F1155" s="188">
        <v>3.73</v>
      </c>
      <c r="G1155" s="239" t="s">
        <v>2626</v>
      </c>
      <c r="H1155" s="240"/>
      <c r="I1155" s="241"/>
      <c r="J1155" s="188">
        <v>32.049999999999997</v>
      </c>
    </row>
    <row r="1156" spans="1:10" ht="14.25" customHeight="1" x14ac:dyDescent="0.25">
      <c r="A1156" s="239" t="s">
        <v>2625</v>
      </c>
      <c r="B1156" s="240"/>
      <c r="C1156" s="240"/>
      <c r="D1156" s="240"/>
      <c r="E1156" s="241"/>
      <c r="F1156" s="188">
        <v>4.4400000000000004</v>
      </c>
      <c r="G1156" s="239" t="s">
        <v>2624</v>
      </c>
      <c r="H1156" s="240"/>
      <c r="I1156" s="241"/>
      <c r="J1156" s="188">
        <v>7.2</v>
      </c>
    </row>
    <row r="1157" spans="1:10" ht="14.25" customHeight="1" x14ac:dyDescent="0.25">
      <c r="A1157" s="239" t="s">
        <v>2623</v>
      </c>
      <c r="B1157" s="240"/>
      <c r="C1157" s="240"/>
      <c r="D1157" s="240"/>
      <c r="E1157" s="241"/>
      <c r="F1157" s="188">
        <v>8.17</v>
      </c>
      <c r="G1157" s="239" t="s">
        <v>2622</v>
      </c>
      <c r="H1157" s="240"/>
      <c r="I1157" s="241"/>
      <c r="J1157" s="188">
        <v>39.25</v>
      </c>
    </row>
    <row r="1158" spans="1:10" ht="22.9" customHeight="1" x14ac:dyDescent="0.25">
      <c r="A1158" s="196" t="s">
        <v>250</v>
      </c>
      <c r="B1158" s="196" t="s">
        <v>2630</v>
      </c>
      <c r="C1158" s="196" t="s">
        <v>3744</v>
      </c>
      <c r="D1158" s="233" t="s">
        <v>251</v>
      </c>
      <c r="E1158" s="234"/>
      <c r="F1158" s="234"/>
      <c r="G1158" s="234"/>
      <c r="H1158" s="234"/>
      <c r="I1158" s="235"/>
      <c r="J1158" s="196" t="s">
        <v>198</v>
      </c>
    </row>
    <row r="1159" spans="1:10" ht="14.25" customHeight="1" x14ac:dyDescent="0.25">
      <c r="A1159" s="195" t="s">
        <v>74</v>
      </c>
      <c r="B1159" s="195" t="s">
        <v>75</v>
      </c>
      <c r="C1159" s="195" t="s">
        <v>29</v>
      </c>
      <c r="D1159" s="236" t="s">
        <v>30</v>
      </c>
      <c r="E1159" s="237"/>
      <c r="F1159" s="238"/>
      <c r="G1159" s="195" t="s">
        <v>2635</v>
      </c>
      <c r="H1159" s="195" t="s">
        <v>1465</v>
      </c>
      <c r="I1159" s="194" t="s">
        <v>2634</v>
      </c>
      <c r="J1159" s="193" t="s">
        <v>76</v>
      </c>
    </row>
    <row r="1160" spans="1:10" ht="22.9" customHeight="1" x14ac:dyDescent="0.25">
      <c r="A1160" s="192" t="s">
        <v>2643</v>
      </c>
      <c r="B1160" s="192" t="s">
        <v>2630</v>
      </c>
      <c r="C1160" s="192" t="s">
        <v>2762</v>
      </c>
      <c r="D1160" s="230" t="s">
        <v>2236</v>
      </c>
      <c r="E1160" s="231"/>
      <c r="F1160" s="232"/>
      <c r="G1160" s="192" t="s">
        <v>1606</v>
      </c>
      <c r="H1160" s="191">
        <v>1.7000000000000001E-2</v>
      </c>
      <c r="I1160" s="190">
        <v>6.4488000000000003</v>
      </c>
      <c r="J1160" s="189">
        <v>0.11</v>
      </c>
    </row>
    <row r="1161" spans="1:10" ht="14.25" customHeight="1" x14ac:dyDescent="0.25">
      <c r="A1161" s="192" t="s">
        <v>2643</v>
      </c>
      <c r="B1161" s="192" t="s">
        <v>2630</v>
      </c>
      <c r="C1161" s="192" t="s">
        <v>2734</v>
      </c>
      <c r="D1161" s="230" t="s">
        <v>2009</v>
      </c>
      <c r="E1161" s="231"/>
      <c r="F1161" s="232"/>
      <c r="G1161" s="192" t="s">
        <v>2010</v>
      </c>
      <c r="H1161" s="191">
        <v>2.4479999999999998E-2</v>
      </c>
      <c r="I1161" s="190">
        <v>0.95599999999999996</v>
      </c>
      <c r="J1161" s="189">
        <v>0.02</v>
      </c>
    </row>
    <row r="1162" spans="1:10" ht="14.25" customHeight="1" x14ac:dyDescent="0.25">
      <c r="A1162" s="192" t="s">
        <v>2643</v>
      </c>
      <c r="B1162" s="192" t="s">
        <v>2630</v>
      </c>
      <c r="C1162" s="192" t="s">
        <v>2759</v>
      </c>
      <c r="D1162" s="230" t="s">
        <v>1656</v>
      </c>
      <c r="E1162" s="231"/>
      <c r="F1162" s="232"/>
      <c r="G1162" s="192" t="s">
        <v>10</v>
      </c>
      <c r="H1162" s="191">
        <v>0.92400000000000004</v>
      </c>
      <c r="I1162" s="190">
        <v>3.0785999999999998</v>
      </c>
      <c r="J1162" s="189">
        <v>2.84</v>
      </c>
    </row>
    <row r="1163" spans="1:10" ht="14.25" customHeight="1" x14ac:dyDescent="0.25">
      <c r="A1163" s="192" t="s">
        <v>2643</v>
      </c>
      <c r="B1163" s="192" t="s">
        <v>2630</v>
      </c>
      <c r="C1163" s="192" t="s">
        <v>2758</v>
      </c>
      <c r="D1163" s="230" t="s">
        <v>1670</v>
      </c>
      <c r="E1163" s="231"/>
      <c r="F1163" s="232"/>
      <c r="G1163" s="192" t="s">
        <v>10</v>
      </c>
      <c r="H1163" s="191">
        <v>0.625</v>
      </c>
      <c r="I1163" s="190">
        <v>8.8063000000000002</v>
      </c>
      <c r="J1163" s="189">
        <v>5.5</v>
      </c>
    </row>
    <row r="1164" spans="1:10" ht="14.25" customHeight="1" x14ac:dyDescent="0.25">
      <c r="A1164" s="192" t="s">
        <v>2643</v>
      </c>
      <c r="B1164" s="192" t="s">
        <v>2630</v>
      </c>
      <c r="C1164" s="192" t="s">
        <v>3743</v>
      </c>
      <c r="D1164" s="230" t="s">
        <v>2460</v>
      </c>
      <c r="E1164" s="231"/>
      <c r="F1164" s="232"/>
      <c r="G1164" s="192" t="s">
        <v>19</v>
      </c>
      <c r="H1164" s="191">
        <v>1.0999999999999999E-2</v>
      </c>
      <c r="I1164" s="190">
        <v>21.4041</v>
      </c>
      <c r="J1164" s="189">
        <v>0.24</v>
      </c>
    </row>
    <row r="1165" spans="1:10" ht="14.25" customHeight="1" x14ac:dyDescent="0.25">
      <c r="A1165" s="192" t="s">
        <v>2643</v>
      </c>
      <c r="B1165" s="192" t="s">
        <v>2630</v>
      </c>
      <c r="C1165" s="192" t="s">
        <v>3590</v>
      </c>
      <c r="D1165" s="230" t="s">
        <v>1610</v>
      </c>
      <c r="E1165" s="231"/>
      <c r="F1165" s="232"/>
      <c r="G1165" s="192" t="s">
        <v>10</v>
      </c>
      <c r="H1165" s="191">
        <v>1.0589999999999999</v>
      </c>
      <c r="I1165" s="190">
        <v>20.051100000000002</v>
      </c>
      <c r="J1165" s="189">
        <v>21.23</v>
      </c>
    </row>
    <row r="1166" spans="1:10" ht="14.25" customHeight="1" x14ac:dyDescent="0.25">
      <c r="A1166" s="192" t="s">
        <v>2643</v>
      </c>
      <c r="B1166" s="192" t="s">
        <v>2630</v>
      </c>
      <c r="C1166" s="192" t="s">
        <v>3718</v>
      </c>
      <c r="D1166" s="230" t="s">
        <v>1839</v>
      </c>
      <c r="E1166" s="231"/>
      <c r="F1166" s="232"/>
      <c r="G1166" s="192" t="s">
        <v>19</v>
      </c>
      <c r="H1166" s="191">
        <v>4.3999999999999997E-2</v>
      </c>
      <c r="I1166" s="190">
        <v>23.575299999999999</v>
      </c>
      <c r="J1166" s="189">
        <v>1.04</v>
      </c>
    </row>
    <row r="1167" spans="1:10" ht="22.9" customHeight="1" x14ac:dyDescent="0.25">
      <c r="A1167" s="192" t="s">
        <v>2725</v>
      </c>
      <c r="B1167" s="192" t="s">
        <v>2630</v>
      </c>
      <c r="C1167" s="192" t="s">
        <v>2748</v>
      </c>
      <c r="D1167" s="230" t="s">
        <v>2483</v>
      </c>
      <c r="E1167" s="231"/>
      <c r="F1167" s="232"/>
      <c r="G1167" s="192" t="s">
        <v>1</v>
      </c>
      <c r="H1167" s="191">
        <v>3.7000000000000002E-6</v>
      </c>
      <c r="I1167" s="190">
        <v>1206.8588999999999</v>
      </c>
      <c r="J1167" s="189">
        <v>0</v>
      </c>
    </row>
    <row r="1168" spans="1:10" ht="14.25" customHeight="1" x14ac:dyDescent="0.25">
      <c r="A1168" s="192" t="s">
        <v>2631</v>
      </c>
      <c r="B1168" s="192" t="s">
        <v>2630</v>
      </c>
      <c r="C1168" s="192" t="s">
        <v>2693</v>
      </c>
      <c r="D1168" s="230" t="s">
        <v>2692</v>
      </c>
      <c r="E1168" s="231"/>
      <c r="F1168" s="232"/>
      <c r="G1168" s="192" t="s">
        <v>0</v>
      </c>
      <c r="H1168" s="191">
        <v>0.4576926</v>
      </c>
      <c r="I1168" s="190">
        <v>6.7</v>
      </c>
      <c r="J1168" s="189">
        <v>6.71</v>
      </c>
    </row>
    <row r="1169" spans="1:10" ht="14.25" customHeight="1" x14ac:dyDescent="0.25">
      <c r="A1169" s="192" t="s">
        <v>2631</v>
      </c>
      <c r="B1169" s="192" t="s">
        <v>2630</v>
      </c>
      <c r="C1169" s="192" t="s">
        <v>2691</v>
      </c>
      <c r="D1169" s="230" t="s">
        <v>2690</v>
      </c>
      <c r="E1169" s="231"/>
      <c r="F1169" s="232"/>
      <c r="G1169" s="192" t="s">
        <v>0</v>
      </c>
      <c r="H1169" s="191">
        <v>1.0979962000000001</v>
      </c>
      <c r="I1169" s="190">
        <v>8.93</v>
      </c>
      <c r="J1169" s="189">
        <v>21.44</v>
      </c>
    </row>
    <row r="1170" spans="1:10" ht="14.25" customHeight="1" x14ac:dyDescent="0.25">
      <c r="A1170" s="192" t="s">
        <v>2631</v>
      </c>
      <c r="B1170" s="192" t="s">
        <v>2630</v>
      </c>
      <c r="C1170" s="192" t="s">
        <v>2739</v>
      </c>
      <c r="D1170" s="230" t="s">
        <v>2738</v>
      </c>
      <c r="E1170" s="231"/>
      <c r="F1170" s="232"/>
      <c r="G1170" s="192" t="s">
        <v>0</v>
      </c>
      <c r="H1170" s="191">
        <v>3.2000000000000001E-2</v>
      </c>
      <c r="I1170" s="190">
        <v>9.89</v>
      </c>
      <c r="J1170" s="189">
        <v>0.69</v>
      </c>
    </row>
    <row r="1171" spans="1:10" ht="14.25" customHeight="1" x14ac:dyDescent="0.25">
      <c r="A1171" s="239" t="s">
        <v>2627</v>
      </c>
      <c r="B1171" s="240"/>
      <c r="C1171" s="240"/>
      <c r="D1171" s="240"/>
      <c r="E1171" s="241"/>
      <c r="F1171" s="188">
        <v>13.19</v>
      </c>
      <c r="G1171" s="239" t="s">
        <v>2626</v>
      </c>
      <c r="H1171" s="240"/>
      <c r="I1171" s="241"/>
      <c r="J1171" s="188">
        <v>71.67</v>
      </c>
    </row>
    <row r="1172" spans="1:10" ht="14.25" customHeight="1" x14ac:dyDescent="0.25">
      <c r="A1172" s="239" t="s">
        <v>2625</v>
      </c>
      <c r="B1172" s="240"/>
      <c r="C1172" s="240"/>
      <c r="D1172" s="240"/>
      <c r="E1172" s="241"/>
      <c r="F1172" s="188">
        <v>15.65</v>
      </c>
      <c r="G1172" s="239" t="s">
        <v>2624</v>
      </c>
      <c r="H1172" s="240"/>
      <c r="I1172" s="241"/>
      <c r="J1172" s="188">
        <v>16.100000000000001</v>
      </c>
    </row>
    <row r="1173" spans="1:10" ht="14.25" customHeight="1" x14ac:dyDescent="0.25">
      <c r="A1173" s="239" t="s">
        <v>2623</v>
      </c>
      <c r="B1173" s="240"/>
      <c r="C1173" s="240"/>
      <c r="D1173" s="240"/>
      <c r="E1173" s="241"/>
      <c r="F1173" s="188">
        <v>28.84</v>
      </c>
      <c r="G1173" s="239" t="s">
        <v>2622</v>
      </c>
      <c r="H1173" s="240"/>
      <c r="I1173" s="241"/>
      <c r="J1173" s="188">
        <v>87.77</v>
      </c>
    </row>
    <row r="1174" spans="1:10" ht="14.25" customHeight="1" x14ac:dyDescent="0.25">
      <c r="A1174" s="196" t="s">
        <v>252</v>
      </c>
      <c r="B1174" s="196" t="s">
        <v>2630</v>
      </c>
      <c r="C1174" s="196" t="s">
        <v>3748</v>
      </c>
      <c r="D1174" s="233" t="s">
        <v>235</v>
      </c>
      <c r="E1174" s="234"/>
      <c r="F1174" s="234"/>
      <c r="G1174" s="234"/>
      <c r="H1174" s="234"/>
      <c r="I1174" s="235"/>
      <c r="J1174" s="196" t="s">
        <v>19</v>
      </c>
    </row>
    <row r="1175" spans="1:10" ht="14.25" customHeight="1" x14ac:dyDescent="0.25">
      <c r="A1175" s="195" t="s">
        <v>74</v>
      </c>
      <c r="B1175" s="195" t="s">
        <v>75</v>
      </c>
      <c r="C1175" s="195" t="s">
        <v>29</v>
      </c>
      <c r="D1175" s="236" t="s">
        <v>30</v>
      </c>
      <c r="E1175" s="237"/>
      <c r="F1175" s="238"/>
      <c r="G1175" s="195" t="s">
        <v>2635</v>
      </c>
      <c r="H1175" s="195" t="s">
        <v>1465</v>
      </c>
      <c r="I1175" s="194" t="s">
        <v>2634</v>
      </c>
      <c r="J1175" s="193" t="s">
        <v>76</v>
      </c>
    </row>
    <row r="1176" spans="1:10" ht="14.25" customHeight="1" x14ac:dyDescent="0.25">
      <c r="A1176" s="192" t="s">
        <v>2643</v>
      </c>
      <c r="B1176" s="192" t="s">
        <v>2630</v>
      </c>
      <c r="C1176" s="192" t="s">
        <v>3711</v>
      </c>
      <c r="D1176" s="230" t="s">
        <v>1589</v>
      </c>
      <c r="E1176" s="231"/>
      <c r="F1176" s="232"/>
      <c r="G1176" s="192" t="s">
        <v>19</v>
      </c>
      <c r="H1176" s="191">
        <v>1.1100000000000001</v>
      </c>
      <c r="I1176" s="190">
        <v>6.6593999999999998</v>
      </c>
      <c r="J1176" s="189">
        <v>7.39</v>
      </c>
    </row>
    <row r="1177" spans="1:10" ht="22.9" customHeight="1" x14ac:dyDescent="0.25">
      <c r="A1177" s="192" t="s">
        <v>2643</v>
      </c>
      <c r="B1177" s="192" t="s">
        <v>2630</v>
      </c>
      <c r="C1177" s="192" t="s">
        <v>2753</v>
      </c>
      <c r="D1177" s="230" t="s">
        <v>1753</v>
      </c>
      <c r="E1177" s="231"/>
      <c r="F1177" s="232"/>
      <c r="G1177" s="192" t="s">
        <v>1</v>
      </c>
      <c r="H1177" s="191">
        <v>0.54300000000000004</v>
      </c>
      <c r="I1177" s="190">
        <v>0.1782</v>
      </c>
      <c r="J1177" s="189">
        <v>0.1</v>
      </c>
    </row>
    <row r="1178" spans="1:10" ht="14.25" customHeight="1" x14ac:dyDescent="0.25">
      <c r="A1178" s="192" t="s">
        <v>2643</v>
      </c>
      <c r="B1178" s="192" t="s">
        <v>2630</v>
      </c>
      <c r="C1178" s="192" t="s">
        <v>2751</v>
      </c>
      <c r="D1178" s="230" t="s">
        <v>1647</v>
      </c>
      <c r="E1178" s="231"/>
      <c r="F1178" s="232"/>
      <c r="G1178" s="192" t="s">
        <v>19</v>
      </c>
      <c r="H1178" s="191">
        <v>2.5000000000000001E-2</v>
      </c>
      <c r="I1178" s="190">
        <v>20.415700000000001</v>
      </c>
      <c r="J1178" s="189">
        <v>0.51</v>
      </c>
    </row>
    <row r="1179" spans="1:10" ht="14.25" customHeight="1" x14ac:dyDescent="0.25">
      <c r="A1179" s="192" t="s">
        <v>2631</v>
      </c>
      <c r="B1179" s="192" t="s">
        <v>2630</v>
      </c>
      <c r="C1179" s="192" t="s">
        <v>2745</v>
      </c>
      <c r="D1179" s="230" t="s">
        <v>2744</v>
      </c>
      <c r="E1179" s="231"/>
      <c r="F1179" s="232"/>
      <c r="G1179" s="192" t="s">
        <v>0</v>
      </c>
      <c r="H1179" s="191">
        <v>1.1838400000000001E-2</v>
      </c>
      <c r="I1179" s="190">
        <v>6.46</v>
      </c>
      <c r="J1179" s="189">
        <v>0.17</v>
      </c>
    </row>
    <row r="1180" spans="1:10" ht="14.25" customHeight="1" x14ac:dyDescent="0.25">
      <c r="A1180" s="192" t="s">
        <v>2631</v>
      </c>
      <c r="B1180" s="192" t="s">
        <v>2630</v>
      </c>
      <c r="C1180" s="192" t="s">
        <v>2743</v>
      </c>
      <c r="D1180" s="230" t="s">
        <v>2742</v>
      </c>
      <c r="E1180" s="231"/>
      <c r="F1180" s="232"/>
      <c r="G1180" s="192" t="s">
        <v>0</v>
      </c>
      <c r="H1180" s="191">
        <v>7.2600600000000001E-2</v>
      </c>
      <c r="I1180" s="190">
        <v>8.93</v>
      </c>
      <c r="J1180" s="189">
        <v>1.42</v>
      </c>
    </row>
    <row r="1181" spans="1:10" ht="14.25" customHeight="1" x14ac:dyDescent="0.25">
      <c r="A1181" s="239" t="s">
        <v>2627</v>
      </c>
      <c r="B1181" s="240"/>
      <c r="C1181" s="240"/>
      <c r="D1181" s="240"/>
      <c r="E1181" s="241"/>
      <c r="F1181" s="188">
        <v>0.73</v>
      </c>
      <c r="G1181" s="239" t="s">
        <v>2626</v>
      </c>
      <c r="H1181" s="240"/>
      <c r="I1181" s="241"/>
      <c r="J1181" s="188">
        <v>10.23</v>
      </c>
    </row>
    <row r="1182" spans="1:10" ht="14.25" customHeight="1" x14ac:dyDescent="0.25">
      <c r="A1182" s="239" t="s">
        <v>2625</v>
      </c>
      <c r="B1182" s="240"/>
      <c r="C1182" s="240"/>
      <c r="D1182" s="240"/>
      <c r="E1182" s="241"/>
      <c r="F1182" s="188">
        <v>0.85</v>
      </c>
      <c r="G1182" s="239" t="s">
        <v>2624</v>
      </c>
      <c r="H1182" s="240"/>
      <c r="I1182" s="241"/>
      <c r="J1182" s="188">
        <v>2.2999999999999998</v>
      </c>
    </row>
    <row r="1183" spans="1:10" ht="14.25" customHeight="1" x14ac:dyDescent="0.25">
      <c r="A1183" s="239" t="s">
        <v>2623</v>
      </c>
      <c r="B1183" s="240"/>
      <c r="C1183" s="240"/>
      <c r="D1183" s="240"/>
      <c r="E1183" s="241"/>
      <c r="F1183" s="188">
        <v>1.58</v>
      </c>
      <c r="G1183" s="239" t="s">
        <v>2622</v>
      </c>
      <c r="H1183" s="240"/>
      <c r="I1183" s="241"/>
      <c r="J1183" s="188">
        <v>12.53</v>
      </c>
    </row>
    <row r="1184" spans="1:10" ht="14.25" customHeight="1" x14ac:dyDescent="0.25">
      <c r="A1184" s="196" t="s">
        <v>253</v>
      </c>
      <c r="B1184" s="196" t="s">
        <v>2630</v>
      </c>
      <c r="C1184" s="196" t="s">
        <v>3747</v>
      </c>
      <c r="D1184" s="233" t="s">
        <v>254</v>
      </c>
      <c r="E1184" s="234"/>
      <c r="F1184" s="234"/>
      <c r="G1184" s="234"/>
      <c r="H1184" s="234"/>
      <c r="I1184" s="235"/>
      <c r="J1184" s="196" t="s">
        <v>19</v>
      </c>
    </row>
    <row r="1185" spans="1:10" ht="12" customHeight="1" x14ac:dyDescent="0.25"/>
    <row r="1186" spans="1:10" ht="11.25" customHeight="1" x14ac:dyDescent="0.25">
      <c r="A1186" s="242" t="s">
        <v>2621</v>
      </c>
      <c r="B1186" s="242"/>
      <c r="C1186" s="242"/>
      <c r="D1186" s="242"/>
      <c r="E1186" s="242"/>
      <c r="F1186" s="242"/>
      <c r="G1186" s="242"/>
      <c r="H1186" s="242"/>
      <c r="I1186" s="242"/>
      <c r="J1186" s="242"/>
    </row>
    <row r="1187" spans="1:10" ht="11.25" customHeight="1" x14ac:dyDescent="0.25">
      <c r="A1187" s="242" t="s">
        <v>2620</v>
      </c>
      <c r="B1187" s="242"/>
      <c r="C1187" s="242"/>
      <c r="D1187" s="242"/>
      <c r="E1187" s="242"/>
      <c r="F1187" s="242"/>
      <c r="G1187" s="242"/>
      <c r="H1187" s="242"/>
      <c r="I1187" s="242"/>
      <c r="J1187" s="242"/>
    </row>
    <row r="1188" spans="1:10" ht="11.25" customHeight="1" x14ac:dyDescent="0.25">
      <c r="A1188" s="242" t="s">
        <v>2619</v>
      </c>
      <c r="B1188" s="242"/>
      <c r="C1188" s="242"/>
      <c r="D1188" s="242"/>
      <c r="E1188" s="242"/>
      <c r="F1188" s="242"/>
      <c r="G1188" s="242"/>
      <c r="H1188" s="242"/>
      <c r="I1188" s="242"/>
      <c r="J1188" s="242"/>
    </row>
    <row r="1189" spans="1:10" ht="70.900000000000006" customHeight="1" x14ac:dyDescent="0.25"/>
    <row r="1190" spans="1:10" ht="14.25" customHeight="1" x14ac:dyDescent="0.25">
      <c r="A1190" s="210" t="s">
        <v>2673</v>
      </c>
      <c r="B1190" s="211"/>
      <c r="C1190" s="211"/>
      <c r="D1190" s="211"/>
      <c r="E1190" s="211"/>
      <c r="F1190" s="211"/>
      <c r="G1190" s="211"/>
      <c r="H1190" s="211"/>
      <c r="I1190" s="211"/>
      <c r="J1190" s="212"/>
    </row>
    <row r="1191" spans="1:10" ht="14.25" customHeight="1" x14ac:dyDescent="0.25">
      <c r="A1191" s="200" t="s">
        <v>2672</v>
      </c>
      <c r="B1191" s="213" t="s">
        <v>77</v>
      </c>
      <c r="C1191" s="214"/>
      <c r="D1191" s="214"/>
      <c r="E1191" s="214"/>
      <c r="F1191" s="214"/>
      <c r="G1191" s="214"/>
      <c r="H1191" s="215"/>
      <c r="I1191" s="197" t="s">
        <v>2671</v>
      </c>
      <c r="J1191" s="192" t="s">
        <v>3746</v>
      </c>
    </row>
    <row r="1192" spans="1:10" ht="14.25" customHeight="1" x14ac:dyDescent="0.25">
      <c r="A1192" s="200" t="s">
        <v>81</v>
      </c>
      <c r="B1192" s="213" t="s">
        <v>85</v>
      </c>
      <c r="C1192" s="214"/>
      <c r="D1192" s="214"/>
      <c r="E1192" s="214"/>
      <c r="F1192" s="214"/>
      <c r="G1192" s="214"/>
      <c r="H1192" s="215"/>
      <c r="I1192" s="197" t="s">
        <v>2669</v>
      </c>
      <c r="J1192" s="202">
        <v>45477</v>
      </c>
    </row>
    <row r="1193" spans="1:10" ht="14.25" customHeight="1" x14ac:dyDescent="0.25">
      <c r="A1193" s="199" t="s">
        <v>2668</v>
      </c>
      <c r="B1193" s="213" t="s">
        <v>2667</v>
      </c>
      <c r="C1193" s="214"/>
      <c r="D1193" s="214"/>
      <c r="E1193" s="214"/>
      <c r="F1193" s="214"/>
      <c r="G1193" s="214"/>
      <c r="H1193" s="215"/>
      <c r="I1193" s="216" t="s">
        <v>2666</v>
      </c>
      <c r="J1193" s="217"/>
    </row>
    <row r="1194" spans="1:10" ht="14.25" customHeight="1" x14ac:dyDescent="0.25">
      <c r="A1194" s="218" t="s">
        <v>2665</v>
      </c>
      <c r="B1194" s="221" t="s">
        <v>2664</v>
      </c>
      <c r="C1194" s="222"/>
      <c r="D1194" s="222"/>
      <c r="E1194" s="222"/>
      <c r="F1194" s="222"/>
      <c r="G1194" s="222"/>
      <c r="H1194" s="223"/>
      <c r="I1194" s="197" t="s">
        <v>2663</v>
      </c>
      <c r="J1194" s="192" t="s">
        <v>2662</v>
      </c>
    </row>
    <row r="1195" spans="1:10" ht="14.25" customHeight="1" x14ac:dyDescent="0.25">
      <c r="A1195" s="219"/>
      <c r="B1195" s="224"/>
      <c r="C1195" s="225"/>
      <c r="D1195" s="225"/>
      <c r="E1195" s="225"/>
      <c r="F1195" s="225"/>
      <c r="G1195" s="225"/>
      <c r="H1195" s="226"/>
      <c r="I1195" s="198" t="s">
        <v>2661</v>
      </c>
      <c r="J1195" s="192" t="s">
        <v>2660</v>
      </c>
    </row>
    <row r="1196" spans="1:10" ht="14.25" customHeight="1" x14ac:dyDescent="0.25">
      <c r="A1196" s="219"/>
      <c r="B1196" s="224"/>
      <c r="C1196" s="225"/>
      <c r="D1196" s="225"/>
      <c r="E1196" s="225"/>
      <c r="F1196" s="225"/>
      <c r="G1196" s="225"/>
      <c r="H1196" s="226"/>
      <c r="I1196" s="216" t="s">
        <v>27</v>
      </c>
      <c r="J1196" s="217"/>
    </row>
    <row r="1197" spans="1:10" ht="14.25" customHeight="1" x14ac:dyDescent="0.25">
      <c r="A1197" s="219"/>
      <c r="B1197" s="227"/>
      <c r="C1197" s="228"/>
      <c r="D1197" s="228"/>
      <c r="E1197" s="228"/>
      <c r="F1197" s="228"/>
      <c r="G1197" s="228"/>
      <c r="H1197" s="229"/>
      <c r="I1197" s="197" t="s">
        <v>2659</v>
      </c>
      <c r="J1197" s="192" t="s">
        <v>2658</v>
      </c>
    </row>
    <row r="1198" spans="1:10" ht="14.25" customHeight="1" x14ac:dyDescent="0.25">
      <c r="A1198" s="220"/>
      <c r="B1198" s="230" t="s">
        <v>2383</v>
      </c>
      <c r="C1198" s="231"/>
      <c r="D1198" s="232"/>
      <c r="E1198" s="230" t="s">
        <v>2383</v>
      </c>
      <c r="F1198" s="231"/>
      <c r="G1198" s="231"/>
      <c r="H1198" s="232"/>
      <c r="I1198" s="197" t="s">
        <v>2657</v>
      </c>
      <c r="J1198" s="192" t="s">
        <v>2383</v>
      </c>
    </row>
    <row r="1199" spans="1:10" ht="14.25" customHeight="1" x14ac:dyDescent="0.25">
      <c r="A1199" s="197" t="s">
        <v>2656</v>
      </c>
      <c r="B1199" s="230" t="s">
        <v>2655</v>
      </c>
      <c r="C1199" s="231"/>
      <c r="D1199" s="231"/>
      <c r="E1199" s="231"/>
      <c r="F1199" s="231"/>
      <c r="G1199" s="231"/>
      <c r="H1199" s="231"/>
      <c r="I1199" s="231"/>
      <c r="J1199" s="232"/>
    </row>
    <row r="1200" spans="1:10" ht="14.25" customHeight="1" x14ac:dyDescent="0.25">
      <c r="A1200" s="195" t="s">
        <v>74</v>
      </c>
      <c r="B1200" s="195" t="s">
        <v>75</v>
      </c>
      <c r="C1200" s="195" t="s">
        <v>29</v>
      </c>
      <c r="D1200" s="236" t="s">
        <v>30</v>
      </c>
      <c r="E1200" s="237"/>
      <c r="F1200" s="238"/>
      <c r="G1200" s="195" t="s">
        <v>2635</v>
      </c>
      <c r="H1200" s="195" t="s">
        <v>1465</v>
      </c>
      <c r="I1200" s="194" t="s">
        <v>2634</v>
      </c>
      <c r="J1200" s="193" t="s">
        <v>76</v>
      </c>
    </row>
    <row r="1201" spans="1:10" ht="22.9" customHeight="1" x14ac:dyDescent="0.25">
      <c r="A1201" s="192" t="s">
        <v>2643</v>
      </c>
      <c r="B1201" s="192" t="s">
        <v>2630</v>
      </c>
      <c r="C1201" s="192" t="s">
        <v>2753</v>
      </c>
      <c r="D1201" s="230" t="s">
        <v>1753</v>
      </c>
      <c r="E1201" s="231"/>
      <c r="F1201" s="232"/>
      <c r="G1201" s="192" t="s">
        <v>1</v>
      </c>
      <c r="H1201" s="191">
        <v>1.19</v>
      </c>
      <c r="I1201" s="190">
        <v>0.1782</v>
      </c>
      <c r="J1201" s="189">
        <v>0.21</v>
      </c>
    </row>
    <row r="1202" spans="1:10" ht="14.25" customHeight="1" x14ac:dyDescent="0.25">
      <c r="A1202" s="192" t="s">
        <v>2643</v>
      </c>
      <c r="B1202" s="192" t="s">
        <v>2630</v>
      </c>
      <c r="C1202" s="192" t="s">
        <v>2752</v>
      </c>
      <c r="D1202" s="230" t="s">
        <v>1616</v>
      </c>
      <c r="E1202" s="231"/>
      <c r="F1202" s="232"/>
      <c r="G1202" s="192" t="s">
        <v>19</v>
      </c>
      <c r="H1202" s="191">
        <v>1.07</v>
      </c>
      <c r="I1202" s="190">
        <v>6.3029000000000002</v>
      </c>
      <c r="J1202" s="189">
        <v>6.74</v>
      </c>
    </row>
    <row r="1203" spans="1:10" ht="14.25" customHeight="1" x14ac:dyDescent="0.25">
      <c r="A1203" s="192" t="s">
        <v>2643</v>
      </c>
      <c r="B1203" s="192" t="s">
        <v>2630</v>
      </c>
      <c r="C1203" s="192" t="s">
        <v>2751</v>
      </c>
      <c r="D1203" s="230" t="s">
        <v>1647</v>
      </c>
      <c r="E1203" s="231"/>
      <c r="F1203" s="232"/>
      <c r="G1203" s="192" t="s">
        <v>19</v>
      </c>
      <c r="H1203" s="191">
        <v>2.5000000000000001E-2</v>
      </c>
      <c r="I1203" s="190">
        <v>20.415700000000001</v>
      </c>
      <c r="J1203" s="189">
        <v>0.51</v>
      </c>
    </row>
    <row r="1204" spans="1:10" ht="14.25" customHeight="1" x14ac:dyDescent="0.25">
      <c r="A1204" s="192" t="s">
        <v>2631</v>
      </c>
      <c r="B1204" s="192" t="s">
        <v>2630</v>
      </c>
      <c r="C1204" s="192" t="s">
        <v>2745</v>
      </c>
      <c r="D1204" s="230" t="s">
        <v>2744</v>
      </c>
      <c r="E1204" s="231"/>
      <c r="F1204" s="232"/>
      <c r="G1204" s="192" t="s">
        <v>0</v>
      </c>
      <c r="H1204" s="191">
        <v>3.4209799999999999E-2</v>
      </c>
      <c r="I1204" s="190">
        <v>6.46</v>
      </c>
      <c r="J1204" s="189">
        <v>0.48</v>
      </c>
    </row>
    <row r="1205" spans="1:10" ht="14.25" customHeight="1" x14ac:dyDescent="0.25">
      <c r="A1205" s="192" t="s">
        <v>2631</v>
      </c>
      <c r="B1205" s="192" t="s">
        <v>2630</v>
      </c>
      <c r="C1205" s="192" t="s">
        <v>2743</v>
      </c>
      <c r="D1205" s="230" t="s">
        <v>2742</v>
      </c>
      <c r="E1205" s="231"/>
      <c r="F1205" s="232"/>
      <c r="G1205" s="192" t="s">
        <v>0</v>
      </c>
      <c r="H1205" s="191">
        <v>0.2092521</v>
      </c>
      <c r="I1205" s="190">
        <v>8.93</v>
      </c>
      <c r="J1205" s="189">
        <v>4.09</v>
      </c>
    </row>
    <row r="1206" spans="1:10" ht="14.25" customHeight="1" x14ac:dyDescent="0.25">
      <c r="A1206" s="239" t="s">
        <v>2627</v>
      </c>
      <c r="B1206" s="240"/>
      <c r="C1206" s="240"/>
      <c r="D1206" s="240"/>
      <c r="E1206" s="241"/>
      <c r="F1206" s="188">
        <v>2.09</v>
      </c>
      <c r="G1206" s="239" t="s">
        <v>2626</v>
      </c>
      <c r="H1206" s="240"/>
      <c r="I1206" s="241"/>
      <c r="J1206" s="188">
        <v>13.9</v>
      </c>
    </row>
    <row r="1207" spans="1:10" ht="14.25" customHeight="1" x14ac:dyDescent="0.25">
      <c r="A1207" s="239" t="s">
        <v>2625</v>
      </c>
      <c r="B1207" s="240"/>
      <c r="C1207" s="240"/>
      <c r="D1207" s="240"/>
      <c r="E1207" s="241"/>
      <c r="F1207" s="188">
        <v>2.48</v>
      </c>
      <c r="G1207" s="239" t="s">
        <v>2624</v>
      </c>
      <c r="H1207" s="240"/>
      <c r="I1207" s="241"/>
      <c r="J1207" s="188">
        <v>3.12</v>
      </c>
    </row>
    <row r="1208" spans="1:10" ht="14.25" customHeight="1" x14ac:dyDescent="0.25">
      <c r="A1208" s="239" t="s">
        <v>2623</v>
      </c>
      <c r="B1208" s="240"/>
      <c r="C1208" s="240"/>
      <c r="D1208" s="240"/>
      <c r="E1208" s="241"/>
      <c r="F1208" s="188">
        <v>4.57</v>
      </c>
      <c r="G1208" s="239" t="s">
        <v>2622</v>
      </c>
      <c r="H1208" s="240"/>
      <c r="I1208" s="241"/>
      <c r="J1208" s="188">
        <v>17.02</v>
      </c>
    </row>
    <row r="1209" spans="1:10" ht="14.25" customHeight="1" x14ac:dyDescent="0.25">
      <c r="A1209" s="196" t="s">
        <v>255</v>
      </c>
      <c r="B1209" s="196" t="s">
        <v>2642</v>
      </c>
      <c r="C1209" s="196" t="s">
        <v>3710</v>
      </c>
      <c r="D1209" s="233" t="s">
        <v>236</v>
      </c>
      <c r="E1209" s="234"/>
      <c r="F1209" s="234"/>
      <c r="G1209" s="234"/>
      <c r="H1209" s="234"/>
      <c r="I1209" s="235"/>
      <c r="J1209" s="196" t="s">
        <v>1576</v>
      </c>
    </row>
    <row r="1210" spans="1:10" ht="14.25" customHeight="1" x14ac:dyDescent="0.25">
      <c r="A1210" s="195" t="s">
        <v>74</v>
      </c>
      <c r="B1210" s="195" t="s">
        <v>75</v>
      </c>
      <c r="C1210" s="195" t="s">
        <v>29</v>
      </c>
      <c r="D1210" s="236" t="s">
        <v>30</v>
      </c>
      <c r="E1210" s="237"/>
      <c r="F1210" s="238"/>
      <c r="G1210" s="195" t="s">
        <v>2635</v>
      </c>
      <c r="H1210" s="195" t="s">
        <v>1465</v>
      </c>
      <c r="I1210" s="194" t="s">
        <v>2634</v>
      </c>
      <c r="J1210" s="193" t="s">
        <v>76</v>
      </c>
    </row>
    <row r="1211" spans="1:10" ht="14.25" customHeight="1" x14ac:dyDescent="0.25">
      <c r="A1211" s="192" t="s">
        <v>2643</v>
      </c>
      <c r="B1211" s="192" t="s">
        <v>2642</v>
      </c>
      <c r="C1211" s="192" t="s">
        <v>1582</v>
      </c>
      <c r="D1211" s="230" t="s">
        <v>1583</v>
      </c>
      <c r="E1211" s="231"/>
      <c r="F1211" s="232"/>
      <c r="G1211" s="192" t="s">
        <v>1584</v>
      </c>
      <c r="H1211" s="191">
        <v>7.34</v>
      </c>
      <c r="I1211" s="190">
        <v>37.0642</v>
      </c>
      <c r="J1211" s="189">
        <v>272.05</v>
      </c>
    </row>
    <row r="1212" spans="1:10" ht="14.25" customHeight="1" x14ac:dyDescent="0.25">
      <c r="A1212" s="192" t="s">
        <v>2643</v>
      </c>
      <c r="B1212" s="192" t="s">
        <v>2642</v>
      </c>
      <c r="C1212" s="192" t="s">
        <v>1590</v>
      </c>
      <c r="D1212" s="230" t="s">
        <v>1591</v>
      </c>
      <c r="E1212" s="231"/>
      <c r="F1212" s="232"/>
      <c r="G1212" s="192" t="s">
        <v>1575</v>
      </c>
      <c r="H1212" s="191">
        <v>0.84</v>
      </c>
      <c r="I1212" s="190">
        <v>182.79329999999999</v>
      </c>
      <c r="J1212" s="189">
        <v>153.55000000000001</v>
      </c>
    </row>
    <row r="1213" spans="1:10" ht="22.9" customHeight="1" x14ac:dyDescent="0.25">
      <c r="A1213" s="192" t="s">
        <v>2643</v>
      </c>
      <c r="B1213" s="192" t="s">
        <v>2630</v>
      </c>
      <c r="C1213" s="192" t="s">
        <v>2765</v>
      </c>
      <c r="D1213" s="230" t="s">
        <v>1626</v>
      </c>
      <c r="E1213" s="231"/>
      <c r="F1213" s="232"/>
      <c r="G1213" s="192" t="s">
        <v>1575</v>
      </c>
      <c r="H1213" s="191">
        <v>0.83</v>
      </c>
      <c r="I1213" s="190">
        <v>80.018199999999993</v>
      </c>
      <c r="J1213" s="189">
        <v>66.42</v>
      </c>
    </row>
    <row r="1214" spans="1:10" ht="14.25" customHeight="1" x14ac:dyDescent="0.25">
      <c r="A1214" s="192" t="s">
        <v>2725</v>
      </c>
      <c r="B1214" s="192" t="s">
        <v>2642</v>
      </c>
      <c r="C1214" s="192" t="s">
        <v>2103</v>
      </c>
      <c r="D1214" s="230" t="s">
        <v>2104</v>
      </c>
      <c r="E1214" s="231"/>
      <c r="F1214" s="232"/>
      <c r="G1214" s="192" t="s">
        <v>0</v>
      </c>
      <c r="H1214" s="191">
        <v>0.39</v>
      </c>
      <c r="I1214" s="190">
        <v>2.5114999999999998</v>
      </c>
      <c r="J1214" s="189">
        <v>0.98</v>
      </c>
    </row>
    <row r="1215" spans="1:10" ht="14.25" customHeight="1" x14ac:dyDescent="0.25">
      <c r="A1215" s="192" t="s">
        <v>2725</v>
      </c>
      <c r="B1215" s="192" t="s">
        <v>2642</v>
      </c>
      <c r="C1215" s="192" t="s">
        <v>2083</v>
      </c>
      <c r="D1215" s="230" t="s">
        <v>2084</v>
      </c>
      <c r="E1215" s="231"/>
      <c r="F1215" s="232"/>
      <c r="G1215" s="192" t="s">
        <v>0</v>
      </c>
      <c r="H1215" s="191">
        <v>0.65</v>
      </c>
      <c r="I1215" s="190">
        <v>1.7499</v>
      </c>
      <c r="J1215" s="189">
        <v>1.1399999999999999</v>
      </c>
    </row>
    <row r="1216" spans="1:10" ht="14.25" customHeight="1" x14ac:dyDescent="0.25">
      <c r="A1216" s="192" t="s">
        <v>2631</v>
      </c>
      <c r="B1216" s="192" t="s">
        <v>2642</v>
      </c>
      <c r="C1216" s="192" t="s">
        <v>2769</v>
      </c>
      <c r="D1216" s="230" t="s">
        <v>2768</v>
      </c>
      <c r="E1216" s="231"/>
      <c r="F1216" s="232"/>
      <c r="G1216" s="192" t="s">
        <v>0</v>
      </c>
      <c r="H1216" s="191">
        <v>0.45149299999999998</v>
      </c>
      <c r="I1216" s="190">
        <v>6.7</v>
      </c>
      <c r="J1216" s="189">
        <v>6.61</v>
      </c>
    </row>
    <row r="1217" spans="1:10" ht="14.25" customHeight="1" x14ac:dyDescent="0.25">
      <c r="A1217" s="192" t="s">
        <v>2631</v>
      </c>
      <c r="B1217" s="192" t="s">
        <v>2630</v>
      </c>
      <c r="C1217" s="192" t="s">
        <v>2639</v>
      </c>
      <c r="D1217" s="230" t="s">
        <v>2638</v>
      </c>
      <c r="E1217" s="231"/>
      <c r="F1217" s="232"/>
      <c r="G1217" s="192" t="s">
        <v>0</v>
      </c>
      <c r="H1217" s="191">
        <v>1.9101627000000001</v>
      </c>
      <c r="I1217" s="190">
        <v>8.93</v>
      </c>
      <c r="J1217" s="189">
        <v>37.299999999999997</v>
      </c>
    </row>
    <row r="1218" spans="1:10" ht="14.25" customHeight="1" x14ac:dyDescent="0.25">
      <c r="A1218" s="192" t="s">
        <v>2631</v>
      </c>
      <c r="B1218" s="192" t="s">
        <v>2630</v>
      </c>
      <c r="C1218" s="192" t="s">
        <v>2646</v>
      </c>
      <c r="D1218" s="230" t="s">
        <v>2645</v>
      </c>
      <c r="E1218" s="231"/>
      <c r="F1218" s="232"/>
      <c r="G1218" s="192" t="s">
        <v>0</v>
      </c>
      <c r="H1218" s="191">
        <v>12.1555812</v>
      </c>
      <c r="I1218" s="190">
        <v>6.46</v>
      </c>
      <c r="J1218" s="189">
        <v>171.7</v>
      </c>
    </row>
    <row r="1219" spans="1:10" ht="14.25" customHeight="1" x14ac:dyDescent="0.25">
      <c r="A1219" s="239" t="s">
        <v>2627</v>
      </c>
      <c r="B1219" s="240"/>
      <c r="C1219" s="240"/>
      <c r="D1219" s="240"/>
      <c r="E1219" s="241"/>
      <c r="F1219" s="188">
        <v>98.61</v>
      </c>
      <c r="G1219" s="239" t="s">
        <v>2626</v>
      </c>
      <c r="H1219" s="240"/>
      <c r="I1219" s="241"/>
      <c r="J1219" s="188">
        <v>819.59</v>
      </c>
    </row>
    <row r="1220" spans="1:10" ht="14.25" customHeight="1" x14ac:dyDescent="0.25">
      <c r="A1220" s="239" t="s">
        <v>2625</v>
      </c>
      <c r="B1220" s="240"/>
      <c r="C1220" s="240"/>
      <c r="D1220" s="240"/>
      <c r="E1220" s="241"/>
      <c r="F1220" s="188">
        <v>117.06</v>
      </c>
      <c r="G1220" s="239" t="s">
        <v>2624</v>
      </c>
      <c r="H1220" s="240"/>
      <c r="I1220" s="241"/>
      <c r="J1220" s="188">
        <v>184.16</v>
      </c>
    </row>
    <row r="1221" spans="1:10" ht="14.25" customHeight="1" x14ac:dyDescent="0.25">
      <c r="A1221" s="239" t="s">
        <v>2623</v>
      </c>
      <c r="B1221" s="240"/>
      <c r="C1221" s="240"/>
      <c r="D1221" s="240"/>
      <c r="E1221" s="241"/>
      <c r="F1221" s="188">
        <v>215.67</v>
      </c>
      <c r="G1221" s="239" t="s">
        <v>2622</v>
      </c>
      <c r="H1221" s="240"/>
      <c r="I1221" s="241"/>
      <c r="J1221" s="188">
        <v>1003.75</v>
      </c>
    </row>
    <row r="1222" spans="1:10" ht="14.25" customHeight="1" x14ac:dyDescent="0.25">
      <c r="A1222" s="196" t="s">
        <v>258</v>
      </c>
      <c r="B1222" s="196" t="s">
        <v>2630</v>
      </c>
      <c r="C1222" s="196" t="s">
        <v>3745</v>
      </c>
      <c r="D1222" s="233" t="s">
        <v>249</v>
      </c>
      <c r="E1222" s="234"/>
      <c r="F1222" s="234"/>
      <c r="G1222" s="234"/>
      <c r="H1222" s="234"/>
      <c r="I1222" s="235"/>
      <c r="J1222" s="196" t="s">
        <v>198</v>
      </c>
    </row>
    <row r="1223" spans="1:10" ht="14.25" customHeight="1" x14ac:dyDescent="0.25">
      <c r="A1223" s="195" t="s">
        <v>74</v>
      </c>
      <c r="B1223" s="195" t="s">
        <v>75</v>
      </c>
      <c r="C1223" s="195" t="s">
        <v>29</v>
      </c>
      <c r="D1223" s="236" t="s">
        <v>30</v>
      </c>
      <c r="E1223" s="237"/>
      <c r="F1223" s="238"/>
      <c r="G1223" s="195" t="s">
        <v>2635</v>
      </c>
      <c r="H1223" s="195" t="s">
        <v>1465</v>
      </c>
      <c r="I1223" s="194" t="s">
        <v>2634</v>
      </c>
      <c r="J1223" s="193" t="s">
        <v>76</v>
      </c>
    </row>
    <row r="1224" spans="1:10" ht="14.25" customHeight="1" x14ac:dyDescent="0.25">
      <c r="A1224" s="192" t="s">
        <v>2643</v>
      </c>
      <c r="B1224" s="192" t="s">
        <v>2630</v>
      </c>
      <c r="C1224" s="192" t="s">
        <v>2702</v>
      </c>
      <c r="D1224" s="230" t="s">
        <v>1597</v>
      </c>
      <c r="E1224" s="231"/>
      <c r="F1224" s="232"/>
      <c r="G1224" s="192" t="s">
        <v>1575</v>
      </c>
      <c r="H1224" s="191">
        <v>4.7036300000000003E-2</v>
      </c>
      <c r="I1224" s="190">
        <v>78.9893</v>
      </c>
      <c r="J1224" s="189">
        <v>3.72</v>
      </c>
    </row>
    <row r="1225" spans="1:10" ht="14.25" customHeight="1" x14ac:dyDescent="0.25">
      <c r="A1225" s="192" t="s">
        <v>2643</v>
      </c>
      <c r="B1225" s="192" t="s">
        <v>2630</v>
      </c>
      <c r="C1225" s="192" t="s">
        <v>2700</v>
      </c>
      <c r="D1225" s="230" t="s">
        <v>1579</v>
      </c>
      <c r="E1225" s="231"/>
      <c r="F1225" s="232"/>
      <c r="G1225" s="192" t="s">
        <v>19</v>
      </c>
      <c r="H1225" s="191">
        <v>12.060100200000001</v>
      </c>
      <c r="I1225" s="190">
        <v>0.90739999999999998</v>
      </c>
      <c r="J1225" s="189">
        <v>10.94</v>
      </c>
    </row>
    <row r="1226" spans="1:10" ht="14.25" customHeight="1" x14ac:dyDescent="0.25">
      <c r="A1226" s="192" t="s">
        <v>2643</v>
      </c>
      <c r="B1226" s="192" t="s">
        <v>2630</v>
      </c>
      <c r="C1226" s="192" t="s">
        <v>2734</v>
      </c>
      <c r="D1226" s="230" t="s">
        <v>2009</v>
      </c>
      <c r="E1226" s="231"/>
      <c r="F1226" s="232"/>
      <c r="G1226" s="192" t="s">
        <v>2010</v>
      </c>
      <c r="H1226" s="191">
        <v>9.6891199999999997E-2</v>
      </c>
      <c r="I1226" s="190">
        <v>0.95599999999999996</v>
      </c>
      <c r="J1226" s="189">
        <v>0.09</v>
      </c>
    </row>
    <row r="1227" spans="1:10" ht="14.25" customHeight="1" x14ac:dyDescent="0.25">
      <c r="A1227" s="192" t="s">
        <v>2643</v>
      </c>
      <c r="B1227" s="192" t="s">
        <v>2630</v>
      </c>
      <c r="C1227" s="192" t="s">
        <v>2697</v>
      </c>
      <c r="D1227" s="230" t="s">
        <v>1666</v>
      </c>
      <c r="E1227" s="231"/>
      <c r="F1227" s="232"/>
      <c r="G1227" s="192" t="s">
        <v>1575</v>
      </c>
      <c r="H1227" s="191">
        <v>3.2888599999999997E-2</v>
      </c>
      <c r="I1227" s="190">
        <v>161.17859999999999</v>
      </c>
      <c r="J1227" s="189">
        <v>5.3</v>
      </c>
    </row>
    <row r="1228" spans="1:10" ht="22.9" customHeight="1" x14ac:dyDescent="0.25">
      <c r="A1228" s="192" t="s">
        <v>2725</v>
      </c>
      <c r="B1228" s="192" t="s">
        <v>2630</v>
      </c>
      <c r="C1228" s="192" t="s">
        <v>2746</v>
      </c>
      <c r="D1228" s="230" t="s">
        <v>2204</v>
      </c>
      <c r="E1228" s="231"/>
      <c r="F1228" s="232"/>
      <c r="G1228" s="192" t="s">
        <v>1</v>
      </c>
      <c r="H1228" s="191">
        <v>8.3000000000000002E-6</v>
      </c>
      <c r="I1228" s="190">
        <v>20420.8583</v>
      </c>
      <c r="J1228" s="189">
        <v>0.17</v>
      </c>
    </row>
    <row r="1229" spans="1:10" ht="14.25" customHeight="1" x14ac:dyDescent="0.25">
      <c r="A1229" s="192" t="s">
        <v>2631</v>
      </c>
      <c r="B1229" s="192" t="s">
        <v>2630</v>
      </c>
      <c r="C1229" s="192" t="s">
        <v>2639</v>
      </c>
      <c r="D1229" s="230" t="s">
        <v>2638</v>
      </c>
      <c r="E1229" s="231"/>
      <c r="F1229" s="232"/>
      <c r="G1229" s="192" t="s">
        <v>0</v>
      </c>
      <c r="H1229" s="191">
        <v>0.23018730000000001</v>
      </c>
      <c r="I1229" s="190">
        <v>8.93</v>
      </c>
      <c r="J1229" s="189">
        <v>4.49</v>
      </c>
    </row>
    <row r="1230" spans="1:10" ht="14.25" customHeight="1" x14ac:dyDescent="0.25">
      <c r="A1230" s="192" t="s">
        <v>2631</v>
      </c>
      <c r="B1230" s="192" t="s">
        <v>2630</v>
      </c>
      <c r="C1230" s="192" t="s">
        <v>2646</v>
      </c>
      <c r="D1230" s="230" t="s">
        <v>2645</v>
      </c>
      <c r="E1230" s="231"/>
      <c r="F1230" s="232"/>
      <c r="G1230" s="192" t="s">
        <v>0</v>
      </c>
      <c r="H1230" s="191">
        <v>0.18173300000000001</v>
      </c>
      <c r="I1230" s="190">
        <v>6.46</v>
      </c>
      <c r="J1230" s="189">
        <v>2.57</v>
      </c>
    </row>
    <row r="1231" spans="1:10" ht="14.25" customHeight="1" x14ac:dyDescent="0.25">
      <c r="A1231" s="192" t="s">
        <v>2631</v>
      </c>
      <c r="B1231" s="192" t="s">
        <v>2630</v>
      </c>
      <c r="C1231" s="192" t="s">
        <v>2713</v>
      </c>
      <c r="D1231" s="230" t="s">
        <v>2712</v>
      </c>
      <c r="E1231" s="231"/>
      <c r="F1231" s="232"/>
      <c r="G1231" s="192" t="s">
        <v>0</v>
      </c>
      <c r="H1231" s="191">
        <v>7.5229799999999999E-2</v>
      </c>
      <c r="I1231" s="190">
        <v>6.7</v>
      </c>
      <c r="J1231" s="189">
        <v>1.1000000000000001</v>
      </c>
    </row>
    <row r="1232" spans="1:10" ht="14.25" customHeight="1" x14ac:dyDescent="0.25">
      <c r="A1232" s="239" t="s">
        <v>2627</v>
      </c>
      <c r="B1232" s="240"/>
      <c r="C1232" s="240"/>
      <c r="D1232" s="240"/>
      <c r="E1232" s="241"/>
      <c r="F1232" s="188">
        <v>3.73</v>
      </c>
      <c r="G1232" s="239" t="s">
        <v>2626</v>
      </c>
      <c r="H1232" s="240"/>
      <c r="I1232" s="241"/>
      <c r="J1232" s="188">
        <v>32.049999999999997</v>
      </c>
    </row>
    <row r="1233" spans="1:10" ht="14.25" customHeight="1" x14ac:dyDescent="0.25">
      <c r="A1233" s="239" t="s">
        <v>2625</v>
      </c>
      <c r="B1233" s="240"/>
      <c r="C1233" s="240"/>
      <c r="D1233" s="240"/>
      <c r="E1233" s="241"/>
      <c r="F1233" s="188">
        <v>4.4400000000000004</v>
      </c>
      <c r="G1233" s="239" t="s">
        <v>2624</v>
      </c>
      <c r="H1233" s="240"/>
      <c r="I1233" s="241"/>
      <c r="J1233" s="188">
        <v>7.2</v>
      </c>
    </row>
    <row r="1234" spans="1:10" ht="14.25" customHeight="1" x14ac:dyDescent="0.25">
      <c r="A1234" s="239" t="s">
        <v>2623</v>
      </c>
      <c r="B1234" s="240"/>
      <c r="C1234" s="240"/>
      <c r="D1234" s="240"/>
      <c r="E1234" s="241"/>
      <c r="F1234" s="188">
        <v>8.17</v>
      </c>
      <c r="G1234" s="239" t="s">
        <v>2622</v>
      </c>
      <c r="H1234" s="240"/>
      <c r="I1234" s="241"/>
      <c r="J1234" s="188">
        <v>39.25</v>
      </c>
    </row>
    <row r="1235" spans="1:10" ht="22.9" customHeight="1" x14ac:dyDescent="0.25">
      <c r="A1235" s="196" t="s">
        <v>259</v>
      </c>
      <c r="B1235" s="196" t="s">
        <v>2630</v>
      </c>
      <c r="C1235" s="196" t="s">
        <v>3744</v>
      </c>
      <c r="D1235" s="233" t="s">
        <v>251</v>
      </c>
      <c r="E1235" s="234"/>
      <c r="F1235" s="234"/>
      <c r="G1235" s="234"/>
      <c r="H1235" s="234"/>
      <c r="I1235" s="235"/>
      <c r="J1235" s="196" t="s">
        <v>198</v>
      </c>
    </row>
    <row r="1236" spans="1:10" ht="14.25" customHeight="1" x14ac:dyDescent="0.25">
      <c r="A1236" s="195" t="s">
        <v>74</v>
      </c>
      <c r="B1236" s="195" t="s">
        <v>75</v>
      </c>
      <c r="C1236" s="195" t="s">
        <v>29</v>
      </c>
      <c r="D1236" s="236" t="s">
        <v>30</v>
      </c>
      <c r="E1236" s="237"/>
      <c r="F1236" s="238"/>
      <c r="G1236" s="195" t="s">
        <v>2635</v>
      </c>
      <c r="H1236" s="195" t="s">
        <v>1465</v>
      </c>
      <c r="I1236" s="194" t="s">
        <v>2634</v>
      </c>
      <c r="J1236" s="193" t="s">
        <v>76</v>
      </c>
    </row>
    <row r="1237" spans="1:10" ht="22.9" customHeight="1" x14ac:dyDescent="0.25">
      <c r="A1237" s="192" t="s">
        <v>2643</v>
      </c>
      <c r="B1237" s="192" t="s">
        <v>2630</v>
      </c>
      <c r="C1237" s="192" t="s">
        <v>2762</v>
      </c>
      <c r="D1237" s="230" t="s">
        <v>2236</v>
      </c>
      <c r="E1237" s="231"/>
      <c r="F1237" s="232"/>
      <c r="G1237" s="192" t="s">
        <v>1606</v>
      </c>
      <c r="H1237" s="191">
        <v>1.7000000000000001E-2</v>
      </c>
      <c r="I1237" s="190">
        <v>6.4488000000000003</v>
      </c>
      <c r="J1237" s="189">
        <v>0.11</v>
      </c>
    </row>
    <row r="1238" spans="1:10" ht="14.25" customHeight="1" x14ac:dyDescent="0.25">
      <c r="A1238" s="192" t="s">
        <v>2643</v>
      </c>
      <c r="B1238" s="192" t="s">
        <v>2630</v>
      </c>
      <c r="C1238" s="192" t="s">
        <v>2734</v>
      </c>
      <c r="D1238" s="230" t="s">
        <v>2009</v>
      </c>
      <c r="E1238" s="231"/>
      <c r="F1238" s="232"/>
      <c r="G1238" s="192" t="s">
        <v>2010</v>
      </c>
      <c r="H1238" s="191">
        <v>2.4479999999999998E-2</v>
      </c>
      <c r="I1238" s="190">
        <v>0.95599999999999996</v>
      </c>
      <c r="J1238" s="189">
        <v>0.02</v>
      </c>
    </row>
    <row r="1239" spans="1:10" ht="14.25" customHeight="1" x14ac:dyDescent="0.25">
      <c r="A1239" s="192" t="s">
        <v>2643</v>
      </c>
      <c r="B1239" s="192" t="s">
        <v>2630</v>
      </c>
      <c r="C1239" s="192" t="s">
        <v>2759</v>
      </c>
      <c r="D1239" s="230" t="s">
        <v>1656</v>
      </c>
      <c r="E1239" s="231"/>
      <c r="F1239" s="232"/>
      <c r="G1239" s="192" t="s">
        <v>10</v>
      </c>
      <c r="H1239" s="191">
        <v>0.92400000000000004</v>
      </c>
      <c r="I1239" s="190">
        <v>3.0785999999999998</v>
      </c>
      <c r="J1239" s="189">
        <v>2.84</v>
      </c>
    </row>
    <row r="1240" spans="1:10" ht="14.25" customHeight="1" x14ac:dyDescent="0.25">
      <c r="A1240" s="192" t="s">
        <v>2643</v>
      </c>
      <c r="B1240" s="192" t="s">
        <v>2630</v>
      </c>
      <c r="C1240" s="192" t="s">
        <v>2758</v>
      </c>
      <c r="D1240" s="230" t="s">
        <v>1670</v>
      </c>
      <c r="E1240" s="231"/>
      <c r="F1240" s="232"/>
      <c r="G1240" s="192" t="s">
        <v>10</v>
      </c>
      <c r="H1240" s="191">
        <v>0.625</v>
      </c>
      <c r="I1240" s="190">
        <v>8.8063000000000002</v>
      </c>
      <c r="J1240" s="189">
        <v>5.5</v>
      </c>
    </row>
    <row r="1241" spans="1:10" ht="14.25" customHeight="1" x14ac:dyDescent="0.25">
      <c r="A1241" s="192" t="s">
        <v>2643</v>
      </c>
      <c r="B1241" s="192" t="s">
        <v>2630</v>
      </c>
      <c r="C1241" s="192" t="s">
        <v>3743</v>
      </c>
      <c r="D1241" s="230" t="s">
        <v>2460</v>
      </c>
      <c r="E1241" s="231"/>
      <c r="F1241" s="232"/>
      <c r="G1241" s="192" t="s">
        <v>19</v>
      </c>
      <c r="H1241" s="191">
        <v>1.0999999999999999E-2</v>
      </c>
      <c r="I1241" s="190">
        <v>21.4041</v>
      </c>
      <c r="J1241" s="189">
        <v>0.24</v>
      </c>
    </row>
    <row r="1242" spans="1:10" ht="14.25" customHeight="1" x14ac:dyDescent="0.25">
      <c r="A1242" s="192" t="s">
        <v>2643</v>
      </c>
      <c r="B1242" s="192" t="s">
        <v>2630</v>
      </c>
      <c r="C1242" s="192" t="s">
        <v>3590</v>
      </c>
      <c r="D1242" s="230" t="s">
        <v>1610</v>
      </c>
      <c r="E1242" s="231"/>
      <c r="F1242" s="232"/>
      <c r="G1242" s="192" t="s">
        <v>10</v>
      </c>
      <c r="H1242" s="191">
        <v>1.0589999999999999</v>
      </c>
      <c r="I1242" s="190">
        <v>20.051100000000002</v>
      </c>
      <c r="J1242" s="189">
        <v>21.23</v>
      </c>
    </row>
    <row r="1243" spans="1:10" ht="14.25" customHeight="1" x14ac:dyDescent="0.25">
      <c r="A1243" s="192" t="s">
        <v>2643</v>
      </c>
      <c r="B1243" s="192" t="s">
        <v>2630</v>
      </c>
      <c r="C1243" s="192" t="s">
        <v>3718</v>
      </c>
      <c r="D1243" s="230" t="s">
        <v>1839</v>
      </c>
      <c r="E1243" s="231"/>
      <c r="F1243" s="232"/>
      <c r="G1243" s="192" t="s">
        <v>19</v>
      </c>
      <c r="H1243" s="191">
        <v>4.3999999999999997E-2</v>
      </c>
      <c r="I1243" s="190">
        <v>23.575299999999999</v>
      </c>
      <c r="J1243" s="189">
        <v>1.04</v>
      </c>
    </row>
    <row r="1244" spans="1:10" ht="22.9" customHeight="1" x14ac:dyDescent="0.25">
      <c r="A1244" s="192" t="s">
        <v>2725</v>
      </c>
      <c r="B1244" s="192" t="s">
        <v>2630</v>
      </c>
      <c r="C1244" s="192" t="s">
        <v>2748</v>
      </c>
      <c r="D1244" s="230" t="s">
        <v>2483</v>
      </c>
      <c r="E1244" s="231"/>
      <c r="F1244" s="232"/>
      <c r="G1244" s="192" t="s">
        <v>1</v>
      </c>
      <c r="H1244" s="191">
        <v>3.7000000000000002E-6</v>
      </c>
      <c r="I1244" s="190">
        <v>1206.8588999999999</v>
      </c>
      <c r="J1244" s="189">
        <v>0</v>
      </c>
    </row>
    <row r="1245" spans="1:10" ht="14.25" customHeight="1" x14ac:dyDescent="0.25">
      <c r="A1245" s="192" t="s">
        <v>2631</v>
      </c>
      <c r="B1245" s="192" t="s">
        <v>2630</v>
      </c>
      <c r="C1245" s="192" t="s">
        <v>2693</v>
      </c>
      <c r="D1245" s="230" t="s">
        <v>2692</v>
      </c>
      <c r="E1245" s="231"/>
      <c r="F1245" s="232"/>
      <c r="G1245" s="192" t="s">
        <v>0</v>
      </c>
      <c r="H1245" s="191">
        <v>0.4576926</v>
      </c>
      <c r="I1245" s="190">
        <v>6.7</v>
      </c>
      <c r="J1245" s="189">
        <v>6.71</v>
      </c>
    </row>
    <row r="1246" spans="1:10" ht="14.25" customHeight="1" x14ac:dyDescent="0.25">
      <c r="A1246" s="192" t="s">
        <v>2631</v>
      </c>
      <c r="B1246" s="192" t="s">
        <v>2630</v>
      </c>
      <c r="C1246" s="192" t="s">
        <v>2691</v>
      </c>
      <c r="D1246" s="230" t="s">
        <v>2690</v>
      </c>
      <c r="E1246" s="231"/>
      <c r="F1246" s="232"/>
      <c r="G1246" s="192" t="s">
        <v>0</v>
      </c>
      <c r="H1246" s="191">
        <v>1.0979962000000001</v>
      </c>
      <c r="I1246" s="190">
        <v>8.93</v>
      </c>
      <c r="J1246" s="189">
        <v>21.44</v>
      </c>
    </row>
    <row r="1247" spans="1:10" ht="14.25" customHeight="1" x14ac:dyDescent="0.25">
      <c r="A1247" s="192" t="s">
        <v>2631</v>
      </c>
      <c r="B1247" s="192" t="s">
        <v>2630</v>
      </c>
      <c r="C1247" s="192" t="s">
        <v>2739</v>
      </c>
      <c r="D1247" s="230" t="s">
        <v>2738</v>
      </c>
      <c r="E1247" s="231"/>
      <c r="F1247" s="232"/>
      <c r="G1247" s="192" t="s">
        <v>0</v>
      </c>
      <c r="H1247" s="191">
        <v>3.2000000000000001E-2</v>
      </c>
      <c r="I1247" s="190">
        <v>9.89</v>
      </c>
      <c r="J1247" s="189">
        <v>0.69</v>
      </c>
    </row>
    <row r="1248" spans="1:10" ht="14.25" customHeight="1" x14ac:dyDescent="0.25">
      <c r="A1248" s="239" t="s">
        <v>2627</v>
      </c>
      <c r="B1248" s="240"/>
      <c r="C1248" s="240"/>
      <c r="D1248" s="240"/>
      <c r="E1248" s="241"/>
      <c r="F1248" s="188">
        <v>13.19</v>
      </c>
      <c r="G1248" s="239" t="s">
        <v>2626</v>
      </c>
      <c r="H1248" s="240"/>
      <c r="I1248" s="241"/>
      <c r="J1248" s="188">
        <v>71.67</v>
      </c>
    </row>
    <row r="1249" spans="1:10" ht="14.25" customHeight="1" x14ac:dyDescent="0.25">
      <c r="A1249" s="239" t="s">
        <v>2625</v>
      </c>
      <c r="B1249" s="240"/>
      <c r="C1249" s="240"/>
      <c r="D1249" s="240"/>
      <c r="E1249" s="241"/>
      <c r="F1249" s="188">
        <v>15.65</v>
      </c>
      <c r="G1249" s="239" t="s">
        <v>2624</v>
      </c>
      <c r="H1249" s="240"/>
      <c r="I1249" s="241"/>
      <c r="J1249" s="188">
        <v>16.100000000000001</v>
      </c>
    </row>
    <row r="1250" spans="1:10" ht="14.25" customHeight="1" x14ac:dyDescent="0.25">
      <c r="A1250" s="239" t="s">
        <v>2623</v>
      </c>
      <c r="B1250" s="240"/>
      <c r="C1250" s="240"/>
      <c r="D1250" s="240"/>
      <c r="E1250" s="241"/>
      <c r="F1250" s="188">
        <v>28.84</v>
      </c>
      <c r="G1250" s="239" t="s">
        <v>2622</v>
      </c>
      <c r="H1250" s="240"/>
      <c r="I1250" s="241"/>
      <c r="J1250" s="188">
        <v>87.77</v>
      </c>
    </row>
    <row r="1251" spans="1:10" ht="22.9" customHeight="1" x14ac:dyDescent="0.25">
      <c r="A1251" s="196" t="s">
        <v>260</v>
      </c>
      <c r="B1251" s="196" t="s">
        <v>2630</v>
      </c>
      <c r="C1251" s="196" t="s">
        <v>3716</v>
      </c>
      <c r="D1251" s="233" t="s">
        <v>261</v>
      </c>
      <c r="E1251" s="234"/>
      <c r="F1251" s="234"/>
      <c r="G1251" s="234"/>
      <c r="H1251" s="234"/>
      <c r="I1251" s="235"/>
      <c r="J1251" s="196" t="s">
        <v>19</v>
      </c>
    </row>
    <row r="1252" spans="1:10" ht="14.25" customHeight="1" x14ac:dyDescent="0.25">
      <c r="A1252" s="195" t="s">
        <v>74</v>
      </c>
      <c r="B1252" s="195" t="s">
        <v>75</v>
      </c>
      <c r="C1252" s="195" t="s">
        <v>29</v>
      </c>
      <c r="D1252" s="236" t="s">
        <v>30</v>
      </c>
      <c r="E1252" s="237"/>
      <c r="F1252" s="238"/>
      <c r="G1252" s="195" t="s">
        <v>2635</v>
      </c>
      <c r="H1252" s="195" t="s">
        <v>1465</v>
      </c>
      <c r="I1252" s="194" t="s">
        <v>2634</v>
      </c>
      <c r="J1252" s="193" t="s">
        <v>76</v>
      </c>
    </row>
    <row r="1253" spans="1:10" ht="22.9" customHeight="1" x14ac:dyDescent="0.25">
      <c r="A1253" s="192" t="s">
        <v>2643</v>
      </c>
      <c r="B1253" s="192" t="s">
        <v>2630</v>
      </c>
      <c r="C1253" s="192" t="s">
        <v>2753</v>
      </c>
      <c r="D1253" s="230" t="s">
        <v>1753</v>
      </c>
      <c r="E1253" s="231"/>
      <c r="F1253" s="232"/>
      <c r="G1253" s="192" t="s">
        <v>1</v>
      </c>
      <c r="H1253" s="191">
        <v>1.19</v>
      </c>
      <c r="I1253" s="190">
        <v>0.1782</v>
      </c>
      <c r="J1253" s="189">
        <v>0.21</v>
      </c>
    </row>
    <row r="1254" spans="1:10" ht="14.25" customHeight="1" x14ac:dyDescent="0.25">
      <c r="A1254" s="192" t="s">
        <v>2643</v>
      </c>
      <c r="B1254" s="192" t="s">
        <v>2630</v>
      </c>
      <c r="C1254" s="192" t="s">
        <v>2752</v>
      </c>
      <c r="D1254" s="230" t="s">
        <v>1616</v>
      </c>
      <c r="E1254" s="231"/>
      <c r="F1254" s="232"/>
      <c r="G1254" s="192" t="s">
        <v>19</v>
      </c>
      <c r="H1254" s="191">
        <v>1.07</v>
      </c>
      <c r="I1254" s="190">
        <v>6.3029000000000002</v>
      </c>
      <c r="J1254" s="189">
        <v>6.74</v>
      </c>
    </row>
    <row r="1255" spans="1:10" ht="14.25" customHeight="1" x14ac:dyDescent="0.25">
      <c r="A1255" s="192" t="s">
        <v>2643</v>
      </c>
      <c r="B1255" s="192" t="s">
        <v>2630</v>
      </c>
      <c r="C1255" s="192" t="s">
        <v>2751</v>
      </c>
      <c r="D1255" s="230" t="s">
        <v>1647</v>
      </c>
      <c r="E1255" s="231"/>
      <c r="F1255" s="232"/>
      <c r="G1255" s="192" t="s">
        <v>19</v>
      </c>
      <c r="H1255" s="191">
        <v>2.5000000000000001E-2</v>
      </c>
      <c r="I1255" s="190">
        <v>20.415700000000001</v>
      </c>
      <c r="J1255" s="189">
        <v>0.51</v>
      </c>
    </row>
    <row r="1256" spans="1:10" ht="14.25" customHeight="1" x14ac:dyDescent="0.25">
      <c r="A1256" s="192" t="s">
        <v>2631</v>
      </c>
      <c r="B1256" s="192" t="s">
        <v>2630</v>
      </c>
      <c r="C1256" s="192" t="s">
        <v>2745</v>
      </c>
      <c r="D1256" s="230" t="s">
        <v>2744</v>
      </c>
      <c r="E1256" s="231"/>
      <c r="F1256" s="232"/>
      <c r="G1256" s="192" t="s">
        <v>0</v>
      </c>
      <c r="H1256" s="191">
        <v>2.37372E-2</v>
      </c>
      <c r="I1256" s="190">
        <v>6.46</v>
      </c>
      <c r="J1256" s="189">
        <v>0.34</v>
      </c>
    </row>
    <row r="1257" spans="1:10" ht="14.25" customHeight="1" x14ac:dyDescent="0.25">
      <c r="A1257" s="192" t="s">
        <v>2631</v>
      </c>
      <c r="B1257" s="192" t="s">
        <v>2630</v>
      </c>
      <c r="C1257" s="192" t="s">
        <v>2743</v>
      </c>
      <c r="D1257" s="230" t="s">
        <v>2742</v>
      </c>
      <c r="E1257" s="231"/>
      <c r="F1257" s="232"/>
      <c r="G1257" s="192" t="s">
        <v>0</v>
      </c>
      <c r="H1257" s="191">
        <v>0.14506910000000001</v>
      </c>
      <c r="I1257" s="190">
        <v>8.93</v>
      </c>
      <c r="J1257" s="189">
        <v>2.83</v>
      </c>
    </row>
    <row r="1258" spans="1:10" ht="36" customHeight="1" x14ac:dyDescent="0.25"/>
    <row r="1259" spans="1:10" ht="11.25" customHeight="1" x14ac:dyDescent="0.25">
      <c r="A1259" s="242" t="s">
        <v>2621</v>
      </c>
      <c r="B1259" s="242"/>
      <c r="C1259" s="242"/>
      <c r="D1259" s="242"/>
      <c r="E1259" s="242"/>
      <c r="F1259" s="242"/>
      <c r="G1259" s="242"/>
      <c r="H1259" s="242"/>
      <c r="I1259" s="242"/>
      <c r="J1259" s="242"/>
    </row>
    <row r="1260" spans="1:10" ht="11.25" customHeight="1" x14ac:dyDescent="0.25">
      <c r="A1260" s="242" t="s">
        <v>2620</v>
      </c>
      <c r="B1260" s="242"/>
      <c r="C1260" s="242"/>
      <c r="D1260" s="242"/>
      <c r="E1260" s="242"/>
      <c r="F1260" s="242"/>
      <c r="G1260" s="242"/>
      <c r="H1260" s="242"/>
      <c r="I1260" s="242"/>
      <c r="J1260" s="242"/>
    </row>
    <row r="1261" spans="1:10" ht="11.25" customHeight="1" x14ac:dyDescent="0.25">
      <c r="A1261" s="242" t="s">
        <v>2619</v>
      </c>
      <c r="B1261" s="242"/>
      <c r="C1261" s="242"/>
      <c r="D1261" s="242"/>
      <c r="E1261" s="242"/>
      <c r="F1261" s="242"/>
      <c r="G1261" s="242"/>
      <c r="H1261" s="242"/>
      <c r="I1261" s="242"/>
      <c r="J1261" s="242"/>
    </row>
    <row r="1262" spans="1:10" ht="70.900000000000006" customHeight="1" x14ac:dyDescent="0.25"/>
    <row r="1263" spans="1:10" ht="14.25" customHeight="1" x14ac:dyDescent="0.25">
      <c r="A1263" s="210" t="s">
        <v>2673</v>
      </c>
      <c r="B1263" s="211"/>
      <c r="C1263" s="211"/>
      <c r="D1263" s="211"/>
      <c r="E1263" s="211"/>
      <c r="F1263" s="211"/>
      <c r="G1263" s="211"/>
      <c r="H1263" s="211"/>
      <c r="I1263" s="211"/>
      <c r="J1263" s="212"/>
    </row>
    <row r="1264" spans="1:10" ht="14.25" customHeight="1" x14ac:dyDescent="0.25">
      <c r="A1264" s="200" t="s">
        <v>2672</v>
      </c>
      <c r="B1264" s="213" t="s">
        <v>77</v>
      </c>
      <c r="C1264" s="214"/>
      <c r="D1264" s="214"/>
      <c r="E1264" s="214"/>
      <c r="F1264" s="214"/>
      <c r="G1264" s="214"/>
      <c r="H1264" s="215"/>
      <c r="I1264" s="197" t="s">
        <v>2671</v>
      </c>
      <c r="J1264" s="192" t="s">
        <v>3742</v>
      </c>
    </row>
    <row r="1265" spans="1:10" ht="14.25" customHeight="1" x14ac:dyDescent="0.25">
      <c r="A1265" s="200" t="s">
        <v>81</v>
      </c>
      <c r="B1265" s="213" t="s">
        <v>85</v>
      </c>
      <c r="C1265" s="214"/>
      <c r="D1265" s="214"/>
      <c r="E1265" s="214"/>
      <c r="F1265" s="214"/>
      <c r="G1265" s="214"/>
      <c r="H1265" s="215"/>
      <c r="I1265" s="197" t="s">
        <v>2669</v>
      </c>
      <c r="J1265" s="202">
        <v>45477</v>
      </c>
    </row>
    <row r="1266" spans="1:10" ht="14.25" customHeight="1" x14ac:dyDescent="0.25">
      <c r="A1266" s="199" t="s">
        <v>2668</v>
      </c>
      <c r="B1266" s="213" t="s">
        <v>2667</v>
      </c>
      <c r="C1266" s="214"/>
      <c r="D1266" s="214"/>
      <c r="E1266" s="214"/>
      <c r="F1266" s="214"/>
      <c r="G1266" s="214"/>
      <c r="H1266" s="215"/>
      <c r="I1266" s="216" t="s">
        <v>2666</v>
      </c>
      <c r="J1266" s="217"/>
    </row>
    <row r="1267" spans="1:10" ht="14.25" customHeight="1" x14ac:dyDescent="0.25">
      <c r="A1267" s="218" t="s">
        <v>2665</v>
      </c>
      <c r="B1267" s="221" t="s">
        <v>2664</v>
      </c>
      <c r="C1267" s="222"/>
      <c r="D1267" s="222"/>
      <c r="E1267" s="222"/>
      <c r="F1267" s="222"/>
      <c r="G1267" s="222"/>
      <c r="H1267" s="223"/>
      <c r="I1267" s="197" t="s">
        <v>2663</v>
      </c>
      <c r="J1267" s="192" t="s">
        <v>2662</v>
      </c>
    </row>
    <row r="1268" spans="1:10" ht="14.25" customHeight="1" x14ac:dyDescent="0.25">
      <c r="A1268" s="219"/>
      <c r="B1268" s="224"/>
      <c r="C1268" s="225"/>
      <c r="D1268" s="225"/>
      <c r="E1268" s="225"/>
      <c r="F1268" s="225"/>
      <c r="G1268" s="225"/>
      <c r="H1268" s="226"/>
      <c r="I1268" s="198" t="s">
        <v>2661</v>
      </c>
      <c r="J1268" s="192" t="s">
        <v>2660</v>
      </c>
    </row>
    <row r="1269" spans="1:10" ht="14.25" customHeight="1" x14ac:dyDescent="0.25">
      <c r="A1269" s="219"/>
      <c r="B1269" s="224"/>
      <c r="C1269" s="225"/>
      <c r="D1269" s="225"/>
      <c r="E1269" s="225"/>
      <c r="F1269" s="225"/>
      <c r="G1269" s="225"/>
      <c r="H1269" s="226"/>
      <c r="I1269" s="216" t="s">
        <v>27</v>
      </c>
      <c r="J1269" s="217"/>
    </row>
    <row r="1270" spans="1:10" ht="14.25" customHeight="1" x14ac:dyDescent="0.25">
      <c r="A1270" s="219"/>
      <c r="B1270" s="227"/>
      <c r="C1270" s="228"/>
      <c r="D1270" s="228"/>
      <c r="E1270" s="228"/>
      <c r="F1270" s="228"/>
      <c r="G1270" s="228"/>
      <c r="H1270" s="229"/>
      <c r="I1270" s="197" t="s">
        <v>2659</v>
      </c>
      <c r="J1270" s="192" t="s">
        <v>2658</v>
      </c>
    </row>
    <row r="1271" spans="1:10" ht="14.25" customHeight="1" x14ac:dyDescent="0.25">
      <c r="A1271" s="220"/>
      <c r="B1271" s="230" t="s">
        <v>2383</v>
      </c>
      <c r="C1271" s="231"/>
      <c r="D1271" s="232"/>
      <c r="E1271" s="230" t="s">
        <v>2383</v>
      </c>
      <c r="F1271" s="231"/>
      <c r="G1271" s="231"/>
      <c r="H1271" s="232"/>
      <c r="I1271" s="197" t="s">
        <v>2657</v>
      </c>
      <c r="J1271" s="192" t="s">
        <v>2383</v>
      </c>
    </row>
    <row r="1272" spans="1:10" ht="14.25" customHeight="1" x14ac:dyDescent="0.25">
      <c r="A1272" s="197" t="s">
        <v>2656</v>
      </c>
      <c r="B1272" s="230" t="s">
        <v>2655</v>
      </c>
      <c r="C1272" s="231"/>
      <c r="D1272" s="231"/>
      <c r="E1272" s="231"/>
      <c r="F1272" s="231"/>
      <c r="G1272" s="231"/>
      <c r="H1272" s="231"/>
      <c r="I1272" s="231"/>
      <c r="J1272" s="232"/>
    </row>
    <row r="1273" spans="1:10" ht="14.25" customHeight="1" x14ac:dyDescent="0.25">
      <c r="A1273" s="239" t="s">
        <v>2627</v>
      </c>
      <c r="B1273" s="240"/>
      <c r="C1273" s="240"/>
      <c r="D1273" s="240"/>
      <c r="E1273" s="241"/>
      <c r="F1273" s="188">
        <v>1.45</v>
      </c>
      <c r="G1273" s="239" t="s">
        <v>2626</v>
      </c>
      <c r="H1273" s="240"/>
      <c r="I1273" s="241"/>
      <c r="J1273" s="188">
        <v>11.93</v>
      </c>
    </row>
    <row r="1274" spans="1:10" ht="14.25" customHeight="1" x14ac:dyDescent="0.25">
      <c r="A1274" s="239" t="s">
        <v>2625</v>
      </c>
      <c r="B1274" s="240"/>
      <c r="C1274" s="240"/>
      <c r="D1274" s="240"/>
      <c r="E1274" s="241"/>
      <c r="F1274" s="188">
        <v>1.72</v>
      </c>
      <c r="G1274" s="239" t="s">
        <v>2624</v>
      </c>
      <c r="H1274" s="240"/>
      <c r="I1274" s="241"/>
      <c r="J1274" s="188">
        <v>2.68</v>
      </c>
    </row>
    <row r="1275" spans="1:10" ht="14.25" customHeight="1" x14ac:dyDescent="0.25">
      <c r="A1275" s="239" t="s">
        <v>2623</v>
      </c>
      <c r="B1275" s="240"/>
      <c r="C1275" s="240"/>
      <c r="D1275" s="240"/>
      <c r="E1275" s="241"/>
      <c r="F1275" s="188">
        <v>3.17</v>
      </c>
      <c r="G1275" s="239" t="s">
        <v>2622</v>
      </c>
      <c r="H1275" s="240"/>
      <c r="I1275" s="241"/>
      <c r="J1275" s="188">
        <v>14.61</v>
      </c>
    </row>
    <row r="1276" spans="1:10" ht="22.9" customHeight="1" x14ac:dyDescent="0.25">
      <c r="A1276" s="196" t="s">
        <v>262</v>
      </c>
      <c r="B1276" s="196" t="s">
        <v>2630</v>
      </c>
      <c r="C1276" s="196" t="s">
        <v>3712</v>
      </c>
      <c r="D1276" s="233" t="s">
        <v>263</v>
      </c>
      <c r="E1276" s="234"/>
      <c r="F1276" s="234"/>
      <c r="G1276" s="234"/>
      <c r="H1276" s="234"/>
      <c r="I1276" s="235"/>
      <c r="J1276" s="196" t="s">
        <v>19</v>
      </c>
    </row>
    <row r="1277" spans="1:10" ht="14.25" customHeight="1" x14ac:dyDescent="0.25">
      <c r="A1277" s="195" t="s">
        <v>74</v>
      </c>
      <c r="B1277" s="195" t="s">
        <v>75</v>
      </c>
      <c r="C1277" s="195" t="s">
        <v>29</v>
      </c>
      <c r="D1277" s="236" t="s">
        <v>30</v>
      </c>
      <c r="E1277" s="237"/>
      <c r="F1277" s="238"/>
      <c r="G1277" s="195" t="s">
        <v>2635</v>
      </c>
      <c r="H1277" s="195" t="s">
        <v>1465</v>
      </c>
      <c r="I1277" s="194" t="s">
        <v>2634</v>
      </c>
      <c r="J1277" s="193" t="s">
        <v>76</v>
      </c>
    </row>
    <row r="1278" spans="1:10" ht="14.25" customHeight="1" x14ac:dyDescent="0.25">
      <c r="A1278" s="192" t="s">
        <v>2643</v>
      </c>
      <c r="B1278" s="192" t="s">
        <v>2630</v>
      </c>
      <c r="C1278" s="192" t="s">
        <v>3711</v>
      </c>
      <c r="D1278" s="230" t="s">
        <v>1589</v>
      </c>
      <c r="E1278" s="231"/>
      <c r="F1278" s="232"/>
      <c r="G1278" s="192" t="s">
        <v>19</v>
      </c>
      <c r="H1278" s="191">
        <v>1.1100000000000001</v>
      </c>
      <c r="I1278" s="190">
        <v>6.6593999999999998</v>
      </c>
      <c r="J1278" s="189">
        <v>7.39</v>
      </c>
    </row>
    <row r="1279" spans="1:10" ht="22.9" customHeight="1" x14ac:dyDescent="0.25">
      <c r="A1279" s="192" t="s">
        <v>2643</v>
      </c>
      <c r="B1279" s="192" t="s">
        <v>2630</v>
      </c>
      <c r="C1279" s="192" t="s">
        <v>2753</v>
      </c>
      <c r="D1279" s="230" t="s">
        <v>1753</v>
      </c>
      <c r="E1279" s="231"/>
      <c r="F1279" s="232"/>
      <c r="G1279" s="192" t="s">
        <v>1</v>
      </c>
      <c r="H1279" s="191">
        <v>0.54300000000000004</v>
      </c>
      <c r="I1279" s="190">
        <v>0.1782</v>
      </c>
      <c r="J1279" s="189">
        <v>0.1</v>
      </c>
    </row>
    <row r="1280" spans="1:10" ht="14.25" customHeight="1" x14ac:dyDescent="0.25">
      <c r="A1280" s="192" t="s">
        <v>2643</v>
      </c>
      <c r="B1280" s="192" t="s">
        <v>2630</v>
      </c>
      <c r="C1280" s="192" t="s">
        <v>2751</v>
      </c>
      <c r="D1280" s="230" t="s">
        <v>1647</v>
      </c>
      <c r="E1280" s="231"/>
      <c r="F1280" s="232"/>
      <c r="G1280" s="192" t="s">
        <v>19</v>
      </c>
      <c r="H1280" s="191">
        <v>2.5000000000000001E-2</v>
      </c>
      <c r="I1280" s="190">
        <v>20.415700000000001</v>
      </c>
      <c r="J1280" s="189">
        <v>0.51</v>
      </c>
    </row>
    <row r="1281" spans="1:10" ht="14.25" customHeight="1" x14ac:dyDescent="0.25">
      <c r="A1281" s="192" t="s">
        <v>2631</v>
      </c>
      <c r="B1281" s="192" t="s">
        <v>2630</v>
      </c>
      <c r="C1281" s="192" t="s">
        <v>2745</v>
      </c>
      <c r="D1281" s="230" t="s">
        <v>2744</v>
      </c>
      <c r="E1281" s="231"/>
      <c r="F1281" s="232"/>
      <c r="G1281" s="192" t="s">
        <v>0</v>
      </c>
      <c r="H1281" s="191">
        <v>7.6582999999999998E-3</v>
      </c>
      <c r="I1281" s="190">
        <v>6.46</v>
      </c>
      <c r="J1281" s="189">
        <v>0.11</v>
      </c>
    </row>
    <row r="1282" spans="1:10" ht="14.25" customHeight="1" x14ac:dyDescent="0.25">
      <c r="A1282" s="192" t="s">
        <v>2631</v>
      </c>
      <c r="B1282" s="192" t="s">
        <v>2630</v>
      </c>
      <c r="C1282" s="192" t="s">
        <v>2743</v>
      </c>
      <c r="D1282" s="230" t="s">
        <v>2742</v>
      </c>
      <c r="E1282" s="231"/>
      <c r="F1282" s="232"/>
      <c r="G1282" s="192" t="s">
        <v>0</v>
      </c>
      <c r="H1282" s="191">
        <v>4.7132599999999997E-2</v>
      </c>
      <c r="I1282" s="190">
        <v>8.93</v>
      </c>
      <c r="J1282" s="189">
        <v>0.92</v>
      </c>
    </row>
    <row r="1283" spans="1:10" ht="14.25" customHeight="1" x14ac:dyDescent="0.25">
      <c r="A1283" s="239" t="s">
        <v>2627</v>
      </c>
      <c r="B1283" s="240"/>
      <c r="C1283" s="240"/>
      <c r="D1283" s="240"/>
      <c r="E1283" s="241"/>
      <c r="F1283" s="188">
        <v>0.47</v>
      </c>
      <c r="G1283" s="239" t="s">
        <v>2626</v>
      </c>
      <c r="H1283" s="240"/>
      <c r="I1283" s="241"/>
      <c r="J1283" s="188">
        <v>9.4499999999999993</v>
      </c>
    </row>
    <row r="1284" spans="1:10" ht="14.25" customHeight="1" x14ac:dyDescent="0.25">
      <c r="A1284" s="239" t="s">
        <v>2625</v>
      </c>
      <c r="B1284" s="240"/>
      <c r="C1284" s="240"/>
      <c r="D1284" s="240"/>
      <c r="E1284" s="241"/>
      <c r="F1284" s="188">
        <v>0.56000000000000005</v>
      </c>
      <c r="G1284" s="239" t="s">
        <v>2624</v>
      </c>
      <c r="H1284" s="240"/>
      <c r="I1284" s="241"/>
      <c r="J1284" s="188">
        <v>2.12</v>
      </c>
    </row>
    <row r="1285" spans="1:10" ht="14.25" customHeight="1" x14ac:dyDescent="0.25">
      <c r="A1285" s="239" t="s">
        <v>2623</v>
      </c>
      <c r="B1285" s="240"/>
      <c r="C1285" s="240"/>
      <c r="D1285" s="240"/>
      <c r="E1285" s="241"/>
      <c r="F1285" s="188">
        <v>1.03</v>
      </c>
      <c r="G1285" s="239" t="s">
        <v>2622</v>
      </c>
      <c r="H1285" s="240"/>
      <c r="I1285" s="241"/>
      <c r="J1285" s="188">
        <v>11.57</v>
      </c>
    </row>
    <row r="1286" spans="1:10" ht="14.25" customHeight="1" x14ac:dyDescent="0.25">
      <c r="A1286" s="196" t="s">
        <v>264</v>
      </c>
      <c r="B1286" s="196" t="s">
        <v>2630</v>
      </c>
      <c r="C1286" s="196" t="s">
        <v>3741</v>
      </c>
      <c r="D1286" s="233" t="s">
        <v>265</v>
      </c>
      <c r="E1286" s="234"/>
      <c r="F1286" s="234"/>
      <c r="G1286" s="234"/>
      <c r="H1286" s="234"/>
      <c r="I1286" s="235"/>
      <c r="J1286" s="196" t="s">
        <v>19</v>
      </c>
    </row>
    <row r="1287" spans="1:10" ht="14.25" customHeight="1" x14ac:dyDescent="0.25">
      <c r="A1287" s="195" t="s">
        <v>74</v>
      </c>
      <c r="B1287" s="195" t="s">
        <v>75</v>
      </c>
      <c r="C1287" s="195" t="s">
        <v>29</v>
      </c>
      <c r="D1287" s="236" t="s">
        <v>30</v>
      </c>
      <c r="E1287" s="237"/>
      <c r="F1287" s="238"/>
      <c r="G1287" s="195" t="s">
        <v>2635</v>
      </c>
      <c r="H1287" s="195" t="s">
        <v>1465</v>
      </c>
      <c r="I1287" s="194" t="s">
        <v>2634</v>
      </c>
      <c r="J1287" s="193" t="s">
        <v>76</v>
      </c>
    </row>
    <row r="1288" spans="1:10" ht="14.25" customHeight="1" x14ac:dyDescent="0.25">
      <c r="A1288" s="192" t="s">
        <v>2643</v>
      </c>
      <c r="B1288" s="192" t="s">
        <v>2630</v>
      </c>
      <c r="C1288" s="192" t="s">
        <v>3680</v>
      </c>
      <c r="D1288" s="230" t="s">
        <v>1639</v>
      </c>
      <c r="E1288" s="231"/>
      <c r="F1288" s="232"/>
      <c r="G1288" s="192" t="s">
        <v>19</v>
      </c>
      <c r="H1288" s="191">
        <v>1.07</v>
      </c>
      <c r="I1288" s="190">
        <v>7.024</v>
      </c>
      <c r="J1288" s="189">
        <v>7.52</v>
      </c>
    </row>
    <row r="1289" spans="1:10" ht="22.9" customHeight="1" x14ac:dyDescent="0.25">
      <c r="A1289" s="192" t="s">
        <v>2643</v>
      </c>
      <c r="B1289" s="192" t="s">
        <v>2630</v>
      </c>
      <c r="C1289" s="192" t="s">
        <v>2753</v>
      </c>
      <c r="D1289" s="230" t="s">
        <v>1753</v>
      </c>
      <c r="E1289" s="231"/>
      <c r="F1289" s="232"/>
      <c r="G1289" s="192" t="s">
        <v>1</v>
      </c>
      <c r="H1289" s="191">
        <v>1.19</v>
      </c>
      <c r="I1289" s="190">
        <v>0.1782</v>
      </c>
      <c r="J1289" s="189">
        <v>0.21</v>
      </c>
    </row>
    <row r="1290" spans="1:10" ht="14.25" customHeight="1" x14ac:dyDescent="0.25">
      <c r="A1290" s="192" t="s">
        <v>2643</v>
      </c>
      <c r="B1290" s="192" t="s">
        <v>2630</v>
      </c>
      <c r="C1290" s="192" t="s">
        <v>2751</v>
      </c>
      <c r="D1290" s="230" t="s">
        <v>1647</v>
      </c>
      <c r="E1290" s="231"/>
      <c r="F1290" s="232"/>
      <c r="G1290" s="192" t="s">
        <v>19</v>
      </c>
      <c r="H1290" s="191">
        <v>2.5000000000000001E-2</v>
      </c>
      <c r="I1290" s="190">
        <v>20.415700000000001</v>
      </c>
      <c r="J1290" s="189">
        <v>0.51</v>
      </c>
    </row>
    <row r="1291" spans="1:10" ht="14.25" customHeight="1" x14ac:dyDescent="0.25">
      <c r="A1291" s="192" t="s">
        <v>2631</v>
      </c>
      <c r="B1291" s="192" t="s">
        <v>2630</v>
      </c>
      <c r="C1291" s="192" t="s">
        <v>2745</v>
      </c>
      <c r="D1291" s="230" t="s">
        <v>2744</v>
      </c>
      <c r="E1291" s="231"/>
      <c r="F1291" s="232"/>
      <c r="G1291" s="192" t="s">
        <v>0</v>
      </c>
      <c r="H1291" s="191">
        <v>4.4604900000000003E-2</v>
      </c>
      <c r="I1291" s="190">
        <v>6.46</v>
      </c>
      <c r="J1291" s="189">
        <v>0.63</v>
      </c>
    </row>
    <row r="1292" spans="1:10" ht="14.25" customHeight="1" x14ac:dyDescent="0.25">
      <c r="A1292" s="192" t="s">
        <v>2631</v>
      </c>
      <c r="B1292" s="192" t="s">
        <v>2630</v>
      </c>
      <c r="C1292" s="192" t="s">
        <v>2743</v>
      </c>
      <c r="D1292" s="230" t="s">
        <v>2742</v>
      </c>
      <c r="E1292" s="231"/>
      <c r="F1292" s="232"/>
      <c r="G1292" s="192" t="s">
        <v>0</v>
      </c>
      <c r="H1292" s="191">
        <v>0.15252189999999999</v>
      </c>
      <c r="I1292" s="190">
        <v>8.93</v>
      </c>
      <c r="J1292" s="189">
        <v>2.98</v>
      </c>
    </row>
    <row r="1293" spans="1:10" ht="14.25" customHeight="1" x14ac:dyDescent="0.25">
      <c r="A1293" s="239" t="s">
        <v>2627</v>
      </c>
      <c r="B1293" s="240"/>
      <c r="C1293" s="240"/>
      <c r="D1293" s="240"/>
      <c r="E1293" s="241"/>
      <c r="F1293" s="188">
        <v>1.65</v>
      </c>
      <c r="G1293" s="239" t="s">
        <v>2626</v>
      </c>
      <c r="H1293" s="240"/>
      <c r="I1293" s="241"/>
      <c r="J1293" s="188">
        <v>13.35</v>
      </c>
    </row>
    <row r="1294" spans="1:10" ht="14.25" customHeight="1" x14ac:dyDescent="0.25">
      <c r="A1294" s="239" t="s">
        <v>2625</v>
      </c>
      <c r="B1294" s="240"/>
      <c r="C1294" s="240"/>
      <c r="D1294" s="240"/>
      <c r="E1294" s="241"/>
      <c r="F1294" s="188">
        <v>1.95</v>
      </c>
      <c r="G1294" s="239" t="s">
        <v>2624</v>
      </c>
      <c r="H1294" s="240"/>
      <c r="I1294" s="241"/>
      <c r="J1294" s="188">
        <v>3</v>
      </c>
    </row>
    <row r="1295" spans="1:10" ht="14.25" customHeight="1" x14ac:dyDescent="0.25">
      <c r="A1295" s="239" t="s">
        <v>2623</v>
      </c>
      <c r="B1295" s="240"/>
      <c r="C1295" s="240"/>
      <c r="D1295" s="240"/>
      <c r="E1295" s="241"/>
      <c r="F1295" s="188">
        <v>3.6</v>
      </c>
      <c r="G1295" s="239" t="s">
        <v>2622</v>
      </c>
      <c r="H1295" s="240"/>
      <c r="I1295" s="241"/>
      <c r="J1295" s="188">
        <v>16.350000000000001</v>
      </c>
    </row>
    <row r="1296" spans="1:10" ht="14.25" customHeight="1" x14ac:dyDescent="0.25">
      <c r="A1296" s="196" t="s">
        <v>3740</v>
      </c>
      <c r="B1296" s="196" t="s">
        <v>2642</v>
      </c>
      <c r="C1296" s="196" t="s">
        <v>3710</v>
      </c>
      <c r="D1296" s="233" t="s">
        <v>236</v>
      </c>
      <c r="E1296" s="234"/>
      <c r="F1296" s="234"/>
      <c r="G1296" s="234"/>
      <c r="H1296" s="234"/>
      <c r="I1296" s="235"/>
      <c r="J1296" s="196" t="s">
        <v>1576</v>
      </c>
    </row>
    <row r="1297" spans="1:10" ht="14.25" customHeight="1" x14ac:dyDescent="0.25">
      <c r="A1297" s="195" t="s">
        <v>74</v>
      </c>
      <c r="B1297" s="195" t="s">
        <v>75</v>
      </c>
      <c r="C1297" s="195" t="s">
        <v>29</v>
      </c>
      <c r="D1297" s="236" t="s">
        <v>30</v>
      </c>
      <c r="E1297" s="237"/>
      <c r="F1297" s="238"/>
      <c r="G1297" s="195" t="s">
        <v>2635</v>
      </c>
      <c r="H1297" s="195" t="s">
        <v>1465</v>
      </c>
      <c r="I1297" s="194" t="s">
        <v>2634</v>
      </c>
      <c r="J1297" s="193" t="s">
        <v>76</v>
      </c>
    </row>
    <row r="1298" spans="1:10" ht="14.25" customHeight="1" x14ac:dyDescent="0.25">
      <c r="A1298" s="192" t="s">
        <v>2643</v>
      </c>
      <c r="B1298" s="192" t="s">
        <v>2642</v>
      </c>
      <c r="C1298" s="192" t="s">
        <v>1582</v>
      </c>
      <c r="D1298" s="230" t="s">
        <v>1583</v>
      </c>
      <c r="E1298" s="231"/>
      <c r="F1298" s="232"/>
      <c r="G1298" s="192" t="s">
        <v>1584</v>
      </c>
      <c r="H1298" s="191">
        <v>7.34</v>
      </c>
      <c r="I1298" s="190">
        <v>37.0642</v>
      </c>
      <c r="J1298" s="189">
        <v>272.05</v>
      </c>
    </row>
    <row r="1299" spans="1:10" ht="14.25" customHeight="1" x14ac:dyDescent="0.25">
      <c r="A1299" s="192" t="s">
        <v>2643</v>
      </c>
      <c r="B1299" s="192" t="s">
        <v>2642</v>
      </c>
      <c r="C1299" s="192" t="s">
        <v>1590</v>
      </c>
      <c r="D1299" s="230" t="s">
        <v>1591</v>
      </c>
      <c r="E1299" s="231"/>
      <c r="F1299" s="232"/>
      <c r="G1299" s="192" t="s">
        <v>1575</v>
      </c>
      <c r="H1299" s="191">
        <v>0.84</v>
      </c>
      <c r="I1299" s="190">
        <v>182.79329999999999</v>
      </c>
      <c r="J1299" s="189">
        <v>153.55000000000001</v>
      </c>
    </row>
    <row r="1300" spans="1:10" ht="22.9" customHeight="1" x14ac:dyDescent="0.25">
      <c r="A1300" s="192" t="s">
        <v>2643</v>
      </c>
      <c r="B1300" s="192" t="s">
        <v>2630</v>
      </c>
      <c r="C1300" s="192" t="s">
        <v>2765</v>
      </c>
      <c r="D1300" s="230" t="s">
        <v>1626</v>
      </c>
      <c r="E1300" s="231"/>
      <c r="F1300" s="232"/>
      <c r="G1300" s="192" t="s">
        <v>1575</v>
      </c>
      <c r="H1300" s="191">
        <v>0.83</v>
      </c>
      <c r="I1300" s="190">
        <v>80.018199999999993</v>
      </c>
      <c r="J1300" s="189">
        <v>66.42</v>
      </c>
    </row>
    <row r="1301" spans="1:10" ht="14.25" customHeight="1" x14ac:dyDescent="0.25">
      <c r="A1301" s="192" t="s">
        <v>2725</v>
      </c>
      <c r="B1301" s="192" t="s">
        <v>2642</v>
      </c>
      <c r="C1301" s="192" t="s">
        <v>2103</v>
      </c>
      <c r="D1301" s="230" t="s">
        <v>2104</v>
      </c>
      <c r="E1301" s="231"/>
      <c r="F1301" s="232"/>
      <c r="G1301" s="192" t="s">
        <v>0</v>
      </c>
      <c r="H1301" s="191">
        <v>0.39</v>
      </c>
      <c r="I1301" s="190">
        <v>2.5114999999999998</v>
      </c>
      <c r="J1301" s="189">
        <v>0.98</v>
      </c>
    </row>
    <row r="1302" spans="1:10" ht="14.25" customHeight="1" x14ac:dyDescent="0.25">
      <c r="A1302" s="192" t="s">
        <v>2725</v>
      </c>
      <c r="B1302" s="192" t="s">
        <v>2642</v>
      </c>
      <c r="C1302" s="192" t="s">
        <v>2083</v>
      </c>
      <c r="D1302" s="230" t="s">
        <v>2084</v>
      </c>
      <c r="E1302" s="231"/>
      <c r="F1302" s="232"/>
      <c r="G1302" s="192" t="s">
        <v>0</v>
      </c>
      <c r="H1302" s="191">
        <v>0.65</v>
      </c>
      <c r="I1302" s="190">
        <v>1.7499</v>
      </c>
      <c r="J1302" s="189">
        <v>1.1399999999999999</v>
      </c>
    </row>
    <row r="1303" spans="1:10" ht="14.25" customHeight="1" x14ac:dyDescent="0.25">
      <c r="A1303" s="192" t="s">
        <v>2631</v>
      </c>
      <c r="B1303" s="192" t="s">
        <v>2642</v>
      </c>
      <c r="C1303" s="192" t="s">
        <v>2769</v>
      </c>
      <c r="D1303" s="230" t="s">
        <v>2768</v>
      </c>
      <c r="E1303" s="231"/>
      <c r="F1303" s="232"/>
      <c r="G1303" s="192" t="s">
        <v>0</v>
      </c>
      <c r="H1303" s="191">
        <v>0.45149299999999998</v>
      </c>
      <c r="I1303" s="190">
        <v>6.7</v>
      </c>
      <c r="J1303" s="189">
        <v>6.61</v>
      </c>
    </row>
    <row r="1304" spans="1:10" ht="14.25" customHeight="1" x14ac:dyDescent="0.25">
      <c r="A1304" s="192" t="s">
        <v>2631</v>
      </c>
      <c r="B1304" s="192" t="s">
        <v>2630</v>
      </c>
      <c r="C1304" s="192" t="s">
        <v>2639</v>
      </c>
      <c r="D1304" s="230" t="s">
        <v>2638</v>
      </c>
      <c r="E1304" s="231"/>
      <c r="F1304" s="232"/>
      <c r="G1304" s="192" t="s">
        <v>0</v>
      </c>
      <c r="H1304" s="191">
        <v>1.9101627000000001</v>
      </c>
      <c r="I1304" s="190">
        <v>8.93</v>
      </c>
      <c r="J1304" s="189">
        <v>37.299999999999997</v>
      </c>
    </row>
    <row r="1305" spans="1:10" ht="14.25" customHeight="1" x14ac:dyDescent="0.25">
      <c r="A1305" s="192" t="s">
        <v>2631</v>
      </c>
      <c r="B1305" s="192" t="s">
        <v>2630</v>
      </c>
      <c r="C1305" s="192" t="s">
        <v>2646</v>
      </c>
      <c r="D1305" s="230" t="s">
        <v>2645</v>
      </c>
      <c r="E1305" s="231"/>
      <c r="F1305" s="232"/>
      <c r="G1305" s="192" t="s">
        <v>0</v>
      </c>
      <c r="H1305" s="191">
        <v>12.1555812</v>
      </c>
      <c r="I1305" s="190">
        <v>6.46</v>
      </c>
      <c r="J1305" s="189">
        <v>171.7</v>
      </c>
    </row>
    <row r="1306" spans="1:10" ht="14.25" customHeight="1" x14ac:dyDescent="0.25">
      <c r="A1306" s="239" t="s">
        <v>2627</v>
      </c>
      <c r="B1306" s="240"/>
      <c r="C1306" s="240"/>
      <c r="D1306" s="240"/>
      <c r="E1306" s="241"/>
      <c r="F1306" s="188">
        <v>98.61</v>
      </c>
      <c r="G1306" s="239" t="s">
        <v>2626</v>
      </c>
      <c r="H1306" s="240"/>
      <c r="I1306" s="241"/>
      <c r="J1306" s="188">
        <v>819.59</v>
      </c>
    </row>
    <row r="1307" spans="1:10" ht="14.25" customHeight="1" x14ac:dyDescent="0.25">
      <c r="A1307" s="239" t="s">
        <v>2625</v>
      </c>
      <c r="B1307" s="240"/>
      <c r="C1307" s="240"/>
      <c r="D1307" s="240"/>
      <c r="E1307" s="241"/>
      <c r="F1307" s="188">
        <v>117.06</v>
      </c>
      <c r="G1307" s="239" t="s">
        <v>2624</v>
      </c>
      <c r="H1307" s="240"/>
      <c r="I1307" s="241"/>
      <c r="J1307" s="188">
        <v>184.16</v>
      </c>
    </row>
    <row r="1308" spans="1:10" ht="14.25" customHeight="1" x14ac:dyDescent="0.25">
      <c r="A1308" s="239" t="s">
        <v>2623</v>
      </c>
      <c r="B1308" s="240"/>
      <c r="C1308" s="240"/>
      <c r="D1308" s="240"/>
      <c r="E1308" s="241"/>
      <c r="F1308" s="188">
        <v>215.67</v>
      </c>
      <c r="G1308" s="239" t="s">
        <v>2622</v>
      </c>
      <c r="H1308" s="240"/>
      <c r="I1308" s="241"/>
      <c r="J1308" s="188">
        <v>1003.75</v>
      </c>
    </row>
    <row r="1309" spans="1:10" ht="22.9" customHeight="1" x14ac:dyDescent="0.25">
      <c r="A1309" s="196" t="s">
        <v>269</v>
      </c>
      <c r="B1309" s="196" t="s">
        <v>2630</v>
      </c>
      <c r="C1309" s="196" t="s">
        <v>3722</v>
      </c>
      <c r="D1309" s="233" t="s">
        <v>270</v>
      </c>
      <c r="E1309" s="234"/>
      <c r="F1309" s="234"/>
      <c r="G1309" s="234"/>
      <c r="H1309" s="234"/>
      <c r="I1309" s="235"/>
      <c r="J1309" s="196" t="s">
        <v>198</v>
      </c>
    </row>
    <row r="1310" spans="1:10" ht="14.25" customHeight="1" x14ac:dyDescent="0.25">
      <c r="A1310" s="195" t="s">
        <v>74</v>
      </c>
      <c r="B1310" s="195" t="s">
        <v>75</v>
      </c>
      <c r="C1310" s="195" t="s">
        <v>29</v>
      </c>
      <c r="D1310" s="236" t="s">
        <v>30</v>
      </c>
      <c r="E1310" s="237"/>
      <c r="F1310" s="238"/>
      <c r="G1310" s="195" t="s">
        <v>2635</v>
      </c>
      <c r="H1310" s="195" t="s">
        <v>1465</v>
      </c>
      <c r="I1310" s="194" t="s">
        <v>2634</v>
      </c>
      <c r="J1310" s="193" t="s">
        <v>76</v>
      </c>
    </row>
    <row r="1311" spans="1:10" ht="22.9" customHeight="1" x14ac:dyDescent="0.25">
      <c r="A1311" s="192" t="s">
        <v>2643</v>
      </c>
      <c r="B1311" s="192" t="s">
        <v>2630</v>
      </c>
      <c r="C1311" s="192" t="s">
        <v>3721</v>
      </c>
      <c r="D1311" s="230" t="s">
        <v>1629</v>
      </c>
      <c r="E1311" s="231"/>
      <c r="F1311" s="232"/>
      <c r="G1311" s="192" t="s">
        <v>1574</v>
      </c>
      <c r="H1311" s="191">
        <v>8.9511999999999994E-2</v>
      </c>
      <c r="I1311" s="190">
        <v>73.78</v>
      </c>
      <c r="J1311" s="189">
        <v>6.6</v>
      </c>
    </row>
    <row r="1312" spans="1:10" ht="22.9" customHeight="1" x14ac:dyDescent="0.25">
      <c r="A1312" s="192" t="s">
        <v>2643</v>
      </c>
      <c r="B1312" s="192" t="s">
        <v>2630</v>
      </c>
      <c r="C1312" s="192" t="s">
        <v>2762</v>
      </c>
      <c r="D1312" s="230" t="s">
        <v>2236</v>
      </c>
      <c r="E1312" s="231"/>
      <c r="F1312" s="232"/>
      <c r="G1312" s="192" t="s">
        <v>1606</v>
      </c>
      <c r="H1312" s="191">
        <v>4.0000000000000001E-3</v>
      </c>
      <c r="I1312" s="190">
        <v>6.4488000000000003</v>
      </c>
      <c r="J1312" s="189">
        <v>0.03</v>
      </c>
    </row>
    <row r="1313" spans="1:10" ht="14.25" customHeight="1" x14ac:dyDescent="0.25">
      <c r="A1313" s="192" t="s">
        <v>2643</v>
      </c>
      <c r="B1313" s="192" t="s">
        <v>2630</v>
      </c>
      <c r="C1313" s="192" t="s">
        <v>2734</v>
      </c>
      <c r="D1313" s="230" t="s">
        <v>2009</v>
      </c>
      <c r="E1313" s="231"/>
      <c r="F1313" s="232"/>
      <c r="G1313" s="192" t="s">
        <v>2010</v>
      </c>
      <c r="H1313" s="191">
        <v>5.7406000000000002E-3</v>
      </c>
      <c r="I1313" s="190">
        <v>0.95599999999999996</v>
      </c>
      <c r="J1313" s="189">
        <v>0.01</v>
      </c>
    </row>
    <row r="1314" spans="1:10" ht="14.25" customHeight="1" x14ac:dyDescent="0.25">
      <c r="A1314" s="192" t="s">
        <v>2643</v>
      </c>
      <c r="B1314" s="192" t="s">
        <v>2630</v>
      </c>
      <c r="C1314" s="192" t="s">
        <v>2759</v>
      </c>
      <c r="D1314" s="230" t="s">
        <v>1656</v>
      </c>
      <c r="E1314" s="231"/>
      <c r="F1314" s="232"/>
      <c r="G1314" s="192" t="s">
        <v>10</v>
      </c>
      <c r="H1314" s="191">
        <v>0.61887899999999996</v>
      </c>
      <c r="I1314" s="190">
        <v>3.0785999999999998</v>
      </c>
      <c r="J1314" s="189">
        <v>1.91</v>
      </c>
    </row>
    <row r="1315" spans="1:10" ht="14.25" customHeight="1" x14ac:dyDescent="0.25">
      <c r="A1315" s="192" t="s">
        <v>2643</v>
      </c>
      <c r="B1315" s="192" t="s">
        <v>2630</v>
      </c>
      <c r="C1315" s="192" t="s">
        <v>2758</v>
      </c>
      <c r="D1315" s="230" t="s">
        <v>1670</v>
      </c>
      <c r="E1315" s="231"/>
      <c r="F1315" s="232"/>
      <c r="G1315" s="192" t="s">
        <v>10</v>
      </c>
      <c r="H1315" s="191">
        <v>0.154636</v>
      </c>
      <c r="I1315" s="190">
        <v>8.8063000000000002</v>
      </c>
      <c r="J1315" s="189">
        <v>1.36</v>
      </c>
    </row>
    <row r="1316" spans="1:10" ht="14.25" customHeight="1" x14ac:dyDescent="0.25">
      <c r="A1316" s="192" t="s">
        <v>2643</v>
      </c>
      <c r="B1316" s="192" t="s">
        <v>2630</v>
      </c>
      <c r="C1316" s="192" t="s">
        <v>3591</v>
      </c>
      <c r="D1316" s="230" t="s">
        <v>1855</v>
      </c>
      <c r="E1316" s="231"/>
      <c r="F1316" s="232"/>
      <c r="G1316" s="192" t="s">
        <v>19</v>
      </c>
      <c r="H1316" s="191">
        <v>1.3936E-2</v>
      </c>
      <c r="I1316" s="190">
        <v>19.103300000000001</v>
      </c>
      <c r="J1316" s="189">
        <v>0.27</v>
      </c>
    </row>
    <row r="1317" spans="1:10" ht="22.9" customHeight="1" x14ac:dyDescent="0.25">
      <c r="A1317" s="192" t="s">
        <v>2643</v>
      </c>
      <c r="B1317" s="192" t="s">
        <v>2630</v>
      </c>
      <c r="C1317" s="192" t="s">
        <v>3720</v>
      </c>
      <c r="D1317" s="230" t="s">
        <v>1671</v>
      </c>
      <c r="E1317" s="231"/>
      <c r="F1317" s="232"/>
      <c r="G1317" s="192" t="s">
        <v>3</v>
      </c>
      <c r="H1317" s="191">
        <v>0.19600000000000001</v>
      </c>
      <c r="I1317" s="190">
        <v>12.4033</v>
      </c>
      <c r="J1317" s="189">
        <v>2.4300000000000002</v>
      </c>
    </row>
    <row r="1318" spans="1:10" ht="22.9" customHeight="1" x14ac:dyDescent="0.25">
      <c r="A1318" s="192" t="s">
        <v>2643</v>
      </c>
      <c r="B1318" s="192" t="s">
        <v>2630</v>
      </c>
      <c r="C1318" s="192" t="s">
        <v>3719</v>
      </c>
      <c r="D1318" s="230" t="s">
        <v>1651</v>
      </c>
      <c r="E1318" s="231"/>
      <c r="F1318" s="232"/>
      <c r="G1318" s="192" t="s">
        <v>3</v>
      </c>
      <c r="H1318" s="191">
        <v>0.78500000000000003</v>
      </c>
      <c r="I1318" s="190">
        <v>4.7717999999999998</v>
      </c>
      <c r="J1318" s="189">
        <v>3.75</v>
      </c>
    </row>
    <row r="1319" spans="1:10" ht="14.25" customHeight="1" x14ac:dyDescent="0.25">
      <c r="A1319" s="192" t="s">
        <v>2643</v>
      </c>
      <c r="B1319" s="192" t="s">
        <v>2630</v>
      </c>
      <c r="C1319" s="192" t="s">
        <v>3718</v>
      </c>
      <c r="D1319" s="230" t="s">
        <v>1839</v>
      </c>
      <c r="E1319" s="231"/>
      <c r="F1319" s="232"/>
      <c r="G1319" s="192" t="s">
        <v>19</v>
      </c>
      <c r="H1319" s="191">
        <v>1.9E-2</v>
      </c>
      <c r="I1319" s="190">
        <v>23.575299999999999</v>
      </c>
      <c r="J1319" s="189">
        <v>0.45</v>
      </c>
    </row>
    <row r="1320" spans="1:10" ht="22.9" customHeight="1" x14ac:dyDescent="0.25">
      <c r="A1320" s="192" t="s">
        <v>2643</v>
      </c>
      <c r="B1320" s="192" t="s">
        <v>2630</v>
      </c>
      <c r="C1320" s="192" t="s">
        <v>3717</v>
      </c>
      <c r="D1320" s="230" t="s">
        <v>1638</v>
      </c>
      <c r="E1320" s="231"/>
      <c r="F1320" s="232"/>
      <c r="G1320" s="192" t="s">
        <v>3</v>
      </c>
      <c r="H1320" s="191">
        <v>0.39300000000000002</v>
      </c>
      <c r="I1320" s="190">
        <v>12.962300000000001</v>
      </c>
      <c r="J1320" s="189">
        <v>5.09</v>
      </c>
    </row>
    <row r="1321" spans="1:10" ht="22.9" customHeight="1" x14ac:dyDescent="0.25">
      <c r="A1321" s="192" t="s">
        <v>2725</v>
      </c>
      <c r="B1321" s="192" t="s">
        <v>2630</v>
      </c>
      <c r="C1321" s="192" t="s">
        <v>2748</v>
      </c>
      <c r="D1321" s="230" t="s">
        <v>2483</v>
      </c>
      <c r="E1321" s="231"/>
      <c r="F1321" s="232"/>
      <c r="G1321" s="192" t="s">
        <v>1</v>
      </c>
      <c r="H1321" s="191">
        <v>2.0999999999999998E-6</v>
      </c>
      <c r="I1321" s="190">
        <v>1206.8588999999999</v>
      </c>
      <c r="J1321" s="189">
        <v>0</v>
      </c>
    </row>
    <row r="1322" spans="1:10" ht="14.25" customHeight="1" x14ac:dyDescent="0.25">
      <c r="A1322" s="192" t="s">
        <v>2631</v>
      </c>
      <c r="B1322" s="192" t="s">
        <v>2630</v>
      </c>
      <c r="C1322" s="192" t="s">
        <v>2693</v>
      </c>
      <c r="D1322" s="230" t="s">
        <v>2692</v>
      </c>
      <c r="E1322" s="231"/>
      <c r="F1322" s="232"/>
      <c r="G1322" s="192" t="s">
        <v>0</v>
      </c>
      <c r="H1322" s="191">
        <v>0.1041528</v>
      </c>
      <c r="I1322" s="190">
        <v>6.7</v>
      </c>
      <c r="J1322" s="189">
        <v>1.53</v>
      </c>
    </row>
    <row r="1323" spans="1:10" ht="14.25" customHeight="1" x14ac:dyDescent="0.25">
      <c r="A1323" s="192" t="s">
        <v>2631</v>
      </c>
      <c r="B1323" s="192" t="s">
        <v>2630</v>
      </c>
      <c r="C1323" s="192" t="s">
        <v>2691</v>
      </c>
      <c r="D1323" s="230" t="s">
        <v>2690</v>
      </c>
      <c r="E1323" s="231"/>
      <c r="F1323" s="232"/>
      <c r="G1323" s="192" t="s">
        <v>0</v>
      </c>
      <c r="H1323" s="191">
        <v>0.55580240000000003</v>
      </c>
      <c r="I1323" s="190">
        <v>8.93</v>
      </c>
      <c r="J1323" s="189">
        <v>10.85</v>
      </c>
    </row>
    <row r="1324" spans="1:10" ht="14.25" customHeight="1" x14ac:dyDescent="0.25">
      <c r="A1324" s="192" t="s">
        <v>2631</v>
      </c>
      <c r="B1324" s="192" t="s">
        <v>2630</v>
      </c>
      <c r="C1324" s="192" t="s">
        <v>2739</v>
      </c>
      <c r="D1324" s="230" t="s">
        <v>2738</v>
      </c>
      <c r="E1324" s="231"/>
      <c r="F1324" s="232"/>
      <c r="G1324" s="192" t="s">
        <v>0</v>
      </c>
      <c r="H1324" s="191">
        <v>2.1305999999999999E-2</v>
      </c>
      <c r="I1324" s="190">
        <v>9.89</v>
      </c>
      <c r="J1324" s="189">
        <v>0.46</v>
      </c>
    </row>
    <row r="1325" spans="1:10" ht="14.25" customHeight="1" x14ac:dyDescent="0.25">
      <c r="A1325" s="239" t="s">
        <v>2627</v>
      </c>
      <c r="B1325" s="240"/>
      <c r="C1325" s="240"/>
      <c r="D1325" s="240"/>
      <c r="E1325" s="241"/>
      <c r="F1325" s="188">
        <v>5.87</v>
      </c>
      <c r="G1325" s="239" t="s">
        <v>2626</v>
      </c>
      <c r="H1325" s="240"/>
      <c r="I1325" s="241"/>
      <c r="J1325" s="188">
        <v>39.81</v>
      </c>
    </row>
    <row r="1326" spans="1:10" ht="14.25" customHeight="1" x14ac:dyDescent="0.25">
      <c r="A1326" s="239" t="s">
        <v>2625</v>
      </c>
      <c r="B1326" s="240"/>
      <c r="C1326" s="240"/>
      <c r="D1326" s="240"/>
      <c r="E1326" s="241"/>
      <c r="F1326" s="188">
        <v>6.98</v>
      </c>
      <c r="G1326" s="239" t="s">
        <v>2624</v>
      </c>
      <c r="H1326" s="240"/>
      <c r="I1326" s="241"/>
      <c r="J1326" s="188">
        <v>8.9499999999999993</v>
      </c>
    </row>
    <row r="1327" spans="1:10" ht="14.25" customHeight="1" x14ac:dyDescent="0.25">
      <c r="A1327" s="239" t="s">
        <v>2623</v>
      </c>
      <c r="B1327" s="240"/>
      <c r="C1327" s="240"/>
      <c r="D1327" s="240"/>
      <c r="E1327" s="241"/>
      <c r="F1327" s="188">
        <v>12.85</v>
      </c>
      <c r="G1327" s="239" t="s">
        <v>2622</v>
      </c>
      <c r="H1327" s="240"/>
      <c r="I1327" s="241"/>
      <c r="J1327" s="188">
        <v>48.76</v>
      </c>
    </row>
    <row r="1328" spans="1:10" ht="22.9" customHeight="1" x14ac:dyDescent="0.25">
      <c r="A1328" s="196" t="s">
        <v>271</v>
      </c>
      <c r="B1328" s="196" t="s">
        <v>2630</v>
      </c>
      <c r="C1328" s="196" t="s">
        <v>3727</v>
      </c>
      <c r="D1328" s="233" t="s">
        <v>272</v>
      </c>
      <c r="E1328" s="234"/>
      <c r="F1328" s="234"/>
      <c r="G1328" s="234"/>
      <c r="H1328" s="234"/>
      <c r="I1328" s="235"/>
      <c r="J1328" s="196" t="s">
        <v>19</v>
      </c>
    </row>
    <row r="1329" spans="1:10" ht="14.25" customHeight="1" x14ac:dyDescent="0.25">
      <c r="A1329" s="195" t="s">
        <v>74</v>
      </c>
      <c r="B1329" s="195" t="s">
        <v>75</v>
      </c>
      <c r="C1329" s="195" t="s">
        <v>29</v>
      </c>
      <c r="D1329" s="236" t="s">
        <v>30</v>
      </c>
      <c r="E1329" s="237"/>
      <c r="F1329" s="238"/>
      <c r="G1329" s="195" t="s">
        <v>2635</v>
      </c>
      <c r="H1329" s="195" t="s">
        <v>1465</v>
      </c>
      <c r="I1329" s="194" t="s">
        <v>2634</v>
      </c>
      <c r="J1329" s="193" t="s">
        <v>76</v>
      </c>
    </row>
    <row r="1330" spans="1:10" ht="15.4" customHeight="1" x14ac:dyDescent="0.25"/>
    <row r="1331" spans="1:10" ht="11.25" customHeight="1" x14ac:dyDescent="0.25">
      <c r="A1331" s="242" t="s">
        <v>2621</v>
      </c>
      <c r="B1331" s="242"/>
      <c r="C1331" s="242"/>
      <c r="D1331" s="242"/>
      <c r="E1331" s="242"/>
      <c r="F1331" s="242"/>
      <c r="G1331" s="242"/>
      <c r="H1331" s="242"/>
      <c r="I1331" s="242"/>
      <c r="J1331" s="242"/>
    </row>
    <row r="1332" spans="1:10" ht="11.25" customHeight="1" x14ac:dyDescent="0.25">
      <c r="A1332" s="242" t="s">
        <v>2620</v>
      </c>
      <c r="B1332" s="242"/>
      <c r="C1332" s="242"/>
      <c r="D1332" s="242"/>
      <c r="E1332" s="242"/>
      <c r="F1332" s="242"/>
      <c r="G1332" s="242"/>
      <c r="H1332" s="242"/>
      <c r="I1332" s="242"/>
      <c r="J1332" s="242"/>
    </row>
    <row r="1333" spans="1:10" ht="11.25" customHeight="1" x14ac:dyDescent="0.25">
      <c r="A1333" s="242" t="s">
        <v>2619</v>
      </c>
      <c r="B1333" s="242"/>
      <c r="C1333" s="242"/>
      <c r="D1333" s="242"/>
      <c r="E1333" s="242"/>
      <c r="F1333" s="242"/>
      <c r="G1333" s="242"/>
      <c r="H1333" s="242"/>
      <c r="I1333" s="242"/>
      <c r="J1333" s="242"/>
    </row>
    <row r="1334" spans="1:10" ht="70.900000000000006" customHeight="1" x14ac:dyDescent="0.25"/>
    <row r="1335" spans="1:10" ht="14.25" customHeight="1" x14ac:dyDescent="0.25">
      <c r="A1335" s="210" t="s">
        <v>2673</v>
      </c>
      <c r="B1335" s="211"/>
      <c r="C1335" s="211"/>
      <c r="D1335" s="211"/>
      <c r="E1335" s="211"/>
      <c r="F1335" s="211"/>
      <c r="G1335" s="211"/>
      <c r="H1335" s="211"/>
      <c r="I1335" s="211"/>
      <c r="J1335" s="212"/>
    </row>
    <row r="1336" spans="1:10" ht="14.25" customHeight="1" x14ac:dyDescent="0.25">
      <c r="A1336" s="200" t="s">
        <v>2672</v>
      </c>
      <c r="B1336" s="213" t="s">
        <v>77</v>
      </c>
      <c r="C1336" s="214"/>
      <c r="D1336" s="214"/>
      <c r="E1336" s="214"/>
      <c r="F1336" s="214"/>
      <c r="G1336" s="214"/>
      <c r="H1336" s="215"/>
      <c r="I1336" s="197" t="s">
        <v>2671</v>
      </c>
      <c r="J1336" s="192" t="s">
        <v>3739</v>
      </c>
    </row>
    <row r="1337" spans="1:10" ht="14.25" customHeight="1" x14ac:dyDescent="0.25">
      <c r="A1337" s="200" t="s">
        <v>81</v>
      </c>
      <c r="B1337" s="213" t="s">
        <v>85</v>
      </c>
      <c r="C1337" s="214"/>
      <c r="D1337" s="214"/>
      <c r="E1337" s="214"/>
      <c r="F1337" s="214"/>
      <c r="G1337" s="214"/>
      <c r="H1337" s="215"/>
      <c r="I1337" s="197" t="s">
        <v>2669</v>
      </c>
      <c r="J1337" s="202">
        <v>45477</v>
      </c>
    </row>
    <row r="1338" spans="1:10" ht="14.25" customHeight="1" x14ac:dyDescent="0.25">
      <c r="A1338" s="199" t="s">
        <v>2668</v>
      </c>
      <c r="B1338" s="213" t="s">
        <v>2667</v>
      </c>
      <c r="C1338" s="214"/>
      <c r="D1338" s="214"/>
      <c r="E1338" s="214"/>
      <c r="F1338" s="214"/>
      <c r="G1338" s="214"/>
      <c r="H1338" s="215"/>
      <c r="I1338" s="216" t="s">
        <v>2666</v>
      </c>
      <c r="J1338" s="217"/>
    </row>
    <row r="1339" spans="1:10" ht="14.25" customHeight="1" x14ac:dyDescent="0.25">
      <c r="A1339" s="218" t="s">
        <v>2665</v>
      </c>
      <c r="B1339" s="221" t="s">
        <v>2664</v>
      </c>
      <c r="C1339" s="222"/>
      <c r="D1339" s="222"/>
      <c r="E1339" s="222"/>
      <c r="F1339" s="222"/>
      <c r="G1339" s="222"/>
      <c r="H1339" s="223"/>
      <c r="I1339" s="197" t="s">
        <v>2663</v>
      </c>
      <c r="J1339" s="192" t="s">
        <v>2662</v>
      </c>
    </row>
    <row r="1340" spans="1:10" ht="14.25" customHeight="1" x14ac:dyDescent="0.25">
      <c r="A1340" s="219"/>
      <c r="B1340" s="224"/>
      <c r="C1340" s="225"/>
      <c r="D1340" s="225"/>
      <c r="E1340" s="225"/>
      <c r="F1340" s="225"/>
      <c r="G1340" s="225"/>
      <c r="H1340" s="226"/>
      <c r="I1340" s="198" t="s">
        <v>2661</v>
      </c>
      <c r="J1340" s="192" t="s">
        <v>2660</v>
      </c>
    </row>
    <row r="1341" spans="1:10" ht="14.25" customHeight="1" x14ac:dyDescent="0.25">
      <c r="A1341" s="219"/>
      <c r="B1341" s="224"/>
      <c r="C1341" s="225"/>
      <c r="D1341" s="225"/>
      <c r="E1341" s="225"/>
      <c r="F1341" s="225"/>
      <c r="G1341" s="225"/>
      <c r="H1341" s="226"/>
      <c r="I1341" s="216" t="s">
        <v>27</v>
      </c>
      <c r="J1341" s="217"/>
    </row>
    <row r="1342" spans="1:10" ht="14.25" customHeight="1" x14ac:dyDescent="0.25">
      <c r="A1342" s="219"/>
      <c r="B1342" s="227"/>
      <c r="C1342" s="228"/>
      <c r="D1342" s="228"/>
      <c r="E1342" s="228"/>
      <c r="F1342" s="228"/>
      <c r="G1342" s="228"/>
      <c r="H1342" s="229"/>
      <c r="I1342" s="197" t="s">
        <v>2659</v>
      </c>
      <c r="J1342" s="192" t="s">
        <v>2658</v>
      </c>
    </row>
    <row r="1343" spans="1:10" ht="14.25" customHeight="1" x14ac:dyDescent="0.25">
      <c r="A1343" s="220"/>
      <c r="B1343" s="230" t="s">
        <v>2383</v>
      </c>
      <c r="C1343" s="231"/>
      <c r="D1343" s="232"/>
      <c r="E1343" s="230" t="s">
        <v>2383</v>
      </c>
      <c r="F1343" s="231"/>
      <c r="G1343" s="231"/>
      <c r="H1343" s="232"/>
      <c r="I1343" s="197" t="s">
        <v>2657</v>
      </c>
      <c r="J1343" s="192" t="s">
        <v>2383</v>
      </c>
    </row>
    <row r="1344" spans="1:10" ht="14.25" customHeight="1" x14ac:dyDescent="0.25">
      <c r="A1344" s="197" t="s">
        <v>2656</v>
      </c>
      <c r="B1344" s="230" t="s">
        <v>2655</v>
      </c>
      <c r="C1344" s="231"/>
      <c r="D1344" s="231"/>
      <c r="E1344" s="231"/>
      <c r="F1344" s="231"/>
      <c r="G1344" s="231"/>
      <c r="H1344" s="231"/>
      <c r="I1344" s="231"/>
      <c r="J1344" s="232"/>
    </row>
    <row r="1345" spans="1:10" ht="22.9" customHeight="1" x14ac:dyDescent="0.25">
      <c r="A1345" s="192" t="s">
        <v>2643</v>
      </c>
      <c r="B1345" s="192" t="s">
        <v>2630</v>
      </c>
      <c r="C1345" s="192" t="s">
        <v>2753</v>
      </c>
      <c r="D1345" s="230" t="s">
        <v>1753</v>
      </c>
      <c r="E1345" s="231"/>
      <c r="F1345" s="232"/>
      <c r="G1345" s="192" t="s">
        <v>1</v>
      </c>
      <c r="H1345" s="191">
        <v>1.19</v>
      </c>
      <c r="I1345" s="190">
        <v>0.1782</v>
      </c>
      <c r="J1345" s="189">
        <v>0.21</v>
      </c>
    </row>
    <row r="1346" spans="1:10" ht="14.25" customHeight="1" x14ac:dyDescent="0.25">
      <c r="A1346" s="192" t="s">
        <v>2643</v>
      </c>
      <c r="B1346" s="192" t="s">
        <v>2630</v>
      </c>
      <c r="C1346" s="192" t="s">
        <v>2752</v>
      </c>
      <c r="D1346" s="230" t="s">
        <v>1616</v>
      </c>
      <c r="E1346" s="231"/>
      <c r="F1346" s="232"/>
      <c r="G1346" s="192" t="s">
        <v>19</v>
      </c>
      <c r="H1346" s="191">
        <v>1.07</v>
      </c>
      <c r="I1346" s="190">
        <v>6.3029000000000002</v>
      </c>
      <c r="J1346" s="189">
        <v>6.74</v>
      </c>
    </row>
    <row r="1347" spans="1:10" ht="14.25" customHeight="1" x14ac:dyDescent="0.25">
      <c r="A1347" s="192" t="s">
        <v>2643</v>
      </c>
      <c r="B1347" s="192" t="s">
        <v>2630</v>
      </c>
      <c r="C1347" s="192" t="s">
        <v>2751</v>
      </c>
      <c r="D1347" s="230" t="s">
        <v>1647</v>
      </c>
      <c r="E1347" s="231"/>
      <c r="F1347" s="232"/>
      <c r="G1347" s="192" t="s">
        <v>19</v>
      </c>
      <c r="H1347" s="191">
        <v>2.5000000000000001E-2</v>
      </c>
      <c r="I1347" s="190">
        <v>20.415700000000001</v>
      </c>
      <c r="J1347" s="189">
        <v>0.51</v>
      </c>
    </row>
    <row r="1348" spans="1:10" ht="14.25" customHeight="1" x14ac:dyDescent="0.25">
      <c r="A1348" s="192" t="s">
        <v>2631</v>
      </c>
      <c r="B1348" s="192" t="s">
        <v>2630</v>
      </c>
      <c r="C1348" s="192" t="s">
        <v>2745</v>
      </c>
      <c r="D1348" s="230" t="s">
        <v>2744</v>
      </c>
      <c r="E1348" s="231"/>
      <c r="F1348" s="232"/>
      <c r="G1348" s="192" t="s">
        <v>0</v>
      </c>
      <c r="H1348" s="191">
        <v>3.9108200000000003E-2</v>
      </c>
      <c r="I1348" s="190">
        <v>6.46</v>
      </c>
      <c r="J1348" s="189">
        <v>0.55000000000000004</v>
      </c>
    </row>
    <row r="1349" spans="1:10" ht="14.25" customHeight="1" x14ac:dyDescent="0.25">
      <c r="A1349" s="192" t="s">
        <v>2631</v>
      </c>
      <c r="B1349" s="192" t="s">
        <v>2630</v>
      </c>
      <c r="C1349" s="192" t="s">
        <v>2743</v>
      </c>
      <c r="D1349" s="230" t="s">
        <v>2742</v>
      </c>
      <c r="E1349" s="231"/>
      <c r="F1349" s="232"/>
      <c r="G1349" s="192" t="s">
        <v>0</v>
      </c>
      <c r="H1349" s="191">
        <v>0.25006610000000001</v>
      </c>
      <c r="I1349" s="190">
        <v>8.93</v>
      </c>
      <c r="J1349" s="189">
        <v>4.88</v>
      </c>
    </row>
    <row r="1350" spans="1:10" ht="14.25" customHeight="1" x14ac:dyDescent="0.25">
      <c r="A1350" s="239" t="s">
        <v>2627</v>
      </c>
      <c r="B1350" s="240"/>
      <c r="C1350" s="240"/>
      <c r="D1350" s="240"/>
      <c r="E1350" s="241"/>
      <c r="F1350" s="188">
        <v>2.4900000000000002</v>
      </c>
      <c r="G1350" s="239" t="s">
        <v>2626</v>
      </c>
      <c r="H1350" s="240"/>
      <c r="I1350" s="241"/>
      <c r="J1350" s="188">
        <v>15.12</v>
      </c>
    </row>
    <row r="1351" spans="1:10" ht="14.25" customHeight="1" x14ac:dyDescent="0.25">
      <c r="A1351" s="239" t="s">
        <v>2625</v>
      </c>
      <c r="B1351" s="240"/>
      <c r="C1351" s="240"/>
      <c r="D1351" s="240"/>
      <c r="E1351" s="241"/>
      <c r="F1351" s="188">
        <v>2.95</v>
      </c>
      <c r="G1351" s="239" t="s">
        <v>2624</v>
      </c>
      <c r="H1351" s="240"/>
      <c r="I1351" s="241"/>
      <c r="J1351" s="188">
        <v>3.4</v>
      </c>
    </row>
    <row r="1352" spans="1:10" ht="14.25" customHeight="1" x14ac:dyDescent="0.25">
      <c r="A1352" s="239" t="s">
        <v>2623</v>
      </c>
      <c r="B1352" s="240"/>
      <c r="C1352" s="240"/>
      <c r="D1352" s="240"/>
      <c r="E1352" s="241"/>
      <c r="F1352" s="188">
        <v>5.44</v>
      </c>
      <c r="G1352" s="239" t="s">
        <v>2622</v>
      </c>
      <c r="H1352" s="240"/>
      <c r="I1352" s="241"/>
      <c r="J1352" s="188">
        <v>18.52</v>
      </c>
    </row>
    <row r="1353" spans="1:10" ht="22.9" customHeight="1" x14ac:dyDescent="0.25">
      <c r="A1353" s="196" t="s">
        <v>273</v>
      </c>
      <c r="B1353" s="196" t="s">
        <v>2630</v>
      </c>
      <c r="C1353" s="196" t="s">
        <v>3730</v>
      </c>
      <c r="D1353" s="233" t="s">
        <v>274</v>
      </c>
      <c r="E1353" s="234"/>
      <c r="F1353" s="234"/>
      <c r="G1353" s="234"/>
      <c r="H1353" s="234"/>
      <c r="I1353" s="235"/>
      <c r="J1353" s="196" t="s">
        <v>19</v>
      </c>
    </row>
    <row r="1354" spans="1:10" ht="14.25" customHeight="1" x14ac:dyDescent="0.25">
      <c r="A1354" s="195" t="s">
        <v>74</v>
      </c>
      <c r="B1354" s="195" t="s">
        <v>75</v>
      </c>
      <c r="C1354" s="195" t="s">
        <v>29</v>
      </c>
      <c r="D1354" s="236" t="s">
        <v>30</v>
      </c>
      <c r="E1354" s="237"/>
      <c r="F1354" s="238"/>
      <c r="G1354" s="195" t="s">
        <v>2635</v>
      </c>
      <c r="H1354" s="195" t="s">
        <v>1465</v>
      </c>
      <c r="I1354" s="194" t="s">
        <v>2634</v>
      </c>
      <c r="J1354" s="193" t="s">
        <v>76</v>
      </c>
    </row>
    <row r="1355" spans="1:10" ht="14.25" customHeight="1" x14ac:dyDescent="0.25">
      <c r="A1355" s="192" t="s">
        <v>2643</v>
      </c>
      <c r="B1355" s="192" t="s">
        <v>2630</v>
      </c>
      <c r="C1355" s="192" t="s">
        <v>3680</v>
      </c>
      <c r="D1355" s="230" t="s">
        <v>1639</v>
      </c>
      <c r="E1355" s="231"/>
      <c r="F1355" s="232"/>
      <c r="G1355" s="192" t="s">
        <v>19</v>
      </c>
      <c r="H1355" s="191">
        <v>1.07</v>
      </c>
      <c r="I1355" s="190">
        <v>7.024</v>
      </c>
      <c r="J1355" s="189">
        <v>7.52</v>
      </c>
    </row>
    <row r="1356" spans="1:10" ht="22.9" customHeight="1" x14ac:dyDescent="0.25">
      <c r="A1356" s="192" t="s">
        <v>2643</v>
      </c>
      <c r="B1356" s="192" t="s">
        <v>2630</v>
      </c>
      <c r="C1356" s="192" t="s">
        <v>2753</v>
      </c>
      <c r="D1356" s="230" t="s">
        <v>1753</v>
      </c>
      <c r="E1356" s="231"/>
      <c r="F1356" s="232"/>
      <c r="G1356" s="192" t="s">
        <v>1</v>
      </c>
      <c r="H1356" s="191">
        <v>0.97</v>
      </c>
      <c r="I1356" s="190">
        <v>0.1782</v>
      </c>
      <c r="J1356" s="189">
        <v>0.17</v>
      </c>
    </row>
    <row r="1357" spans="1:10" ht="14.25" customHeight="1" x14ac:dyDescent="0.25">
      <c r="A1357" s="192" t="s">
        <v>2643</v>
      </c>
      <c r="B1357" s="192" t="s">
        <v>2630</v>
      </c>
      <c r="C1357" s="192" t="s">
        <v>2751</v>
      </c>
      <c r="D1357" s="230" t="s">
        <v>1647</v>
      </c>
      <c r="E1357" s="231"/>
      <c r="F1357" s="232"/>
      <c r="G1357" s="192" t="s">
        <v>19</v>
      </c>
      <c r="H1357" s="191">
        <v>2.5000000000000001E-2</v>
      </c>
      <c r="I1357" s="190">
        <v>20.415700000000001</v>
      </c>
      <c r="J1357" s="189">
        <v>0.51</v>
      </c>
    </row>
    <row r="1358" spans="1:10" ht="14.25" customHeight="1" x14ac:dyDescent="0.25">
      <c r="A1358" s="192" t="s">
        <v>2631</v>
      </c>
      <c r="B1358" s="192" t="s">
        <v>2630</v>
      </c>
      <c r="C1358" s="192" t="s">
        <v>2745</v>
      </c>
      <c r="D1358" s="230" t="s">
        <v>2744</v>
      </c>
      <c r="E1358" s="231"/>
      <c r="F1358" s="232"/>
      <c r="G1358" s="192" t="s">
        <v>0</v>
      </c>
      <c r="H1358" s="191">
        <v>2.82262E-2</v>
      </c>
      <c r="I1358" s="190">
        <v>6.46</v>
      </c>
      <c r="J1358" s="189">
        <v>0.4</v>
      </c>
    </row>
    <row r="1359" spans="1:10" ht="14.25" customHeight="1" x14ac:dyDescent="0.25">
      <c r="A1359" s="192" t="s">
        <v>2631</v>
      </c>
      <c r="B1359" s="192" t="s">
        <v>2630</v>
      </c>
      <c r="C1359" s="192" t="s">
        <v>2743</v>
      </c>
      <c r="D1359" s="230" t="s">
        <v>2742</v>
      </c>
      <c r="E1359" s="231"/>
      <c r="F1359" s="232"/>
      <c r="G1359" s="192" t="s">
        <v>0</v>
      </c>
      <c r="H1359" s="191">
        <v>0.17858850000000001</v>
      </c>
      <c r="I1359" s="190">
        <v>8.93</v>
      </c>
      <c r="J1359" s="189">
        <v>3.49</v>
      </c>
    </row>
    <row r="1360" spans="1:10" ht="14.25" customHeight="1" x14ac:dyDescent="0.25">
      <c r="A1360" s="239" t="s">
        <v>2627</v>
      </c>
      <c r="B1360" s="240"/>
      <c r="C1360" s="240"/>
      <c r="D1360" s="240"/>
      <c r="E1360" s="241"/>
      <c r="F1360" s="188">
        <v>1.77</v>
      </c>
      <c r="G1360" s="239" t="s">
        <v>2626</v>
      </c>
      <c r="H1360" s="240"/>
      <c r="I1360" s="241"/>
      <c r="J1360" s="188">
        <v>13.67</v>
      </c>
    </row>
    <row r="1361" spans="1:10" ht="14.25" customHeight="1" x14ac:dyDescent="0.25">
      <c r="A1361" s="239" t="s">
        <v>2625</v>
      </c>
      <c r="B1361" s="240"/>
      <c r="C1361" s="240"/>
      <c r="D1361" s="240"/>
      <c r="E1361" s="241"/>
      <c r="F1361" s="188">
        <v>2.11</v>
      </c>
      <c r="G1361" s="239" t="s">
        <v>2624</v>
      </c>
      <c r="H1361" s="240"/>
      <c r="I1361" s="241"/>
      <c r="J1361" s="188">
        <v>3.07</v>
      </c>
    </row>
    <row r="1362" spans="1:10" ht="14.25" customHeight="1" x14ac:dyDescent="0.25">
      <c r="A1362" s="239" t="s">
        <v>2623</v>
      </c>
      <c r="B1362" s="240"/>
      <c r="C1362" s="240"/>
      <c r="D1362" s="240"/>
      <c r="E1362" s="241"/>
      <c r="F1362" s="188">
        <v>3.88</v>
      </c>
      <c r="G1362" s="239" t="s">
        <v>2622</v>
      </c>
      <c r="H1362" s="240"/>
      <c r="I1362" s="241"/>
      <c r="J1362" s="188">
        <v>16.739999999999998</v>
      </c>
    </row>
    <row r="1363" spans="1:10" ht="22.9" customHeight="1" x14ac:dyDescent="0.25">
      <c r="A1363" s="196" t="s">
        <v>275</v>
      </c>
      <c r="B1363" s="196" t="s">
        <v>2630</v>
      </c>
      <c r="C1363" s="196" t="s">
        <v>3738</v>
      </c>
      <c r="D1363" s="233" t="s">
        <v>276</v>
      </c>
      <c r="E1363" s="234"/>
      <c r="F1363" s="234"/>
      <c r="G1363" s="234"/>
      <c r="H1363" s="234"/>
      <c r="I1363" s="235"/>
      <c r="J1363" s="196" t="s">
        <v>19</v>
      </c>
    </row>
    <row r="1364" spans="1:10" ht="14.25" customHeight="1" x14ac:dyDescent="0.25">
      <c r="A1364" s="195" t="s">
        <v>74</v>
      </c>
      <c r="B1364" s="195" t="s">
        <v>75</v>
      </c>
      <c r="C1364" s="195" t="s">
        <v>29</v>
      </c>
      <c r="D1364" s="236" t="s">
        <v>30</v>
      </c>
      <c r="E1364" s="237"/>
      <c r="F1364" s="238"/>
      <c r="G1364" s="195" t="s">
        <v>2635</v>
      </c>
      <c r="H1364" s="195" t="s">
        <v>1465</v>
      </c>
      <c r="I1364" s="194" t="s">
        <v>2634</v>
      </c>
      <c r="J1364" s="193" t="s">
        <v>76</v>
      </c>
    </row>
    <row r="1365" spans="1:10" ht="14.25" customHeight="1" x14ac:dyDescent="0.25">
      <c r="A1365" s="192" t="s">
        <v>2643</v>
      </c>
      <c r="B1365" s="192" t="s">
        <v>2630</v>
      </c>
      <c r="C1365" s="192" t="s">
        <v>3592</v>
      </c>
      <c r="D1365" s="230" t="s">
        <v>1593</v>
      </c>
      <c r="E1365" s="231"/>
      <c r="F1365" s="232"/>
      <c r="G1365" s="192" t="s">
        <v>19</v>
      </c>
      <c r="H1365" s="191">
        <v>1.1100000000000001</v>
      </c>
      <c r="I1365" s="190">
        <v>7.0644999999999998</v>
      </c>
      <c r="J1365" s="189">
        <v>7.84</v>
      </c>
    </row>
    <row r="1366" spans="1:10" ht="22.9" customHeight="1" x14ac:dyDescent="0.25">
      <c r="A1366" s="192" t="s">
        <v>2643</v>
      </c>
      <c r="B1366" s="192" t="s">
        <v>2630</v>
      </c>
      <c r="C1366" s="192" t="s">
        <v>2753</v>
      </c>
      <c r="D1366" s="230" t="s">
        <v>1753</v>
      </c>
      <c r="E1366" s="231"/>
      <c r="F1366" s="232"/>
      <c r="G1366" s="192" t="s">
        <v>1</v>
      </c>
      <c r="H1366" s="191">
        <v>0.74299999999999999</v>
      </c>
      <c r="I1366" s="190">
        <v>0.1782</v>
      </c>
      <c r="J1366" s="189">
        <v>0.13</v>
      </c>
    </row>
    <row r="1367" spans="1:10" ht="14.25" customHeight="1" x14ac:dyDescent="0.25">
      <c r="A1367" s="192" t="s">
        <v>2643</v>
      </c>
      <c r="B1367" s="192" t="s">
        <v>2630</v>
      </c>
      <c r="C1367" s="192" t="s">
        <v>2751</v>
      </c>
      <c r="D1367" s="230" t="s">
        <v>1647</v>
      </c>
      <c r="E1367" s="231"/>
      <c r="F1367" s="232"/>
      <c r="G1367" s="192" t="s">
        <v>19</v>
      </c>
      <c r="H1367" s="191">
        <v>2.5000000000000001E-2</v>
      </c>
      <c r="I1367" s="190">
        <v>20.415700000000001</v>
      </c>
      <c r="J1367" s="189">
        <v>0.51</v>
      </c>
    </row>
    <row r="1368" spans="1:10" ht="14.25" customHeight="1" x14ac:dyDescent="0.25">
      <c r="A1368" s="192" t="s">
        <v>2631</v>
      </c>
      <c r="B1368" s="192" t="s">
        <v>2630</v>
      </c>
      <c r="C1368" s="192" t="s">
        <v>2745</v>
      </c>
      <c r="D1368" s="230" t="s">
        <v>2744</v>
      </c>
      <c r="E1368" s="231"/>
      <c r="F1368" s="232"/>
      <c r="G1368" s="192" t="s">
        <v>0</v>
      </c>
      <c r="H1368" s="191">
        <v>1.6584700000000001E-2</v>
      </c>
      <c r="I1368" s="190">
        <v>6.46</v>
      </c>
      <c r="J1368" s="189">
        <v>0.23</v>
      </c>
    </row>
    <row r="1369" spans="1:10" ht="14.25" customHeight="1" x14ac:dyDescent="0.25">
      <c r="A1369" s="192" t="s">
        <v>2631</v>
      </c>
      <c r="B1369" s="192" t="s">
        <v>2630</v>
      </c>
      <c r="C1369" s="192" t="s">
        <v>2743</v>
      </c>
      <c r="D1369" s="230" t="s">
        <v>2742</v>
      </c>
      <c r="E1369" s="231"/>
      <c r="F1369" s="232"/>
      <c r="G1369" s="192" t="s">
        <v>0</v>
      </c>
      <c r="H1369" s="191">
        <v>0.1017088</v>
      </c>
      <c r="I1369" s="190">
        <v>8.93</v>
      </c>
      <c r="J1369" s="189">
        <v>1.99</v>
      </c>
    </row>
    <row r="1370" spans="1:10" ht="14.25" customHeight="1" x14ac:dyDescent="0.25">
      <c r="A1370" s="239" t="s">
        <v>2627</v>
      </c>
      <c r="B1370" s="240"/>
      <c r="C1370" s="240"/>
      <c r="D1370" s="240"/>
      <c r="E1370" s="241"/>
      <c r="F1370" s="188">
        <v>1.01</v>
      </c>
      <c r="G1370" s="239" t="s">
        <v>2626</v>
      </c>
      <c r="H1370" s="240"/>
      <c r="I1370" s="241"/>
      <c r="J1370" s="188">
        <v>11.61</v>
      </c>
    </row>
    <row r="1371" spans="1:10" ht="14.25" customHeight="1" x14ac:dyDescent="0.25">
      <c r="A1371" s="239" t="s">
        <v>2625</v>
      </c>
      <c r="B1371" s="240"/>
      <c r="C1371" s="240"/>
      <c r="D1371" s="240"/>
      <c r="E1371" s="241"/>
      <c r="F1371" s="188">
        <v>1.22</v>
      </c>
      <c r="G1371" s="239" t="s">
        <v>2624</v>
      </c>
      <c r="H1371" s="240"/>
      <c r="I1371" s="241"/>
      <c r="J1371" s="188">
        <v>2.61</v>
      </c>
    </row>
    <row r="1372" spans="1:10" ht="14.25" customHeight="1" x14ac:dyDescent="0.25">
      <c r="A1372" s="239" t="s">
        <v>2623</v>
      </c>
      <c r="B1372" s="240"/>
      <c r="C1372" s="240"/>
      <c r="D1372" s="240"/>
      <c r="E1372" s="241"/>
      <c r="F1372" s="188">
        <v>2.23</v>
      </c>
      <c r="G1372" s="239" t="s">
        <v>2622</v>
      </c>
      <c r="H1372" s="240"/>
      <c r="I1372" s="241"/>
      <c r="J1372" s="188">
        <v>14.22</v>
      </c>
    </row>
    <row r="1373" spans="1:10" ht="22.9" customHeight="1" x14ac:dyDescent="0.25">
      <c r="A1373" s="196" t="s">
        <v>277</v>
      </c>
      <c r="B1373" s="196" t="s">
        <v>2630</v>
      </c>
      <c r="C1373" s="196" t="s">
        <v>3728</v>
      </c>
      <c r="D1373" s="233" t="s">
        <v>278</v>
      </c>
      <c r="E1373" s="234"/>
      <c r="F1373" s="234"/>
      <c r="G1373" s="234"/>
      <c r="H1373" s="234"/>
      <c r="I1373" s="235"/>
      <c r="J1373" s="196" t="s">
        <v>19</v>
      </c>
    </row>
    <row r="1374" spans="1:10" ht="14.25" customHeight="1" x14ac:dyDescent="0.25">
      <c r="A1374" s="195" t="s">
        <v>74</v>
      </c>
      <c r="B1374" s="195" t="s">
        <v>75</v>
      </c>
      <c r="C1374" s="195" t="s">
        <v>29</v>
      </c>
      <c r="D1374" s="236" t="s">
        <v>30</v>
      </c>
      <c r="E1374" s="237"/>
      <c r="F1374" s="238"/>
      <c r="G1374" s="195" t="s">
        <v>2635</v>
      </c>
      <c r="H1374" s="195" t="s">
        <v>1465</v>
      </c>
      <c r="I1374" s="194" t="s">
        <v>2634</v>
      </c>
      <c r="J1374" s="193" t="s">
        <v>76</v>
      </c>
    </row>
    <row r="1375" spans="1:10" ht="14.25" customHeight="1" x14ac:dyDescent="0.25">
      <c r="A1375" s="192" t="s">
        <v>2643</v>
      </c>
      <c r="B1375" s="192" t="s">
        <v>2630</v>
      </c>
      <c r="C1375" s="192" t="s">
        <v>3711</v>
      </c>
      <c r="D1375" s="230" t="s">
        <v>1589</v>
      </c>
      <c r="E1375" s="231"/>
      <c r="F1375" s="232"/>
      <c r="G1375" s="192" t="s">
        <v>19</v>
      </c>
      <c r="H1375" s="191">
        <v>1.1100000000000001</v>
      </c>
      <c r="I1375" s="190">
        <v>6.6593999999999998</v>
      </c>
      <c r="J1375" s="189">
        <v>7.39</v>
      </c>
    </row>
    <row r="1376" spans="1:10" ht="22.9" customHeight="1" x14ac:dyDescent="0.25">
      <c r="A1376" s="192" t="s">
        <v>2643</v>
      </c>
      <c r="B1376" s="192" t="s">
        <v>2630</v>
      </c>
      <c r="C1376" s="192" t="s">
        <v>2753</v>
      </c>
      <c r="D1376" s="230" t="s">
        <v>1753</v>
      </c>
      <c r="E1376" s="231"/>
      <c r="F1376" s="232"/>
      <c r="G1376" s="192" t="s">
        <v>1</v>
      </c>
      <c r="H1376" s="191">
        <v>0.54300000000000004</v>
      </c>
      <c r="I1376" s="190">
        <v>0.1782</v>
      </c>
      <c r="J1376" s="189">
        <v>0.1</v>
      </c>
    </row>
    <row r="1377" spans="1:10" ht="14.25" customHeight="1" x14ac:dyDescent="0.25">
      <c r="A1377" s="192" t="s">
        <v>2643</v>
      </c>
      <c r="B1377" s="192" t="s">
        <v>2630</v>
      </c>
      <c r="C1377" s="192" t="s">
        <v>2751</v>
      </c>
      <c r="D1377" s="230" t="s">
        <v>1647</v>
      </c>
      <c r="E1377" s="231"/>
      <c r="F1377" s="232"/>
      <c r="G1377" s="192" t="s">
        <v>19</v>
      </c>
      <c r="H1377" s="191">
        <v>2.5000000000000001E-2</v>
      </c>
      <c r="I1377" s="190">
        <v>20.415700000000001</v>
      </c>
      <c r="J1377" s="189">
        <v>0.51</v>
      </c>
    </row>
    <row r="1378" spans="1:10" ht="14.25" customHeight="1" x14ac:dyDescent="0.25">
      <c r="A1378" s="192" t="s">
        <v>2631</v>
      </c>
      <c r="B1378" s="192" t="s">
        <v>2630</v>
      </c>
      <c r="C1378" s="192" t="s">
        <v>2745</v>
      </c>
      <c r="D1378" s="230" t="s">
        <v>2744</v>
      </c>
      <c r="E1378" s="231"/>
      <c r="F1378" s="232"/>
      <c r="G1378" s="192" t="s">
        <v>0</v>
      </c>
      <c r="H1378" s="191">
        <v>1.52526E-2</v>
      </c>
      <c r="I1378" s="190">
        <v>6.46</v>
      </c>
      <c r="J1378" s="189">
        <v>0.22</v>
      </c>
    </row>
    <row r="1379" spans="1:10" ht="14.25" customHeight="1" x14ac:dyDescent="0.25">
      <c r="A1379" s="192" t="s">
        <v>2631</v>
      </c>
      <c r="B1379" s="192" t="s">
        <v>2630</v>
      </c>
      <c r="C1379" s="192" t="s">
        <v>2743</v>
      </c>
      <c r="D1379" s="230" t="s">
        <v>2742</v>
      </c>
      <c r="E1379" s="231"/>
      <c r="F1379" s="232"/>
      <c r="G1379" s="192" t="s">
        <v>0</v>
      </c>
      <c r="H1379" s="191">
        <v>9.4503900000000002E-2</v>
      </c>
      <c r="I1379" s="190">
        <v>8.93</v>
      </c>
      <c r="J1379" s="189">
        <v>1.85</v>
      </c>
    </row>
    <row r="1380" spans="1:10" ht="14.25" customHeight="1" x14ac:dyDescent="0.25">
      <c r="A1380" s="239" t="s">
        <v>2627</v>
      </c>
      <c r="B1380" s="240"/>
      <c r="C1380" s="240"/>
      <c r="D1380" s="240"/>
      <c r="E1380" s="241"/>
      <c r="F1380" s="188">
        <v>0.94</v>
      </c>
      <c r="G1380" s="239" t="s">
        <v>2626</v>
      </c>
      <c r="H1380" s="240"/>
      <c r="I1380" s="241"/>
      <c r="J1380" s="188">
        <v>10.9</v>
      </c>
    </row>
    <row r="1381" spans="1:10" ht="14.25" customHeight="1" x14ac:dyDescent="0.25">
      <c r="A1381" s="239" t="s">
        <v>2625</v>
      </c>
      <c r="B1381" s="240"/>
      <c r="C1381" s="240"/>
      <c r="D1381" s="240"/>
      <c r="E1381" s="241"/>
      <c r="F1381" s="188">
        <v>1.1200000000000001</v>
      </c>
      <c r="G1381" s="239" t="s">
        <v>2624</v>
      </c>
      <c r="H1381" s="240"/>
      <c r="I1381" s="241"/>
      <c r="J1381" s="188">
        <v>2.4500000000000002</v>
      </c>
    </row>
    <row r="1382" spans="1:10" ht="14.25" customHeight="1" x14ac:dyDescent="0.25">
      <c r="A1382" s="239" t="s">
        <v>2623</v>
      </c>
      <c r="B1382" s="240"/>
      <c r="C1382" s="240"/>
      <c r="D1382" s="240"/>
      <c r="E1382" s="241"/>
      <c r="F1382" s="188">
        <v>2.06</v>
      </c>
      <c r="G1382" s="239" t="s">
        <v>2622</v>
      </c>
      <c r="H1382" s="240"/>
      <c r="I1382" s="241"/>
      <c r="J1382" s="188">
        <v>13.35</v>
      </c>
    </row>
    <row r="1383" spans="1:10" ht="22.9" customHeight="1" x14ac:dyDescent="0.25">
      <c r="A1383" s="196" t="s">
        <v>279</v>
      </c>
      <c r="B1383" s="196" t="s">
        <v>2630</v>
      </c>
      <c r="C1383" s="196" t="s">
        <v>3732</v>
      </c>
      <c r="D1383" s="233" t="s">
        <v>280</v>
      </c>
      <c r="E1383" s="234"/>
      <c r="F1383" s="234"/>
      <c r="G1383" s="234"/>
      <c r="H1383" s="234"/>
      <c r="I1383" s="235"/>
      <c r="J1383" s="196" t="s">
        <v>19</v>
      </c>
    </row>
    <row r="1384" spans="1:10" ht="14.25" customHeight="1" x14ac:dyDescent="0.25">
      <c r="A1384" s="195" t="s">
        <v>74</v>
      </c>
      <c r="B1384" s="195" t="s">
        <v>75</v>
      </c>
      <c r="C1384" s="195" t="s">
        <v>29</v>
      </c>
      <c r="D1384" s="236" t="s">
        <v>30</v>
      </c>
      <c r="E1384" s="237"/>
      <c r="F1384" s="238"/>
      <c r="G1384" s="195" t="s">
        <v>2635</v>
      </c>
      <c r="H1384" s="195" t="s">
        <v>1465</v>
      </c>
      <c r="I1384" s="194" t="s">
        <v>2634</v>
      </c>
      <c r="J1384" s="193" t="s">
        <v>76</v>
      </c>
    </row>
    <row r="1385" spans="1:10" ht="22.9" customHeight="1" x14ac:dyDescent="0.25">
      <c r="A1385" s="192" t="s">
        <v>2643</v>
      </c>
      <c r="B1385" s="192" t="s">
        <v>2630</v>
      </c>
      <c r="C1385" s="192" t="s">
        <v>2753</v>
      </c>
      <c r="D1385" s="230" t="s">
        <v>1753</v>
      </c>
      <c r="E1385" s="231"/>
      <c r="F1385" s="232"/>
      <c r="G1385" s="192" t="s">
        <v>1</v>
      </c>
      <c r="H1385" s="191">
        <v>0.36699999999999999</v>
      </c>
      <c r="I1385" s="190">
        <v>0.1782</v>
      </c>
      <c r="J1385" s="189">
        <v>7.0000000000000007E-2</v>
      </c>
    </row>
    <row r="1386" spans="1:10" ht="14.25" customHeight="1" x14ac:dyDescent="0.25">
      <c r="A1386" s="192" t="s">
        <v>2643</v>
      </c>
      <c r="B1386" s="192" t="s">
        <v>2630</v>
      </c>
      <c r="C1386" s="192" t="s">
        <v>3725</v>
      </c>
      <c r="D1386" s="230" t="s">
        <v>1690</v>
      </c>
      <c r="E1386" s="231"/>
      <c r="F1386" s="232"/>
      <c r="G1386" s="192" t="s">
        <v>19</v>
      </c>
      <c r="H1386" s="191">
        <v>1.1100000000000001</v>
      </c>
      <c r="I1386" s="190">
        <v>5.7682000000000002</v>
      </c>
      <c r="J1386" s="189">
        <v>6.4</v>
      </c>
    </row>
    <row r="1387" spans="1:10" ht="14.25" customHeight="1" x14ac:dyDescent="0.25">
      <c r="A1387" s="192" t="s">
        <v>2643</v>
      </c>
      <c r="B1387" s="192" t="s">
        <v>2630</v>
      </c>
      <c r="C1387" s="192" t="s">
        <v>2751</v>
      </c>
      <c r="D1387" s="230" t="s">
        <v>1647</v>
      </c>
      <c r="E1387" s="231"/>
      <c r="F1387" s="232"/>
      <c r="G1387" s="192" t="s">
        <v>19</v>
      </c>
      <c r="H1387" s="191">
        <v>2.5000000000000001E-2</v>
      </c>
      <c r="I1387" s="190">
        <v>20.415700000000001</v>
      </c>
      <c r="J1387" s="189">
        <v>0.51</v>
      </c>
    </row>
    <row r="1388" spans="1:10" ht="14.25" customHeight="1" x14ac:dyDescent="0.25">
      <c r="A1388" s="192" t="s">
        <v>2631</v>
      </c>
      <c r="B1388" s="192" t="s">
        <v>2630</v>
      </c>
      <c r="C1388" s="192" t="s">
        <v>2745</v>
      </c>
      <c r="D1388" s="230" t="s">
        <v>2744</v>
      </c>
      <c r="E1388" s="231"/>
      <c r="F1388" s="232"/>
      <c r="G1388" s="192" t="s">
        <v>0</v>
      </c>
      <c r="H1388" s="191">
        <v>1.07998E-2</v>
      </c>
      <c r="I1388" s="190">
        <v>6.46</v>
      </c>
      <c r="J1388" s="189">
        <v>0.15</v>
      </c>
    </row>
    <row r="1389" spans="1:10" ht="14.25" customHeight="1" x14ac:dyDescent="0.25">
      <c r="A1389" s="192" t="s">
        <v>2631</v>
      </c>
      <c r="B1389" s="192" t="s">
        <v>2630</v>
      </c>
      <c r="C1389" s="192" t="s">
        <v>2743</v>
      </c>
      <c r="D1389" s="230" t="s">
        <v>2742</v>
      </c>
      <c r="E1389" s="231"/>
      <c r="F1389" s="232"/>
      <c r="G1389" s="192" t="s">
        <v>0</v>
      </c>
      <c r="H1389" s="191">
        <v>6.7002000000000006E-2</v>
      </c>
      <c r="I1389" s="190">
        <v>8.93</v>
      </c>
      <c r="J1389" s="189">
        <v>1.31</v>
      </c>
    </row>
    <row r="1390" spans="1:10" ht="14.25" customHeight="1" x14ac:dyDescent="0.25">
      <c r="A1390" s="239" t="s">
        <v>2627</v>
      </c>
      <c r="B1390" s="240"/>
      <c r="C1390" s="240"/>
      <c r="D1390" s="240"/>
      <c r="E1390" s="241"/>
      <c r="F1390" s="188">
        <v>0.67</v>
      </c>
      <c r="G1390" s="239" t="s">
        <v>2626</v>
      </c>
      <c r="H1390" s="240"/>
      <c r="I1390" s="241"/>
      <c r="J1390" s="188">
        <v>9.0299999999999994</v>
      </c>
    </row>
    <row r="1391" spans="1:10" ht="14.25" customHeight="1" x14ac:dyDescent="0.25">
      <c r="A1391" s="239" t="s">
        <v>2625</v>
      </c>
      <c r="B1391" s="240"/>
      <c r="C1391" s="240"/>
      <c r="D1391" s="240"/>
      <c r="E1391" s="241"/>
      <c r="F1391" s="188">
        <v>0.79</v>
      </c>
      <c r="G1391" s="239" t="s">
        <v>2624</v>
      </c>
      <c r="H1391" s="240"/>
      <c r="I1391" s="241"/>
      <c r="J1391" s="188">
        <v>2.0299999999999998</v>
      </c>
    </row>
    <row r="1392" spans="1:10" ht="14.25" customHeight="1" x14ac:dyDescent="0.25">
      <c r="A1392" s="239" t="s">
        <v>2623</v>
      </c>
      <c r="B1392" s="240"/>
      <c r="C1392" s="240"/>
      <c r="D1392" s="240"/>
      <c r="E1392" s="241"/>
      <c r="F1392" s="188">
        <v>1.46</v>
      </c>
      <c r="G1392" s="239" t="s">
        <v>2622</v>
      </c>
      <c r="H1392" s="240"/>
      <c r="I1392" s="241"/>
      <c r="J1392" s="188">
        <v>11.06</v>
      </c>
    </row>
    <row r="1393" spans="1:10" ht="22.9" customHeight="1" x14ac:dyDescent="0.25">
      <c r="A1393" s="196" t="s">
        <v>281</v>
      </c>
      <c r="B1393" s="196" t="s">
        <v>2630</v>
      </c>
      <c r="C1393" s="196" t="s">
        <v>3737</v>
      </c>
      <c r="D1393" s="233" t="s">
        <v>282</v>
      </c>
      <c r="E1393" s="234"/>
      <c r="F1393" s="234"/>
      <c r="G1393" s="234"/>
      <c r="H1393" s="234"/>
      <c r="I1393" s="235"/>
      <c r="J1393" s="196" t="s">
        <v>19</v>
      </c>
    </row>
    <row r="1394" spans="1:10" ht="14.25" customHeight="1" x14ac:dyDescent="0.25">
      <c r="A1394" s="195" t="s">
        <v>74</v>
      </c>
      <c r="B1394" s="195" t="s">
        <v>75</v>
      </c>
      <c r="C1394" s="195" t="s">
        <v>29</v>
      </c>
      <c r="D1394" s="236" t="s">
        <v>30</v>
      </c>
      <c r="E1394" s="237"/>
      <c r="F1394" s="238"/>
      <c r="G1394" s="195" t="s">
        <v>2635</v>
      </c>
      <c r="H1394" s="195" t="s">
        <v>1465</v>
      </c>
      <c r="I1394" s="194" t="s">
        <v>2634</v>
      </c>
      <c r="J1394" s="193" t="s">
        <v>76</v>
      </c>
    </row>
    <row r="1395" spans="1:10" ht="22.9" customHeight="1" x14ac:dyDescent="0.25">
      <c r="A1395" s="192" t="s">
        <v>2643</v>
      </c>
      <c r="B1395" s="192" t="s">
        <v>2630</v>
      </c>
      <c r="C1395" s="192" t="s">
        <v>2753</v>
      </c>
      <c r="D1395" s="230" t="s">
        <v>1753</v>
      </c>
      <c r="E1395" s="231"/>
      <c r="F1395" s="232"/>
      <c r="G1395" s="192" t="s">
        <v>1</v>
      </c>
      <c r="H1395" s="191">
        <v>0.21199999999999999</v>
      </c>
      <c r="I1395" s="190">
        <v>0.1782</v>
      </c>
      <c r="J1395" s="189">
        <v>0.04</v>
      </c>
    </row>
    <row r="1396" spans="1:10" ht="14.25" customHeight="1" x14ac:dyDescent="0.25">
      <c r="A1396" s="192" t="s">
        <v>2643</v>
      </c>
      <c r="B1396" s="192" t="s">
        <v>2630</v>
      </c>
      <c r="C1396" s="192" t="s">
        <v>3725</v>
      </c>
      <c r="D1396" s="230" t="s">
        <v>1690</v>
      </c>
      <c r="E1396" s="231"/>
      <c r="F1396" s="232"/>
      <c r="G1396" s="192" t="s">
        <v>19</v>
      </c>
      <c r="H1396" s="191">
        <v>1.1100000000000001</v>
      </c>
      <c r="I1396" s="190">
        <v>5.7682000000000002</v>
      </c>
      <c r="J1396" s="189">
        <v>6.4</v>
      </c>
    </row>
    <row r="1397" spans="1:10" ht="14.25" customHeight="1" x14ac:dyDescent="0.25">
      <c r="A1397" s="192" t="s">
        <v>2643</v>
      </c>
      <c r="B1397" s="192" t="s">
        <v>2630</v>
      </c>
      <c r="C1397" s="192" t="s">
        <v>2751</v>
      </c>
      <c r="D1397" s="230" t="s">
        <v>1647</v>
      </c>
      <c r="E1397" s="231"/>
      <c r="F1397" s="232"/>
      <c r="G1397" s="192" t="s">
        <v>19</v>
      </c>
      <c r="H1397" s="191">
        <v>2.5000000000000001E-2</v>
      </c>
      <c r="I1397" s="190">
        <v>20.415700000000001</v>
      </c>
      <c r="J1397" s="189">
        <v>0.51</v>
      </c>
    </row>
    <row r="1398" spans="1:10" ht="14.25" customHeight="1" x14ac:dyDescent="0.25">
      <c r="A1398" s="192" t="s">
        <v>2631</v>
      </c>
      <c r="B1398" s="192" t="s">
        <v>2630</v>
      </c>
      <c r="C1398" s="192" t="s">
        <v>2745</v>
      </c>
      <c r="D1398" s="230" t="s">
        <v>2744</v>
      </c>
      <c r="E1398" s="231"/>
      <c r="F1398" s="232"/>
      <c r="G1398" s="192" t="s">
        <v>0</v>
      </c>
      <c r="H1398" s="191">
        <v>3.9969000000000003E-3</v>
      </c>
      <c r="I1398" s="190">
        <v>6.46</v>
      </c>
      <c r="J1398" s="189">
        <v>0.06</v>
      </c>
    </row>
    <row r="1399" spans="1:10" ht="14.25" customHeight="1" x14ac:dyDescent="0.25">
      <c r="A1399" s="192" t="s">
        <v>2631</v>
      </c>
      <c r="B1399" s="192" t="s">
        <v>2630</v>
      </c>
      <c r="C1399" s="192" t="s">
        <v>2743</v>
      </c>
      <c r="D1399" s="230" t="s">
        <v>2742</v>
      </c>
      <c r="E1399" s="231"/>
      <c r="F1399" s="232"/>
      <c r="G1399" s="192" t="s">
        <v>0</v>
      </c>
      <c r="H1399" s="191">
        <v>2.6687300000000001E-2</v>
      </c>
      <c r="I1399" s="190">
        <v>8.93</v>
      </c>
      <c r="J1399" s="189">
        <v>0.52</v>
      </c>
    </row>
    <row r="1400" spans="1:10" ht="14.25" customHeight="1" x14ac:dyDescent="0.25">
      <c r="A1400" s="239" t="s">
        <v>2627</v>
      </c>
      <c r="B1400" s="240"/>
      <c r="C1400" s="240"/>
      <c r="D1400" s="240"/>
      <c r="E1400" s="241"/>
      <c r="F1400" s="188">
        <v>0.26</v>
      </c>
      <c r="G1400" s="239" t="s">
        <v>2626</v>
      </c>
      <c r="H1400" s="240"/>
      <c r="I1400" s="241"/>
      <c r="J1400" s="188">
        <v>7.76</v>
      </c>
    </row>
    <row r="1401" spans="1:10" ht="14.25" customHeight="1" x14ac:dyDescent="0.25">
      <c r="A1401" s="239" t="s">
        <v>2625</v>
      </c>
      <c r="B1401" s="240"/>
      <c r="C1401" s="240"/>
      <c r="D1401" s="240"/>
      <c r="E1401" s="241"/>
      <c r="F1401" s="188">
        <v>0.31</v>
      </c>
      <c r="G1401" s="239" t="s">
        <v>2624</v>
      </c>
      <c r="H1401" s="240"/>
      <c r="I1401" s="241"/>
      <c r="J1401" s="188">
        <v>1.74</v>
      </c>
    </row>
    <row r="1402" spans="1:10" ht="14.25" customHeight="1" x14ac:dyDescent="0.25">
      <c r="A1402" s="239" t="s">
        <v>2623</v>
      </c>
      <c r="B1402" s="240"/>
      <c r="C1402" s="240"/>
      <c r="D1402" s="240"/>
      <c r="E1402" s="241"/>
      <c r="F1402" s="188">
        <v>0.56999999999999995</v>
      </c>
      <c r="G1402" s="239" t="s">
        <v>2622</v>
      </c>
      <c r="H1402" s="240"/>
      <c r="I1402" s="241"/>
      <c r="J1402" s="188">
        <v>9.5</v>
      </c>
    </row>
    <row r="1403" spans="1:10" ht="10.15" customHeight="1" x14ac:dyDescent="0.25"/>
    <row r="1404" spans="1:10" ht="11.25" customHeight="1" x14ac:dyDescent="0.25">
      <c r="A1404" s="242" t="s">
        <v>2621</v>
      </c>
      <c r="B1404" s="242"/>
      <c r="C1404" s="242"/>
      <c r="D1404" s="242"/>
      <c r="E1404" s="242"/>
      <c r="F1404" s="242"/>
      <c r="G1404" s="242"/>
      <c r="H1404" s="242"/>
      <c r="I1404" s="242"/>
      <c r="J1404" s="242"/>
    </row>
    <row r="1405" spans="1:10" ht="11.25" customHeight="1" x14ac:dyDescent="0.25">
      <c r="A1405" s="242" t="s">
        <v>2620</v>
      </c>
      <c r="B1405" s="242"/>
      <c r="C1405" s="242"/>
      <c r="D1405" s="242"/>
      <c r="E1405" s="242"/>
      <c r="F1405" s="242"/>
      <c r="G1405" s="242"/>
      <c r="H1405" s="242"/>
      <c r="I1405" s="242"/>
      <c r="J1405" s="242"/>
    </row>
    <row r="1406" spans="1:10" ht="11.25" customHeight="1" x14ac:dyDescent="0.25">
      <c r="A1406" s="242" t="s">
        <v>2619</v>
      </c>
      <c r="B1406" s="242"/>
      <c r="C1406" s="242"/>
      <c r="D1406" s="242"/>
      <c r="E1406" s="242"/>
      <c r="F1406" s="242"/>
      <c r="G1406" s="242"/>
      <c r="H1406" s="242"/>
      <c r="I1406" s="242"/>
      <c r="J1406" s="242"/>
    </row>
    <row r="1407" spans="1:10" ht="70.900000000000006" customHeight="1" x14ac:dyDescent="0.25"/>
    <row r="1408" spans="1:10" ht="14.25" customHeight="1" x14ac:dyDescent="0.25">
      <c r="A1408" s="210" t="s">
        <v>2673</v>
      </c>
      <c r="B1408" s="211"/>
      <c r="C1408" s="211"/>
      <c r="D1408" s="211"/>
      <c r="E1408" s="211"/>
      <c r="F1408" s="211"/>
      <c r="G1408" s="211"/>
      <c r="H1408" s="211"/>
      <c r="I1408" s="211"/>
      <c r="J1408" s="212"/>
    </row>
    <row r="1409" spans="1:10" ht="14.25" customHeight="1" x14ac:dyDescent="0.25">
      <c r="A1409" s="200" t="s">
        <v>2672</v>
      </c>
      <c r="B1409" s="213" t="s">
        <v>77</v>
      </c>
      <c r="C1409" s="214"/>
      <c r="D1409" s="214"/>
      <c r="E1409" s="214"/>
      <c r="F1409" s="214"/>
      <c r="G1409" s="214"/>
      <c r="H1409" s="215"/>
      <c r="I1409" s="197" t="s">
        <v>2671</v>
      </c>
      <c r="J1409" s="192" t="s">
        <v>3736</v>
      </c>
    </row>
    <row r="1410" spans="1:10" ht="14.25" customHeight="1" x14ac:dyDescent="0.25">
      <c r="A1410" s="200" t="s">
        <v>81</v>
      </c>
      <c r="B1410" s="213" t="s">
        <v>85</v>
      </c>
      <c r="C1410" s="214"/>
      <c r="D1410" s="214"/>
      <c r="E1410" s="214"/>
      <c r="F1410" s="214"/>
      <c r="G1410" s="214"/>
      <c r="H1410" s="215"/>
      <c r="I1410" s="197" t="s">
        <v>2669</v>
      </c>
      <c r="J1410" s="202">
        <v>45477</v>
      </c>
    </row>
    <row r="1411" spans="1:10" ht="14.25" customHeight="1" x14ac:dyDescent="0.25">
      <c r="A1411" s="199" t="s">
        <v>2668</v>
      </c>
      <c r="B1411" s="213" t="s">
        <v>2667</v>
      </c>
      <c r="C1411" s="214"/>
      <c r="D1411" s="214"/>
      <c r="E1411" s="214"/>
      <c r="F1411" s="214"/>
      <c r="G1411" s="214"/>
      <c r="H1411" s="215"/>
      <c r="I1411" s="216" t="s">
        <v>2666</v>
      </c>
      <c r="J1411" s="217"/>
    </row>
    <row r="1412" spans="1:10" ht="14.25" customHeight="1" x14ac:dyDescent="0.25">
      <c r="A1412" s="218" t="s">
        <v>2665</v>
      </c>
      <c r="B1412" s="221" t="s">
        <v>2664</v>
      </c>
      <c r="C1412" s="222"/>
      <c r="D1412" s="222"/>
      <c r="E1412" s="222"/>
      <c r="F1412" s="222"/>
      <c r="G1412" s="222"/>
      <c r="H1412" s="223"/>
      <c r="I1412" s="197" t="s">
        <v>2663</v>
      </c>
      <c r="J1412" s="192" t="s">
        <v>2662</v>
      </c>
    </row>
    <row r="1413" spans="1:10" ht="14.25" customHeight="1" x14ac:dyDescent="0.25">
      <c r="A1413" s="219"/>
      <c r="B1413" s="224"/>
      <c r="C1413" s="225"/>
      <c r="D1413" s="225"/>
      <c r="E1413" s="225"/>
      <c r="F1413" s="225"/>
      <c r="G1413" s="225"/>
      <c r="H1413" s="226"/>
      <c r="I1413" s="198" t="s">
        <v>2661</v>
      </c>
      <c r="J1413" s="192" t="s">
        <v>2660</v>
      </c>
    </row>
    <row r="1414" spans="1:10" ht="14.25" customHeight="1" x14ac:dyDescent="0.25">
      <c r="A1414" s="219"/>
      <c r="B1414" s="224"/>
      <c r="C1414" s="225"/>
      <c r="D1414" s="225"/>
      <c r="E1414" s="225"/>
      <c r="F1414" s="225"/>
      <c r="G1414" s="225"/>
      <c r="H1414" s="226"/>
      <c r="I1414" s="216" t="s">
        <v>27</v>
      </c>
      <c r="J1414" s="217"/>
    </row>
    <row r="1415" spans="1:10" ht="14.25" customHeight="1" x14ac:dyDescent="0.25">
      <c r="A1415" s="219"/>
      <c r="B1415" s="227"/>
      <c r="C1415" s="228"/>
      <c r="D1415" s="228"/>
      <c r="E1415" s="228"/>
      <c r="F1415" s="228"/>
      <c r="G1415" s="228"/>
      <c r="H1415" s="229"/>
      <c r="I1415" s="197" t="s">
        <v>2659</v>
      </c>
      <c r="J1415" s="192" t="s">
        <v>2658</v>
      </c>
    </row>
    <row r="1416" spans="1:10" ht="14.25" customHeight="1" x14ac:dyDescent="0.25">
      <c r="A1416" s="220"/>
      <c r="B1416" s="230" t="s">
        <v>2383</v>
      </c>
      <c r="C1416" s="231"/>
      <c r="D1416" s="232"/>
      <c r="E1416" s="230" t="s">
        <v>2383</v>
      </c>
      <c r="F1416" s="231"/>
      <c r="G1416" s="231"/>
      <c r="H1416" s="232"/>
      <c r="I1416" s="197" t="s">
        <v>2657</v>
      </c>
      <c r="J1416" s="192" t="s">
        <v>2383</v>
      </c>
    </row>
    <row r="1417" spans="1:10" ht="14.25" customHeight="1" x14ac:dyDescent="0.25">
      <c r="A1417" s="197" t="s">
        <v>2656</v>
      </c>
      <c r="B1417" s="230" t="s">
        <v>2655</v>
      </c>
      <c r="C1417" s="231"/>
      <c r="D1417" s="231"/>
      <c r="E1417" s="231"/>
      <c r="F1417" s="231"/>
      <c r="G1417" s="231"/>
      <c r="H1417" s="231"/>
      <c r="I1417" s="231"/>
      <c r="J1417" s="232"/>
    </row>
    <row r="1418" spans="1:10" ht="22.9" customHeight="1" x14ac:dyDescent="0.25">
      <c r="A1418" s="196" t="s">
        <v>283</v>
      </c>
      <c r="B1418" s="196" t="s">
        <v>2630</v>
      </c>
      <c r="C1418" s="196" t="s">
        <v>3735</v>
      </c>
      <c r="D1418" s="233" t="s">
        <v>284</v>
      </c>
      <c r="E1418" s="234"/>
      <c r="F1418" s="234"/>
      <c r="G1418" s="234"/>
      <c r="H1418" s="234"/>
      <c r="I1418" s="235"/>
      <c r="J1418" s="196" t="s">
        <v>19</v>
      </c>
    </row>
    <row r="1419" spans="1:10" ht="14.25" customHeight="1" x14ac:dyDescent="0.25">
      <c r="A1419" s="195" t="s">
        <v>74</v>
      </c>
      <c r="B1419" s="195" t="s">
        <v>75</v>
      </c>
      <c r="C1419" s="195" t="s">
        <v>29</v>
      </c>
      <c r="D1419" s="236" t="s">
        <v>30</v>
      </c>
      <c r="E1419" s="237"/>
      <c r="F1419" s="238"/>
      <c r="G1419" s="195" t="s">
        <v>2635</v>
      </c>
      <c r="H1419" s="195" t="s">
        <v>1465</v>
      </c>
      <c r="I1419" s="194" t="s">
        <v>2634</v>
      </c>
      <c r="J1419" s="193" t="s">
        <v>76</v>
      </c>
    </row>
    <row r="1420" spans="1:10" ht="22.9" customHeight="1" x14ac:dyDescent="0.25">
      <c r="A1420" s="192" t="s">
        <v>2643</v>
      </c>
      <c r="B1420" s="192" t="s">
        <v>2630</v>
      </c>
      <c r="C1420" s="192" t="s">
        <v>2753</v>
      </c>
      <c r="D1420" s="230" t="s">
        <v>1753</v>
      </c>
      <c r="E1420" s="231"/>
      <c r="F1420" s="232"/>
      <c r="G1420" s="192" t="s">
        <v>1</v>
      </c>
      <c r="H1420" s="191">
        <v>5.1999999999999998E-2</v>
      </c>
      <c r="I1420" s="190">
        <v>0.1782</v>
      </c>
      <c r="J1420" s="189">
        <v>0.01</v>
      </c>
    </row>
    <row r="1421" spans="1:10" ht="14.25" customHeight="1" x14ac:dyDescent="0.25">
      <c r="A1421" s="192" t="s">
        <v>2643</v>
      </c>
      <c r="B1421" s="192" t="s">
        <v>2630</v>
      </c>
      <c r="C1421" s="192" t="s">
        <v>3734</v>
      </c>
      <c r="D1421" s="230" t="s">
        <v>1628</v>
      </c>
      <c r="E1421" s="231"/>
      <c r="F1421" s="232"/>
      <c r="G1421" s="192" t="s">
        <v>19</v>
      </c>
      <c r="H1421" s="191">
        <v>1.1399999999999999</v>
      </c>
      <c r="I1421" s="190">
        <v>6.6513</v>
      </c>
      <c r="J1421" s="189">
        <v>7.58</v>
      </c>
    </row>
    <row r="1422" spans="1:10" ht="14.25" customHeight="1" x14ac:dyDescent="0.25">
      <c r="A1422" s="192" t="s">
        <v>2643</v>
      </c>
      <c r="B1422" s="192" t="s">
        <v>2630</v>
      </c>
      <c r="C1422" s="192" t="s">
        <v>2751</v>
      </c>
      <c r="D1422" s="230" t="s">
        <v>1647</v>
      </c>
      <c r="E1422" s="231"/>
      <c r="F1422" s="232"/>
      <c r="G1422" s="192" t="s">
        <v>19</v>
      </c>
      <c r="H1422" s="191">
        <v>2.5000000000000001E-2</v>
      </c>
      <c r="I1422" s="190">
        <v>20.415700000000001</v>
      </c>
      <c r="J1422" s="189">
        <v>0.51</v>
      </c>
    </row>
    <row r="1423" spans="1:10" ht="14.25" customHeight="1" x14ac:dyDescent="0.25">
      <c r="A1423" s="192" t="s">
        <v>2631</v>
      </c>
      <c r="B1423" s="192" t="s">
        <v>2630</v>
      </c>
      <c r="C1423" s="192" t="s">
        <v>2745</v>
      </c>
      <c r="D1423" s="230" t="s">
        <v>2744</v>
      </c>
      <c r="E1423" s="231"/>
      <c r="F1423" s="232"/>
      <c r="G1423" s="192" t="s">
        <v>0</v>
      </c>
      <c r="H1423" s="191">
        <v>3.3725999999999999E-3</v>
      </c>
      <c r="I1423" s="190">
        <v>6.46</v>
      </c>
      <c r="J1423" s="189">
        <v>0.05</v>
      </c>
    </row>
    <row r="1424" spans="1:10" ht="14.25" customHeight="1" x14ac:dyDescent="0.25">
      <c r="A1424" s="192" t="s">
        <v>2631</v>
      </c>
      <c r="B1424" s="192" t="s">
        <v>2630</v>
      </c>
      <c r="C1424" s="192" t="s">
        <v>2743</v>
      </c>
      <c r="D1424" s="230" t="s">
        <v>2742</v>
      </c>
      <c r="E1424" s="231"/>
      <c r="F1424" s="232"/>
      <c r="G1424" s="192" t="s">
        <v>0</v>
      </c>
      <c r="H1424" s="191">
        <v>2.1335799999999999E-2</v>
      </c>
      <c r="I1424" s="190">
        <v>8.93</v>
      </c>
      <c r="J1424" s="189">
        <v>0.42</v>
      </c>
    </row>
    <row r="1425" spans="1:10" ht="14.25" customHeight="1" x14ac:dyDescent="0.25">
      <c r="A1425" s="239" t="s">
        <v>2627</v>
      </c>
      <c r="B1425" s="240"/>
      <c r="C1425" s="240"/>
      <c r="D1425" s="240"/>
      <c r="E1425" s="241"/>
      <c r="F1425" s="188">
        <v>0.21</v>
      </c>
      <c r="G1425" s="239" t="s">
        <v>2626</v>
      </c>
      <c r="H1425" s="240"/>
      <c r="I1425" s="241"/>
      <c r="J1425" s="188">
        <v>8.75</v>
      </c>
    </row>
    <row r="1426" spans="1:10" ht="14.25" customHeight="1" x14ac:dyDescent="0.25">
      <c r="A1426" s="239" t="s">
        <v>2625</v>
      </c>
      <c r="B1426" s="240"/>
      <c r="C1426" s="240"/>
      <c r="D1426" s="240"/>
      <c r="E1426" s="241"/>
      <c r="F1426" s="188">
        <v>0.25</v>
      </c>
      <c r="G1426" s="239" t="s">
        <v>2624</v>
      </c>
      <c r="H1426" s="240"/>
      <c r="I1426" s="241"/>
      <c r="J1426" s="188">
        <v>1.97</v>
      </c>
    </row>
    <row r="1427" spans="1:10" ht="14.25" customHeight="1" x14ac:dyDescent="0.25">
      <c r="A1427" s="239" t="s">
        <v>2623</v>
      </c>
      <c r="B1427" s="240"/>
      <c r="C1427" s="240"/>
      <c r="D1427" s="240"/>
      <c r="E1427" s="241"/>
      <c r="F1427" s="188">
        <v>0.46</v>
      </c>
      <c r="G1427" s="239" t="s">
        <v>2622</v>
      </c>
      <c r="H1427" s="240"/>
      <c r="I1427" s="241"/>
      <c r="J1427" s="188">
        <v>10.72</v>
      </c>
    </row>
    <row r="1428" spans="1:10" ht="14.25" customHeight="1" x14ac:dyDescent="0.25">
      <c r="A1428" s="196" t="s">
        <v>285</v>
      </c>
      <c r="B1428" s="196" t="s">
        <v>2642</v>
      </c>
      <c r="C1428" s="196" t="s">
        <v>3710</v>
      </c>
      <c r="D1428" s="233" t="s">
        <v>236</v>
      </c>
      <c r="E1428" s="234"/>
      <c r="F1428" s="234"/>
      <c r="G1428" s="234"/>
      <c r="H1428" s="234"/>
      <c r="I1428" s="235"/>
      <c r="J1428" s="196" t="s">
        <v>1576</v>
      </c>
    </row>
    <row r="1429" spans="1:10" ht="14.25" customHeight="1" x14ac:dyDescent="0.25">
      <c r="A1429" s="195" t="s">
        <v>74</v>
      </c>
      <c r="B1429" s="195" t="s">
        <v>75</v>
      </c>
      <c r="C1429" s="195" t="s">
        <v>29</v>
      </c>
      <c r="D1429" s="236" t="s">
        <v>30</v>
      </c>
      <c r="E1429" s="237"/>
      <c r="F1429" s="238"/>
      <c r="G1429" s="195" t="s">
        <v>2635</v>
      </c>
      <c r="H1429" s="195" t="s">
        <v>1465</v>
      </c>
      <c r="I1429" s="194" t="s">
        <v>2634</v>
      </c>
      <c r="J1429" s="193" t="s">
        <v>76</v>
      </c>
    </row>
    <row r="1430" spans="1:10" ht="14.25" customHeight="1" x14ac:dyDescent="0.25">
      <c r="A1430" s="192" t="s">
        <v>2643</v>
      </c>
      <c r="B1430" s="192" t="s">
        <v>2642</v>
      </c>
      <c r="C1430" s="192" t="s">
        <v>1582</v>
      </c>
      <c r="D1430" s="230" t="s">
        <v>1583</v>
      </c>
      <c r="E1430" s="231"/>
      <c r="F1430" s="232"/>
      <c r="G1430" s="192" t="s">
        <v>1584</v>
      </c>
      <c r="H1430" s="191">
        <v>7.34</v>
      </c>
      <c r="I1430" s="190">
        <v>37.0642</v>
      </c>
      <c r="J1430" s="189">
        <v>272.05</v>
      </c>
    </row>
    <row r="1431" spans="1:10" ht="14.25" customHeight="1" x14ac:dyDescent="0.25">
      <c r="A1431" s="192" t="s">
        <v>2643</v>
      </c>
      <c r="B1431" s="192" t="s">
        <v>2642</v>
      </c>
      <c r="C1431" s="192" t="s">
        <v>1590</v>
      </c>
      <c r="D1431" s="230" t="s">
        <v>1591</v>
      </c>
      <c r="E1431" s="231"/>
      <c r="F1431" s="232"/>
      <c r="G1431" s="192" t="s">
        <v>1575</v>
      </c>
      <c r="H1431" s="191">
        <v>0.84</v>
      </c>
      <c r="I1431" s="190">
        <v>182.79329999999999</v>
      </c>
      <c r="J1431" s="189">
        <v>153.55000000000001</v>
      </c>
    </row>
    <row r="1432" spans="1:10" ht="22.9" customHeight="1" x14ac:dyDescent="0.25">
      <c r="A1432" s="192" t="s">
        <v>2643</v>
      </c>
      <c r="B1432" s="192" t="s">
        <v>2630</v>
      </c>
      <c r="C1432" s="192" t="s">
        <v>2765</v>
      </c>
      <c r="D1432" s="230" t="s">
        <v>1626</v>
      </c>
      <c r="E1432" s="231"/>
      <c r="F1432" s="232"/>
      <c r="G1432" s="192" t="s">
        <v>1575</v>
      </c>
      <c r="H1432" s="191">
        <v>0.83</v>
      </c>
      <c r="I1432" s="190">
        <v>80.018199999999993</v>
      </c>
      <c r="J1432" s="189">
        <v>66.42</v>
      </c>
    </row>
    <row r="1433" spans="1:10" ht="14.25" customHeight="1" x14ac:dyDescent="0.25">
      <c r="A1433" s="192" t="s">
        <v>2725</v>
      </c>
      <c r="B1433" s="192" t="s">
        <v>2642</v>
      </c>
      <c r="C1433" s="192" t="s">
        <v>2103</v>
      </c>
      <c r="D1433" s="230" t="s">
        <v>2104</v>
      </c>
      <c r="E1433" s="231"/>
      <c r="F1433" s="232"/>
      <c r="G1433" s="192" t="s">
        <v>0</v>
      </c>
      <c r="H1433" s="191">
        <v>0.39</v>
      </c>
      <c r="I1433" s="190">
        <v>2.5114999999999998</v>
      </c>
      <c r="J1433" s="189">
        <v>0.98</v>
      </c>
    </row>
    <row r="1434" spans="1:10" ht="14.25" customHeight="1" x14ac:dyDescent="0.25">
      <c r="A1434" s="192" t="s">
        <v>2725</v>
      </c>
      <c r="B1434" s="192" t="s">
        <v>2642</v>
      </c>
      <c r="C1434" s="192" t="s">
        <v>2083</v>
      </c>
      <c r="D1434" s="230" t="s">
        <v>2084</v>
      </c>
      <c r="E1434" s="231"/>
      <c r="F1434" s="232"/>
      <c r="G1434" s="192" t="s">
        <v>0</v>
      </c>
      <c r="H1434" s="191">
        <v>0.65</v>
      </c>
      <c r="I1434" s="190">
        <v>1.7499</v>
      </c>
      <c r="J1434" s="189">
        <v>1.1399999999999999</v>
      </c>
    </row>
    <row r="1435" spans="1:10" ht="14.25" customHeight="1" x14ac:dyDescent="0.25">
      <c r="A1435" s="192" t="s">
        <v>2631</v>
      </c>
      <c r="B1435" s="192" t="s">
        <v>2642</v>
      </c>
      <c r="C1435" s="192" t="s">
        <v>2769</v>
      </c>
      <c r="D1435" s="230" t="s">
        <v>2768</v>
      </c>
      <c r="E1435" s="231"/>
      <c r="F1435" s="232"/>
      <c r="G1435" s="192" t="s">
        <v>0</v>
      </c>
      <c r="H1435" s="191">
        <v>0.45149299999999998</v>
      </c>
      <c r="I1435" s="190">
        <v>6.7</v>
      </c>
      <c r="J1435" s="189">
        <v>6.61</v>
      </c>
    </row>
    <row r="1436" spans="1:10" ht="14.25" customHeight="1" x14ac:dyDescent="0.25">
      <c r="A1436" s="192" t="s">
        <v>2631</v>
      </c>
      <c r="B1436" s="192" t="s">
        <v>2630</v>
      </c>
      <c r="C1436" s="192" t="s">
        <v>2639</v>
      </c>
      <c r="D1436" s="230" t="s">
        <v>2638</v>
      </c>
      <c r="E1436" s="231"/>
      <c r="F1436" s="232"/>
      <c r="G1436" s="192" t="s">
        <v>0</v>
      </c>
      <c r="H1436" s="191">
        <v>1.9101627000000001</v>
      </c>
      <c r="I1436" s="190">
        <v>8.93</v>
      </c>
      <c r="J1436" s="189">
        <v>37.299999999999997</v>
      </c>
    </row>
    <row r="1437" spans="1:10" ht="14.25" customHeight="1" x14ac:dyDescent="0.25">
      <c r="A1437" s="192" t="s">
        <v>2631</v>
      </c>
      <c r="B1437" s="192" t="s">
        <v>2630</v>
      </c>
      <c r="C1437" s="192" t="s">
        <v>2646</v>
      </c>
      <c r="D1437" s="230" t="s">
        <v>2645</v>
      </c>
      <c r="E1437" s="231"/>
      <c r="F1437" s="232"/>
      <c r="G1437" s="192" t="s">
        <v>0</v>
      </c>
      <c r="H1437" s="191">
        <v>12.1555812</v>
      </c>
      <c r="I1437" s="190">
        <v>6.46</v>
      </c>
      <c r="J1437" s="189">
        <v>171.7</v>
      </c>
    </row>
    <row r="1438" spans="1:10" ht="14.25" customHeight="1" x14ac:dyDescent="0.25">
      <c r="A1438" s="239" t="s">
        <v>2627</v>
      </c>
      <c r="B1438" s="240"/>
      <c r="C1438" s="240"/>
      <c r="D1438" s="240"/>
      <c r="E1438" s="241"/>
      <c r="F1438" s="188">
        <v>98.61</v>
      </c>
      <c r="G1438" s="239" t="s">
        <v>2626</v>
      </c>
      <c r="H1438" s="240"/>
      <c r="I1438" s="241"/>
      <c r="J1438" s="188">
        <v>819.59</v>
      </c>
    </row>
    <row r="1439" spans="1:10" ht="14.25" customHeight="1" x14ac:dyDescent="0.25">
      <c r="A1439" s="239" t="s">
        <v>2625</v>
      </c>
      <c r="B1439" s="240"/>
      <c r="C1439" s="240"/>
      <c r="D1439" s="240"/>
      <c r="E1439" s="241"/>
      <c r="F1439" s="188">
        <v>117.06</v>
      </c>
      <c r="G1439" s="239" t="s">
        <v>2624</v>
      </c>
      <c r="H1439" s="240"/>
      <c r="I1439" s="241"/>
      <c r="J1439" s="188">
        <v>184.16</v>
      </c>
    </row>
    <row r="1440" spans="1:10" ht="14.25" customHeight="1" x14ac:dyDescent="0.25">
      <c r="A1440" s="239" t="s">
        <v>2623</v>
      </c>
      <c r="B1440" s="240"/>
      <c r="C1440" s="240"/>
      <c r="D1440" s="240"/>
      <c r="E1440" s="241"/>
      <c r="F1440" s="188">
        <v>215.67</v>
      </c>
      <c r="G1440" s="239" t="s">
        <v>2622</v>
      </c>
      <c r="H1440" s="240"/>
      <c r="I1440" s="241"/>
      <c r="J1440" s="188">
        <v>1003.75</v>
      </c>
    </row>
    <row r="1441" spans="1:10" ht="22.9" customHeight="1" x14ac:dyDescent="0.25">
      <c r="A1441" s="196" t="s">
        <v>288</v>
      </c>
      <c r="B1441" s="196" t="s">
        <v>2630</v>
      </c>
      <c r="C1441" s="196" t="s">
        <v>3722</v>
      </c>
      <c r="D1441" s="233" t="s">
        <v>270</v>
      </c>
      <c r="E1441" s="234"/>
      <c r="F1441" s="234"/>
      <c r="G1441" s="234"/>
      <c r="H1441" s="234"/>
      <c r="I1441" s="235"/>
      <c r="J1441" s="196" t="s">
        <v>198</v>
      </c>
    </row>
    <row r="1442" spans="1:10" ht="14.25" customHeight="1" x14ac:dyDescent="0.25">
      <c r="A1442" s="195" t="s">
        <v>74</v>
      </c>
      <c r="B1442" s="195" t="s">
        <v>75</v>
      </c>
      <c r="C1442" s="195" t="s">
        <v>29</v>
      </c>
      <c r="D1442" s="236" t="s">
        <v>30</v>
      </c>
      <c r="E1442" s="237"/>
      <c r="F1442" s="238"/>
      <c r="G1442" s="195" t="s">
        <v>2635</v>
      </c>
      <c r="H1442" s="195" t="s">
        <v>1465</v>
      </c>
      <c r="I1442" s="194" t="s">
        <v>2634</v>
      </c>
      <c r="J1442" s="193" t="s">
        <v>76</v>
      </c>
    </row>
    <row r="1443" spans="1:10" ht="22.9" customHeight="1" x14ac:dyDescent="0.25">
      <c r="A1443" s="192" t="s">
        <v>2643</v>
      </c>
      <c r="B1443" s="192" t="s">
        <v>2630</v>
      </c>
      <c r="C1443" s="192" t="s">
        <v>3721</v>
      </c>
      <c r="D1443" s="230" t="s">
        <v>1629</v>
      </c>
      <c r="E1443" s="231"/>
      <c r="F1443" s="232"/>
      <c r="G1443" s="192" t="s">
        <v>1574</v>
      </c>
      <c r="H1443" s="191">
        <v>8.9511999999999994E-2</v>
      </c>
      <c r="I1443" s="190">
        <v>73.78</v>
      </c>
      <c r="J1443" s="189">
        <v>6.6</v>
      </c>
    </row>
    <row r="1444" spans="1:10" ht="22.9" customHeight="1" x14ac:dyDescent="0.25">
      <c r="A1444" s="192" t="s">
        <v>2643</v>
      </c>
      <c r="B1444" s="192" t="s">
        <v>2630</v>
      </c>
      <c r="C1444" s="192" t="s">
        <v>2762</v>
      </c>
      <c r="D1444" s="230" t="s">
        <v>2236</v>
      </c>
      <c r="E1444" s="231"/>
      <c r="F1444" s="232"/>
      <c r="G1444" s="192" t="s">
        <v>1606</v>
      </c>
      <c r="H1444" s="191">
        <v>4.0000000000000001E-3</v>
      </c>
      <c r="I1444" s="190">
        <v>6.4488000000000003</v>
      </c>
      <c r="J1444" s="189">
        <v>0.03</v>
      </c>
    </row>
    <row r="1445" spans="1:10" ht="14.25" customHeight="1" x14ac:dyDescent="0.25">
      <c r="A1445" s="192" t="s">
        <v>2643</v>
      </c>
      <c r="B1445" s="192" t="s">
        <v>2630</v>
      </c>
      <c r="C1445" s="192" t="s">
        <v>2734</v>
      </c>
      <c r="D1445" s="230" t="s">
        <v>2009</v>
      </c>
      <c r="E1445" s="231"/>
      <c r="F1445" s="232"/>
      <c r="G1445" s="192" t="s">
        <v>2010</v>
      </c>
      <c r="H1445" s="191">
        <v>5.7406000000000002E-3</v>
      </c>
      <c r="I1445" s="190">
        <v>0.95599999999999996</v>
      </c>
      <c r="J1445" s="189">
        <v>0.01</v>
      </c>
    </row>
    <row r="1446" spans="1:10" ht="14.25" customHeight="1" x14ac:dyDescent="0.25">
      <c r="A1446" s="192" t="s">
        <v>2643</v>
      </c>
      <c r="B1446" s="192" t="s">
        <v>2630</v>
      </c>
      <c r="C1446" s="192" t="s">
        <v>2759</v>
      </c>
      <c r="D1446" s="230" t="s">
        <v>1656</v>
      </c>
      <c r="E1446" s="231"/>
      <c r="F1446" s="232"/>
      <c r="G1446" s="192" t="s">
        <v>10</v>
      </c>
      <c r="H1446" s="191">
        <v>0.61887899999999996</v>
      </c>
      <c r="I1446" s="190">
        <v>3.0785999999999998</v>
      </c>
      <c r="J1446" s="189">
        <v>1.91</v>
      </c>
    </row>
    <row r="1447" spans="1:10" ht="14.25" customHeight="1" x14ac:dyDescent="0.25">
      <c r="A1447" s="192" t="s">
        <v>2643</v>
      </c>
      <c r="B1447" s="192" t="s">
        <v>2630</v>
      </c>
      <c r="C1447" s="192" t="s">
        <v>2758</v>
      </c>
      <c r="D1447" s="230" t="s">
        <v>1670</v>
      </c>
      <c r="E1447" s="231"/>
      <c r="F1447" s="232"/>
      <c r="G1447" s="192" t="s">
        <v>10</v>
      </c>
      <c r="H1447" s="191">
        <v>0.154636</v>
      </c>
      <c r="I1447" s="190">
        <v>8.8063000000000002</v>
      </c>
      <c r="J1447" s="189">
        <v>1.36</v>
      </c>
    </row>
    <row r="1448" spans="1:10" ht="14.25" customHeight="1" x14ac:dyDescent="0.25">
      <c r="A1448" s="192" t="s">
        <v>2643</v>
      </c>
      <c r="B1448" s="192" t="s">
        <v>2630</v>
      </c>
      <c r="C1448" s="192" t="s">
        <v>3591</v>
      </c>
      <c r="D1448" s="230" t="s">
        <v>1855</v>
      </c>
      <c r="E1448" s="231"/>
      <c r="F1448" s="232"/>
      <c r="G1448" s="192" t="s">
        <v>19</v>
      </c>
      <c r="H1448" s="191">
        <v>1.3936E-2</v>
      </c>
      <c r="I1448" s="190">
        <v>19.103300000000001</v>
      </c>
      <c r="J1448" s="189">
        <v>0.27</v>
      </c>
    </row>
    <row r="1449" spans="1:10" ht="22.9" customHeight="1" x14ac:dyDescent="0.25">
      <c r="A1449" s="192" t="s">
        <v>2643</v>
      </c>
      <c r="B1449" s="192" t="s">
        <v>2630</v>
      </c>
      <c r="C1449" s="192" t="s">
        <v>3720</v>
      </c>
      <c r="D1449" s="230" t="s">
        <v>1671</v>
      </c>
      <c r="E1449" s="231"/>
      <c r="F1449" s="232"/>
      <c r="G1449" s="192" t="s">
        <v>3</v>
      </c>
      <c r="H1449" s="191">
        <v>0.19600000000000001</v>
      </c>
      <c r="I1449" s="190">
        <v>12.4033</v>
      </c>
      <c r="J1449" s="189">
        <v>2.4300000000000002</v>
      </c>
    </row>
    <row r="1450" spans="1:10" ht="22.9" customHeight="1" x14ac:dyDescent="0.25">
      <c r="A1450" s="192" t="s">
        <v>2643</v>
      </c>
      <c r="B1450" s="192" t="s">
        <v>2630</v>
      </c>
      <c r="C1450" s="192" t="s">
        <v>3719</v>
      </c>
      <c r="D1450" s="230" t="s">
        <v>1651</v>
      </c>
      <c r="E1450" s="231"/>
      <c r="F1450" s="232"/>
      <c r="G1450" s="192" t="s">
        <v>3</v>
      </c>
      <c r="H1450" s="191">
        <v>0.78500000000000003</v>
      </c>
      <c r="I1450" s="190">
        <v>4.7717999999999998</v>
      </c>
      <c r="J1450" s="189">
        <v>3.75</v>
      </c>
    </row>
    <row r="1451" spans="1:10" ht="14.25" customHeight="1" x14ac:dyDescent="0.25">
      <c r="A1451" s="192" t="s">
        <v>2643</v>
      </c>
      <c r="B1451" s="192" t="s">
        <v>2630</v>
      </c>
      <c r="C1451" s="192" t="s">
        <v>3718</v>
      </c>
      <c r="D1451" s="230" t="s">
        <v>1839</v>
      </c>
      <c r="E1451" s="231"/>
      <c r="F1451" s="232"/>
      <c r="G1451" s="192" t="s">
        <v>19</v>
      </c>
      <c r="H1451" s="191">
        <v>1.9E-2</v>
      </c>
      <c r="I1451" s="190">
        <v>23.575299999999999</v>
      </c>
      <c r="J1451" s="189">
        <v>0.45</v>
      </c>
    </row>
    <row r="1452" spans="1:10" ht="22.9" customHeight="1" x14ac:dyDescent="0.25">
      <c r="A1452" s="192" t="s">
        <v>2643</v>
      </c>
      <c r="B1452" s="192" t="s">
        <v>2630</v>
      </c>
      <c r="C1452" s="192" t="s">
        <v>3717</v>
      </c>
      <c r="D1452" s="230" t="s">
        <v>1638</v>
      </c>
      <c r="E1452" s="231"/>
      <c r="F1452" s="232"/>
      <c r="G1452" s="192" t="s">
        <v>3</v>
      </c>
      <c r="H1452" s="191">
        <v>0.39300000000000002</v>
      </c>
      <c r="I1452" s="190">
        <v>12.962300000000001</v>
      </c>
      <c r="J1452" s="189">
        <v>5.09</v>
      </c>
    </row>
    <row r="1453" spans="1:10" ht="22.9" customHeight="1" x14ac:dyDescent="0.25">
      <c r="A1453" s="192" t="s">
        <v>2725</v>
      </c>
      <c r="B1453" s="192" t="s">
        <v>2630</v>
      </c>
      <c r="C1453" s="192" t="s">
        <v>2748</v>
      </c>
      <c r="D1453" s="230" t="s">
        <v>2483</v>
      </c>
      <c r="E1453" s="231"/>
      <c r="F1453" s="232"/>
      <c r="G1453" s="192" t="s">
        <v>1</v>
      </c>
      <c r="H1453" s="191">
        <v>2.0999999999999998E-6</v>
      </c>
      <c r="I1453" s="190">
        <v>1206.8588999999999</v>
      </c>
      <c r="J1453" s="189">
        <v>0</v>
      </c>
    </row>
    <row r="1454" spans="1:10" ht="14.25" customHeight="1" x14ac:dyDescent="0.25">
      <c r="A1454" s="192" t="s">
        <v>2631</v>
      </c>
      <c r="B1454" s="192" t="s">
        <v>2630</v>
      </c>
      <c r="C1454" s="192" t="s">
        <v>2693</v>
      </c>
      <c r="D1454" s="230" t="s">
        <v>2692</v>
      </c>
      <c r="E1454" s="231"/>
      <c r="F1454" s="232"/>
      <c r="G1454" s="192" t="s">
        <v>0</v>
      </c>
      <c r="H1454" s="191">
        <v>0.1041528</v>
      </c>
      <c r="I1454" s="190">
        <v>6.7</v>
      </c>
      <c r="J1454" s="189">
        <v>1.53</v>
      </c>
    </row>
    <row r="1455" spans="1:10" ht="14.25" customHeight="1" x14ac:dyDescent="0.25">
      <c r="A1455" s="192" t="s">
        <v>2631</v>
      </c>
      <c r="B1455" s="192" t="s">
        <v>2630</v>
      </c>
      <c r="C1455" s="192" t="s">
        <v>2691</v>
      </c>
      <c r="D1455" s="230" t="s">
        <v>2690</v>
      </c>
      <c r="E1455" s="231"/>
      <c r="F1455" s="232"/>
      <c r="G1455" s="192" t="s">
        <v>0</v>
      </c>
      <c r="H1455" s="191">
        <v>0.55580240000000003</v>
      </c>
      <c r="I1455" s="190">
        <v>8.93</v>
      </c>
      <c r="J1455" s="189">
        <v>10.85</v>
      </c>
    </row>
    <row r="1456" spans="1:10" ht="14.25" customHeight="1" x14ac:dyDescent="0.25">
      <c r="A1456" s="192" t="s">
        <v>2631</v>
      </c>
      <c r="B1456" s="192" t="s">
        <v>2630</v>
      </c>
      <c r="C1456" s="192" t="s">
        <v>2739</v>
      </c>
      <c r="D1456" s="230" t="s">
        <v>2738</v>
      </c>
      <c r="E1456" s="231"/>
      <c r="F1456" s="232"/>
      <c r="G1456" s="192" t="s">
        <v>0</v>
      </c>
      <c r="H1456" s="191">
        <v>2.1305999999999999E-2</v>
      </c>
      <c r="I1456" s="190">
        <v>9.89</v>
      </c>
      <c r="J1456" s="189">
        <v>0.46</v>
      </c>
    </row>
    <row r="1457" spans="1:10" ht="14.25" customHeight="1" x14ac:dyDescent="0.25">
      <c r="A1457" s="239" t="s">
        <v>2627</v>
      </c>
      <c r="B1457" s="240"/>
      <c r="C1457" s="240"/>
      <c r="D1457" s="240"/>
      <c r="E1457" s="241"/>
      <c r="F1457" s="188">
        <v>5.87</v>
      </c>
      <c r="G1457" s="239" t="s">
        <v>2626</v>
      </c>
      <c r="H1457" s="240"/>
      <c r="I1457" s="241"/>
      <c r="J1457" s="188">
        <v>39.81</v>
      </c>
    </row>
    <row r="1458" spans="1:10" ht="14.25" customHeight="1" x14ac:dyDescent="0.25">
      <c r="A1458" s="239" t="s">
        <v>2625</v>
      </c>
      <c r="B1458" s="240"/>
      <c r="C1458" s="240"/>
      <c r="D1458" s="240"/>
      <c r="E1458" s="241"/>
      <c r="F1458" s="188">
        <v>6.98</v>
      </c>
      <c r="G1458" s="239" t="s">
        <v>2624</v>
      </c>
      <c r="H1458" s="240"/>
      <c r="I1458" s="241"/>
      <c r="J1458" s="188">
        <v>8.9499999999999993</v>
      </c>
    </row>
    <row r="1459" spans="1:10" ht="14.25" customHeight="1" x14ac:dyDescent="0.25">
      <c r="A1459" s="239" t="s">
        <v>2623</v>
      </c>
      <c r="B1459" s="240"/>
      <c r="C1459" s="240"/>
      <c r="D1459" s="240"/>
      <c r="E1459" s="241"/>
      <c r="F1459" s="188">
        <v>12.85</v>
      </c>
      <c r="G1459" s="239" t="s">
        <v>2622</v>
      </c>
      <c r="H1459" s="240"/>
      <c r="I1459" s="241"/>
      <c r="J1459" s="188">
        <v>48.76</v>
      </c>
    </row>
    <row r="1460" spans="1:10" ht="14.25" customHeight="1" x14ac:dyDescent="0.25">
      <c r="A1460" s="196" t="s">
        <v>289</v>
      </c>
      <c r="B1460" s="196" t="s">
        <v>2630</v>
      </c>
      <c r="C1460" s="196" t="s">
        <v>3727</v>
      </c>
      <c r="D1460" s="233" t="s">
        <v>254</v>
      </c>
      <c r="E1460" s="234"/>
      <c r="F1460" s="234"/>
      <c r="G1460" s="234"/>
      <c r="H1460" s="234"/>
      <c r="I1460" s="235"/>
      <c r="J1460" s="196" t="s">
        <v>19</v>
      </c>
    </row>
    <row r="1461" spans="1:10" ht="14.25" customHeight="1" x14ac:dyDescent="0.25">
      <c r="A1461" s="195" t="s">
        <v>74</v>
      </c>
      <c r="B1461" s="195" t="s">
        <v>75</v>
      </c>
      <c r="C1461" s="195" t="s">
        <v>29</v>
      </c>
      <c r="D1461" s="236" t="s">
        <v>30</v>
      </c>
      <c r="E1461" s="237"/>
      <c r="F1461" s="238"/>
      <c r="G1461" s="195" t="s">
        <v>2635</v>
      </c>
      <c r="H1461" s="195" t="s">
        <v>1465</v>
      </c>
      <c r="I1461" s="194" t="s">
        <v>2634</v>
      </c>
      <c r="J1461" s="193" t="s">
        <v>76</v>
      </c>
    </row>
    <row r="1462" spans="1:10" ht="22.9" customHeight="1" x14ac:dyDescent="0.25">
      <c r="A1462" s="192" t="s">
        <v>2643</v>
      </c>
      <c r="B1462" s="192" t="s">
        <v>2630</v>
      </c>
      <c r="C1462" s="192" t="s">
        <v>2753</v>
      </c>
      <c r="D1462" s="230" t="s">
        <v>1753</v>
      </c>
      <c r="E1462" s="231"/>
      <c r="F1462" s="232"/>
      <c r="G1462" s="192" t="s">
        <v>1</v>
      </c>
      <c r="H1462" s="191">
        <v>1.19</v>
      </c>
      <c r="I1462" s="190">
        <v>0.1782</v>
      </c>
      <c r="J1462" s="189">
        <v>0.21</v>
      </c>
    </row>
    <row r="1463" spans="1:10" ht="14.25" customHeight="1" x14ac:dyDescent="0.25">
      <c r="A1463" s="192" t="s">
        <v>2643</v>
      </c>
      <c r="B1463" s="192" t="s">
        <v>2630</v>
      </c>
      <c r="C1463" s="192" t="s">
        <v>2752</v>
      </c>
      <c r="D1463" s="230" t="s">
        <v>1616</v>
      </c>
      <c r="E1463" s="231"/>
      <c r="F1463" s="232"/>
      <c r="G1463" s="192" t="s">
        <v>19</v>
      </c>
      <c r="H1463" s="191">
        <v>1.07</v>
      </c>
      <c r="I1463" s="190">
        <v>6.3029000000000002</v>
      </c>
      <c r="J1463" s="189">
        <v>6.74</v>
      </c>
    </row>
    <row r="1464" spans="1:10" ht="14.25" customHeight="1" x14ac:dyDescent="0.25">
      <c r="A1464" s="192" t="s">
        <v>2643</v>
      </c>
      <c r="B1464" s="192" t="s">
        <v>2630</v>
      </c>
      <c r="C1464" s="192" t="s">
        <v>2751</v>
      </c>
      <c r="D1464" s="230" t="s">
        <v>1647</v>
      </c>
      <c r="E1464" s="231"/>
      <c r="F1464" s="232"/>
      <c r="G1464" s="192" t="s">
        <v>19</v>
      </c>
      <c r="H1464" s="191">
        <v>2.5000000000000001E-2</v>
      </c>
      <c r="I1464" s="190">
        <v>20.415700000000001</v>
      </c>
      <c r="J1464" s="189">
        <v>0.51</v>
      </c>
    </row>
    <row r="1465" spans="1:10" ht="14.25" customHeight="1" x14ac:dyDescent="0.25">
      <c r="A1465" s="192" t="s">
        <v>2631</v>
      </c>
      <c r="B1465" s="192" t="s">
        <v>2630</v>
      </c>
      <c r="C1465" s="192" t="s">
        <v>2745</v>
      </c>
      <c r="D1465" s="230" t="s">
        <v>2744</v>
      </c>
      <c r="E1465" s="231"/>
      <c r="F1465" s="232"/>
      <c r="G1465" s="192" t="s">
        <v>0</v>
      </c>
      <c r="H1465" s="191">
        <v>3.9108200000000003E-2</v>
      </c>
      <c r="I1465" s="190">
        <v>6.46</v>
      </c>
      <c r="J1465" s="189">
        <v>0.55000000000000004</v>
      </c>
    </row>
    <row r="1466" spans="1:10" ht="14.25" customHeight="1" x14ac:dyDescent="0.25">
      <c r="A1466" s="192" t="s">
        <v>2631</v>
      </c>
      <c r="B1466" s="192" t="s">
        <v>2630</v>
      </c>
      <c r="C1466" s="192" t="s">
        <v>2743</v>
      </c>
      <c r="D1466" s="230" t="s">
        <v>2742</v>
      </c>
      <c r="E1466" s="231"/>
      <c r="F1466" s="232"/>
      <c r="G1466" s="192" t="s">
        <v>0</v>
      </c>
      <c r="H1466" s="191">
        <v>0.25006610000000001</v>
      </c>
      <c r="I1466" s="190">
        <v>8.93</v>
      </c>
      <c r="J1466" s="189">
        <v>4.88</v>
      </c>
    </row>
    <row r="1467" spans="1:10" ht="14.25" customHeight="1" x14ac:dyDescent="0.25">
      <c r="A1467" s="239" t="s">
        <v>2627</v>
      </c>
      <c r="B1467" s="240"/>
      <c r="C1467" s="240"/>
      <c r="D1467" s="240"/>
      <c r="E1467" s="241"/>
      <c r="F1467" s="188">
        <v>2.4900000000000002</v>
      </c>
      <c r="G1467" s="239" t="s">
        <v>2626</v>
      </c>
      <c r="H1467" s="240"/>
      <c r="I1467" s="241"/>
      <c r="J1467" s="188">
        <v>15.12</v>
      </c>
    </row>
    <row r="1468" spans="1:10" ht="14.25" customHeight="1" x14ac:dyDescent="0.25">
      <c r="A1468" s="239" t="s">
        <v>2625</v>
      </c>
      <c r="B1468" s="240"/>
      <c r="C1468" s="240"/>
      <c r="D1468" s="240"/>
      <c r="E1468" s="241"/>
      <c r="F1468" s="188">
        <v>2.95</v>
      </c>
      <c r="G1468" s="239" t="s">
        <v>2624</v>
      </c>
      <c r="H1468" s="240"/>
      <c r="I1468" s="241"/>
      <c r="J1468" s="188">
        <v>3.4</v>
      </c>
    </row>
    <row r="1469" spans="1:10" ht="14.25" customHeight="1" x14ac:dyDescent="0.25">
      <c r="A1469" s="239" t="s">
        <v>2623</v>
      </c>
      <c r="B1469" s="240"/>
      <c r="C1469" s="240"/>
      <c r="D1469" s="240"/>
      <c r="E1469" s="241"/>
      <c r="F1469" s="188">
        <v>5.44</v>
      </c>
      <c r="G1469" s="239" t="s">
        <v>2622</v>
      </c>
      <c r="H1469" s="240"/>
      <c r="I1469" s="241"/>
      <c r="J1469" s="188">
        <v>18.52</v>
      </c>
    </row>
    <row r="1470" spans="1:10" ht="14.25" customHeight="1" x14ac:dyDescent="0.25">
      <c r="A1470" s="196" t="s">
        <v>290</v>
      </c>
      <c r="B1470" s="196" t="s">
        <v>2630</v>
      </c>
      <c r="C1470" s="196" t="s">
        <v>3730</v>
      </c>
      <c r="D1470" s="233" t="s">
        <v>291</v>
      </c>
      <c r="E1470" s="234"/>
      <c r="F1470" s="234"/>
      <c r="G1470" s="234"/>
      <c r="H1470" s="234"/>
      <c r="I1470" s="235"/>
      <c r="J1470" s="196" t="s">
        <v>19</v>
      </c>
    </row>
    <row r="1471" spans="1:10" ht="14.25" customHeight="1" x14ac:dyDescent="0.25">
      <c r="A1471" s="195" t="s">
        <v>74</v>
      </c>
      <c r="B1471" s="195" t="s">
        <v>75</v>
      </c>
      <c r="C1471" s="195" t="s">
        <v>29</v>
      </c>
      <c r="D1471" s="236" t="s">
        <v>30</v>
      </c>
      <c r="E1471" s="237"/>
      <c r="F1471" s="238"/>
      <c r="G1471" s="195" t="s">
        <v>2635</v>
      </c>
      <c r="H1471" s="195" t="s">
        <v>1465</v>
      </c>
      <c r="I1471" s="194" t="s">
        <v>2634</v>
      </c>
      <c r="J1471" s="193" t="s">
        <v>76</v>
      </c>
    </row>
    <row r="1472" spans="1:10" ht="14.25" customHeight="1" x14ac:dyDescent="0.25">
      <c r="A1472" s="192" t="s">
        <v>2643</v>
      </c>
      <c r="B1472" s="192" t="s">
        <v>2630</v>
      </c>
      <c r="C1472" s="192" t="s">
        <v>3680</v>
      </c>
      <c r="D1472" s="230" t="s">
        <v>1639</v>
      </c>
      <c r="E1472" s="231"/>
      <c r="F1472" s="232"/>
      <c r="G1472" s="192" t="s">
        <v>19</v>
      </c>
      <c r="H1472" s="191">
        <v>1.07</v>
      </c>
      <c r="I1472" s="190">
        <v>7.024</v>
      </c>
      <c r="J1472" s="189">
        <v>7.52</v>
      </c>
    </row>
    <row r="1473" spans="1:10" ht="22.9" customHeight="1" x14ac:dyDescent="0.25">
      <c r="A1473" s="192" t="s">
        <v>2643</v>
      </c>
      <c r="B1473" s="192" t="s">
        <v>2630</v>
      </c>
      <c r="C1473" s="192" t="s">
        <v>2753</v>
      </c>
      <c r="D1473" s="230" t="s">
        <v>1753</v>
      </c>
      <c r="E1473" s="231"/>
      <c r="F1473" s="232"/>
      <c r="G1473" s="192" t="s">
        <v>1</v>
      </c>
      <c r="H1473" s="191">
        <v>0.97</v>
      </c>
      <c r="I1473" s="190">
        <v>0.1782</v>
      </c>
      <c r="J1473" s="189">
        <v>0.17</v>
      </c>
    </row>
    <row r="1474" spans="1:10" ht="14.25" customHeight="1" x14ac:dyDescent="0.25">
      <c r="A1474" s="192" t="s">
        <v>2643</v>
      </c>
      <c r="B1474" s="192" t="s">
        <v>2630</v>
      </c>
      <c r="C1474" s="192" t="s">
        <v>2751</v>
      </c>
      <c r="D1474" s="230" t="s">
        <v>1647</v>
      </c>
      <c r="E1474" s="231"/>
      <c r="F1474" s="232"/>
      <c r="G1474" s="192" t="s">
        <v>19</v>
      </c>
      <c r="H1474" s="191">
        <v>2.5000000000000001E-2</v>
      </c>
      <c r="I1474" s="190">
        <v>20.415700000000001</v>
      </c>
      <c r="J1474" s="189">
        <v>0.51</v>
      </c>
    </row>
    <row r="1475" spans="1:10" ht="14.25" customHeight="1" x14ac:dyDescent="0.25">
      <c r="A1475" s="192" t="s">
        <v>2631</v>
      </c>
      <c r="B1475" s="192" t="s">
        <v>2630</v>
      </c>
      <c r="C1475" s="192" t="s">
        <v>2745</v>
      </c>
      <c r="D1475" s="230" t="s">
        <v>2744</v>
      </c>
      <c r="E1475" s="231"/>
      <c r="F1475" s="232"/>
      <c r="G1475" s="192" t="s">
        <v>0</v>
      </c>
      <c r="H1475" s="191">
        <v>2.82262E-2</v>
      </c>
      <c r="I1475" s="190">
        <v>6.46</v>
      </c>
      <c r="J1475" s="189">
        <v>0.4</v>
      </c>
    </row>
    <row r="1476" spans="1:10" ht="1.1499999999999999" customHeight="1" x14ac:dyDescent="0.25"/>
    <row r="1477" spans="1:10" ht="11.25" customHeight="1" x14ac:dyDescent="0.25">
      <c r="A1477" s="242" t="s">
        <v>2621</v>
      </c>
      <c r="B1477" s="242"/>
      <c r="C1477" s="242"/>
      <c r="D1477" s="242"/>
      <c r="E1477" s="242"/>
      <c r="F1477" s="242"/>
      <c r="G1477" s="242"/>
      <c r="H1477" s="242"/>
      <c r="I1477" s="242"/>
      <c r="J1477" s="242"/>
    </row>
    <row r="1478" spans="1:10" ht="11.25" customHeight="1" x14ac:dyDescent="0.25">
      <c r="A1478" s="242" t="s">
        <v>2620</v>
      </c>
      <c r="B1478" s="242"/>
      <c r="C1478" s="242"/>
      <c r="D1478" s="242"/>
      <c r="E1478" s="242"/>
      <c r="F1478" s="242"/>
      <c r="G1478" s="242"/>
      <c r="H1478" s="242"/>
      <c r="I1478" s="242"/>
      <c r="J1478" s="242"/>
    </row>
    <row r="1479" spans="1:10" ht="11.25" customHeight="1" x14ac:dyDescent="0.25">
      <c r="A1479" s="242" t="s">
        <v>2619</v>
      </c>
      <c r="B1479" s="242"/>
      <c r="C1479" s="242"/>
      <c r="D1479" s="242"/>
      <c r="E1479" s="242"/>
      <c r="F1479" s="242"/>
      <c r="G1479" s="242"/>
      <c r="H1479" s="242"/>
      <c r="I1479" s="242"/>
      <c r="J1479" s="242"/>
    </row>
    <row r="1480" spans="1:10" ht="70.900000000000006" customHeight="1" x14ac:dyDescent="0.25"/>
    <row r="1481" spans="1:10" ht="14.25" customHeight="1" x14ac:dyDescent="0.25">
      <c r="A1481" s="210" t="s">
        <v>2673</v>
      </c>
      <c r="B1481" s="211"/>
      <c r="C1481" s="211"/>
      <c r="D1481" s="211"/>
      <c r="E1481" s="211"/>
      <c r="F1481" s="211"/>
      <c r="G1481" s="211"/>
      <c r="H1481" s="211"/>
      <c r="I1481" s="211"/>
      <c r="J1481" s="212"/>
    </row>
    <row r="1482" spans="1:10" ht="14.25" customHeight="1" x14ac:dyDescent="0.25">
      <c r="A1482" s="200" t="s">
        <v>2672</v>
      </c>
      <c r="B1482" s="213" t="s">
        <v>77</v>
      </c>
      <c r="C1482" s="214"/>
      <c r="D1482" s="214"/>
      <c r="E1482" s="214"/>
      <c r="F1482" s="214"/>
      <c r="G1482" s="214"/>
      <c r="H1482" s="215"/>
      <c r="I1482" s="197" t="s">
        <v>2671</v>
      </c>
      <c r="J1482" s="192" t="s">
        <v>3733</v>
      </c>
    </row>
    <row r="1483" spans="1:10" ht="14.25" customHeight="1" x14ac:dyDescent="0.25">
      <c r="A1483" s="200" t="s">
        <v>81</v>
      </c>
      <c r="B1483" s="213" t="s">
        <v>85</v>
      </c>
      <c r="C1483" s="214"/>
      <c r="D1483" s="214"/>
      <c r="E1483" s="214"/>
      <c r="F1483" s="214"/>
      <c r="G1483" s="214"/>
      <c r="H1483" s="215"/>
      <c r="I1483" s="197" t="s">
        <v>2669</v>
      </c>
      <c r="J1483" s="202">
        <v>45477</v>
      </c>
    </row>
    <row r="1484" spans="1:10" ht="14.25" customHeight="1" x14ac:dyDescent="0.25">
      <c r="A1484" s="199" t="s">
        <v>2668</v>
      </c>
      <c r="B1484" s="213" t="s">
        <v>2667</v>
      </c>
      <c r="C1484" s="214"/>
      <c r="D1484" s="214"/>
      <c r="E1484" s="214"/>
      <c r="F1484" s="214"/>
      <c r="G1484" s="214"/>
      <c r="H1484" s="215"/>
      <c r="I1484" s="216" t="s">
        <v>2666</v>
      </c>
      <c r="J1484" s="217"/>
    </row>
    <row r="1485" spans="1:10" ht="14.25" customHeight="1" x14ac:dyDescent="0.25">
      <c r="A1485" s="218" t="s">
        <v>2665</v>
      </c>
      <c r="B1485" s="221" t="s">
        <v>2664</v>
      </c>
      <c r="C1485" s="222"/>
      <c r="D1485" s="222"/>
      <c r="E1485" s="222"/>
      <c r="F1485" s="222"/>
      <c r="G1485" s="222"/>
      <c r="H1485" s="223"/>
      <c r="I1485" s="197" t="s">
        <v>2663</v>
      </c>
      <c r="J1485" s="192" t="s">
        <v>2662</v>
      </c>
    </row>
    <row r="1486" spans="1:10" ht="14.25" customHeight="1" x14ac:dyDescent="0.25">
      <c r="A1486" s="219"/>
      <c r="B1486" s="224"/>
      <c r="C1486" s="225"/>
      <c r="D1486" s="225"/>
      <c r="E1486" s="225"/>
      <c r="F1486" s="225"/>
      <c r="G1486" s="225"/>
      <c r="H1486" s="226"/>
      <c r="I1486" s="198" t="s">
        <v>2661</v>
      </c>
      <c r="J1486" s="192" t="s">
        <v>2660</v>
      </c>
    </row>
    <row r="1487" spans="1:10" ht="14.25" customHeight="1" x14ac:dyDescent="0.25">
      <c r="A1487" s="219"/>
      <c r="B1487" s="224"/>
      <c r="C1487" s="225"/>
      <c r="D1487" s="225"/>
      <c r="E1487" s="225"/>
      <c r="F1487" s="225"/>
      <c r="G1487" s="225"/>
      <c r="H1487" s="226"/>
      <c r="I1487" s="216" t="s">
        <v>27</v>
      </c>
      <c r="J1487" s="217"/>
    </row>
    <row r="1488" spans="1:10" ht="14.25" customHeight="1" x14ac:dyDescent="0.25">
      <c r="A1488" s="219"/>
      <c r="B1488" s="227"/>
      <c r="C1488" s="228"/>
      <c r="D1488" s="228"/>
      <c r="E1488" s="228"/>
      <c r="F1488" s="228"/>
      <c r="G1488" s="228"/>
      <c r="H1488" s="229"/>
      <c r="I1488" s="197" t="s">
        <v>2659</v>
      </c>
      <c r="J1488" s="192" t="s">
        <v>2658</v>
      </c>
    </row>
    <row r="1489" spans="1:10" ht="14.25" customHeight="1" x14ac:dyDescent="0.25">
      <c r="A1489" s="220"/>
      <c r="B1489" s="230" t="s">
        <v>2383</v>
      </c>
      <c r="C1489" s="231"/>
      <c r="D1489" s="232"/>
      <c r="E1489" s="230" t="s">
        <v>2383</v>
      </c>
      <c r="F1489" s="231"/>
      <c r="G1489" s="231"/>
      <c r="H1489" s="232"/>
      <c r="I1489" s="197" t="s">
        <v>2657</v>
      </c>
      <c r="J1489" s="192" t="s">
        <v>2383</v>
      </c>
    </row>
    <row r="1490" spans="1:10" ht="14.25" customHeight="1" x14ac:dyDescent="0.25">
      <c r="A1490" s="197" t="s">
        <v>2656</v>
      </c>
      <c r="B1490" s="230" t="s">
        <v>2655</v>
      </c>
      <c r="C1490" s="231"/>
      <c r="D1490" s="231"/>
      <c r="E1490" s="231"/>
      <c r="F1490" s="231"/>
      <c r="G1490" s="231"/>
      <c r="H1490" s="231"/>
      <c r="I1490" s="231"/>
      <c r="J1490" s="232"/>
    </row>
    <row r="1491" spans="1:10" ht="14.25" customHeight="1" x14ac:dyDescent="0.25">
      <c r="A1491" s="192" t="s">
        <v>2631</v>
      </c>
      <c r="B1491" s="192" t="s">
        <v>2630</v>
      </c>
      <c r="C1491" s="192" t="s">
        <v>2743</v>
      </c>
      <c r="D1491" s="230" t="s">
        <v>2742</v>
      </c>
      <c r="E1491" s="231"/>
      <c r="F1491" s="232"/>
      <c r="G1491" s="192" t="s">
        <v>0</v>
      </c>
      <c r="H1491" s="191">
        <v>0.17858850000000001</v>
      </c>
      <c r="I1491" s="190">
        <v>8.93</v>
      </c>
      <c r="J1491" s="189">
        <v>3.49</v>
      </c>
    </row>
    <row r="1492" spans="1:10" ht="14.25" customHeight="1" x14ac:dyDescent="0.25">
      <c r="A1492" s="239" t="s">
        <v>2627</v>
      </c>
      <c r="B1492" s="240"/>
      <c r="C1492" s="240"/>
      <c r="D1492" s="240"/>
      <c r="E1492" s="241"/>
      <c r="F1492" s="188">
        <v>1.77</v>
      </c>
      <c r="G1492" s="239" t="s">
        <v>2626</v>
      </c>
      <c r="H1492" s="240"/>
      <c r="I1492" s="241"/>
      <c r="J1492" s="188">
        <v>13.67</v>
      </c>
    </row>
    <row r="1493" spans="1:10" ht="14.25" customHeight="1" x14ac:dyDescent="0.25">
      <c r="A1493" s="239" t="s">
        <v>2625</v>
      </c>
      <c r="B1493" s="240"/>
      <c r="C1493" s="240"/>
      <c r="D1493" s="240"/>
      <c r="E1493" s="241"/>
      <c r="F1493" s="188">
        <v>2.11</v>
      </c>
      <c r="G1493" s="239" t="s">
        <v>2624</v>
      </c>
      <c r="H1493" s="240"/>
      <c r="I1493" s="241"/>
      <c r="J1493" s="188">
        <v>3.07</v>
      </c>
    </row>
    <row r="1494" spans="1:10" ht="14.25" customHeight="1" x14ac:dyDescent="0.25">
      <c r="A1494" s="239" t="s">
        <v>2623</v>
      </c>
      <c r="B1494" s="240"/>
      <c r="C1494" s="240"/>
      <c r="D1494" s="240"/>
      <c r="E1494" s="241"/>
      <c r="F1494" s="188">
        <v>3.88</v>
      </c>
      <c r="G1494" s="239" t="s">
        <v>2622</v>
      </c>
      <c r="H1494" s="240"/>
      <c r="I1494" s="241"/>
      <c r="J1494" s="188">
        <v>16.739999999999998</v>
      </c>
    </row>
    <row r="1495" spans="1:10" ht="14.25" customHeight="1" x14ac:dyDescent="0.25">
      <c r="A1495" s="196" t="s">
        <v>292</v>
      </c>
      <c r="B1495" s="196" t="s">
        <v>2630</v>
      </c>
      <c r="C1495" s="196" t="s">
        <v>3729</v>
      </c>
      <c r="D1495" s="233" t="s">
        <v>293</v>
      </c>
      <c r="E1495" s="234"/>
      <c r="F1495" s="234"/>
      <c r="G1495" s="234"/>
      <c r="H1495" s="234"/>
      <c r="I1495" s="235"/>
      <c r="J1495" s="196" t="s">
        <v>19</v>
      </c>
    </row>
    <row r="1496" spans="1:10" ht="14.25" customHeight="1" x14ac:dyDescent="0.25">
      <c r="A1496" s="195" t="s">
        <v>74</v>
      </c>
      <c r="B1496" s="195" t="s">
        <v>75</v>
      </c>
      <c r="C1496" s="195" t="s">
        <v>29</v>
      </c>
      <c r="D1496" s="236" t="s">
        <v>30</v>
      </c>
      <c r="E1496" s="237"/>
      <c r="F1496" s="238"/>
      <c r="G1496" s="195" t="s">
        <v>2635</v>
      </c>
      <c r="H1496" s="195" t="s">
        <v>1465</v>
      </c>
      <c r="I1496" s="194" t="s">
        <v>2634</v>
      </c>
      <c r="J1496" s="193" t="s">
        <v>76</v>
      </c>
    </row>
    <row r="1497" spans="1:10" ht="14.25" customHeight="1" x14ac:dyDescent="0.25">
      <c r="A1497" s="192" t="s">
        <v>2643</v>
      </c>
      <c r="B1497" s="192" t="s">
        <v>2630</v>
      </c>
      <c r="C1497" s="192" t="s">
        <v>3592</v>
      </c>
      <c r="D1497" s="230" t="s">
        <v>1593</v>
      </c>
      <c r="E1497" s="231"/>
      <c r="F1497" s="232"/>
      <c r="G1497" s="192" t="s">
        <v>19</v>
      </c>
      <c r="H1497" s="191">
        <v>1.1100000000000001</v>
      </c>
      <c r="I1497" s="190">
        <v>7.0644999999999998</v>
      </c>
      <c r="J1497" s="189">
        <v>7.84</v>
      </c>
    </row>
    <row r="1498" spans="1:10" ht="22.9" customHeight="1" x14ac:dyDescent="0.25">
      <c r="A1498" s="192" t="s">
        <v>2643</v>
      </c>
      <c r="B1498" s="192" t="s">
        <v>2630</v>
      </c>
      <c r="C1498" s="192" t="s">
        <v>2753</v>
      </c>
      <c r="D1498" s="230" t="s">
        <v>1753</v>
      </c>
      <c r="E1498" s="231"/>
      <c r="F1498" s="232"/>
      <c r="G1498" s="192" t="s">
        <v>1</v>
      </c>
      <c r="H1498" s="191">
        <v>0.74299999999999999</v>
      </c>
      <c r="I1498" s="190">
        <v>0.1782</v>
      </c>
      <c r="J1498" s="189">
        <v>0.13</v>
      </c>
    </row>
    <row r="1499" spans="1:10" ht="14.25" customHeight="1" x14ac:dyDescent="0.25">
      <c r="A1499" s="192" t="s">
        <v>2643</v>
      </c>
      <c r="B1499" s="192" t="s">
        <v>2630</v>
      </c>
      <c r="C1499" s="192" t="s">
        <v>2751</v>
      </c>
      <c r="D1499" s="230" t="s">
        <v>1647</v>
      </c>
      <c r="E1499" s="231"/>
      <c r="F1499" s="232"/>
      <c r="G1499" s="192" t="s">
        <v>19</v>
      </c>
      <c r="H1499" s="191">
        <v>2.5000000000000001E-2</v>
      </c>
      <c r="I1499" s="190">
        <v>20.415700000000001</v>
      </c>
      <c r="J1499" s="189">
        <v>0.51</v>
      </c>
    </row>
    <row r="1500" spans="1:10" ht="14.25" customHeight="1" x14ac:dyDescent="0.25">
      <c r="A1500" s="192" t="s">
        <v>2631</v>
      </c>
      <c r="B1500" s="192" t="s">
        <v>2630</v>
      </c>
      <c r="C1500" s="192" t="s">
        <v>2745</v>
      </c>
      <c r="D1500" s="230" t="s">
        <v>2744</v>
      </c>
      <c r="E1500" s="231"/>
      <c r="F1500" s="232"/>
      <c r="G1500" s="192" t="s">
        <v>0</v>
      </c>
      <c r="H1500" s="191">
        <v>2.05463E-2</v>
      </c>
      <c r="I1500" s="190">
        <v>6.46</v>
      </c>
      <c r="J1500" s="189">
        <v>0.28999999999999998</v>
      </c>
    </row>
    <row r="1501" spans="1:10" ht="14.25" customHeight="1" x14ac:dyDescent="0.25">
      <c r="A1501" s="192" t="s">
        <v>2631</v>
      </c>
      <c r="B1501" s="192" t="s">
        <v>2630</v>
      </c>
      <c r="C1501" s="192" t="s">
        <v>2743</v>
      </c>
      <c r="D1501" s="230" t="s">
        <v>2742</v>
      </c>
      <c r="E1501" s="231"/>
      <c r="F1501" s="232"/>
      <c r="G1501" s="192" t="s">
        <v>0</v>
      </c>
      <c r="H1501" s="191">
        <v>0.12846930000000001</v>
      </c>
      <c r="I1501" s="190">
        <v>8.93</v>
      </c>
      <c r="J1501" s="189">
        <v>2.5099999999999998</v>
      </c>
    </row>
    <row r="1502" spans="1:10" ht="14.25" customHeight="1" x14ac:dyDescent="0.25">
      <c r="A1502" s="239" t="s">
        <v>2627</v>
      </c>
      <c r="B1502" s="240"/>
      <c r="C1502" s="240"/>
      <c r="D1502" s="240"/>
      <c r="E1502" s="241"/>
      <c r="F1502" s="188">
        <v>1.28</v>
      </c>
      <c r="G1502" s="239" t="s">
        <v>2626</v>
      </c>
      <c r="H1502" s="240"/>
      <c r="I1502" s="241"/>
      <c r="J1502" s="188">
        <v>12.42</v>
      </c>
    </row>
    <row r="1503" spans="1:10" ht="14.25" customHeight="1" x14ac:dyDescent="0.25">
      <c r="A1503" s="239" t="s">
        <v>2625</v>
      </c>
      <c r="B1503" s="240"/>
      <c r="C1503" s="240"/>
      <c r="D1503" s="240"/>
      <c r="E1503" s="241"/>
      <c r="F1503" s="188">
        <v>1.52</v>
      </c>
      <c r="G1503" s="239" t="s">
        <v>2624</v>
      </c>
      <c r="H1503" s="240"/>
      <c r="I1503" s="241"/>
      <c r="J1503" s="188">
        <v>2.79</v>
      </c>
    </row>
    <row r="1504" spans="1:10" ht="14.25" customHeight="1" x14ac:dyDescent="0.25">
      <c r="A1504" s="239" t="s">
        <v>2623</v>
      </c>
      <c r="B1504" s="240"/>
      <c r="C1504" s="240"/>
      <c r="D1504" s="240"/>
      <c r="E1504" s="241"/>
      <c r="F1504" s="188">
        <v>2.8</v>
      </c>
      <c r="G1504" s="239" t="s">
        <v>2622</v>
      </c>
      <c r="H1504" s="240"/>
      <c r="I1504" s="241"/>
      <c r="J1504" s="188">
        <v>15.21</v>
      </c>
    </row>
    <row r="1505" spans="1:10" ht="14.25" customHeight="1" x14ac:dyDescent="0.25">
      <c r="A1505" s="196" t="s">
        <v>294</v>
      </c>
      <c r="B1505" s="196" t="s">
        <v>2630</v>
      </c>
      <c r="C1505" s="196" t="s">
        <v>3728</v>
      </c>
      <c r="D1505" s="233" t="s">
        <v>235</v>
      </c>
      <c r="E1505" s="234"/>
      <c r="F1505" s="234"/>
      <c r="G1505" s="234"/>
      <c r="H1505" s="234"/>
      <c r="I1505" s="235"/>
      <c r="J1505" s="196" t="s">
        <v>19</v>
      </c>
    </row>
    <row r="1506" spans="1:10" ht="14.25" customHeight="1" x14ac:dyDescent="0.25">
      <c r="A1506" s="195" t="s">
        <v>74</v>
      </c>
      <c r="B1506" s="195" t="s">
        <v>75</v>
      </c>
      <c r="C1506" s="195" t="s">
        <v>29</v>
      </c>
      <c r="D1506" s="236" t="s">
        <v>30</v>
      </c>
      <c r="E1506" s="237"/>
      <c r="F1506" s="238"/>
      <c r="G1506" s="195" t="s">
        <v>2635</v>
      </c>
      <c r="H1506" s="195" t="s">
        <v>1465</v>
      </c>
      <c r="I1506" s="194" t="s">
        <v>2634</v>
      </c>
      <c r="J1506" s="193" t="s">
        <v>76</v>
      </c>
    </row>
    <row r="1507" spans="1:10" ht="14.25" customHeight="1" x14ac:dyDescent="0.25">
      <c r="A1507" s="192" t="s">
        <v>2643</v>
      </c>
      <c r="B1507" s="192" t="s">
        <v>2630</v>
      </c>
      <c r="C1507" s="192" t="s">
        <v>3711</v>
      </c>
      <c r="D1507" s="230" t="s">
        <v>1589</v>
      </c>
      <c r="E1507" s="231"/>
      <c r="F1507" s="232"/>
      <c r="G1507" s="192" t="s">
        <v>19</v>
      </c>
      <c r="H1507" s="191">
        <v>1.1100000000000001</v>
      </c>
      <c r="I1507" s="190">
        <v>6.6593999999999998</v>
      </c>
      <c r="J1507" s="189">
        <v>7.39</v>
      </c>
    </row>
    <row r="1508" spans="1:10" ht="22.9" customHeight="1" x14ac:dyDescent="0.25">
      <c r="A1508" s="192" t="s">
        <v>2643</v>
      </c>
      <c r="B1508" s="192" t="s">
        <v>2630</v>
      </c>
      <c r="C1508" s="192" t="s">
        <v>2753</v>
      </c>
      <c r="D1508" s="230" t="s">
        <v>1753</v>
      </c>
      <c r="E1508" s="231"/>
      <c r="F1508" s="232"/>
      <c r="G1508" s="192" t="s">
        <v>1</v>
      </c>
      <c r="H1508" s="191">
        <v>0.54300000000000004</v>
      </c>
      <c r="I1508" s="190">
        <v>0.1782</v>
      </c>
      <c r="J1508" s="189">
        <v>0.1</v>
      </c>
    </row>
    <row r="1509" spans="1:10" ht="14.25" customHeight="1" x14ac:dyDescent="0.25">
      <c r="A1509" s="192" t="s">
        <v>2643</v>
      </c>
      <c r="B1509" s="192" t="s">
        <v>2630</v>
      </c>
      <c r="C1509" s="192" t="s">
        <v>2751</v>
      </c>
      <c r="D1509" s="230" t="s">
        <v>1647</v>
      </c>
      <c r="E1509" s="231"/>
      <c r="F1509" s="232"/>
      <c r="G1509" s="192" t="s">
        <v>19</v>
      </c>
      <c r="H1509" s="191">
        <v>2.5000000000000001E-2</v>
      </c>
      <c r="I1509" s="190">
        <v>20.415700000000001</v>
      </c>
      <c r="J1509" s="189">
        <v>0.51</v>
      </c>
    </row>
    <row r="1510" spans="1:10" ht="14.25" customHeight="1" x14ac:dyDescent="0.25">
      <c r="A1510" s="192" t="s">
        <v>2631</v>
      </c>
      <c r="B1510" s="192" t="s">
        <v>2630</v>
      </c>
      <c r="C1510" s="192" t="s">
        <v>2745</v>
      </c>
      <c r="D1510" s="230" t="s">
        <v>2744</v>
      </c>
      <c r="E1510" s="231"/>
      <c r="F1510" s="232"/>
      <c r="G1510" s="192" t="s">
        <v>0</v>
      </c>
      <c r="H1510" s="191">
        <v>1.52526E-2</v>
      </c>
      <c r="I1510" s="190">
        <v>6.46</v>
      </c>
      <c r="J1510" s="189">
        <v>0.22</v>
      </c>
    </row>
    <row r="1511" spans="1:10" ht="14.25" customHeight="1" x14ac:dyDescent="0.25">
      <c r="A1511" s="192" t="s">
        <v>2631</v>
      </c>
      <c r="B1511" s="192" t="s">
        <v>2630</v>
      </c>
      <c r="C1511" s="192" t="s">
        <v>2743</v>
      </c>
      <c r="D1511" s="230" t="s">
        <v>2742</v>
      </c>
      <c r="E1511" s="231"/>
      <c r="F1511" s="232"/>
      <c r="G1511" s="192" t="s">
        <v>0</v>
      </c>
      <c r="H1511" s="191">
        <v>9.4503900000000002E-2</v>
      </c>
      <c r="I1511" s="190">
        <v>8.93</v>
      </c>
      <c r="J1511" s="189">
        <v>1.85</v>
      </c>
    </row>
    <row r="1512" spans="1:10" ht="14.25" customHeight="1" x14ac:dyDescent="0.25">
      <c r="A1512" s="239" t="s">
        <v>2627</v>
      </c>
      <c r="B1512" s="240"/>
      <c r="C1512" s="240"/>
      <c r="D1512" s="240"/>
      <c r="E1512" s="241"/>
      <c r="F1512" s="188">
        <v>0.94</v>
      </c>
      <c r="G1512" s="239" t="s">
        <v>2626</v>
      </c>
      <c r="H1512" s="240"/>
      <c r="I1512" s="241"/>
      <c r="J1512" s="188">
        <v>10.9</v>
      </c>
    </row>
    <row r="1513" spans="1:10" ht="14.25" customHeight="1" x14ac:dyDescent="0.25">
      <c r="A1513" s="239" t="s">
        <v>2625</v>
      </c>
      <c r="B1513" s="240"/>
      <c r="C1513" s="240"/>
      <c r="D1513" s="240"/>
      <c r="E1513" s="241"/>
      <c r="F1513" s="188">
        <v>1.1200000000000001</v>
      </c>
      <c r="G1513" s="239" t="s">
        <v>2624</v>
      </c>
      <c r="H1513" s="240"/>
      <c r="I1513" s="241"/>
      <c r="J1513" s="188">
        <v>2.4500000000000002</v>
      </c>
    </row>
    <row r="1514" spans="1:10" ht="14.25" customHeight="1" x14ac:dyDescent="0.25">
      <c r="A1514" s="239" t="s">
        <v>2623</v>
      </c>
      <c r="B1514" s="240"/>
      <c r="C1514" s="240"/>
      <c r="D1514" s="240"/>
      <c r="E1514" s="241"/>
      <c r="F1514" s="188">
        <v>2.06</v>
      </c>
      <c r="G1514" s="239" t="s">
        <v>2622</v>
      </c>
      <c r="H1514" s="240"/>
      <c r="I1514" s="241"/>
      <c r="J1514" s="188">
        <v>13.35</v>
      </c>
    </row>
    <row r="1515" spans="1:10" ht="14.25" customHeight="1" x14ac:dyDescent="0.25">
      <c r="A1515" s="196" t="s">
        <v>295</v>
      </c>
      <c r="B1515" s="196" t="s">
        <v>2630</v>
      </c>
      <c r="C1515" s="196" t="s">
        <v>3732</v>
      </c>
      <c r="D1515" s="233" t="s">
        <v>296</v>
      </c>
      <c r="E1515" s="234"/>
      <c r="F1515" s="234"/>
      <c r="G1515" s="234"/>
      <c r="H1515" s="234"/>
      <c r="I1515" s="235"/>
      <c r="J1515" s="196" t="s">
        <v>19</v>
      </c>
    </row>
    <row r="1516" spans="1:10" ht="14.25" customHeight="1" x14ac:dyDescent="0.25">
      <c r="A1516" s="195" t="s">
        <v>74</v>
      </c>
      <c r="B1516" s="195" t="s">
        <v>75</v>
      </c>
      <c r="C1516" s="195" t="s">
        <v>29</v>
      </c>
      <c r="D1516" s="236" t="s">
        <v>30</v>
      </c>
      <c r="E1516" s="237"/>
      <c r="F1516" s="238"/>
      <c r="G1516" s="195" t="s">
        <v>2635</v>
      </c>
      <c r="H1516" s="195" t="s">
        <v>1465</v>
      </c>
      <c r="I1516" s="194" t="s">
        <v>2634</v>
      </c>
      <c r="J1516" s="193" t="s">
        <v>76</v>
      </c>
    </row>
    <row r="1517" spans="1:10" ht="22.9" customHeight="1" x14ac:dyDescent="0.25">
      <c r="A1517" s="192" t="s">
        <v>2643</v>
      </c>
      <c r="B1517" s="192" t="s">
        <v>2630</v>
      </c>
      <c r="C1517" s="192" t="s">
        <v>2753</v>
      </c>
      <c r="D1517" s="230" t="s">
        <v>1753</v>
      </c>
      <c r="E1517" s="231"/>
      <c r="F1517" s="232"/>
      <c r="G1517" s="192" t="s">
        <v>1</v>
      </c>
      <c r="H1517" s="191">
        <v>0.36699999999999999</v>
      </c>
      <c r="I1517" s="190">
        <v>0.1782</v>
      </c>
      <c r="J1517" s="189">
        <v>7.0000000000000007E-2</v>
      </c>
    </row>
    <row r="1518" spans="1:10" ht="14.25" customHeight="1" x14ac:dyDescent="0.25">
      <c r="A1518" s="192" t="s">
        <v>2643</v>
      </c>
      <c r="B1518" s="192" t="s">
        <v>2630</v>
      </c>
      <c r="C1518" s="192" t="s">
        <v>3725</v>
      </c>
      <c r="D1518" s="230" t="s">
        <v>1690</v>
      </c>
      <c r="E1518" s="231"/>
      <c r="F1518" s="232"/>
      <c r="G1518" s="192" t="s">
        <v>19</v>
      </c>
      <c r="H1518" s="191">
        <v>1.1100000000000001</v>
      </c>
      <c r="I1518" s="190">
        <v>5.7682000000000002</v>
      </c>
      <c r="J1518" s="189">
        <v>6.4</v>
      </c>
    </row>
    <row r="1519" spans="1:10" ht="14.25" customHeight="1" x14ac:dyDescent="0.25">
      <c r="A1519" s="192" t="s">
        <v>2643</v>
      </c>
      <c r="B1519" s="192" t="s">
        <v>2630</v>
      </c>
      <c r="C1519" s="192" t="s">
        <v>2751</v>
      </c>
      <c r="D1519" s="230" t="s">
        <v>1647</v>
      </c>
      <c r="E1519" s="231"/>
      <c r="F1519" s="232"/>
      <c r="G1519" s="192" t="s">
        <v>19</v>
      </c>
      <c r="H1519" s="191">
        <v>2.5000000000000001E-2</v>
      </c>
      <c r="I1519" s="190">
        <v>20.415700000000001</v>
      </c>
      <c r="J1519" s="189">
        <v>0.51</v>
      </c>
    </row>
    <row r="1520" spans="1:10" ht="14.25" customHeight="1" x14ac:dyDescent="0.25">
      <c r="A1520" s="192" t="s">
        <v>2631</v>
      </c>
      <c r="B1520" s="192" t="s">
        <v>2630</v>
      </c>
      <c r="C1520" s="192" t="s">
        <v>2745</v>
      </c>
      <c r="D1520" s="230" t="s">
        <v>2744</v>
      </c>
      <c r="E1520" s="231"/>
      <c r="F1520" s="232"/>
      <c r="G1520" s="192" t="s">
        <v>0</v>
      </c>
      <c r="H1520" s="191">
        <v>1.07998E-2</v>
      </c>
      <c r="I1520" s="190">
        <v>6.46</v>
      </c>
      <c r="J1520" s="189">
        <v>0.15</v>
      </c>
    </row>
    <row r="1521" spans="1:10" ht="14.25" customHeight="1" x14ac:dyDescent="0.25">
      <c r="A1521" s="192" t="s">
        <v>2631</v>
      </c>
      <c r="B1521" s="192" t="s">
        <v>2630</v>
      </c>
      <c r="C1521" s="192" t="s">
        <v>2743</v>
      </c>
      <c r="D1521" s="230" t="s">
        <v>2742</v>
      </c>
      <c r="E1521" s="231"/>
      <c r="F1521" s="232"/>
      <c r="G1521" s="192" t="s">
        <v>0</v>
      </c>
      <c r="H1521" s="191">
        <v>6.7002000000000006E-2</v>
      </c>
      <c r="I1521" s="190">
        <v>8.93</v>
      </c>
      <c r="J1521" s="189">
        <v>1.31</v>
      </c>
    </row>
    <row r="1522" spans="1:10" ht="14.25" customHeight="1" x14ac:dyDescent="0.25">
      <c r="A1522" s="239" t="s">
        <v>2627</v>
      </c>
      <c r="B1522" s="240"/>
      <c r="C1522" s="240"/>
      <c r="D1522" s="240"/>
      <c r="E1522" s="241"/>
      <c r="F1522" s="188">
        <v>0.67</v>
      </c>
      <c r="G1522" s="239" t="s">
        <v>2626</v>
      </c>
      <c r="H1522" s="240"/>
      <c r="I1522" s="241"/>
      <c r="J1522" s="188">
        <v>9.0299999999999994</v>
      </c>
    </row>
    <row r="1523" spans="1:10" ht="14.25" customHeight="1" x14ac:dyDescent="0.25">
      <c r="A1523" s="239" t="s">
        <v>2625</v>
      </c>
      <c r="B1523" s="240"/>
      <c r="C1523" s="240"/>
      <c r="D1523" s="240"/>
      <c r="E1523" s="241"/>
      <c r="F1523" s="188">
        <v>0.79</v>
      </c>
      <c r="G1523" s="239" t="s">
        <v>2624</v>
      </c>
      <c r="H1523" s="240"/>
      <c r="I1523" s="241"/>
      <c r="J1523" s="188">
        <v>2.0299999999999998</v>
      </c>
    </row>
    <row r="1524" spans="1:10" ht="14.25" customHeight="1" x14ac:dyDescent="0.25">
      <c r="A1524" s="239" t="s">
        <v>2623</v>
      </c>
      <c r="B1524" s="240"/>
      <c r="C1524" s="240"/>
      <c r="D1524" s="240"/>
      <c r="E1524" s="241"/>
      <c r="F1524" s="188">
        <v>1.46</v>
      </c>
      <c r="G1524" s="239" t="s">
        <v>2622</v>
      </c>
      <c r="H1524" s="240"/>
      <c r="I1524" s="241"/>
      <c r="J1524" s="188">
        <v>11.06</v>
      </c>
    </row>
    <row r="1525" spans="1:10" ht="14.25" customHeight="1" x14ac:dyDescent="0.25">
      <c r="A1525" s="196" t="s">
        <v>297</v>
      </c>
      <c r="B1525" s="196" t="s">
        <v>2642</v>
      </c>
      <c r="C1525" s="196" t="s">
        <v>3710</v>
      </c>
      <c r="D1525" s="233" t="s">
        <v>236</v>
      </c>
      <c r="E1525" s="234"/>
      <c r="F1525" s="234"/>
      <c r="G1525" s="234"/>
      <c r="H1525" s="234"/>
      <c r="I1525" s="235"/>
      <c r="J1525" s="196" t="s">
        <v>1576</v>
      </c>
    </row>
    <row r="1526" spans="1:10" ht="14.25" customHeight="1" x14ac:dyDescent="0.25">
      <c r="A1526" s="195" t="s">
        <v>74</v>
      </c>
      <c r="B1526" s="195" t="s">
        <v>75</v>
      </c>
      <c r="C1526" s="195" t="s">
        <v>29</v>
      </c>
      <c r="D1526" s="236" t="s">
        <v>30</v>
      </c>
      <c r="E1526" s="237"/>
      <c r="F1526" s="238"/>
      <c r="G1526" s="195" t="s">
        <v>2635</v>
      </c>
      <c r="H1526" s="195" t="s">
        <v>1465</v>
      </c>
      <c r="I1526" s="194" t="s">
        <v>2634</v>
      </c>
      <c r="J1526" s="193" t="s">
        <v>76</v>
      </c>
    </row>
    <row r="1527" spans="1:10" ht="14.25" customHeight="1" x14ac:dyDescent="0.25">
      <c r="A1527" s="192" t="s">
        <v>2643</v>
      </c>
      <c r="B1527" s="192" t="s">
        <v>2642</v>
      </c>
      <c r="C1527" s="192" t="s">
        <v>1582</v>
      </c>
      <c r="D1527" s="230" t="s">
        <v>1583</v>
      </c>
      <c r="E1527" s="231"/>
      <c r="F1527" s="232"/>
      <c r="G1527" s="192" t="s">
        <v>1584</v>
      </c>
      <c r="H1527" s="191">
        <v>7.34</v>
      </c>
      <c r="I1527" s="190">
        <v>37.0642</v>
      </c>
      <c r="J1527" s="189">
        <v>272.05</v>
      </c>
    </row>
    <row r="1528" spans="1:10" ht="14.25" customHeight="1" x14ac:dyDescent="0.25">
      <c r="A1528" s="192" t="s">
        <v>2643</v>
      </c>
      <c r="B1528" s="192" t="s">
        <v>2642</v>
      </c>
      <c r="C1528" s="192" t="s">
        <v>1590</v>
      </c>
      <c r="D1528" s="230" t="s">
        <v>1591</v>
      </c>
      <c r="E1528" s="231"/>
      <c r="F1528" s="232"/>
      <c r="G1528" s="192" t="s">
        <v>1575</v>
      </c>
      <c r="H1528" s="191">
        <v>0.84</v>
      </c>
      <c r="I1528" s="190">
        <v>182.79329999999999</v>
      </c>
      <c r="J1528" s="189">
        <v>153.55000000000001</v>
      </c>
    </row>
    <row r="1529" spans="1:10" ht="22.9" customHeight="1" x14ac:dyDescent="0.25">
      <c r="A1529" s="192" t="s">
        <v>2643</v>
      </c>
      <c r="B1529" s="192" t="s">
        <v>2630</v>
      </c>
      <c r="C1529" s="192" t="s">
        <v>2765</v>
      </c>
      <c r="D1529" s="230" t="s">
        <v>1626</v>
      </c>
      <c r="E1529" s="231"/>
      <c r="F1529" s="232"/>
      <c r="G1529" s="192" t="s">
        <v>1575</v>
      </c>
      <c r="H1529" s="191">
        <v>0.83</v>
      </c>
      <c r="I1529" s="190">
        <v>80.018199999999993</v>
      </c>
      <c r="J1529" s="189">
        <v>66.42</v>
      </c>
    </row>
    <row r="1530" spans="1:10" ht="14.25" customHeight="1" x14ac:dyDescent="0.25">
      <c r="A1530" s="192" t="s">
        <v>2725</v>
      </c>
      <c r="B1530" s="192" t="s">
        <v>2642</v>
      </c>
      <c r="C1530" s="192" t="s">
        <v>2103</v>
      </c>
      <c r="D1530" s="230" t="s">
        <v>2104</v>
      </c>
      <c r="E1530" s="231"/>
      <c r="F1530" s="232"/>
      <c r="G1530" s="192" t="s">
        <v>0</v>
      </c>
      <c r="H1530" s="191">
        <v>0.39</v>
      </c>
      <c r="I1530" s="190">
        <v>2.5114999999999998</v>
      </c>
      <c r="J1530" s="189">
        <v>0.98</v>
      </c>
    </row>
    <row r="1531" spans="1:10" ht="14.25" customHeight="1" x14ac:dyDescent="0.25">
      <c r="A1531" s="192" t="s">
        <v>2725</v>
      </c>
      <c r="B1531" s="192" t="s">
        <v>2642</v>
      </c>
      <c r="C1531" s="192" t="s">
        <v>2083</v>
      </c>
      <c r="D1531" s="230" t="s">
        <v>2084</v>
      </c>
      <c r="E1531" s="231"/>
      <c r="F1531" s="232"/>
      <c r="G1531" s="192" t="s">
        <v>0</v>
      </c>
      <c r="H1531" s="191">
        <v>0.65</v>
      </c>
      <c r="I1531" s="190">
        <v>1.7499</v>
      </c>
      <c r="J1531" s="189">
        <v>1.1399999999999999</v>
      </c>
    </row>
    <row r="1532" spans="1:10" ht="14.25" customHeight="1" x14ac:dyDescent="0.25">
      <c r="A1532" s="192" t="s">
        <v>2631</v>
      </c>
      <c r="B1532" s="192" t="s">
        <v>2642</v>
      </c>
      <c r="C1532" s="192" t="s">
        <v>2769</v>
      </c>
      <c r="D1532" s="230" t="s">
        <v>2768</v>
      </c>
      <c r="E1532" s="231"/>
      <c r="F1532" s="232"/>
      <c r="G1532" s="192" t="s">
        <v>0</v>
      </c>
      <c r="H1532" s="191">
        <v>0.45149299999999998</v>
      </c>
      <c r="I1532" s="190">
        <v>6.7</v>
      </c>
      <c r="J1532" s="189">
        <v>6.61</v>
      </c>
    </row>
    <row r="1533" spans="1:10" ht="14.25" customHeight="1" x14ac:dyDescent="0.25">
      <c r="A1533" s="192" t="s">
        <v>2631</v>
      </c>
      <c r="B1533" s="192" t="s">
        <v>2630</v>
      </c>
      <c r="C1533" s="192" t="s">
        <v>2639</v>
      </c>
      <c r="D1533" s="230" t="s">
        <v>2638</v>
      </c>
      <c r="E1533" s="231"/>
      <c r="F1533" s="232"/>
      <c r="G1533" s="192" t="s">
        <v>0</v>
      </c>
      <c r="H1533" s="191">
        <v>1.9101627000000001</v>
      </c>
      <c r="I1533" s="190">
        <v>8.93</v>
      </c>
      <c r="J1533" s="189">
        <v>37.299999999999997</v>
      </c>
    </row>
    <row r="1534" spans="1:10" ht="14.25" customHeight="1" x14ac:dyDescent="0.25">
      <c r="A1534" s="192" t="s">
        <v>2631</v>
      </c>
      <c r="B1534" s="192" t="s">
        <v>2630</v>
      </c>
      <c r="C1534" s="192" t="s">
        <v>2646</v>
      </c>
      <c r="D1534" s="230" t="s">
        <v>2645</v>
      </c>
      <c r="E1534" s="231"/>
      <c r="F1534" s="232"/>
      <c r="G1534" s="192" t="s">
        <v>0</v>
      </c>
      <c r="H1534" s="191">
        <v>12.1555812</v>
      </c>
      <c r="I1534" s="190">
        <v>6.46</v>
      </c>
      <c r="J1534" s="189">
        <v>171.7</v>
      </c>
    </row>
    <row r="1535" spans="1:10" ht="14.25" customHeight="1" x14ac:dyDescent="0.25">
      <c r="A1535" s="239" t="s">
        <v>2627</v>
      </c>
      <c r="B1535" s="240"/>
      <c r="C1535" s="240"/>
      <c r="D1535" s="240"/>
      <c r="E1535" s="241"/>
      <c r="F1535" s="188">
        <v>98.61</v>
      </c>
      <c r="G1535" s="239" t="s">
        <v>2626</v>
      </c>
      <c r="H1535" s="240"/>
      <c r="I1535" s="241"/>
      <c r="J1535" s="188">
        <v>819.59</v>
      </c>
    </row>
    <row r="1536" spans="1:10" ht="14.25" customHeight="1" x14ac:dyDescent="0.25">
      <c r="A1536" s="239" t="s">
        <v>2625</v>
      </c>
      <c r="B1536" s="240"/>
      <c r="C1536" s="240"/>
      <c r="D1536" s="240"/>
      <c r="E1536" s="241"/>
      <c r="F1536" s="188">
        <v>117.06</v>
      </c>
      <c r="G1536" s="239" t="s">
        <v>2624</v>
      </c>
      <c r="H1536" s="240"/>
      <c r="I1536" s="241"/>
      <c r="J1536" s="188">
        <v>184.16</v>
      </c>
    </row>
    <row r="1537" spans="1:10" ht="14.25" customHeight="1" x14ac:dyDescent="0.25">
      <c r="A1537" s="239" t="s">
        <v>2623</v>
      </c>
      <c r="B1537" s="240"/>
      <c r="C1537" s="240"/>
      <c r="D1537" s="240"/>
      <c r="E1537" s="241"/>
      <c r="F1537" s="188">
        <v>215.67</v>
      </c>
      <c r="G1537" s="239" t="s">
        <v>2622</v>
      </c>
      <c r="H1537" s="240"/>
      <c r="I1537" s="241"/>
      <c r="J1537" s="188">
        <v>1003.75</v>
      </c>
    </row>
    <row r="1538" spans="1:10" ht="22.9" customHeight="1" x14ac:dyDescent="0.25">
      <c r="A1538" s="196" t="s">
        <v>300</v>
      </c>
      <c r="B1538" s="196" t="s">
        <v>2630</v>
      </c>
      <c r="C1538" s="196" t="s">
        <v>3722</v>
      </c>
      <c r="D1538" s="233" t="s">
        <v>301</v>
      </c>
      <c r="E1538" s="234"/>
      <c r="F1538" s="234"/>
      <c r="G1538" s="234"/>
      <c r="H1538" s="234"/>
      <c r="I1538" s="235"/>
      <c r="J1538" s="196" t="s">
        <v>198</v>
      </c>
    </row>
    <row r="1539" spans="1:10" ht="14.25" customHeight="1" x14ac:dyDescent="0.25">
      <c r="A1539" s="195" t="s">
        <v>74</v>
      </c>
      <c r="B1539" s="195" t="s">
        <v>75</v>
      </c>
      <c r="C1539" s="195" t="s">
        <v>29</v>
      </c>
      <c r="D1539" s="236" t="s">
        <v>30</v>
      </c>
      <c r="E1539" s="237"/>
      <c r="F1539" s="238"/>
      <c r="G1539" s="195" t="s">
        <v>2635</v>
      </c>
      <c r="H1539" s="195" t="s">
        <v>1465</v>
      </c>
      <c r="I1539" s="194" t="s">
        <v>2634</v>
      </c>
      <c r="J1539" s="193" t="s">
        <v>76</v>
      </c>
    </row>
    <row r="1540" spans="1:10" ht="22.9" customHeight="1" x14ac:dyDescent="0.25">
      <c r="A1540" s="192" t="s">
        <v>2643</v>
      </c>
      <c r="B1540" s="192" t="s">
        <v>2630</v>
      </c>
      <c r="C1540" s="192" t="s">
        <v>3721</v>
      </c>
      <c r="D1540" s="230" t="s">
        <v>1629</v>
      </c>
      <c r="E1540" s="231"/>
      <c r="F1540" s="232"/>
      <c r="G1540" s="192" t="s">
        <v>1574</v>
      </c>
      <c r="H1540" s="191">
        <v>8.9511999999999994E-2</v>
      </c>
      <c r="I1540" s="190">
        <v>73.78</v>
      </c>
      <c r="J1540" s="189">
        <v>6.6</v>
      </c>
    </row>
    <row r="1541" spans="1:10" ht="22.9" customHeight="1" x14ac:dyDescent="0.25">
      <c r="A1541" s="192" t="s">
        <v>2643</v>
      </c>
      <c r="B1541" s="192" t="s">
        <v>2630</v>
      </c>
      <c r="C1541" s="192" t="s">
        <v>2762</v>
      </c>
      <c r="D1541" s="230" t="s">
        <v>2236</v>
      </c>
      <c r="E1541" s="231"/>
      <c r="F1541" s="232"/>
      <c r="G1541" s="192" t="s">
        <v>1606</v>
      </c>
      <c r="H1541" s="191">
        <v>4.0000000000000001E-3</v>
      </c>
      <c r="I1541" s="190">
        <v>6.4488000000000003</v>
      </c>
      <c r="J1541" s="189">
        <v>0.03</v>
      </c>
    </row>
    <row r="1542" spans="1:10" ht="14.25" customHeight="1" x14ac:dyDescent="0.25">
      <c r="A1542" s="192" t="s">
        <v>2643</v>
      </c>
      <c r="B1542" s="192" t="s">
        <v>2630</v>
      </c>
      <c r="C1542" s="192" t="s">
        <v>2734</v>
      </c>
      <c r="D1542" s="230" t="s">
        <v>2009</v>
      </c>
      <c r="E1542" s="231"/>
      <c r="F1542" s="232"/>
      <c r="G1542" s="192" t="s">
        <v>2010</v>
      </c>
      <c r="H1542" s="191">
        <v>5.7406000000000002E-3</v>
      </c>
      <c r="I1542" s="190">
        <v>0.95599999999999996</v>
      </c>
      <c r="J1542" s="189">
        <v>0.01</v>
      </c>
    </row>
    <row r="1543" spans="1:10" ht="14.25" customHeight="1" x14ac:dyDescent="0.25">
      <c r="A1543" s="192" t="s">
        <v>2643</v>
      </c>
      <c r="B1543" s="192" t="s">
        <v>2630</v>
      </c>
      <c r="C1543" s="192" t="s">
        <v>2759</v>
      </c>
      <c r="D1543" s="230" t="s">
        <v>1656</v>
      </c>
      <c r="E1543" s="231"/>
      <c r="F1543" s="232"/>
      <c r="G1543" s="192" t="s">
        <v>10</v>
      </c>
      <c r="H1543" s="191">
        <v>0.61887899999999996</v>
      </c>
      <c r="I1543" s="190">
        <v>3.0785999999999998</v>
      </c>
      <c r="J1543" s="189">
        <v>1.91</v>
      </c>
    </row>
    <row r="1544" spans="1:10" ht="14.25" customHeight="1" x14ac:dyDescent="0.25">
      <c r="A1544" s="192" t="s">
        <v>2643</v>
      </c>
      <c r="B1544" s="192" t="s">
        <v>2630</v>
      </c>
      <c r="C1544" s="192" t="s">
        <v>2758</v>
      </c>
      <c r="D1544" s="230" t="s">
        <v>1670</v>
      </c>
      <c r="E1544" s="231"/>
      <c r="F1544" s="232"/>
      <c r="G1544" s="192" t="s">
        <v>10</v>
      </c>
      <c r="H1544" s="191">
        <v>0.154636</v>
      </c>
      <c r="I1544" s="190">
        <v>8.8063000000000002</v>
      </c>
      <c r="J1544" s="189">
        <v>1.36</v>
      </c>
    </row>
    <row r="1545" spans="1:10" ht="14.25" customHeight="1" x14ac:dyDescent="0.25">
      <c r="A1545" s="192" t="s">
        <v>2643</v>
      </c>
      <c r="B1545" s="192" t="s">
        <v>2630</v>
      </c>
      <c r="C1545" s="192" t="s">
        <v>3591</v>
      </c>
      <c r="D1545" s="230" t="s">
        <v>1855</v>
      </c>
      <c r="E1545" s="231"/>
      <c r="F1545" s="232"/>
      <c r="G1545" s="192" t="s">
        <v>19</v>
      </c>
      <c r="H1545" s="191">
        <v>1.3936E-2</v>
      </c>
      <c r="I1545" s="190">
        <v>19.103300000000001</v>
      </c>
      <c r="J1545" s="189">
        <v>0.27</v>
      </c>
    </row>
    <row r="1546" spans="1:10" ht="22.9" customHeight="1" x14ac:dyDescent="0.25">
      <c r="A1546" s="192" t="s">
        <v>2643</v>
      </c>
      <c r="B1546" s="192" t="s">
        <v>2630</v>
      </c>
      <c r="C1546" s="192" t="s">
        <v>3720</v>
      </c>
      <c r="D1546" s="230" t="s">
        <v>1671</v>
      </c>
      <c r="E1546" s="231"/>
      <c r="F1546" s="232"/>
      <c r="G1546" s="192" t="s">
        <v>3</v>
      </c>
      <c r="H1546" s="191">
        <v>0.19600000000000001</v>
      </c>
      <c r="I1546" s="190">
        <v>12.4033</v>
      </c>
      <c r="J1546" s="189">
        <v>2.4300000000000002</v>
      </c>
    </row>
    <row r="1547" spans="1:10" ht="22.9" customHeight="1" x14ac:dyDescent="0.25">
      <c r="A1547" s="192" t="s">
        <v>2643</v>
      </c>
      <c r="B1547" s="192" t="s">
        <v>2630</v>
      </c>
      <c r="C1547" s="192" t="s">
        <v>3719</v>
      </c>
      <c r="D1547" s="230" t="s">
        <v>1651</v>
      </c>
      <c r="E1547" s="231"/>
      <c r="F1547" s="232"/>
      <c r="G1547" s="192" t="s">
        <v>3</v>
      </c>
      <c r="H1547" s="191">
        <v>0.78500000000000003</v>
      </c>
      <c r="I1547" s="190">
        <v>4.7717999999999998</v>
      </c>
      <c r="J1547" s="189">
        <v>3.75</v>
      </c>
    </row>
    <row r="1548" spans="1:10" ht="14.25" customHeight="1" x14ac:dyDescent="0.25">
      <c r="A1548" s="192" t="s">
        <v>2643</v>
      </c>
      <c r="B1548" s="192" t="s">
        <v>2630</v>
      </c>
      <c r="C1548" s="192" t="s">
        <v>3718</v>
      </c>
      <c r="D1548" s="230" t="s">
        <v>1839</v>
      </c>
      <c r="E1548" s="231"/>
      <c r="F1548" s="232"/>
      <c r="G1548" s="192" t="s">
        <v>19</v>
      </c>
      <c r="H1548" s="191">
        <v>1.9E-2</v>
      </c>
      <c r="I1548" s="190">
        <v>23.575299999999999</v>
      </c>
      <c r="J1548" s="189">
        <v>0.45</v>
      </c>
    </row>
    <row r="1549" spans="1:10" ht="22.9" customHeight="1" x14ac:dyDescent="0.25">
      <c r="A1549" s="192" t="s">
        <v>2643</v>
      </c>
      <c r="B1549" s="192" t="s">
        <v>2630</v>
      </c>
      <c r="C1549" s="192" t="s">
        <v>3717</v>
      </c>
      <c r="D1549" s="230" t="s">
        <v>1638</v>
      </c>
      <c r="E1549" s="231"/>
      <c r="F1549" s="232"/>
      <c r="G1549" s="192" t="s">
        <v>3</v>
      </c>
      <c r="H1549" s="191">
        <v>0.39300000000000002</v>
      </c>
      <c r="I1549" s="190">
        <v>12.962300000000001</v>
      </c>
      <c r="J1549" s="189">
        <v>5.09</v>
      </c>
    </row>
    <row r="1550" spans="1:10" ht="4.5" customHeight="1" x14ac:dyDescent="0.25"/>
    <row r="1551" spans="1:10" ht="11.25" customHeight="1" x14ac:dyDescent="0.25">
      <c r="A1551" s="242" t="s">
        <v>2621</v>
      </c>
      <c r="B1551" s="242"/>
      <c r="C1551" s="242"/>
      <c r="D1551" s="242"/>
      <c r="E1551" s="242"/>
      <c r="F1551" s="242"/>
      <c r="G1551" s="242"/>
      <c r="H1551" s="242"/>
      <c r="I1551" s="242"/>
      <c r="J1551" s="242"/>
    </row>
    <row r="1552" spans="1:10" ht="11.25" customHeight="1" x14ac:dyDescent="0.25">
      <c r="A1552" s="242" t="s">
        <v>2620</v>
      </c>
      <c r="B1552" s="242"/>
      <c r="C1552" s="242"/>
      <c r="D1552" s="242"/>
      <c r="E1552" s="242"/>
      <c r="F1552" s="242"/>
      <c r="G1552" s="242"/>
      <c r="H1552" s="242"/>
      <c r="I1552" s="242"/>
      <c r="J1552" s="242"/>
    </row>
    <row r="1553" spans="1:10" ht="11.25" customHeight="1" x14ac:dyDescent="0.25">
      <c r="A1553" s="242" t="s">
        <v>2619</v>
      </c>
      <c r="B1553" s="242"/>
      <c r="C1553" s="242"/>
      <c r="D1553" s="242"/>
      <c r="E1553" s="242"/>
      <c r="F1553" s="242"/>
      <c r="G1553" s="242"/>
      <c r="H1553" s="242"/>
      <c r="I1553" s="242"/>
      <c r="J1553" s="242"/>
    </row>
    <row r="1554" spans="1:10" ht="70.900000000000006" customHeight="1" x14ac:dyDescent="0.25"/>
    <row r="1555" spans="1:10" ht="14.25" customHeight="1" x14ac:dyDescent="0.25">
      <c r="A1555" s="210" t="s">
        <v>2673</v>
      </c>
      <c r="B1555" s="211"/>
      <c r="C1555" s="211"/>
      <c r="D1555" s="211"/>
      <c r="E1555" s="211"/>
      <c r="F1555" s="211"/>
      <c r="G1555" s="211"/>
      <c r="H1555" s="211"/>
      <c r="I1555" s="211"/>
      <c r="J1555" s="212"/>
    </row>
    <row r="1556" spans="1:10" ht="14.25" customHeight="1" x14ac:dyDescent="0.25">
      <c r="A1556" s="200" t="s">
        <v>2672</v>
      </c>
      <c r="B1556" s="213" t="s">
        <v>77</v>
      </c>
      <c r="C1556" s="214"/>
      <c r="D1556" s="214"/>
      <c r="E1556" s="214"/>
      <c r="F1556" s="214"/>
      <c r="G1556" s="214"/>
      <c r="H1556" s="215"/>
      <c r="I1556" s="197" t="s">
        <v>2671</v>
      </c>
      <c r="J1556" s="192" t="s">
        <v>3731</v>
      </c>
    </row>
    <row r="1557" spans="1:10" ht="14.25" customHeight="1" x14ac:dyDescent="0.25">
      <c r="A1557" s="200" t="s">
        <v>81</v>
      </c>
      <c r="B1557" s="213" t="s">
        <v>85</v>
      </c>
      <c r="C1557" s="214"/>
      <c r="D1557" s="214"/>
      <c r="E1557" s="214"/>
      <c r="F1557" s="214"/>
      <c r="G1557" s="214"/>
      <c r="H1557" s="215"/>
      <c r="I1557" s="197" t="s">
        <v>2669</v>
      </c>
      <c r="J1557" s="202">
        <v>45477</v>
      </c>
    </row>
    <row r="1558" spans="1:10" ht="14.25" customHeight="1" x14ac:dyDescent="0.25">
      <c r="A1558" s="199" t="s">
        <v>2668</v>
      </c>
      <c r="B1558" s="213" t="s">
        <v>2667</v>
      </c>
      <c r="C1558" s="214"/>
      <c r="D1558" s="214"/>
      <c r="E1558" s="214"/>
      <c r="F1558" s="214"/>
      <c r="G1558" s="214"/>
      <c r="H1558" s="215"/>
      <c r="I1558" s="216" t="s">
        <v>2666</v>
      </c>
      <c r="J1558" s="217"/>
    </row>
    <row r="1559" spans="1:10" ht="14.25" customHeight="1" x14ac:dyDescent="0.25">
      <c r="A1559" s="218" t="s">
        <v>2665</v>
      </c>
      <c r="B1559" s="221" t="s">
        <v>2664</v>
      </c>
      <c r="C1559" s="222"/>
      <c r="D1559" s="222"/>
      <c r="E1559" s="222"/>
      <c r="F1559" s="222"/>
      <c r="G1559" s="222"/>
      <c r="H1559" s="223"/>
      <c r="I1559" s="197" t="s">
        <v>2663</v>
      </c>
      <c r="J1559" s="192" t="s">
        <v>2662</v>
      </c>
    </row>
    <row r="1560" spans="1:10" ht="14.25" customHeight="1" x14ac:dyDescent="0.25">
      <c r="A1560" s="219"/>
      <c r="B1560" s="224"/>
      <c r="C1560" s="225"/>
      <c r="D1560" s="225"/>
      <c r="E1560" s="225"/>
      <c r="F1560" s="225"/>
      <c r="G1560" s="225"/>
      <c r="H1560" s="226"/>
      <c r="I1560" s="198" t="s">
        <v>2661</v>
      </c>
      <c r="J1560" s="192" t="s">
        <v>2660</v>
      </c>
    </row>
    <row r="1561" spans="1:10" ht="14.25" customHeight="1" x14ac:dyDescent="0.25">
      <c r="A1561" s="219"/>
      <c r="B1561" s="224"/>
      <c r="C1561" s="225"/>
      <c r="D1561" s="225"/>
      <c r="E1561" s="225"/>
      <c r="F1561" s="225"/>
      <c r="G1561" s="225"/>
      <c r="H1561" s="226"/>
      <c r="I1561" s="216" t="s">
        <v>27</v>
      </c>
      <c r="J1561" s="217"/>
    </row>
    <row r="1562" spans="1:10" ht="14.25" customHeight="1" x14ac:dyDescent="0.25">
      <c r="A1562" s="219"/>
      <c r="B1562" s="227"/>
      <c r="C1562" s="228"/>
      <c r="D1562" s="228"/>
      <c r="E1562" s="228"/>
      <c r="F1562" s="228"/>
      <c r="G1562" s="228"/>
      <c r="H1562" s="229"/>
      <c r="I1562" s="197" t="s">
        <v>2659</v>
      </c>
      <c r="J1562" s="192" t="s">
        <v>2658</v>
      </c>
    </row>
    <row r="1563" spans="1:10" ht="14.25" customHeight="1" x14ac:dyDescent="0.25">
      <c r="A1563" s="220"/>
      <c r="B1563" s="230" t="s">
        <v>2383</v>
      </c>
      <c r="C1563" s="231"/>
      <c r="D1563" s="232"/>
      <c r="E1563" s="230" t="s">
        <v>2383</v>
      </c>
      <c r="F1563" s="231"/>
      <c r="G1563" s="231"/>
      <c r="H1563" s="232"/>
      <c r="I1563" s="197" t="s">
        <v>2657</v>
      </c>
      <c r="J1563" s="192" t="s">
        <v>2383</v>
      </c>
    </row>
    <row r="1564" spans="1:10" ht="14.25" customHeight="1" x14ac:dyDescent="0.25">
      <c r="A1564" s="197" t="s">
        <v>2656</v>
      </c>
      <c r="B1564" s="230" t="s">
        <v>2655</v>
      </c>
      <c r="C1564" s="231"/>
      <c r="D1564" s="231"/>
      <c r="E1564" s="231"/>
      <c r="F1564" s="231"/>
      <c r="G1564" s="231"/>
      <c r="H1564" s="231"/>
      <c r="I1564" s="231"/>
      <c r="J1564" s="232"/>
    </row>
    <row r="1565" spans="1:10" ht="22.9" customHeight="1" x14ac:dyDescent="0.25">
      <c r="A1565" s="192" t="s">
        <v>2725</v>
      </c>
      <c r="B1565" s="192" t="s">
        <v>2630</v>
      </c>
      <c r="C1565" s="192" t="s">
        <v>2748</v>
      </c>
      <c r="D1565" s="230" t="s">
        <v>2483</v>
      </c>
      <c r="E1565" s="231"/>
      <c r="F1565" s="232"/>
      <c r="G1565" s="192" t="s">
        <v>1</v>
      </c>
      <c r="H1565" s="191">
        <v>2.0999999999999998E-6</v>
      </c>
      <c r="I1565" s="190">
        <v>1206.8588999999999</v>
      </c>
      <c r="J1565" s="189">
        <v>0</v>
      </c>
    </row>
    <row r="1566" spans="1:10" ht="14.25" customHeight="1" x14ac:dyDescent="0.25">
      <c r="A1566" s="192" t="s">
        <v>2631</v>
      </c>
      <c r="B1566" s="192" t="s">
        <v>2630</v>
      </c>
      <c r="C1566" s="192" t="s">
        <v>2693</v>
      </c>
      <c r="D1566" s="230" t="s">
        <v>2692</v>
      </c>
      <c r="E1566" s="231"/>
      <c r="F1566" s="232"/>
      <c r="G1566" s="192" t="s">
        <v>0</v>
      </c>
      <c r="H1566" s="191">
        <v>0.1041528</v>
      </c>
      <c r="I1566" s="190">
        <v>6.7</v>
      </c>
      <c r="J1566" s="189">
        <v>1.53</v>
      </c>
    </row>
    <row r="1567" spans="1:10" ht="14.25" customHeight="1" x14ac:dyDescent="0.25">
      <c r="A1567" s="192" t="s">
        <v>2631</v>
      </c>
      <c r="B1567" s="192" t="s">
        <v>2630</v>
      </c>
      <c r="C1567" s="192" t="s">
        <v>2691</v>
      </c>
      <c r="D1567" s="230" t="s">
        <v>2690</v>
      </c>
      <c r="E1567" s="231"/>
      <c r="F1567" s="232"/>
      <c r="G1567" s="192" t="s">
        <v>0</v>
      </c>
      <c r="H1567" s="191">
        <v>0.55580240000000003</v>
      </c>
      <c r="I1567" s="190">
        <v>8.93</v>
      </c>
      <c r="J1567" s="189">
        <v>10.85</v>
      </c>
    </row>
    <row r="1568" spans="1:10" ht="14.25" customHeight="1" x14ac:dyDescent="0.25">
      <c r="A1568" s="192" t="s">
        <v>2631</v>
      </c>
      <c r="B1568" s="192" t="s">
        <v>2630</v>
      </c>
      <c r="C1568" s="192" t="s">
        <v>2739</v>
      </c>
      <c r="D1568" s="230" t="s">
        <v>2738</v>
      </c>
      <c r="E1568" s="231"/>
      <c r="F1568" s="232"/>
      <c r="G1568" s="192" t="s">
        <v>0</v>
      </c>
      <c r="H1568" s="191">
        <v>2.1305999999999999E-2</v>
      </c>
      <c r="I1568" s="190">
        <v>9.89</v>
      </c>
      <c r="J1568" s="189">
        <v>0.46</v>
      </c>
    </row>
    <row r="1569" spans="1:10" ht="14.25" customHeight="1" x14ac:dyDescent="0.25">
      <c r="A1569" s="239" t="s">
        <v>2627</v>
      </c>
      <c r="B1569" s="240"/>
      <c r="C1569" s="240"/>
      <c r="D1569" s="240"/>
      <c r="E1569" s="241"/>
      <c r="F1569" s="188">
        <v>5.87</v>
      </c>
      <c r="G1569" s="239" t="s">
        <v>2626</v>
      </c>
      <c r="H1569" s="240"/>
      <c r="I1569" s="241"/>
      <c r="J1569" s="188">
        <v>39.81</v>
      </c>
    </row>
    <row r="1570" spans="1:10" ht="14.25" customHeight="1" x14ac:dyDescent="0.25">
      <c r="A1570" s="239" t="s">
        <v>2625</v>
      </c>
      <c r="B1570" s="240"/>
      <c r="C1570" s="240"/>
      <c r="D1570" s="240"/>
      <c r="E1570" s="241"/>
      <c r="F1570" s="188">
        <v>6.98</v>
      </c>
      <c r="G1570" s="239" t="s">
        <v>2624</v>
      </c>
      <c r="H1570" s="240"/>
      <c r="I1570" s="241"/>
      <c r="J1570" s="188">
        <v>8.9499999999999993</v>
      </c>
    </row>
    <row r="1571" spans="1:10" ht="14.25" customHeight="1" x14ac:dyDescent="0.25">
      <c r="A1571" s="239" t="s">
        <v>2623</v>
      </c>
      <c r="B1571" s="240"/>
      <c r="C1571" s="240"/>
      <c r="D1571" s="240"/>
      <c r="E1571" s="241"/>
      <c r="F1571" s="188">
        <v>12.85</v>
      </c>
      <c r="G1571" s="239" t="s">
        <v>2622</v>
      </c>
      <c r="H1571" s="240"/>
      <c r="I1571" s="241"/>
      <c r="J1571" s="188">
        <v>48.76</v>
      </c>
    </row>
    <row r="1572" spans="1:10" ht="14.25" customHeight="1" x14ac:dyDescent="0.25">
      <c r="A1572" s="196" t="s">
        <v>302</v>
      </c>
      <c r="B1572" s="196" t="s">
        <v>2630</v>
      </c>
      <c r="C1572" s="196" t="s">
        <v>3730</v>
      </c>
      <c r="D1572" s="233" t="s">
        <v>291</v>
      </c>
      <c r="E1572" s="234"/>
      <c r="F1572" s="234"/>
      <c r="G1572" s="234"/>
      <c r="H1572" s="234"/>
      <c r="I1572" s="235"/>
      <c r="J1572" s="196" t="s">
        <v>19</v>
      </c>
    </row>
    <row r="1573" spans="1:10" ht="14.25" customHeight="1" x14ac:dyDescent="0.25">
      <c r="A1573" s="195" t="s">
        <v>74</v>
      </c>
      <c r="B1573" s="195" t="s">
        <v>75</v>
      </c>
      <c r="C1573" s="195" t="s">
        <v>29</v>
      </c>
      <c r="D1573" s="236" t="s">
        <v>30</v>
      </c>
      <c r="E1573" s="237"/>
      <c r="F1573" s="238"/>
      <c r="G1573" s="195" t="s">
        <v>2635</v>
      </c>
      <c r="H1573" s="195" t="s">
        <v>1465</v>
      </c>
      <c r="I1573" s="194" t="s">
        <v>2634</v>
      </c>
      <c r="J1573" s="193" t="s">
        <v>76</v>
      </c>
    </row>
    <row r="1574" spans="1:10" ht="14.25" customHeight="1" x14ac:dyDescent="0.25">
      <c r="A1574" s="192" t="s">
        <v>2643</v>
      </c>
      <c r="B1574" s="192" t="s">
        <v>2630</v>
      </c>
      <c r="C1574" s="192" t="s">
        <v>3680</v>
      </c>
      <c r="D1574" s="230" t="s">
        <v>1639</v>
      </c>
      <c r="E1574" s="231"/>
      <c r="F1574" s="232"/>
      <c r="G1574" s="192" t="s">
        <v>19</v>
      </c>
      <c r="H1574" s="191">
        <v>1.07</v>
      </c>
      <c r="I1574" s="190">
        <v>7.024</v>
      </c>
      <c r="J1574" s="189">
        <v>7.52</v>
      </c>
    </row>
    <row r="1575" spans="1:10" ht="22.9" customHeight="1" x14ac:dyDescent="0.25">
      <c r="A1575" s="192" t="s">
        <v>2643</v>
      </c>
      <c r="B1575" s="192" t="s">
        <v>2630</v>
      </c>
      <c r="C1575" s="192" t="s">
        <v>2753</v>
      </c>
      <c r="D1575" s="230" t="s">
        <v>1753</v>
      </c>
      <c r="E1575" s="231"/>
      <c r="F1575" s="232"/>
      <c r="G1575" s="192" t="s">
        <v>1</v>
      </c>
      <c r="H1575" s="191">
        <v>0.97</v>
      </c>
      <c r="I1575" s="190">
        <v>0.1782</v>
      </c>
      <c r="J1575" s="189">
        <v>0.17</v>
      </c>
    </row>
    <row r="1576" spans="1:10" ht="14.25" customHeight="1" x14ac:dyDescent="0.25">
      <c r="A1576" s="192" t="s">
        <v>2643</v>
      </c>
      <c r="B1576" s="192" t="s">
        <v>2630</v>
      </c>
      <c r="C1576" s="192" t="s">
        <v>2751</v>
      </c>
      <c r="D1576" s="230" t="s">
        <v>1647</v>
      </c>
      <c r="E1576" s="231"/>
      <c r="F1576" s="232"/>
      <c r="G1576" s="192" t="s">
        <v>19</v>
      </c>
      <c r="H1576" s="191">
        <v>2.5000000000000001E-2</v>
      </c>
      <c r="I1576" s="190">
        <v>20.415700000000001</v>
      </c>
      <c r="J1576" s="189">
        <v>0.51</v>
      </c>
    </row>
    <row r="1577" spans="1:10" ht="14.25" customHeight="1" x14ac:dyDescent="0.25">
      <c r="A1577" s="192" t="s">
        <v>2631</v>
      </c>
      <c r="B1577" s="192" t="s">
        <v>2630</v>
      </c>
      <c r="C1577" s="192" t="s">
        <v>2745</v>
      </c>
      <c r="D1577" s="230" t="s">
        <v>2744</v>
      </c>
      <c r="E1577" s="231"/>
      <c r="F1577" s="232"/>
      <c r="G1577" s="192" t="s">
        <v>0</v>
      </c>
      <c r="H1577" s="191">
        <v>2.82262E-2</v>
      </c>
      <c r="I1577" s="190">
        <v>6.46</v>
      </c>
      <c r="J1577" s="189">
        <v>0.4</v>
      </c>
    </row>
    <row r="1578" spans="1:10" ht="14.25" customHeight="1" x14ac:dyDescent="0.25">
      <c r="A1578" s="192" t="s">
        <v>2631</v>
      </c>
      <c r="B1578" s="192" t="s">
        <v>2630</v>
      </c>
      <c r="C1578" s="192" t="s">
        <v>2743</v>
      </c>
      <c r="D1578" s="230" t="s">
        <v>2742</v>
      </c>
      <c r="E1578" s="231"/>
      <c r="F1578" s="232"/>
      <c r="G1578" s="192" t="s">
        <v>0</v>
      </c>
      <c r="H1578" s="191">
        <v>0.17858850000000001</v>
      </c>
      <c r="I1578" s="190">
        <v>8.93</v>
      </c>
      <c r="J1578" s="189">
        <v>3.49</v>
      </c>
    </row>
    <row r="1579" spans="1:10" ht="14.25" customHeight="1" x14ac:dyDescent="0.25">
      <c r="A1579" s="239" t="s">
        <v>2627</v>
      </c>
      <c r="B1579" s="240"/>
      <c r="C1579" s="240"/>
      <c r="D1579" s="240"/>
      <c r="E1579" s="241"/>
      <c r="F1579" s="188">
        <v>1.77</v>
      </c>
      <c r="G1579" s="239" t="s">
        <v>2626</v>
      </c>
      <c r="H1579" s="240"/>
      <c r="I1579" s="241"/>
      <c r="J1579" s="188">
        <v>13.67</v>
      </c>
    </row>
    <row r="1580" spans="1:10" ht="14.25" customHeight="1" x14ac:dyDescent="0.25">
      <c r="A1580" s="239" t="s">
        <v>2625</v>
      </c>
      <c r="B1580" s="240"/>
      <c r="C1580" s="240"/>
      <c r="D1580" s="240"/>
      <c r="E1580" s="241"/>
      <c r="F1580" s="188">
        <v>2.11</v>
      </c>
      <c r="G1580" s="239" t="s">
        <v>2624</v>
      </c>
      <c r="H1580" s="240"/>
      <c r="I1580" s="241"/>
      <c r="J1580" s="188">
        <v>3.07</v>
      </c>
    </row>
    <row r="1581" spans="1:10" ht="14.25" customHeight="1" x14ac:dyDescent="0.25">
      <c r="A1581" s="239" t="s">
        <v>2623</v>
      </c>
      <c r="B1581" s="240"/>
      <c r="C1581" s="240"/>
      <c r="D1581" s="240"/>
      <c r="E1581" s="241"/>
      <c r="F1581" s="188">
        <v>3.88</v>
      </c>
      <c r="G1581" s="239" t="s">
        <v>2622</v>
      </c>
      <c r="H1581" s="240"/>
      <c r="I1581" s="241"/>
      <c r="J1581" s="188">
        <v>16.739999999999998</v>
      </c>
    </row>
    <row r="1582" spans="1:10" ht="14.25" customHeight="1" x14ac:dyDescent="0.25">
      <c r="A1582" s="196" t="s">
        <v>303</v>
      </c>
      <c r="B1582" s="196" t="s">
        <v>2630</v>
      </c>
      <c r="C1582" s="196" t="s">
        <v>3729</v>
      </c>
      <c r="D1582" s="233" t="s">
        <v>293</v>
      </c>
      <c r="E1582" s="234"/>
      <c r="F1582" s="234"/>
      <c r="G1582" s="234"/>
      <c r="H1582" s="234"/>
      <c r="I1582" s="235"/>
      <c r="J1582" s="196" t="s">
        <v>19</v>
      </c>
    </row>
    <row r="1583" spans="1:10" ht="14.25" customHeight="1" x14ac:dyDescent="0.25">
      <c r="A1583" s="195" t="s">
        <v>74</v>
      </c>
      <c r="B1583" s="195" t="s">
        <v>75</v>
      </c>
      <c r="C1583" s="195" t="s">
        <v>29</v>
      </c>
      <c r="D1583" s="236" t="s">
        <v>30</v>
      </c>
      <c r="E1583" s="237"/>
      <c r="F1583" s="238"/>
      <c r="G1583" s="195" t="s">
        <v>2635</v>
      </c>
      <c r="H1583" s="195" t="s">
        <v>1465</v>
      </c>
      <c r="I1583" s="194" t="s">
        <v>2634</v>
      </c>
      <c r="J1583" s="193" t="s">
        <v>76</v>
      </c>
    </row>
    <row r="1584" spans="1:10" ht="14.25" customHeight="1" x14ac:dyDescent="0.25">
      <c r="A1584" s="192" t="s">
        <v>2643</v>
      </c>
      <c r="B1584" s="192" t="s">
        <v>2630</v>
      </c>
      <c r="C1584" s="192" t="s">
        <v>3592</v>
      </c>
      <c r="D1584" s="230" t="s">
        <v>1593</v>
      </c>
      <c r="E1584" s="231"/>
      <c r="F1584" s="232"/>
      <c r="G1584" s="192" t="s">
        <v>19</v>
      </c>
      <c r="H1584" s="191">
        <v>1.1100000000000001</v>
      </c>
      <c r="I1584" s="190">
        <v>7.0644999999999998</v>
      </c>
      <c r="J1584" s="189">
        <v>7.84</v>
      </c>
    </row>
    <row r="1585" spans="1:10" ht="22.9" customHeight="1" x14ac:dyDescent="0.25">
      <c r="A1585" s="192" t="s">
        <v>2643</v>
      </c>
      <c r="B1585" s="192" t="s">
        <v>2630</v>
      </c>
      <c r="C1585" s="192" t="s">
        <v>2753</v>
      </c>
      <c r="D1585" s="230" t="s">
        <v>1753</v>
      </c>
      <c r="E1585" s="231"/>
      <c r="F1585" s="232"/>
      <c r="G1585" s="192" t="s">
        <v>1</v>
      </c>
      <c r="H1585" s="191">
        <v>0.74299999999999999</v>
      </c>
      <c r="I1585" s="190">
        <v>0.1782</v>
      </c>
      <c r="J1585" s="189">
        <v>0.13</v>
      </c>
    </row>
    <row r="1586" spans="1:10" ht="14.25" customHeight="1" x14ac:dyDescent="0.25">
      <c r="A1586" s="192" t="s">
        <v>2643</v>
      </c>
      <c r="B1586" s="192" t="s">
        <v>2630</v>
      </c>
      <c r="C1586" s="192" t="s">
        <v>2751</v>
      </c>
      <c r="D1586" s="230" t="s">
        <v>1647</v>
      </c>
      <c r="E1586" s="231"/>
      <c r="F1586" s="232"/>
      <c r="G1586" s="192" t="s">
        <v>19</v>
      </c>
      <c r="H1586" s="191">
        <v>2.5000000000000001E-2</v>
      </c>
      <c r="I1586" s="190">
        <v>20.415700000000001</v>
      </c>
      <c r="J1586" s="189">
        <v>0.51</v>
      </c>
    </row>
    <row r="1587" spans="1:10" ht="14.25" customHeight="1" x14ac:dyDescent="0.25">
      <c r="A1587" s="192" t="s">
        <v>2631</v>
      </c>
      <c r="B1587" s="192" t="s">
        <v>2630</v>
      </c>
      <c r="C1587" s="192" t="s">
        <v>2745</v>
      </c>
      <c r="D1587" s="230" t="s">
        <v>2744</v>
      </c>
      <c r="E1587" s="231"/>
      <c r="F1587" s="232"/>
      <c r="G1587" s="192" t="s">
        <v>0</v>
      </c>
      <c r="H1587" s="191">
        <v>2.05463E-2</v>
      </c>
      <c r="I1587" s="190">
        <v>6.46</v>
      </c>
      <c r="J1587" s="189">
        <v>0.28999999999999998</v>
      </c>
    </row>
    <row r="1588" spans="1:10" ht="14.25" customHeight="1" x14ac:dyDescent="0.25">
      <c r="A1588" s="192" t="s">
        <v>2631</v>
      </c>
      <c r="B1588" s="192" t="s">
        <v>2630</v>
      </c>
      <c r="C1588" s="192" t="s">
        <v>2743</v>
      </c>
      <c r="D1588" s="230" t="s">
        <v>2742</v>
      </c>
      <c r="E1588" s="231"/>
      <c r="F1588" s="232"/>
      <c r="G1588" s="192" t="s">
        <v>0</v>
      </c>
      <c r="H1588" s="191">
        <v>0.12846930000000001</v>
      </c>
      <c r="I1588" s="190">
        <v>8.93</v>
      </c>
      <c r="J1588" s="189">
        <v>2.5099999999999998</v>
      </c>
    </row>
    <row r="1589" spans="1:10" ht="14.25" customHeight="1" x14ac:dyDescent="0.25">
      <c r="A1589" s="239" t="s">
        <v>2627</v>
      </c>
      <c r="B1589" s="240"/>
      <c r="C1589" s="240"/>
      <c r="D1589" s="240"/>
      <c r="E1589" s="241"/>
      <c r="F1589" s="188">
        <v>1.28</v>
      </c>
      <c r="G1589" s="239" t="s">
        <v>2626</v>
      </c>
      <c r="H1589" s="240"/>
      <c r="I1589" s="241"/>
      <c r="J1589" s="188">
        <v>12.42</v>
      </c>
    </row>
    <row r="1590" spans="1:10" ht="14.25" customHeight="1" x14ac:dyDescent="0.25">
      <c r="A1590" s="239" t="s">
        <v>2625</v>
      </c>
      <c r="B1590" s="240"/>
      <c r="C1590" s="240"/>
      <c r="D1590" s="240"/>
      <c r="E1590" s="241"/>
      <c r="F1590" s="188">
        <v>1.52</v>
      </c>
      <c r="G1590" s="239" t="s">
        <v>2624</v>
      </c>
      <c r="H1590" s="240"/>
      <c r="I1590" s="241"/>
      <c r="J1590" s="188">
        <v>2.79</v>
      </c>
    </row>
    <row r="1591" spans="1:10" ht="14.25" customHeight="1" x14ac:dyDescent="0.25">
      <c r="A1591" s="239" t="s">
        <v>2623</v>
      </c>
      <c r="B1591" s="240"/>
      <c r="C1591" s="240"/>
      <c r="D1591" s="240"/>
      <c r="E1591" s="241"/>
      <c r="F1591" s="188">
        <v>2.8</v>
      </c>
      <c r="G1591" s="239" t="s">
        <v>2622</v>
      </c>
      <c r="H1591" s="240"/>
      <c r="I1591" s="241"/>
      <c r="J1591" s="188">
        <v>15.21</v>
      </c>
    </row>
    <row r="1592" spans="1:10" ht="14.25" customHeight="1" x14ac:dyDescent="0.25">
      <c r="A1592" s="196" t="s">
        <v>304</v>
      </c>
      <c r="B1592" s="196" t="s">
        <v>2630</v>
      </c>
      <c r="C1592" s="196" t="s">
        <v>3728</v>
      </c>
      <c r="D1592" s="233" t="s">
        <v>235</v>
      </c>
      <c r="E1592" s="234"/>
      <c r="F1592" s="234"/>
      <c r="G1592" s="234"/>
      <c r="H1592" s="234"/>
      <c r="I1592" s="235"/>
      <c r="J1592" s="196" t="s">
        <v>19</v>
      </c>
    </row>
    <row r="1593" spans="1:10" ht="14.25" customHeight="1" x14ac:dyDescent="0.25">
      <c r="A1593" s="195" t="s">
        <v>74</v>
      </c>
      <c r="B1593" s="195" t="s">
        <v>75</v>
      </c>
      <c r="C1593" s="195" t="s">
        <v>29</v>
      </c>
      <c r="D1593" s="236" t="s">
        <v>30</v>
      </c>
      <c r="E1593" s="237"/>
      <c r="F1593" s="238"/>
      <c r="G1593" s="195" t="s">
        <v>2635</v>
      </c>
      <c r="H1593" s="195" t="s">
        <v>1465</v>
      </c>
      <c r="I1593" s="194" t="s">
        <v>2634</v>
      </c>
      <c r="J1593" s="193" t="s">
        <v>76</v>
      </c>
    </row>
    <row r="1594" spans="1:10" ht="14.25" customHeight="1" x14ac:dyDescent="0.25">
      <c r="A1594" s="192" t="s">
        <v>2643</v>
      </c>
      <c r="B1594" s="192" t="s">
        <v>2630</v>
      </c>
      <c r="C1594" s="192" t="s">
        <v>3711</v>
      </c>
      <c r="D1594" s="230" t="s">
        <v>1589</v>
      </c>
      <c r="E1594" s="231"/>
      <c r="F1594" s="232"/>
      <c r="G1594" s="192" t="s">
        <v>19</v>
      </c>
      <c r="H1594" s="191">
        <v>1.1100000000000001</v>
      </c>
      <c r="I1594" s="190">
        <v>6.6593999999999998</v>
      </c>
      <c r="J1594" s="189">
        <v>7.39</v>
      </c>
    </row>
    <row r="1595" spans="1:10" ht="22.9" customHeight="1" x14ac:dyDescent="0.25">
      <c r="A1595" s="192" t="s">
        <v>2643</v>
      </c>
      <c r="B1595" s="192" t="s">
        <v>2630</v>
      </c>
      <c r="C1595" s="192" t="s">
        <v>2753</v>
      </c>
      <c r="D1595" s="230" t="s">
        <v>1753</v>
      </c>
      <c r="E1595" s="231"/>
      <c r="F1595" s="232"/>
      <c r="G1595" s="192" t="s">
        <v>1</v>
      </c>
      <c r="H1595" s="191">
        <v>0.54300000000000004</v>
      </c>
      <c r="I1595" s="190">
        <v>0.1782</v>
      </c>
      <c r="J1595" s="189">
        <v>0.1</v>
      </c>
    </row>
    <row r="1596" spans="1:10" ht="14.25" customHeight="1" x14ac:dyDescent="0.25">
      <c r="A1596" s="192" t="s">
        <v>2643</v>
      </c>
      <c r="B1596" s="192" t="s">
        <v>2630</v>
      </c>
      <c r="C1596" s="192" t="s">
        <v>2751</v>
      </c>
      <c r="D1596" s="230" t="s">
        <v>1647</v>
      </c>
      <c r="E1596" s="231"/>
      <c r="F1596" s="232"/>
      <c r="G1596" s="192" t="s">
        <v>19</v>
      </c>
      <c r="H1596" s="191">
        <v>2.5000000000000001E-2</v>
      </c>
      <c r="I1596" s="190">
        <v>20.415700000000001</v>
      </c>
      <c r="J1596" s="189">
        <v>0.51</v>
      </c>
    </row>
    <row r="1597" spans="1:10" ht="14.25" customHeight="1" x14ac:dyDescent="0.25">
      <c r="A1597" s="192" t="s">
        <v>2631</v>
      </c>
      <c r="B1597" s="192" t="s">
        <v>2630</v>
      </c>
      <c r="C1597" s="192" t="s">
        <v>2745</v>
      </c>
      <c r="D1597" s="230" t="s">
        <v>2744</v>
      </c>
      <c r="E1597" s="231"/>
      <c r="F1597" s="232"/>
      <c r="G1597" s="192" t="s">
        <v>0</v>
      </c>
      <c r="H1597" s="191">
        <v>1.52526E-2</v>
      </c>
      <c r="I1597" s="190">
        <v>6.46</v>
      </c>
      <c r="J1597" s="189">
        <v>0.22</v>
      </c>
    </row>
    <row r="1598" spans="1:10" ht="14.25" customHeight="1" x14ac:dyDescent="0.25">
      <c r="A1598" s="192" t="s">
        <v>2631</v>
      </c>
      <c r="B1598" s="192" t="s">
        <v>2630</v>
      </c>
      <c r="C1598" s="192" t="s">
        <v>2743</v>
      </c>
      <c r="D1598" s="230" t="s">
        <v>2742</v>
      </c>
      <c r="E1598" s="231"/>
      <c r="F1598" s="232"/>
      <c r="G1598" s="192" t="s">
        <v>0</v>
      </c>
      <c r="H1598" s="191">
        <v>9.4503900000000002E-2</v>
      </c>
      <c r="I1598" s="190">
        <v>8.93</v>
      </c>
      <c r="J1598" s="189">
        <v>1.85</v>
      </c>
    </row>
    <row r="1599" spans="1:10" ht="14.25" customHeight="1" x14ac:dyDescent="0.25">
      <c r="A1599" s="239" t="s">
        <v>2627</v>
      </c>
      <c r="B1599" s="240"/>
      <c r="C1599" s="240"/>
      <c r="D1599" s="240"/>
      <c r="E1599" s="241"/>
      <c r="F1599" s="188">
        <v>0.94</v>
      </c>
      <c r="G1599" s="239" t="s">
        <v>2626</v>
      </c>
      <c r="H1599" s="240"/>
      <c r="I1599" s="241"/>
      <c r="J1599" s="188">
        <v>10.9</v>
      </c>
    </row>
    <row r="1600" spans="1:10" ht="14.25" customHeight="1" x14ac:dyDescent="0.25">
      <c r="A1600" s="239" t="s">
        <v>2625</v>
      </c>
      <c r="B1600" s="240"/>
      <c r="C1600" s="240"/>
      <c r="D1600" s="240"/>
      <c r="E1600" s="241"/>
      <c r="F1600" s="188">
        <v>1.1200000000000001</v>
      </c>
      <c r="G1600" s="239" t="s">
        <v>2624</v>
      </c>
      <c r="H1600" s="240"/>
      <c r="I1600" s="241"/>
      <c r="J1600" s="188">
        <v>2.4500000000000002</v>
      </c>
    </row>
    <row r="1601" spans="1:10" ht="14.25" customHeight="1" x14ac:dyDescent="0.25">
      <c r="A1601" s="239" t="s">
        <v>2623</v>
      </c>
      <c r="B1601" s="240"/>
      <c r="C1601" s="240"/>
      <c r="D1601" s="240"/>
      <c r="E1601" s="241"/>
      <c r="F1601" s="188">
        <v>2.06</v>
      </c>
      <c r="G1601" s="239" t="s">
        <v>2622</v>
      </c>
      <c r="H1601" s="240"/>
      <c r="I1601" s="241"/>
      <c r="J1601" s="188">
        <v>13.35</v>
      </c>
    </row>
    <row r="1602" spans="1:10" ht="14.25" customHeight="1" x14ac:dyDescent="0.25">
      <c r="A1602" s="196" t="s">
        <v>305</v>
      </c>
      <c r="B1602" s="196" t="s">
        <v>2630</v>
      </c>
      <c r="C1602" s="196" t="s">
        <v>3727</v>
      </c>
      <c r="D1602" s="233" t="s">
        <v>254</v>
      </c>
      <c r="E1602" s="234"/>
      <c r="F1602" s="234"/>
      <c r="G1602" s="234"/>
      <c r="H1602" s="234"/>
      <c r="I1602" s="235"/>
      <c r="J1602" s="196" t="s">
        <v>19</v>
      </c>
    </row>
    <row r="1603" spans="1:10" ht="14.25" customHeight="1" x14ac:dyDescent="0.25">
      <c r="A1603" s="195" t="s">
        <v>74</v>
      </c>
      <c r="B1603" s="195" t="s">
        <v>75</v>
      </c>
      <c r="C1603" s="195" t="s">
        <v>29</v>
      </c>
      <c r="D1603" s="236" t="s">
        <v>30</v>
      </c>
      <c r="E1603" s="237"/>
      <c r="F1603" s="238"/>
      <c r="G1603" s="195" t="s">
        <v>2635</v>
      </c>
      <c r="H1603" s="195" t="s">
        <v>1465</v>
      </c>
      <c r="I1603" s="194" t="s">
        <v>2634</v>
      </c>
      <c r="J1603" s="193" t="s">
        <v>76</v>
      </c>
    </row>
    <row r="1604" spans="1:10" ht="22.9" customHeight="1" x14ac:dyDescent="0.25">
      <c r="A1604" s="192" t="s">
        <v>2643</v>
      </c>
      <c r="B1604" s="192" t="s">
        <v>2630</v>
      </c>
      <c r="C1604" s="192" t="s">
        <v>2753</v>
      </c>
      <c r="D1604" s="230" t="s">
        <v>1753</v>
      </c>
      <c r="E1604" s="231"/>
      <c r="F1604" s="232"/>
      <c r="G1604" s="192" t="s">
        <v>1</v>
      </c>
      <c r="H1604" s="191">
        <v>1.19</v>
      </c>
      <c r="I1604" s="190">
        <v>0.1782</v>
      </c>
      <c r="J1604" s="189">
        <v>0.21</v>
      </c>
    </row>
    <row r="1605" spans="1:10" ht="14.25" customHeight="1" x14ac:dyDescent="0.25">
      <c r="A1605" s="192" t="s">
        <v>2643</v>
      </c>
      <c r="B1605" s="192" t="s">
        <v>2630</v>
      </c>
      <c r="C1605" s="192" t="s">
        <v>2752</v>
      </c>
      <c r="D1605" s="230" t="s">
        <v>1616</v>
      </c>
      <c r="E1605" s="231"/>
      <c r="F1605" s="232"/>
      <c r="G1605" s="192" t="s">
        <v>19</v>
      </c>
      <c r="H1605" s="191">
        <v>1.07</v>
      </c>
      <c r="I1605" s="190">
        <v>6.3029000000000002</v>
      </c>
      <c r="J1605" s="189">
        <v>6.74</v>
      </c>
    </row>
    <row r="1606" spans="1:10" ht="14.25" customHeight="1" x14ac:dyDescent="0.25">
      <c r="A1606" s="192" t="s">
        <v>2643</v>
      </c>
      <c r="B1606" s="192" t="s">
        <v>2630</v>
      </c>
      <c r="C1606" s="192" t="s">
        <v>2751</v>
      </c>
      <c r="D1606" s="230" t="s">
        <v>1647</v>
      </c>
      <c r="E1606" s="231"/>
      <c r="F1606" s="232"/>
      <c r="G1606" s="192" t="s">
        <v>19</v>
      </c>
      <c r="H1606" s="191">
        <v>2.5000000000000001E-2</v>
      </c>
      <c r="I1606" s="190">
        <v>20.415700000000001</v>
      </c>
      <c r="J1606" s="189">
        <v>0.51</v>
      </c>
    </row>
    <row r="1607" spans="1:10" ht="14.25" customHeight="1" x14ac:dyDescent="0.25">
      <c r="A1607" s="192" t="s">
        <v>2631</v>
      </c>
      <c r="B1607" s="192" t="s">
        <v>2630</v>
      </c>
      <c r="C1607" s="192" t="s">
        <v>2745</v>
      </c>
      <c r="D1607" s="230" t="s">
        <v>2744</v>
      </c>
      <c r="E1607" s="231"/>
      <c r="F1607" s="232"/>
      <c r="G1607" s="192" t="s">
        <v>0</v>
      </c>
      <c r="H1607" s="191">
        <v>3.9108200000000003E-2</v>
      </c>
      <c r="I1607" s="190">
        <v>6.46</v>
      </c>
      <c r="J1607" s="189">
        <v>0.55000000000000004</v>
      </c>
    </row>
    <row r="1608" spans="1:10" ht="14.25" customHeight="1" x14ac:dyDescent="0.25">
      <c r="A1608" s="192" t="s">
        <v>2631</v>
      </c>
      <c r="B1608" s="192" t="s">
        <v>2630</v>
      </c>
      <c r="C1608" s="192" t="s">
        <v>2743</v>
      </c>
      <c r="D1608" s="230" t="s">
        <v>2742</v>
      </c>
      <c r="E1608" s="231"/>
      <c r="F1608" s="232"/>
      <c r="G1608" s="192" t="s">
        <v>0</v>
      </c>
      <c r="H1608" s="191">
        <v>0.25006610000000001</v>
      </c>
      <c r="I1608" s="190">
        <v>8.93</v>
      </c>
      <c r="J1608" s="189">
        <v>4.88</v>
      </c>
    </row>
    <row r="1609" spans="1:10" ht="14.25" customHeight="1" x14ac:dyDescent="0.25">
      <c r="A1609" s="239" t="s">
        <v>2627</v>
      </c>
      <c r="B1609" s="240"/>
      <c r="C1609" s="240"/>
      <c r="D1609" s="240"/>
      <c r="E1609" s="241"/>
      <c r="F1609" s="188">
        <v>2.4900000000000002</v>
      </c>
      <c r="G1609" s="239" t="s">
        <v>2626</v>
      </c>
      <c r="H1609" s="240"/>
      <c r="I1609" s="241"/>
      <c r="J1609" s="188">
        <v>15.12</v>
      </c>
    </row>
    <row r="1610" spans="1:10" ht="14.25" customHeight="1" x14ac:dyDescent="0.25">
      <c r="A1610" s="239" t="s">
        <v>2625</v>
      </c>
      <c r="B1610" s="240"/>
      <c r="C1610" s="240"/>
      <c r="D1610" s="240"/>
      <c r="E1610" s="241"/>
      <c r="F1610" s="188">
        <v>2.95</v>
      </c>
      <c r="G1610" s="239" t="s">
        <v>2624</v>
      </c>
      <c r="H1610" s="240"/>
      <c r="I1610" s="241"/>
      <c r="J1610" s="188">
        <v>3.4</v>
      </c>
    </row>
    <row r="1611" spans="1:10" ht="14.25" customHeight="1" x14ac:dyDescent="0.25">
      <c r="A1611" s="239" t="s">
        <v>2623</v>
      </c>
      <c r="B1611" s="240"/>
      <c r="C1611" s="240"/>
      <c r="D1611" s="240"/>
      <c r="E1611" s="241"/>
      <c r="F1611" s="188">
        <v>5.44</v>
      </c>
      <c r="G1611" s="239" t="s">
        <v>2622</v>
      </c>
      <c r="H1611" s="240"/>
      <c r="I1611" s="241"/>
      <c r="J1611" s="188">
        <v>18.52</v>
      </c>
    </row>
    <row r="1612" spans="1:10" ht="14.25" customHeight="1" x14ac:dyDescent="0.25">
      <c r="A1612" s="196" t="s">
        <v>306</v>
      </c>
      <c r="B1612" s="196" t="s">
        <v>2630</v>
      </c>
      <c r="C1612" s="196" t="s">
        <v>3726</v>
      </c>
      <c r="D1612" s="233" t="s">
        <v>307</v>
      </c>
      <c r="E1612" s="234"/>
      <c r="F1612" s="234"/>
      <c r="G1612" s="234"/>
      <c r="H1612" s="234"/>
      <c r="I1612" s="235"/>
      <c r="J1612" s="196" t="s">
        <v>19</v>
      </c>
    </row>
    <row r="1613" spans="1:10" ht="14.25" customHeight="1" x14ac:dyDescent="0.25">
      <c r="A1613" s="195" t="s">
        <v>74</v>
      </c>
      <c r="B1613" s="195" t="s">
        <v>75</v>
      </c>
      <c r="C1613" s="195" t="s">
        <v>29</v>
      </c>
      <c r="D1613" s="236" t="s">
        <v>30</v>
      </c>
      <c r="E1613" s="237"/>
      <c r="F1613" s="238"/>
      <c r="G1613" s="195" t="s">
        <v>2635</v>
      </c>
      <c r="H1613" s="195" t="s">
        <v>1465</v>
      </c>
      <c r="I1613" s="194" t="s">
        <v>2634</v>
      </c>
      <c r="J1613" s="193" t="s">
        <v>76</v>
      </c>
    </row>
    <row r="1614" spans="1:10" ht="22.9" customHeight="1" x14ac:dyDescent="0.25">
      <c r="A1614" s="192" t="s">
        <v>2643</v>
      </c>
      <c r="B1614" s="192" t="s">
        <v>2630</v>
      </c>
      <c r="C1614" s="192" t="s">
        <v>2753</v>
      </c>
      <c r="D1614" s="230" t="s">
        <v>1753</v>
      </c>
      <c r="E1614" s="231"/>
      <c r="F1614" s="232"/>
      <c r="G1614" s="192" t="s">
        <v>1</v>
      </c>
      <c r="H1614" s="191">
        <v>0.21199999999999999</v>
      </c>
      <c r="I1614" s="190">
        <v>0.1782</v>
      </c>
      <c r="J1614" s="189">
        <v>0.04</v>
      </c>
    </row>
    <row r="1615" spans="1:10" ht="14.25" customHeight="1" x14ac:dyDescent="0.25">
      <c r="A1615" s="192" t="s">
        <v>2643</v>
      </c>
      <c r="B1615" s="192" t="s">
        <v>2630</v>
      </c>
      <c r="C1615" s="192" t="s">
        <v>3725</v>
      </c>
      <c r="D1615" s="230" t="s">
        <v>1690</v>
      </c>
      <c r="E1615" s="231"/>
      <c r="F1615" s="232"/>
      <c r="G1615" s="192" t="s">
        <v>19</v>
      </c>
      <c r="H1615" s="191">
        <v>1.1100000000000001</v>
      </c>
      <c r="I1615" s="190">
        <v>5.7682000000000002</v>
      </c>
      <c r="J1615" s="189">
        <v>6.4</v>
      </c>
    </row>
    <row r="1616" spans="1:10" ht="14.25" customHeight="1" x14ac:dyDescent="0.25">
      <c r="A1616" s="192" t="s">
        <v>2643</v>
      </c>
      <c r="B1616" s="192" t="s">
        <v>2630</v>
      </c>
      <c r="C1616" s="192" t="s">
        <v>2751</v>
      </c>
      <c r="D1616" s="230" t="s">
        <v>1647</v>
      </c>
      <c r="E1616" s="231"/>
      <c r="F1616" s="232"/>
      <c r="G1616" s="192" t="s">
        <v>19</v>
      </c>
      <c r="H1616" s="191">
        <v>2.5000000000000001E-2</v>
      </c>
      <c r="I1616" s="190">
        <v>20.415700000000001</v>
      </c>
      <c r="J1616" s="189">
        <v>0.51</v>
      </c>
    </row>
    <row r="1617" spans="1:10" ht="14.25" customHeight="1" x14ac:dyDescent="0.25">
      <c r="A1617" s="192" t="s">
        <v>2631</v>
      </c>
      <c r="B1617" s="192" t="s">
        <v>2630</v>
      </c>
      <c r="C1617" s="192" t="s">
        <v>2745</v>
      </c>
      <c r="D1617" s="230" t="s">
        <v>2744</v>
      </c>
      <c r="E1617" s="231"/>
      <c r="F1617" s="232"/>
      <c r="G1617" s="192" t="s">
        <v>0</v>
      </c>
      <c r="H1617" s="191">
        <v>7.2884999999999998E-3</v>
      </c>
      <c r="I1617" s="190">
        <v>6.46</v>
      </c>
      <c r="J1617" s="189">
        <v>0.1</v>
      </c>
    </row>
    <row r="1618" spans="1:10" ht="14.25" customHeight="1" x14ac:dyDescent="0.25">
      <c r="A1618" s="192" t="s">
        <v>2631</v>
      </c>
      <c r="B1618" s="192" t="s">
        <v>2630</v>
      </c>
      <c r="C1618" s="192" t="s">
        <v>2743</v>
      </c>
      <c r="D1618" s="230" t="s">
        <v>2742</v>
      </c>
      <c r="E1618" s="231"/>
      <c r="F1618" s="232"/>
      <c r="G1618" s="192" t="s">
        <v>0</v>
      </c>
      <c r="H1618" s="191">
        <v>4.8472099999999997E-2</v>
      </c>
      <c r="I1618" s="190">
        <v>8.93</v>
      </c>
      <c r="J1618" s="189">
        <v>0.95</v>
      </c>
    </row>
    <row r="1619" spans="1:10" ht="14.25" customHeight="1" x14ac:dyDescent="0.25">
      <c r="A1619" s="239" t="s">
        <v>2627</v>
      </c>
      <c r="B1619" s="240"/>
      <c r="C1619" s="240"/>
      <c r="D1619" s="240"/>
      <c r="E1619" s="241"/>
      <c r="F1619" s="188">
        <v>0.48</v>
      </c>
      <c r="G1619" s="239" t="s">
        <v>2626</v>
      </c>
      <c r="H1619" s="240"/>
      <c r="I1619" s="241"/>
      <c r="J1619" s="188">
        <v>8.42</v>
      </c>
    </row>
    <row r="1620" spans="1:10" ht="14.25" customHeight="1" x14ac:dyDescent="0.25">
      <c r="A1620" s="239" t="s">
        <v>2625</v>
      </c>
      <c r="B1620" s="240"/>
      <c r="C1620" s="240"/>
      <c r="D1620" s="240"/>
      <c r="E1620" s="241"/>
      <c r="F1620" s="188">
        <v>0.56999999999999995</v>
      </c>
      <c r="G1620" s="239" t="s">
        <v>2624</v>
      </c>
      <c r="H1620" s="240"/>
      <c r="I1620" s="241"/>
      <c r="J1620" s="188">
        <v>1.89</v>
      </c>
    </row>
    <row r="1621" spans="1:10" ht="14.25" customHeight="1" x14ac:dyDescent="0.25">
      <c r="A1621" s="239" t="s">
        <v>2623</v>
      </c>
      <c r="B1621" s="240"/>
      <c r="C1621" s="240"/>
      <c r="D1621" s="240"/>
      <c r="E1621" s="241"/>
      <c r="F1621" s="188">
        <v>1.05</v>
      </c>
      <c r="G1621" s="239" t="s">
        <v>2622</v>
      </c>
      <c r="H1621" s="240"/>
      <c r="I1621" s="241"/>
      <c r="J1621" s="188">
        <v>10.31</v>
      </c>
    </row>
    <row r="1622" spans="1:10" ht="14.25" customHeight="1" x14ac:dyDescent="0.25">
      <c r="A1622" s="196" t="s">
        <v>3724</v>
      </c>
      <c r="B1622" s="196" t="s">
        <v>2642</v>
      </c>
      <c r="C1622" s="196" t="s">
        <v>3710</v>
      </c>
      <c r="D1622" s="233" t="s">
        <v>236</v>
      </c>
      <c r="E1622" s="234"/>
      <c r="F1622" s="234"/>
      <c r="G1622" s="234"/>
      <c r="H1622" s="234"/>
      <c r="I1622" s="235"/>
      <c r="J1622" s="196" t="s">
        <v>1576</v>
      </c>
    </row>
    <row r="1623" spans="1:10" ht="14.25" customHeight="1" x14ac:dyDescent="0.25">
      <c r="A1623" s="195" t="s">
        <v>74</v>
      </c>
      <c r="B1623" s="195" t="s">
        <v>75</v>
      </c>
      <c r="C1623" s="195" t="s">
        <v>29</v>
      </c>
      <c r="D1623" s="236" t="s">
        <v>30</v>
      </c>
      <c r="E1623" s="237"/>
      <c r="F1623" s="238"/>
      <c r="G1623" s="195" t="s">
        <v>2635</v>
      </c>
      <c r="H1623" s="195" t="s">
        <v>1465</v>
      </c>
      <c r="I1623" s="194" t="s">
        <v>2634</v>
      </c>
      <c r="J1623" s="193" t="s">
        <v>76</v>
      </c>
    </row>
    <row r="1624" spans="1:10" ht="14.25" customHeight="1" x14ac:dyDescent="0.25">
      <c r="A1624" s="192" t="s">
        <v>2643</v>
      </c>
      <c r="B1624" s="192" t="s">
        <v>2642</v>
      </c>
      <c r="C1624" s="192" t="s">
        <v>1582</v>
      </c>
      <c r="D1624" s="230" t="s">
        <v>1583</v>
      </c>
      <c r="E1624" s="231"/>
      <c r="F1624" s="232"/>
      <c r="G1624" s="192" t="s">
        <v>1584</v>
      </c>
      <c r="H1624" s="191">
        <v>7.34</v>
      </c>
      <c r="I1624" s="190">
        <v>37.0642</v>
      </c>
      <c r="J1624" s="189">
        <v>272.05</v>
      </c>
    </row>
    <row r="1625" spans="1:10" ht="14.25" customHeight="1" x14ac:dyDescent="0.25">
      <c r="A1625" s="192" t="s">
        <v>2643</v>
      </c>
      <c r="B1625" s="192" t="s">
        <v>2642</v>
      </c>
      <c r="C1625" s="192" t="s">
        <v>1590</v>
      </c>
      <c r="D1625" s="230" t="s">
        <v>1591</v>
      </c>
      <c r="E1625" s="231"/>
      <c r="F1625" s="232"/>
      <c r="G1625" s="192" t="s">
        <v>1575</v>
      </c>
      <c r="H1625" s="191">
        <v>0.84</v>
      </c>
      <c r="I1625" s="190">
        <v>182.79329999999999</v>
      </c>
      <c r="J1625" s="189">
        <v>153.55000000000001</v>
      </c>
    </row>
    <row r="1626" spans="1:10" ht="10.9" customHeight="1" x14ac:dyDescent="0.25"/>
    <row r="1627" spans="1:10" ht="11.25" customHeight="1" x14ac:dyDescent="0.25">
      <c r="A1627" s="242" t="s">
        <v>2621</v>
      </c>
      <c r="B1627" s="242"/>
      <c r="C1627" s="242"/>
      <c r="D1627" s="242"/>
      <c r="E1627" s="242"/>
      <c r="F1627" s="242"/>
      <c r="G1627" s="242"/>
      <c r="H1627" s="242"/>
      <c r="I1627" s="242"/>
      <c r="J1627" s="242"/>
    </row>
    <row r="1628" spans="1:10" ht="11.25" customHeight="1" x14ac:dyDescent="0.25">
      <c r="A1628" s="242" t="s">
        <v>2620</v>
      </c>
      <c r="B1628" s="242"/>
      <c r="C1628" s="242"/>
      <c r="D1628" s="242"/>
      <c r="E1628" s="242"/>
      <c r="F1628" s="242"/>
      <c r="G1628" s="242"/>
      <c r="H1628" s="242"/>
      <c r="I1628" s="242"/>
      <c r="J1628" s="242"/>
    </row>
    <row r="1629" spans="1:10" ht="11.25" customHeight="1" x14ac:dyDescent="0.25">
      <c r="A1629" s="242" t="s">
        <v>2619</v>
      </c>
      <c r="B1629" s="242"/>
      <c r="C1629" s="242"/>
      <c r="D1629" s="242"/>
      <c r="E1629" s="242"/>
      <c r="F1629" s="242"/>
      <c r="G1629" s="242"/>
      <c r="H1629" s="242"/>
      <c r="I1629" s="242"/>
      <c r="J1629" s="242"/>
    </row>
    <row r="1630" spans="1:10" ht="70.900000000000006" customHeight="1" x14ac:dyDescent="0.25"/>
    <row r="1631" spans="1:10" ht="14.25" customHeight="1" x14ac:dyDescent="0.25">
      <c r="A1631" s="210" t="s">
        <v>2673</v>
      </c>
      <c r="B1631" s="211"/>
      <c r="C1631" s="211"/>
      <c r="D1631" s="211"/>
      <c r="E1631" s="211"/>
      <c r="F1631" s="211"/>
      <c r="G1631" s="211"/>
      <c r="H1631" s="211"/>
      <c r="I1631" s="211"/>
      <c r="J1631" s="212"/>
    </row>
    <row r="1632" spans="1:10" ht="14.25" customHeight="1" x14ac:dyDescent="0.25">
      <c r="A1632" s="200" t="s">
        <v>2672</v>
      </c>
      <c r="B1632" s="213" t="s">
        <v>77</v>
      </c>
      <c r="C1632" s="214"/>
      <c r="D1632" s="214"/>
      <c r="E1632" s="214"/>
      <c r="F1632" s="214"/>
      <c r="G1632" s="214"/>
      <c r="H1632" s="215"/>
      <c r="I1632" s="197" t="s">
        <v>2671</v>
      </c>
      <c r="J1632" s="192" t="s">
        <v>3723</v>
      </c>
    </row>
    <row r="1633" spans="1:10" ht="14.25" customHeight="1" x14ac:dyDescent="0.25">
      <c r="A1633" s="200" t="s">
        <v>81</v>
      </c>
      <c r="B1633" s="213" t="s">
        <v>85</v>
      </c>
      <c r="C1633" s="214"/>
      <c r="D1633" s="214"/>
      <c r="E1633" s="214"/>
      <c r="F1633" s="214"/>
      <c r="G1633" s="214"/>
      <c r="H1633" s="215"/>
      <c r="I1633" s="197" t="s">
        <v>2669</v>
      </c>
      <c r="J1633" s="202">
        <v>45477</v>
      </c>
    </row>
    <row r="1634" spans="1:10" ht="14.25" customHeight="1" x14ac:dyDescent="0.25">
      <c r="A1634" s="199" t="s">
        <v>2668</v>
      </c>
      <c r="B1634" s="213" t="s">
        <v>2667</v>
      </c>
      <c r="C1634" s="214"/>
      <c r="D1634" s="214"/>
      <c r="E1634" s="214"/>
      <c r="F1634" s="214"/>
      <c r="G1634" s="214"/>
      <c r="H1634" s="215"/>
      <c r="I1634" s="216" t="s">
        <v>2666</v>
      </c>
      <c r="J1634" s="217"/>
    </row>
    <row r="1635" spans="1:10" ht="14.25" customHeight="1" x14ac:dyDescent="0.25">
      <c r="A1635" s="218" t="s">
        <v>2665</v>
      </c>
      <c r="B1635" s="221" t="s">
        <v>2664</v>
      </c>
      <c r="C1635" s="222"/>
      <c r="D1635" s="222"/>
      <c r="E1635" s="222"/>
      <c r="F1635" s="222"/>
      <c r="G1635" s="222"/>
      <c r="H1635" s="223"/>
      <c r="I1635" s="197" t="s">
        <v>2663</v>
      </c>
      <c r="J1635" s="192" t="s">
        <v>2662</v>
      </c>
    </row>
    <row r="1636" spans="1:10" ht="14.25" customHeight="1" x14ac:dyDescent="0.25">
      <c r="A1636" s="219"/>
      <c r="B1636" s="224"/>
      <c r="C1636" s="225"/>
      <c r="D1636" s="225"/>
      <c r="E1636" s="225"/>
      <c r="F1636" s="225"/>
      <c r="G1636" s="225"/>
      <c r="H1636" s="226"/>
      <c r="I1636" s="198" t="s">
        <v>2661</v>
      </c>
      <c r="J1636" s="192" t="s">
        <v>2660</v>
      </c>
    </row>
    <row r="1637" spans="1:10" ht="14.25" customHeight="1" x14ac:dyDescent="0.25">
      <c r="A1637" s="219"/>
      <c r="B1637" s="224"/>
      <c r="C1637" s="225"/>
      <c r="D1637" s="225"/>
      <c r="E1637" s="225"/>
      <c r="F1637" s="225"/>
      <c r="G1637" s="225"/>
      <c r="H1637" s="226"/>
      <c r="I1637" s="216" t="s">
        <v>27</v>
      </c>
      <c r="J1637" s="217"/>
    </row>
    <row r="1638" spans="1:10" ht="14.25" customHeight="1" x14ac:dyDescent="0.25">
      <c r="A1638" s="219"/>
      <c r="B1638" s="227"/>
      <c r="C1638" s="228"/>
      <c r="D1638" s="228"/>
      <c r="E1638" s="228"/>
      <c r="F1638" s="228"/>
      <c r="G1638" s="228"/>
      <c r="H1638" s="229"/>
      <c r="I1638" s="197" t="s">
        <v>2659</v>
      </c>
      <c r="J1638" s="192" t="s">
        <v>2658</v>
      </c>
    </row>
    <row r="1639" spans="1:10" ht="14.25" customHeight="1" x14ac:dyDescent="0.25">
      <c r="A1639" s="220"/>
      <c r="B1639" s="230" t="s">
        <v>2383</v>
      </c>
      <c r="C1639" s="231"/>
      <c r="D1639" s="232"/>
      <c r="E1639" s="230" t="s">
        <v>2383</v>
      </c>
      <c r="F1639" s="231"/>
      <c r="G1639" s="231"/>
      <c r="H1639" s="232"/>
      <c r="I1639" s="197" t="s">
        <v>2657</v>
      </c>
      <c r="J1639" s="192" t="s">
        <v>2383</v>
      </c>
    </row>
    <row r="1640" spans="1:10" ht="14.25" customHeight="1" x14ac:dyDescent="0.25">
      <c r="A1640" s="197" t="s">
        <v>2656</v>
      </c>
      <c r="B1640" s="230" t="s">
        <v>2655</v>
      </c>
      <c r="C1640" s="231"/>
      <c r="D1640" s="231"/>
      <c r="E1640" s="231"/>
      <c r="F1640" s="231"/>
      <c r="G1640" s="231"/>
      <c r="H1640" s="231"/>
      <c r="I1640" s="231"/>
      <c r="J1640" s="232"/>
    </row>
    <row r="1641" spans="1:10" ht="22.9" customHeight="1" x14ac:dyDescent="0.25">
      <c r="A1641" s="192" t="s">
        <v>2643</v>
      </c>
      <c r="B1641" s="192" t="s">
        <v>2630</v>
      </c>
      <c r="C1641" s="192" t="s">
        <v>2765</v>
      </c>
      <c r="D1641" s="230" t="s">
        <v>1626</v>
      </c>
      <c r="E1641" s="231"/>
      <c r="F1641" s="232"/>
      <c r="G1641" s="192" t="s">
        <v>1575</v>
      </c>
      <c r="H1641" s="191">
        <v>0.83</v>
      </c>
      <c r="I1641" s="190">
        <v>80.018199999999993</v>
      </c>
      <c r="J1641" s="189">
        <v>66.42</v>
      </c>
    </row>
    <row r="1642" spans="1:10" ht="14.25" customHeight="1" x14ac:dyDescent="0.25">
      <c r="A1642" s="192" t="s">
        <v>2725</v>
      </c>
      <c r="B1642" s="192" t="s">
        <v>2642</v>
      </c>
      <c r="C1642" s="192" t="s">
        <v>2103</v>
      </c>
      <c r="D1642" s="230" t="s">
        <v>2104</v>
      </c>
      <c r="E1642" s="231"/>
      <c r="F1642" s="232"/>
      <c r="G1642" s="192" t="s">
        <v>0</v>
      </c>
      <c r="H1642" s="191">
        <v>0.39</v>
      </c>
      <c r="I1642" s="190">
        <v>2.5114999999999998</v>
      </c>
      <c r="J1642" s="189">
        <v>0.98</v>
      </c>
    </row>
    <row r="1643" spans="1:10" ht="14.25" customHeight="1" x14ac:dyDescent="0.25">
      <c r="A1643" s="192" t="s">
        <v>2725</v>
      </c>
      <c r="B1643" s="192" t="s">
        <v>2642</v>
      </c>
      <c r="C1643" s="192" t="s">
        <v>2083</v>
      </c>
      <c r="D1643" s="230" t="s">
        <v>2084</v>
      </c>
      <c r="E1643" s="231"/>
      <c r="F1643" s="232"/>
      <c r="G1643" s="192" t="s">
        <v>0</v>
      </c>
      <c r="H1643" s="191">
        <v>0.65</v>
      </c>
      <c r="I1643" s="190">
        <v>1.7499</v>
      </c>
      <c r="J1643" s="189">
        <v>1.1399999999999999</v>
      </c>
    </row>
    <row r="1644" spans="1:10" ht="14.25" customHeight="1" x14ac:dyDescent="0.25">
      <c r="A1644" s="192" t="s">
        <v>2631</v>
      </c>
      <c r="B1644" s="192" t="s">
        <v>2642</v>
      </c>
      <c r="C1644" s="192" t="s">
        <v>2769</v>
      </c>
      <c r="D1644" s="230" t="s">
        <v>2768</v>
      </c>
      <c r="E1644" s="231"/>
      <c r="F1644" s="232"/>
      <c r="G1644" s="192" t="s">
        <v>0</v>
      </c>
      <c r="H1644" s="191">
        <v>0.45149299999999998</v>
      </c>
      <c r="I1644" s="190">
        <v>6.7</v>
      </c>
      <c r="J1644" s="189">
        <v>6.61</v>
      </c>
    </row>
    <row r="1645" spans="1:10" ht="14.25" customHeight="1" x14ac:dyDescent="0.25">
      <c r="A1645" s="192" t="s">
        <v>2631</v>
      </c>
      <c r="B1645" s="192" t="s">
        <v>2630</v>
      </c>
      <c r="C1645" s="192" t="s">
        <v>2639</v>
      </c>
      <c r="D1645" s="230" t="s">
        <v>2638</v>
      </c>
      <c r="E1645" s="231"/>
      <c r="F1645" s="232"/>
      <c r="G1645" s="192" t="s">
        <v>0</v>
      </c>
      <c r="H1645" s="191">
        <v>1.9101627000000001</v>
      </c>
      <c r="I1645" s="190">
        <v>8.93</v>
      </c>
      <c r="J1645" s="189">
        <v>37.299999999999997</v>
      </c>
    </row>
    <row r="1646" spans="1:10" ht="14.25" customHeight="1" x14ac:dyDescent="0.25">
      <c r="A1646" s="192" t="s">
        <v>2631</v>
      </c>
      <c r="B1646" s="192" t="s">
        <v>2630</v>
      </c>
      <c r="C1646" s="192" t="s">
        <v>2646</v>
      </c>
      <c r="D1646" s="230" t="s">
        <v>2645</v>
      </c>
      <c r="E1646" s="231"/>
      <c r="F1646" s="232"/>
      <c r="G1646" s="192" t="s">
        <v>0</v>
      </c>
      <c r="H1646" s="191">
        <v>12.1555812</v>
      </c>
      <c r="I1646" s="190">
        <v>6.46</v>
      </c>
      <c r="J1646" s="189">
        <v>171.7</v>
      </c>
    </row>
    <row r="1647" spans="1:10" ht="14.25" customHeight="1" x14ac:dyDescent="0.25">
      <c r="A1647" s="239" t="s">
        <v>2627</v>
      </c>
      <c r="B1647" s="240"/>
      <c r="C1647" s="240"/>
      <c r="D1647" s="240"/>
      <c r="E1647" s="241"/>
      <c r="F1647" s="188">
        <v>98.61</v>
      </c>
      <c r="G1647" s="239" t="s">
        <v>2626</v>
      </c>
      <c r="H1647" s="240"/>
      <c r="I1647" s="241"/>
      <c r="J1647" s="188">
        <v>819.59</v>
      </c>
    </row>
    <row r="1648" spans="1:10" ht="14.25" customHeight="1" x14ac:dyDescent="0.25">
      <c r="A1648" s="239" t="s">
        <v>2625</v>
      </c>
      <c r="B1648" s="240"/>
      <c r="C1648" s="240"/>
      <c r="D1648" s="240"/>
      <c r="E1648" s="241"/>
      <c r="F1648" s="188">
        <v>117.06</v>
      </c>
      <c r="G1648" s="239" t="s">
        <v>2624</v>
      </c>
      <c r="H1648" s="240"/>
      <c r="I1648" s="241"/>
      <c r="J1648" s="188">
        <v>184.16</v>
      </c>
    </row>
    <row r="1649" spans="1:10" ht="14.25" customHeight="1" x14ac:dyDescent="0.25">
      <c r="A1649" s="239" t="s">
        <v>2623</v>
      </c>
      <c r="B1649" s="240"/>
      <c r="C1649" s="240"/>
      <c r="D1649" s="240"/>
      <c r="E1649" s="241"/>
      <c r="F1649" s="188">
        <v>215.67</v>
      </c>
      <c r="G1649" s="239" t="s">
        <v>2622</v>
      </c>
      <c r="H1649" s="240"/>
      <c r="I1649" s="241"/>
      <c r="J1649" s="188">
        <v>1003.75</v>
      </c>
    </row>
    <row r="1650" spans="1:10" ht="22.9" customHeight="1" x14ac:dyDescent="0.25">
      <c r="A1650" s="196" t="s">
        <v>310</v>
      </c>
      <c r="B1650" s="196" t="s">
        <v>2630</v>
      </c>
      <c r="C1650" s="196" t="s">
        <v>3722</v>
      </c>
      <c r="D1650" s="233" t="s">
        <v>270</v>
      </c>
      <c r="E1650" s="234"/>
      <c r="F1650" s="234"/>
      <c r="G1650" s="234"/>
      <c r="H1650" s="234"/>
      <c r="I1650" s="235"/>
      <c r="J1650" s="196" t="s">
        <v>198</v>
      </c>
    </row>
    <row r="1651" spans="1:10" ht="14.25" customHeight="1" x14ac:dyDescent="0.25">
      <c r="A1651" s="195" t="s">
        <v>74</v>
      </c>
      <c r="B1651" s="195" t="s">
        <v>75</v>
      </c>
      <c r="C1651" s="195" t="s">
        <v>29</v>
      </c>
      <c r="D1651" s="236" t="s">
        <v>30</v>
      </c>
      <c r="E1651" s="237"/>
      <c r="F1651" s="238"/>
      <c r="G1651" s="195" t="s">
        <v>2635</v>
      </c>
      <c r="H1651" s="195" t="s">
        <v>1465</v>
      </c>
      <c r="I1651" s="194" t="s">
        <v>2634</v>
      </c>
      <c r="J1651" s="193" t="s">
        <v>76</v>
      </c>
    </row>
    <row r="1652" spans="1:10" ht="22.9" customHeight="1" x14ac:dyDescent="0.25">
      <c r="A1652" s="192" t="s">
        <v>2643</v>
      </c>
      <c r="B1652" s="192" t="s">
        <v>2630</v>
      </c>
      <c r="C1652" s="192" t="s">
        <v>3721</v>
      </c>
      <c r="D1652" s="230" t="s">
        <v>1629</v>
      </c>
      <c r="E1652" s="231"/>
      <c r="F1652" s="232"/>
      <c r="G1652" s="192" t="s">
        <v>1574</v>
      </c>
      <c r="H1652" s="191">
        <v>8.9511999999999994E-2</v>
      </c>
      <c r="I1652" s="190">
        <v>73.78</v>
      </c>
      <c r="J1652" s="189">
        <v>6.6</v>
      </c>
    </row>
    <row r="1653" spans="1:10" ht="22.9" customHeight="1" x14ac:dyDescent="0.25">
      <c r="A1653" s="192" t="s">
        <v>2643</v>
      </c>
      <c r="B1653" s="192" t="s">
        <v>2630</v>
      </c>
      <c r="C1653" s="192" t="s">
        <v>2762</v>
      </c>
      <c r="D1653" s="230" t="s">
        <v>2236</v>
      </c>
      <c r="E1653" s="231"/>
      <c r="F1653" s="232"/>
      <c r="G1653" s="192" t="s">
        <v>1606</v>
      </c>
      <c r="H1653" s="191">
        <v>4.0000000000000001E-3</v>
      </c>
      <c r="I1653" s="190">
        <v>6.4488000000000003</v>
      </c>
      <c r="J1653" s="189">
        <v>0.03</v>
      </c>
    </row>
    <row r="1654" spans="1:10" ht="14.25" customHeight="1" x14ac:dyDescent="0.25">
      <c r="A1654" s="192" t="s">
        <v>2643</v>
      </c>
      <c r="B1654" s="192" t="s">
        <v>2630</v>
      </c>
      <c r="C1654" s="192" t="s">
        <v>2734</v>
      </c>
      <c r="D1654" s="230" t="s">
        <v>2009</v>
      </c>
      <c r="E1654" s="231"/>
      <c r="F1654" s="232"/>
      <c r="G1654" s="192" t="s">
        <v>2010</v>
      </c>
      <c r="H1654" s="191">
        <v>5.7406000000000002E-3</v>
      </c>
      <c r="I1654" s="190">
        <v>0.95599999999999996</v>
      </c>
      <c r="J1654" s="189">
        <v>0.01</v>
      </c>
    </row>
    <row r="1655" spans="1:10" ht="14.25" customHeight="1" x14ac:dyDescent="0.25">
      <c r="A1655" s="192" t="s">
        <v>2643</v>
      </c>
      <c r="B1655" s="192" t="s">
        <v>2630</v>
      </c>
      <c r="C1655" s="192" t="s">
        <v>2759</v>
      </c>
      <c r="D1655" s="230" t="s">
        <v>1656</v>
      </c>
      <c r="E1655" s="231"/>
      <c r="F1655" s="232"/>
      <c r="G1655" s="192" t="s">
        <v>10</v>
      </c>
      <c r="H1655" s="191">
        <v>0.61887899999999996</v>
      </c>
      <c r="I1655" s="190">
        <v>3.0785999999999998</v>
      </c>
      <c r="J1655" s="189">
        <v>1.91</v>
      </c>
    </row>
    <row r="1656" spans="1:10" ht="14.25" customHeight="1" x14ac:dyDescent="0.25">
      <c r="A1656" s="192" t="s">
        <v>2643</v>
      </c>
      <c r="B1656" s="192" t="s">
        <v>2630</v>
      </c>
      <c r="C1656" s="192" t="s">
        <v>2758</v>
      </c>
      <c r="D1656" s="230" t="s">
        <v>1670</v>
      </c>
      <c r="E1656" s="231"/>
      <c r="F1656" s="232"/>
      <c r="G1656" s="192" t="s">
        <v>10</v>
      </c>
      <c r="H1656" s="191">
        <v>0.154636</v>
      </c>
      <c r="I1656" s="190">
        <v>8.8063000000000002</v>
      </c>
      <c r="J1656" s="189">
        <v>1.36</v>
      </c>
    </row>
    <row r="1657" spans="1:10" ht="14.25" customHeight="1" x14ac:dyDescent="0.25">
      <c r="A1657" s="192" t="s">
        <v>2643</v>
      </c>
      <c r="B1657" s="192" t="s">
        <v>2630</v>
      </c>
      <c r="C1657" s="192" t="s">
        <v>3591</v>
      </c>
      <c r="D1657" s="230" t="s">
        <v>1855</v>
      </c>
      <c r="E1657" s="231"/>
      <c r="F1657" s="232"/>
      <c r="G1657" s="192" t="s">
        <v>19</v>
      </c>
      <c r="H1657" s="191">
        <v>1.3936E-2</v>
      </c>
      <c r="I1657" s="190">
        <v>19.103300000000001</v>
      </c>
      <c r="J1657" s="189">
        <v>0.27</v>
      </c>
    </row>
    <row r="1658" spans="1:10" ht="22.9" customHeight="1" x14ac:dyDescent="0.25">
      <c r="A1658" s="192" t="s">
        <v>2643</v>
      </c>
      <c r="B1658" s="192" t="s">
        <v>2630</v>
      </c>
      <c r="C1658" s="192" t="s">
        <v>3720</v>
      </c>
      <c r="D1658" s="230" t="s">
        <v>1671</v>
      </c>
      <c r="E1658" s="231"/>
      <c r="F1658" s="232"/>
      <c r="G1658" s="192" t="s">
        <v>3</v>
      </c>
      <c r="H1658" s="191">
        <v>0.19600000000000001</v>
      </c>
      <c r="I1658" s="190">
        <v>12.4033</v>
      </c>
      <c r="J1658" s="189">
        <v>2.4300000000000002</v>
      </c>
    </row>
    <row r="1659" spans="1:10" ht="22.9" customHeight="1" x14ac:dyDescent="0.25">
      <c r="A1659" s="192" t="s">
        <v>2643</v>
      </c>
      <c r="B1659" s="192" t="s">
        <v>2630</v>
      </c>
      <c r="C1659" s="192" t="s">
        <v>3719</v>
      </c>
      <c r="D1659" s="230" t="s">
        <v>1651</v>
      </c>
      <c r="E1659" s="231"/>
      <c r="F1659" s="232"/>
      <c r="G1659" s="192" t="s">
        <v>3</v>
      </c>
      <c r="H1659" s="191">
        <v>0.78500000000000003</v>
      </c>
      <c r="I1659" s="190">
        <v>4.7717999999999998</v>
      </c>
      <c r="J1659" s="189">
        <v>3.75</v>
      </c>
    </row>
    <row r="1660" spans="1:10" ht="14.25" customHeight="1" x14ac:dyDescent="0.25">
      <c r="A1660" s="192" t="s">
        <v>2643</v>
      </c>
      <c r="B1660" s="192" t="s">
        <v>2630</v>
      </c>
      <c r="C1660" s="192" t="s">
        <v>3718</v>
      </c>
      <c r="D1660" s="230" t="s">
        <v>1839</v>
      </c>
      <c r="E1660" s="231"/>
      <c r="F1660" s="232"/>
      <c r="G1660" s="192" t="s">
        <v>19</v>
      </c>
      <c r="H1660" s="191">
        <v>1.9E-2</v>
      </c>
      <c r="I1660" s="190">
        <v>23.575299999999999</v>
      </c>
      <c r="J1660" s="189">
        <v>0.45</v>
      </c>
    </row>
    <row r="1661" spans="1:10" ht="22.9" customHeight="1" x14ac:dyDescent="0.25">
      <c r="A1661" s="192" t="s">
        <v>2643</v>
      </c>
      <c r="B1661" s="192" t="s">
        <v>2630</v>
      </c>
      <c r="C1661" s="192" t="s">
        <v>3717</v>
      </c>
      <c r="D1661" s="230" t="s">
        <v>1638</v>
      </c>
      <c r="E1661" s="231"/>
      <c r="F1661" s="232"/>
      <c r="G1661" s="192" t="s">
        <v>3</v>
      </c>
      <c r="H1661" s="191">
        <v>0.39300000000000002</v>
      </c>
      <c r="I1661" s="190">
        <v>12.962300000000001</v>
      </c>
      <c r="J1661" s="189">
        <v>5.09</v>
      </c>
    </row>
    <row r="1662" spans="1:10" ht="22.9" customHeight="1" x14ac:dyDescent="0.25">
      <c r="A1662" s="192" t="s">
        <v>2725</v>
      </c>
      <c r="B1662" s="192" t="s">
        <v>2630</v>
      </c>
      <c r="C1662" s="192" t="s">
        <v>2748</v>
      </c>
      <c r="D1662" s="230" t="s">
        <v>2483</v>
      </c>
      <c r="E1662" s="231"/>
      <c r="F1662" s="232"/>
      <c r="G1662" s="192" t="s">
        <v>1</v>
      </c>
      <c r="H1662" s="191">
        <v>2.0999999999999998E-6</v>
      </c>
      <c r="I1662" s="190">
        <v>1206.8588999999999</v>
      </c>
      <c r="J1662" s="189">
        <v>0</v>
      </c>
    </row>
    <row r="1663" spans="1:10" ht="14.25" customHeight="1" x14ac:dyDescent="0.25">
      <c r="A1663" s="192" t="s">
        <v>2631</v>
      </c>
      <c r="B1663" s="192" t="s">
        <v>2630</v>
      </c>
      <c r="C1663" s="192" t="s">
        <v>2693</v>
      </c>
      <c r="D1663" s="230" t="s">
        <v>2692</v>
      </c>
      <c r="E1663" s="231"/>
      <c r="F1663" s="232"/>
      <c r="G1663" s="192" t="s">
        <v>0</v>
      </c>
      <c r="H1663" s="191">
        <v>0.1041528</v>
      </c>
      <c r="I1663" s="190">
        <v>6.7</v>
      </c>
      <c r="J1663" s="189">
        <v>1.53</v>
      </c>
    </row>
    <row r="1664" spans="1:10" ht="14.25" customHeight="1" x14ac:dyDescent="0.25">
      <c r="A1664" s="192" t="s">
        <v>2631</v>
      </c>
      <c r="B1664" s="192" t="s">
        <v>2630</v>
      </c>
      <c r="C1664" s="192" t="s">
        <v>2691</v>
      </c>
      <c r="D1664" s="230" t="s">
        <v>2690</v>
      </c>
      <c r="E1664" s="231"/>
      <c r="F1664" s="232"/>
      <c r="G1664" s="192" t="s">
        <v>0</v>
      </c>
      <c r="H1664" s="191">
        <v>0.55580240000000003</v>
      </c>
      <c r="I1664" s="190">
        <v>8.93</v>
      </c>
      <c r="J1664" s="189">
        <v>10.85</v>
      </c>
    </row>
    <row r="1665" spans="1:10" ht="14.25" customHeight="1" x14ac:dyDescent="0.25">
      <c r="A1665" s="192" t="s">
        <v>2631</v>
      </c>
      <c r="B1665" s="192" t="s">
        <v>2630</v>
      </c>
      <c r="C1665" s="192" t="s">
        <v>2739</v>
      </c>
      <c r="D1665" s="230" t="s">
        <v>2738</v>
      </c>
      <c r="E1665" s="231"/>
      <c r="F1665" s="232"/>
      <c r="G1665" s="192" t="s">
        <v>0</v>
      </c>
      <c r="H1665" s="191">
        <v>2.1305999999999999E-2</v>
      </c>
      <c r="I1665" s="190">
        <v>9.89</v>
      </c>
      <c r="J1665" s="189">
        <v>0.46</v>
      </c>
    </row>
    <row r="1666" spans="1:10" ht="14.25" customHeight="1" x14ac:dyDescent="0.25">
      <c r="A1666" s="239" t="s">
        <v>2627</v>
      </c>
      <c r="B1666" s="240"/>
      <c r="C1666" s="240"/>
      <c r="D1666" s="240"/>
      <c r="E1666" s="241"/>
      <c r="F1666" s="188">
        <v>5.87</v>
      </c>
      <c r="G1666" s="239" t="s">
        <v>2626</v>
      </c>
      <c r="H1666" s="240"/>
      <c r="I1666" s="241"/>
      <c r="J1666" s="188">
        <v>39.81</v>
      </c>
    </row>
    <row r="1667" spans="1:10" ht="14.25" customHeight="1" x14ac:dyDescent="0.25">
      <c r="A1667" s="239" t="s">
        <v>2625</v>
      </c>
      <c r="B1667" s="240"/>
      <c r="C1667" s="240"/>
      <c r="D1667" s="240"/>
      <c r="E1667" s="241"/>
      <c r="F1667" s="188">
        <v>6.98</v>
      </c>
      <c r="G1667" s="239" t="s">
        <v>2624</v>
      </c>
      <c r="H1667" s="240"/>
      <c r="I1667" s="241"/>
      <c r="J1667" s="188">
        <v>8.9499999999999993</v>
      </c>
    </row>
    <row r="1668" spans="1:10" ht="14.25" customHeight="1" x14ac:dyDescent="0.25">
      <c r="A1668" s="239" t="s">
        <v>2623</v>
      </c>
      <c r="B1668" s="240"/>
      <c r="C1668" s="240"/>
      <c r="D1668" s="240"/>
      <c r="E1668" s="241"/>
      <c r="F1668" s="188">
        <v>12.85</v>
      </c>
      <c r="G1668" s="239" t="s">
        <v>2622</v>
      </c>
      <c r="H1668" s="240"/>
      <c r="I1668" s="241"/>
      <c r="J1668" s="188">
        <v>48.76</v>
      </c>
    </row>
    <row r="1669" spans="1:10" ht="22.9" customHeight="1" x14ac:dyDescent="0.25">
      <c r="A1669" s="196" t="s">
        <v>311</v>
      </c>
      <c r="B1669" s="196" t="s">
        <v>2630</v>
      </c>
      <c r="C1669" s="196" t="s">
        <v>3716</v>
      </c>
      <c r="D1669" s="233" t="s">
        <v>261</v>
      </c>
      <c r="E1669" s="234"/>
      <c r="F1669" s="234"/>
      <c r="G1669" s="234"/>
      <c r="H1669" s="234"/>
      <c r="I1669" s="235"/>
      <c r="J1669" s="196" t="s">
        <v>19</v>
      </c>
    </row>
    <row r="1670" spans="1:10" ht="14.25" customHeight="1" x14ac:dyDescent="0.25">
      <c r="A1670" s="195" t="s">
        <v>74</v>
      </c>
      <c r="B1670" s="195" t="s">
        <v>75</v>
      </c>
      <c r="C1670" s="195" t="s">
        <v>29</v>
      </c>
      <c r="D1670" s="236" t="s">
        <v>30</v>
      </c>
      <c r="E1670" s="237"/>
      <c r="F1670" s="238"/>
      <c r="G1670" s="195" t="s">
        <v>2635</v>
      </c>
      <c r="H1670" s="195" t="s">
        <v>1465</v>
      </c>
      <c r="I1670" s="194" t="s">
        <v>2634</v>
      </c>
      <c r="J1670" s="193" t="s">
        <v>76</v>
      </c>
    </row>
    <row r="1671" spans="1:10" ht="22.9" customHeight="1" x14ac:dyDescent="0.25">
      <c r="A1671" s="192" t="s">
        <v>2643</v>
      </c>
      <c r="B1671" s="192" t="s">
        <v>2630</v>
      </c>
      <c r="C1671" s="192" t="s">
        <v>2753</v>
      </c>
      <c r="D1671" s="230" t="s">
        <v>1753</v>
      </c>
      <c r="E1671" s="231"/>
      <c r="F1671" s="232"/>
      <c r="G1671" s="192" t="s">
        <v>1</v>
      </c>
      <c r="H1671" s="191">
        <v>1.19</v>
      </c>
      <c r="I1671" s="190">
        <v>0.1782</v>
      </c>
      <c r="J1671" s="189">
        <v>0.21</v>
      </c>
    </row>
    <row r="1672" spans="1:10" ht="14.25" customHeight="1" x14ac:dyDescent="0.25">
      <c r="A1672" s="192" t="s">
        <v>2643</v>
      </c>
      <c r="B1672" s="192" t="s">
        <v>2630</v>
      </c>
      <c r="C1672" s="192" t="s">
        <v>2752</v>
      </c>
      <c r="D1672" s="230" t="s">
        <v>1616</v>
      </c>
      <c r="E1672" s="231"/>
      <c r="F1672" s="232"/>
      <c r="G1672" s="192" t="s">
        <v>19</v>
      </c>
      <c r="H1672" s="191">
        <v>1.07</v>
      </c>
      <c r="I1672" s="190">
        <v>6.3029000000000002</v>
      </c>
      <c r="J1672" s="189">
        <v>6.74</v>
      </c>
    </row>
    <row r="1673" spans="1:10" ht="14.25" customHeight="1" x14ac:dyDescent="0.25">
      <c r="A1673" s="192" t="s">
        <v>2643</v>
      </c>
      <c r="B1673" s="192" t="s">
        <v>2630</v>
      </c>
      <c r="C1673" s="192" t="s">
        <v>2751</v>
      </c>
      <c r="D1673" s="230" t="s">
        <v>1647</v>
      </c>
      <c r="E1673" s="231"/>
      <c r="F1673" s="232"/>
      <c r="G1673" s="192" t="s">
        <v>19</v>
      </c>
      <c r="H1673" s="191">
        <v>2.5000000000000001E-2</v>
      </c>
      <c r="I1673" s="190">
        <v>20.415700000000001</v>
      </c>
      <c r="J1673" s="189">
        <v>0.51</v>
      </c>
    </row>
    <row r="1674" spans="1:10" ht="14.25" customHeight="1" x14ac:dyDescent="0.25">
      <c r="A1674" s="192" t="s">
        <v>2631</v>
      </c>
      <c r="B1674" s="192" t="s">
        <v>2630</v>
      </c>
      <c r="C1674" s="192" t="s">
        <v>2745</v>
      </c>
      <c r="D1674" s="230" t="s">
        <v>2744</v>
      </c>
      <c r="E1674" s="231"/>
      <c r="F1674" s="232"/>
      <c r="G1674" s="192" t="s">
        <v>0</v>
      </c>
      <c r="H1674" s="191">
        <v>2.37372E-2</v>
      </c>
      <c r="I1674" s="190">
        <v>6.46</v>
      </c>
      <c r="J1674" s="189">
        <v>0.34</v>
      </c>
    </row>
    <row r="1675" spans="1:10" ht="14.25" customHeight="1" x14ac:dyDescent="0.25">
      <c r="A1675" s="192" t="s">
        <v>2631</v>
      </c>
      <c r="B1675" s="192" t="s">
        <v>2630</v>
      </c>
      <c r="C1675" s="192" t="s">
        <v>2743</v>
      </c>
      <c r="D1675" s="230" t="s">
        <v>2742</v>
      </c>
      <c r="E1675" s="231"/>
      <c r="F1675" s="232"/>
      <c r="G1675" s="192" t="s">
        <v>0</v>
      </c>
      <c r="H1675" s="191">
        <v>0.14506910000000001</v>
      </c>
      <c r="I1675" s="190">
        <v>8.93</v>
      </c>
      <c r="J1675" s="189">
        <v>2.83</v>
      </c>
    </row>
    <row r="1676" spans="1:10" ht="14.25" customHeight="1" x14ac:dyDescent="0.25">
      <c r="A1676" s="239" t="s">
        <v>2627</v>
      </c>
      <c r="B1676" s="240"/>
      <c r="C1676" s="240"/>
      <c r="D1676" s="240"/>
      <c r="E1676" s="241"/>
      <c r="F1676" s="188">
        <v>1.45</v>
      </c>
      <c r="G1676" s="239" t="s">
        <v>2626</v>
      </c>
      <c r="H1676" s="240"/>
      <c r="I1676" s="241"/>
      <c r="J1676" s="188">
        <v>11.93</v>
      </c>
    </row>
    <row r="1677" spans="1:10" ht="14.25" customHeight="1" x14ac:dyDescent="0.25">
      <c r="A1677" s="239" t="s">
        <v>2625</v>
      </c>
      <c r="B1677" s="240"/>
      <c r="C1677" s="240"/>
      <c r="D1677" s="240"/>
      <c r="E1677" s="241"/>
      <c r="F1677" s="188">
        <v>1.72</v>
      </c>
      <c r="G1677" s="239" t="s">
        <v>2624</v>
      </c>
      <c r="H1677" s="240"/>
      <c r="I1677" s="241"/>
      <c r="J1677" s="188">
        <v>2.68</v>
      </c>
    </row>
    <row r="1678" spans="1:10" ht="14.25" customHeight="1" x14ac:dyDescent="0.25">
      <c r="A1678" s="239" t="s">
        <v>2623</v>
      </c>
      <c r="B1678" s="240"/>
      <c r="C1678" s="240"/>
      <c r="D1678" s="240"/>
      <c r="E1678" s="241"/>
      <c r="F1678" s="188">
        <v>3.17</v>
      </c>
      <c r="G1678" s="239" t="s">
        <v>2622</v>
      </c>
      <c r="H1678" s="240"/>
      <c r="I1678" s="241"/>
      <c r="J1678" s="188">
        <v>14.61</v>
      </c>
    </row>
    <row r="1679" spans="1:10" ht="22.9" customHeight="1" x14ac:dyDescent="0.25">
      <c r="A1679" s="196" t="s">
        <v>312</v>
      </c>
      <c r="B1679" s="196" t="s">
        <v>2630</v>
      </c>
      <c r="C1679" s="196" t="s">
        <v>3715</v>
      </c>
      <c r="D1679" s="233" t="s">
        <v>313</v>
      </c>
      <c r="E1679" s="234"/>
      <c r="F1679" s="234"/>
      <c r="G1679" s="234"/>
      <c r="H1679" s="234"/>
      <c r="I1679" s="235"/>
      <c r="J1679" s="196" t="s">
        <v>19</v>
      </c>
    </row>
    <row r="1680" spans="1:10" ht="14.25" customHeight="1" x14ac:dyDescent="0.25">
      <c r="A1680" s="195" t="s">
        <v>74</v>
      </c>
      <c r="B1680" s="195" t="s">
        <v>75</v>
      </c>
      <c r="C1680" s="195" t="s">
        <v>29</v>
      </c>
      <c r="D1680" s="236" t="s">
        <v>30</v>
      </c>
      <c r="E1680" s="237"/>
      <c r="F1680" s="238"/>
      <c r="G1680" s="195" t="s">
        <v>2635</v>
      </c>
      <c r="H1680" s="195" t="s">
        <v>1465</v>
      </c>
      <c r="I1680" s="194" t="s">
        <v>2634</v>
      </c>
      <c r="J1680" s="193" t="s">
        <v>76</v>
      </c>
    </row>
    <row r="1681" spans="1:10" ht="14.25" customHeight="1" x14ac:dyDescent="0.25">
      <c r="A1681" s="192" t="s">
        <v>2643</v>
      </c>
      <c r="B1681" s="192" t="s">
        <v>2630</v>
      </c>
      <c r="C1681" s="192" t="s">
        <v>3680</v>
      </c>
      <c r="D1681" s="230" t="s">
        <v>1639</v>
      </c>
      <c r="E1681" s="231"/>
      <c r="F1681" s="232"/>
      <c r="G1681" s="192" t="s">
        <v>19</v>
      </c>
      <c r="H1681" s="191">
        <v>1.07</v>
      </c>
      <c r="I1681" s="190">
        <v>7.024</v>
      </c>
      <c r="J1681" s="189">
        <v>7.52</v>
      </c>
    </row>
    <row r="1682" spans="1:10" ht="22.9" customHeight="1" x14ac:dyDescent="0.25">
      <c r="A1682" s="192" t="s">
        <v>2643</v>
      </c>
      <c r="B1682" s="192" t="s">
        <v>2630</v>
      </c>
      <c r="C1682" s="192" t="s">
        <v>2753</v>
      </c>
      <c r="D1682" s="230" t="s">
        <v>1753</v>
      </c>
      <c r="E1682" s="231"/>
      <c r="F1682" s="232"/>
      <c r="G1682" s="192" t="s">
        <v>1</v>
      </c>
      <c r="H1682" s="191">
        <v>0.97</v>
      </c>
      <c r="I1682" s="190">
        <v>0.1782</v>
      </c>
      <c r="J1682" s="189">
        <v>0.17</v>
      </c>
    </row>
    <row r="1683" spans="1:10" ht="14.25" customHeight="1" x14ac:dyDescent="0.25">
      <c r="A1683" s="192" t="s">
        <v>2643</v>
      </c>
      <c r="B1683" s="192" t="s">
        <v>2630</v>
      </c>
      <c r="C1683" s="192" t="s">
        <v>2751</v>
      </c>
      <c r="D1683" s="230" t="s">
        <v>1647</v>
      </c>
      <c r="E1683" s="231"/>
      <c r="F1683" s="232"/>
      <c r="G1683" s="192" t="s">
        <v>19</v>
      </c>
      <c r="H1683" s="191">
        <v>2.5000000000000001E-2</v>
      </c>
      <c r="I1683" s="190">
        <v>20.415700000000001</v>
      </c>
      <c r="J1683" s="189">
        <v>0.51</v>
      </c>
    </row>
    <row r="1684" spans="1:10" ht="14.25" customHeight="1" x14ac:dyDescent="0.25">
      <c r="A1684" s="192" t="s">
        <v>2631</v>
      </c>
      <c r="B1684" s="192" t="s">
        <v>2630</v>
      </c>
      <c r="C1684" s="192" t="s">
        <v>2745</v>
      </c>
      <c r="D1684" s="230" t="s">
        <v>2744</v>
      </c>
      <c r="E1684" s="231"/>
      <c r="F1684" s="232"/>
      <c r="G1684" s="192" t="s">
        <v>0</v>
      </c>
      <c r="H1684" s="191">
        <v>1.6232E-2</v>
      </c>
      <c r="I1684" s="190">
        <v>6.46</v>
      </c>
      <c r="J1684" s="189">
        <v>0.23</v>
      </c>
    </row>
    <row r="1685" spans="1:10" ht="14.25" customHeight="1" x14ac:dyDescent="0.25">
      <c r="A1685" s="192" t="s">
        <v>2631</v>
      </c>
      <c r="B1685" s="192" t="s">
        <v>2630</v>
      </c>
      <c r="C1685" s="192" t="s">
        <v>2743</v>
      </c>
      <c r="D1685" s="230" t="s">
        <v>2742</v>
      </c>
      <c r="E1685" s="231"/>
      <c r="F1685" s="232"/>
      <c r="G1685" s="192" t="s">
        <v>0</v>
      </c>
      <c r="H1685" s="191">
        <v>9.9172899999999994E-2</v>
      </c>
      <c r="I1685" s="190">
        <v>8.93</v>
      </c>
      <c r="J1685" s="189">
        <v>1.94</v>
      </c>
    </row>
    <row r="1686" spans="1:10" ht="14.25" customHeight="1" x14ac:dyDescent="0.25">
      <c r="A1686" s="239" t="s">
        <v>2627</v>
      </c>
      <c r="B1686" s="240"/>
      <c r="C1686" s="240"/>
      <c r="D1686" s="240"/>
      <c r="E1686" s="241"/>
      <c r="F1686" s="188">
        <v>0.99</v>
      </c>
      <c r="G1686" s="239" t="s">
        <v>2626</v>
      </c>
      <c r="H1686" s="240"/>
      <c r="I1686" s="241"/>
      <c r="J1686" s="188">
        <v>11.25</v>
      </c>
    </row>
    <row r="1687" spans="1:10" ht="14.25" customHeight="1" x14ac:dyDescent="0.25">
      <c r="A1687" s="239" t="s">
        <v>2625</v>
      </c>
      <c r="B1687" s="240"/>
      <c r="C1687" s="240"/>
      <c r="D1687" s="240"/>
      <c r="E1687" s="241"/>
      <c r="F1687" s="188">
        <v>1.17</v>
      </c>
      <c r="G1687" s="239" t="s">
        <v>2624</v>
      </c>
      <c r="H1687" s="240"/>
      <c r="I1687" s="241"/>
      <c r="J1687" s="188">
        <v>2.5299999999999998</v>
      </c>
    </row>
    <row r="1688" spans="1:10" ht="14.25" customHeight="1" x14ac:dyDescent="0.25">
      <c r="A1688" s="239" t="s">
        <v>2623</v>
      </c>
      <c r="B1688" s="240"/>
      <c r="C1688" s="240"/>
      <c r="D1688" s="240"/>
      <c r="E1688" s="241"/>
      <c r="F1688" s="188">
        <v>2.16</v>
      </c>
      <c r="G1688" s="239" t="s">
        <v>2622</v>
      </c>
      <c r="H1688" s="240"/>
      <c r="I1688" s="241"/>
      <c r="J1688" s="188">
        <v>13.78</v>
      </c>
    </row>
    <row r="1689" spans="1:10" ht="22.9" customHeight="1" x14ac:dyDescent="0.25">
      <c r="A1689" s="196" t="s">
        <v>314</v>
      </c>
      <c r="B1689" s="196" t="s">
        <v>2630</v>
      </c>
      <c r="C1689" s="196" t="s">
        <v>3714</v>
      </c>
      <c r="D1689" s="233" t="s">
        <v>315</v>
      </c>
      <c r="E1689" s="234"/>
      <c r="F1689" s="234"/>
      <c r="G1689" s="234"/>
      <c r="H1689" s="234"/>
      <c r="I1689" s="235"/>
      <c r="J1689" s="196" t="s">
        <v>19</v>
      </c>
    </row>
    <row r="1690" spans="1:10" ht="14.25" customHeight="1" x14ac:dyDescent="0.25">
      <c r="A1690" s="195" t="s">
        <v>74</v>
      </c>
      <c r="B1690" s="195" t="s">
        <v>75</v>
      </c>
      <c r="C1690" s="195" t="s">
        <v>29</v>
      </c>
      <c r="D1690" s="236" t="s">
        <v>30</v>
      </c>
      <c r="E1690" s="237"/>
      <c r="F1690" s="238"/>
      <c r="G1690" s="195" t="s">
        <v>2635</v>
      </c>
      <c r="H1690" s="195" t="s">
        <v>1465</v>
      </c>
      <c r="I1690" s="194" t="s">
        <v>2634</v>
      </c>
      <c r="J1690" s="193" t="s">
        <v>76</v>
      </c>
    </row>
    <row r="1691" spans="1:10" ht="14.25" customHeight="1" x14ac:dyDescent="0.25">
      <c r="A1691" s="192" t="s">
        <v>2643</v>
      </c>
      <c r="B1691" s="192" t="s">
        <v>2630</v>
      </c>
      <c r="C1691" s="192" t="s">
        <v>3592</v>
      </c>
      <c r="D1691" s="230" t="s">
        <v>1593</v>
      </c>
      <c r="E1691" s="231"/>
      <c r="F1691" s="232"/>
      <c r="G1691" s="192" t="s">
        <v>19</v>
      </c>
      <c r="H1691" s="191">
        <v>1.1100000000000001</v>
      </c>
      <c r="I1691" s="190">
        <v>7.0644999999999998</v>
      </c>
      <c r="J1691" s="189">
        <v>7.84</v>
      </c>
    </row>
    <row r="1692" spans="1:10" ht="22.9" customHeight="1" x14ac:dyDescent="0.25">
      <c r="A1692" s="192" t="s">
        <v>2643</v>
      </c>
      <c r="B1692" s="192" t="s">
        <v>2630</v>
      </c>
      <c r="C1692" s="192" t="s">
        <v>2753</v>
      </c>
      <c r="D1692" s="230" t="s">
        <v>1753</v>
      </c>
      <c r="E1692" s="231"/>
      <c r="F1692" s="232"/>
      <c r="G1692" s="192" t="s">
        <v>1</v>
      </c>
      <c r="H1692" s="191">
        <v>0.74299999999999999</v>
      </c>
      <c r="I1692" s="190">
        <v>0.1782</v>
      </c>
      <c r="J1692" s="189">
        <v>0.13</v>
      </c>
    </row>
    <row r="1693" spans="1:10" ht="14.25" customHeight="1" x14ac:dyDescent="0.25">
      <c r="A1693" s="192" t="s">
        <v>2643</v>
      </c>
      <c r="B1693" s="192" t="s">
        <v>2630</v>
      </c>
      <c r="C1693" s="192" t="s">
        <v>2751</v>
      </c>
      <c r="D1693" s="230" t="s">
        <v>1647</v>
      </c>
      <c r="E1693" s="231"/>
      <c r="F1693" s="232"/>
      <c r="G1693" s="192" t="s">
        <v>19</v>
      </c>
      <c r="H1693" s="191">
        <v>2.5000000000000001E-2</v>
      </c>
      <c r="I1693" s="190">
        <v>20.415700000000001</v>
      </c>
      <c r="J1693" s="189">
        <v>0.51</v>
      </c>
    </row>
    <row r="1694" spans="1:10" ht="14.25" customHeight="1" x14ac:dyDescent="0.25">
      <c r="A1694" s="192" t="s">
        <v>2631</v>
      </c>
      <c r="B1694" s="192" t="s">
        <v>2630</v>
      </c>
      <c r="C1694" s="192" t="s">
        <v>2745</v>
      </c>
      <c r="D1694" s="230" t="s">
        <v>2744</v>
      </c>
      <c r="E1694" s="231"/>
      <c r="F1694" s="232"/>
      <c r="G1694" s="192" t="s">
        <v>0</v>
      </c>
      <c r="H1694" s="191">
        <v>1.1240200000000001E-2</v>
      </c>
      <c r="I1694" s="190">
        <v>6.46</v>
      </c>
      <c r="J1694" s="189">
        <v>0.16</v>
      </c>
    </row>
    <row r="1695" spans="1:10" ht="14.25" customHeight="1" x14ac:dyDescent="0.25">
      <c r="A1695" s="192" t="s">
        <v>2631</v>
      </c>
      <c r="B1695" s="192" t="s">
        <v>2630</v>
      </c>
      <c r="C1695" s="192" t="s">
        <v>2743</v>
      </c>
      <c r="D1695" s="230" t="s">
        <v>2742</v>
      </c>
      <c r="E1695" s="231"/>
      <c r="F1695" s="232"/>
      <c r="G1695" s="192" t="s">
        <v>0</v>
      </c>
      <c r="H1695" s="191">
        <v>6.8886799999999998E-2</v>
      </c>
      <c r="I1695" s="190">
        <v>8.93</v>
      </c>
      <c r="J1695" s="189">
        <v>1.35</v>
      </c>
    </row>
    <row r="1696" spans="1:10" ht="26.65" customHeight="1" x14ac:dyDescent="0.25"/>
    <row r="1697" spans="1:10" ht="11.25" customHeight="1" x14ac:dyDescent="0.25">
      <c r="A1697" s="242" t="s">
        <v>2621</v>
      </c>
      <c r="B1697" s="242"/>
      <c r="C1697" s="242"/>
      <c r="D1697" s="242"/>
      <c r="E1697" s="242"/>
      <c r="F1697" s="242"/>
      <c r="G1697" s="242"/>
      <c r="H1697" s="242"/>
      <c r="I1697" s="242"/>
      <c r="J1697" s="242"/>
    </row>
    <row r="1698" spans="1:10" ht="11.25" customHeight="1" x14ac:dyDescent="0.25">
      <c r="A1698" s="242" t="s">
        <v>2620</v>
      </c>
      <c r="B1698" s="242"/>
      <c r="C1698" s="242"/>
      <c r="D1698" s="242"/>
      <c r="E1698" s="242"/>
      <c r="F1698" s="242"/>
      <c r="G1698" s="242"/>
      <c r="H1698" s="242"/>
      <c r="I1698" s="242"/>
      <c r="J1698" s="242"/>
    </row>
    <row r="1699" spans="1:10" ht="11.25" customHeight="1" x14ac:dyDescent="0.25">
      <c r="A1699" s="242" t="s">
        <v>2619</v>
      </c>
      <c r="B1699" s="242"/>
      <c r="C1699" s="242"/>
      <c r="D1699" s="242"/>
      <c r="E1699" s="242"/>
      <c r="F1699" s="242"/>
      <c r="G1699" s="242"/>
      <c r="H1699" s="242"/>
      <c r="I1699" s="242"/>
      <c r="J1699" s="242"/>
    </row>
    <row r="1700" spans="1:10" ht="70.900000000000006" customHeight="1" x14ac:dyDescent="0.25"/>
    <row r="1701" spans="1:10" ht="14.25" customHeight="1" x14ac:dyDescent="0.25">
      <c r="A1701" s="210" t="s">
        <v>2673</v>
      </c>
      <c r="B1701" s="211"/>
      <c r="C1701" s="211"/>
      <c r="D1701" s="211"/>
      <c r="E1701" s="211"/>
      <c r="F1701" s="211"/>
      <c r="G1701" s="211"/>
      <c r="H1701" s="211"/>
      <c r="I1701" s="211"/>
      <c r="J1701" s="212"/>
    </row>
    <row r="1702" spans="1:10" ht="14.25" customHeight="1" x14ac:dyDescent="0.25">
      <c r="A1702" s="200" t="s">
        <v>2672</v>
      </c>
      <c r="B1702" s="213" t="s">
        <v>77</v>
      </c>
      <c r="C1702" s="214"/>
      <c r="D1702" s="214"/>
      <c r="E1702" s="214"/>
      <c r="F1702" s="214"/>
      <c r="G1702" s="214"/>
      <c r="H1702" s="215"/>
      <c r="I1702" s="197" t="s">
        <v>2671</v>
      </c>
      <c r="J1702" s="192" t="s">
        <v>3713</v>
      </c>
    </row>
    <row r="1703" spans="1:10" ht="14.25" customHeight="1" x14ac:dyDescent="0.25">
      <c r="A1703" s="200" t="s">
        <v>81</v>
      </c>
      <c r="B1703" s="213" t="s">
        <v>85</v>
      </c>
      <c r="C1703" s="214"/>
      <c r="D1703" s="214"/>
      <c r="E1703" s="214"/>
      <c r="F1703" s="214"/>
      <c r="G1703" s="214"/>
      <c r="H1703" s="215"/>
      <c r="I1703" s="197" t="s">
        <v>2669</v>
      </c>
      <c r="J1703" s="202">
        <v>45477</v>
      </c>
    </row>
    <row r="1704" spans="1:10" ht="14.25" customHeight="1" x14ac:dyDescent="0.25">
      <c r="A1704" s="199" t="s">
        <v>2668</v>
      </c>
      <c r="B1704" s="213" t="s">
        <v>2667</v>
      </c>
      <c r="C1704" s="214"/>
      <c r="D1704" s="214"/>
      <c r="E1704" s="214"/>
      <c r="F1704" s="214"/>
      <c r="G1704" s="214"/>
      <c r="H1704" s="215"/>
      <c r="I1704" s="216" t="s">
        <v>2666</v>
      </c>
      <c r="J1704" s="217"/>
    </row>
    <row r="1705" spans="1:10" ht="14.25" customHeight="1" x14ac:dyDescent="0.25">
      <c r="A1705" s="218" t="s">
        <v>2665</v>
      </c>
      <c r="B1705" s="221" t="s">
        <v>2664</v>
      </c>
      <c r="C1705" s="222"/>
      <c r="D1705" s="222"/>
      <c r="E1705" s="222"/>
      <c r="F1705" s="222"/>
      <c r="G1705" s="222"/>
      <c r="H1705" s="223"/>
      <c r="I1705" s="197" t="s">
        <v>2663</v>
      </c>
      <c r="J1705" s="192" t="s">
        <v>2662</v>
      </c>
    </row>
    <row r="1706" spans="1:10" ht="14.25" customHeight="1" x14ac:dyDescent="0.25">
      <c r="A1706" s="219"/>
      <c r="B1706" s="224"/>
      <c r="C1706" s="225"/>
      <c r="D1706" s="225"/>
      <c r="E1706" s="225"/>
      <c r="F1706" s="225"/>
      <c r="G1706" s="225"/>
      <c r="H1706" s="226"/>
      <c r="I1706" s="198" t="s">
        <v>2661</v>
      </c>
      <c r="J1706" s="192" t="s">
        <v>2660</v>
      </c>
    </row>
    <row r="1707" spans="1:10" ht="14.25" customHeight="1" x14ac:dyDescent="0.25">
      <c r="A1707" s="219"/>
      <c r="B1707" s="224"/>
      <c r="C1707" s="225"/>
      <c r="D1707" s="225"/>
      <c r="E1707" s="225"/>
      <c r="F1707" s="225"/>
      <c r="G1707" s="225"/>
      <c r="H1707" s="226"/>
      <c r="I1707" s="216" t="s">
        <v>27</v>
      </c>
      <c r="J1707" s="217"/>
    </row>
    <row r="1708" spans="1:10" ht="14.25" customHeight="1" x14ac:dyDescent="0.25">
      <c r="A1708" s="219"/>
      <c r="B1708" s="227"/>
      <c r="C1708" s="228"/>
      <c r="D1708" s="228"/>
      <c r="E1708" s="228"/>
      <c r="F1708" s="228"/>
      <c r="G1708" s="228"/>
      <c r="H1708" s="229"/>
      <c r="I1708" s="197" t="s">
        <v>2659</v>
      </c>
      <c r="J1708" s="192" t="s">
        <v>2658</v>
      </c>
    </row>
    <row r="1709" spans="1:10" ht="14.25" customHeight="1" x14ac:dyDescent="0.25">
      <c r="A1709" s="220"/>
      <c r="B1709" s="230" t="s">
        <v>2383</v>
      </c>
      <c r="C1709" s="231"/>
      <c r="D1709" s="232"/>
      <c r="E1709" s="230" t="s">
        <v>2383</v>
      </c>
      <c r="F1709" s="231"/>
      <c r="G1709" s="231"/>
      <c r="H1709" s="232"/>
      <c r="I1709" s="197" t="s">
        <v>2657</v>
      </c>
      <c r="J1709" s="192" t="s">
        <v>2383</v>
      </c>
    </row>
    <row r="1710" spans="1:10" ht="14.25" customHeight="1" x14ac:dyDescent="0.25">
      <c r="A1710" s="197" t="s">
        <v>2656</v>
      </c>
      <c r="B1710" s="230" t="s">
        <v>2655</v>
      </c>
      <c r="C1710" s="231"/>
      <c r="D1710" s="231"/>
      <c r="E1710" s="231"/>
      <c r="F1710" s="231"/>
      <c r="G1710" s="231"/>
      <c r="H1710" s="231"/>
      <c r="I1710" s="231"/>
      <c r="J1710" s="232"/>
    </row>
    <row r="1711" spans="1:10" ht="14.25" customHeight="1" x14ac:dyDescent="0.25">
      <c r="A1711" s="239" t="s">
        <v>2627</v>
      </c>
      <c r="B1711" s="240"/>
      <c r="C1711" s="240"/>
      <c r="D1711" s="240"/>
      <c r="E1711" s="241"/>
      <c r="F1711" s="188">
        <v>0.69</v>
      </c>
      <c r="G1711" s="239" t="s">
        <v>2626</v>
      </c>
      <c r="H1711" s="240"/>
      <c r="I1711" s="241"/>
      <c r="J1711" s="188">
        <v>10.6</v>
      </c>
    </row>
    <row r="1712" spans="1:10" ht="14.25" customHeight="1" x14ac:dyDescent="0.25">
      <c r="A1712" s="239" t="s">
        <v>2625</v>
      </c>
      <c r="B1712" s="240"/>
      <c r="C1712" s="240"/>
      <c r="D1712" s="240"/>
      <c r="E1712" s="241"/>
      <c r="F1712" s="188">
        <v>0.82</v>
      </c>
      <c r="G1712" s="239" t="s">
        <v>2624</v>
      </c>
      <c r="H1712" s="240"/>
      <c r="I1712" s="241"/>
      <c r="J1712" s="188">
        <v>2.38</v>
      </c>
    </row>
    <row r="1713" spans="1:10" ht="14.25" customHeight="1" x14ac:dyDescent="0.25">
      <c r="A1713" s="239" t="s">
        <v>2623</v>
      </c>
      <c r="B1713" s="240"/>
      <c r="C1713" s="240"/>
      <c r="D1713" s="240"/>
      <c r="E1713" s="241"/>
      <c r="F1713" s="188">
        <v>1.51</v>
      </c>
      <c r="G1713" s="239" t="s">
        <v>2622</v>
      </c>
      <c r="H1713" s="240"/>
      <c r="I1713" s="241"/>
      <c r="J1713" s="188">
        <v>12.98</v>
      </c>
    </row>
    <row r="1714" spans="1:10" ht="22.9" customHeight="1" x14ac:dyDescent="0.25">
      <c r="A1714" s="196" t="s">
        <v>316</v>
      </c>
      <c r="B1714" s="196" t="s">
        <v>2630</v>
      </c>
      <c r="C1714" s="196" t="s">
        <v>3712</v>
      </c>
      <c r="D1714" s="233" t="s">
        <v>263</v>
      </c>
      <c r="E1714" s="234"/>
      <c r="F1714" s="234"/>
      <c r="G1714" s="234"/>
      <c r="H1714" s="234"/>
      <c r="I1714" s="235"/>
      <c r="J1714" s="196" t="s">
        <v>19</v>
      </c>
    </row>
    <row r="1715" spans="1:10" ht="14.25" customHeight="1" x14ac:dyDescent="0.25">
      <c r="A1715" s="195" t="s">
        <v>74</v>
      </c>
      <c r="B1715" s="195" t="s">
        <v>75</v>
      </c>
      <c r="C1715" s="195" t="s">
        <v>29</v>
      </c>
      <c r="D1715" s="236" t="s">
        <v>30</v>
      </c>
      <c r="E1715" s="237"/>
      <c r="F1715" s="238"/>
      <c r="G1715" s="195" t="s">
        <v>2635</v>
      </c>
      <c r="H1715" s="195" t="s">
        <v>1465</v>
      </c>
      <c r="I1715" s="194" t="s">
        <v>2634</v>
      </c>
      <c r="J1715" s="193" t="s">
        <v>76</v>
      </c>
    </row>
    <row r="1716" spans="1:10" ht="14.25" customHeight="1" x14ac:dyDescent="0.25">
      <c r="A1716" s="192" t="s">
        <v>2643</v>
      </c>
      <c r="B1716" s="192" t="s">
        <v>2630</v>
      </c>
      <c r="C1716" s="192" t="s">
        <v>3711</v>
      </c>
      <c r="D1716" s="230" t="s">
        <v>1589</v>
      </c>
      <c r="E1716" s="231"/>
      <c r="F1716" s="232"/>
      <c r="G1716" s="192" t="s">
        <v>19</v>
      </c>
      <c r="H1716" s="191">
        <v>1.1100000000000001</v>
      </c>
      <c r="I1716" s="190">
        <v>6.6593999999999998</v>
      </c>
      <c r="J1716" s="189">
        <v>7.39</v>
      </c>
    </row>
    <row r="1717" spans="1:10" ht="22.9" customHeight="1" x14ac:dyDescent="0.25">
      <c r="A1717" s="192" t="s">
        <v>2643</v>
      </c>
      <c r="B1717" s="192" t="s">
        <v>2630</v>
      </c>
      <c r="C1717" s="192" t="s">
        <v>2753</v>
      </c>
      <c r="D1717" s="230" t="s">
        <v>1753</v>
      </c>
      <c r="E1717" s="231"/>
      <c r="F1717" s="232"/>
      <c r="G1717" s="192" t="s">
        <v>1</v>
      </c>
      <c r="H1717" s="191">
        <v>0.54300000000000004</v>
      </c>
      <c r="I1717" s="190">
        <v>0.1782</v>
      </c>
      <c r="J1717" s="189">
        <v>0.1</v>
      </c>
    </row>
    <row r="1718" spans="1:10" ht="14.25" customHeight="1" x14ac:dyDescent="0.25">
      <c r="A1718" s="192" t="s">
        <v>2643</v>
      </c>
      <c r="B1718" s="192" t="s">
        <v>2630</v>
      </c>
      <c r="C1718" s="192" t="s">
        <v>2751</v>
      </c>
      <c r="D1718" s="230" t="s">
        <v>1647</v>
      </c>
      <c r="E1718" s="231"/>
      <c r="F1718" s="232"/>
      <c r="G1718" s="192" t="s">
        <v>19</v>
      </c>
      <c r="H1718" s="191">
        <v>2.5000000000000001E-2</v>
      </c>
      <c r="I1718" s="190">
        <v>20.415700000000001</v>
      </c>
      <c r="J1718" s="189">
        <v>0.51</v>
      </c>
    </row>
    <row r="1719" spans="1:10" ht="14.25" customHeight="1" x14ac:dyDescent="0.25">
      <c r="A1719" s="192" t="s">
        <v>2631</v>
      </c>
      <c r="B1719" s="192" t="s">
        <v>2630</v>
      </c>
      <c r="C1719" s="192" t="s">
        <v>2745</v>
      </c>
      <c r="D1719" s="230" t="s">
        <v>2744</v>
      </c>
      <c r="E1719" s="231"/>
      <c r="F1719" s="232"/>
      <c r="G1719" s="192" t="s">
        <v>0</v>
      </c>
      <c r="H1719" s="191">
        <v>7.6582999999999998E-3</v>
      </c>
      <c r="I1719" s="190">
        <v>6.46</v>
      </c>
      <c r="J1719" s="189">
        <v>0.11</v>
      </c>
    </row>
    <row r="1720" spans="1:10" ht="14.25" customHeight="1" x14ac:dyDescent="0.25">
      <c r="A1720" s="192" t="s">
        <v>2631</v>
      </c>
      <c r="B1720" s="192" t="s">
        <v>2630</v>
      </c>
      <c r="C1720" s="192" t="s">
        <v>2743</v>
      </c>
      <c r="D1720" s="230" t="s">
        <v>2742</v>
      </c>
      <c r="E1720" s="231"/>
      <c r="F1720" s="232"/>
      <c r="G1720" s="192" t="s">
        <v>0</v>
      </c>
      <c r="H1720" s="191">
        <v>4.7132599999999997E-2</v>
      </c>
      <c r="I1720" s="190">
        <v>8.93</v>
      </c>
      <c r="J1720" s="189">
        <v>0.92</v>
      </c>
    </row>
    <row r="1721" spans="1:10" ht="14.25" customHeight="1" x14ac:dyDescent="0.25">
      <c r="A1721" s="239" t="s">
        <v>2627</v>
      </c>
      <c r="B1721" s="240"/>
      <c r="C1721" s="240"/>
      <c r="D1721" s="240"/>
      <c r="E1721" s="241"/>
      <c r="F1721" s="188">
        <v>0.47</v>
      </c>
      <c r="G1721" s="239" t="s">
        <v>2626</v>
      </c>
      <c r="H1721" s="240"/>
      <c r="I1721" s="241"/>
      <c r="J1721" s="188">
        <v>9.4499999999999993</v>
      </c>
    </row>
    <row r="1722" spans="1:10" ht="14.25" customHeight="1" x14ac:dyDescent="0.25">
      <c r="A1722" s="239" t="s">
        <v>2625</v>
      </c>
      <c r="B1722" s="240"/>
      <c r="C1722" s="240"/>
      <c r="D1722" s="240"/>
      <c r="E1722" s="241"/>
      <c r="F1722" s="188">
        <v>0.56000000000000005</v>
      </c>
      <c r="G1722" s="239" t="s">
        <v>2624</v>
      </c>
      <c r="H1722" s="240"/>
      <c r="I1722" s="241"/>
      <c r="J1722" s="188">
        <v>2.12</v>
      </c>
    </row>
    <row r="1723" spans="1:10" ht="14.25" customHeight="1" x14ac:dyDescent="0.25">
      <c r="A1723" s="239" t="s">
        <v>2623</v>
      </c>
      <c r="B1723" s="240"/>
      <c r="C1723" s="240"/>
      <c r="D1723" s="240"/>
      <c r="E1723" s="241"/>
      <c r="F1723" s="188">
        <v>1.03</v>
      </c>
      <c r="G1723" s="239" t="s">
        <v>2622</v>
      </c>
      <c r="H1723" s="240"/>
      <c r="I1723" s="241"/>
      <c r="J1723" s="188">
        <v>11.57</v>
      </c>
    </row>
    <row r="1724" spans="1:10" ht="14.25" customHeight="1" x14ac:dyDescent="0.25">
      <c r="A1724" s="196" t="s">
        <v>317</v>
      </c>
      <c r="B1724" s="196" t="s">
        <v>2642</v>
      </c>
      <c r="C1724" s="196" t="s">
        <v>3710</v>
      </c>
      <c r="D1724" s="233" t="s">
        <v>236</v>
      </c>
      <c r="E1724" s="234"/>
      <c r="F1724" s="234"/>
      <c r="G1724" s="234"/>
      <c r="H1724" s="234"/>
      <c r="I1724" s="235"/>
      <c r="J1724" s="196" t="s">
        <v>1576</v>
      </c>
    </row>
    <row r="1725" spans="1:10" ht="14.25" customHeight="1" x14ac:dyDescent="0.25">
      <c r="A1725" s="195" t="s">
        <v>74</v>
      </c>
      <c r="B1725" s="195" t="s">
        <v>75</v>
      </c>
      <c r="C1725" s="195" t="s">
        <v>29</v>
      </c>
      <c r="D1725" s="236" t="s">
        <v>30</v>
      </c>
      <c r="E1725" s="237"/>
      <c r="F1725" s="238"/>
      <c r="G1725" s="195" t="s">
        <v>2635</v>
      </c>
      <c r="H1725" s="195" t="s">
        <v>1465</v>
      </c>
      <c r="I1725" s="194" t="s">
        <v>2634</v>
      </c>
      <c r="J1725" s="193" t="s">
        <v>76</v>
      </c>
    </row>
    <row r="1726" spans="1:10" ht="14.25" customHeight="1" x14ac:dyDescent="0.25">
      <c r="A1726" s="192" t="s">
        <v>2643</v>
      </c>
      <c r="B1726" s="192" t="s">
        <v>2642</v>
      </c>
      <c r="C1726" s="192" t="s">
        <v>1582</v>
      </c>
      <c r="D1726" s="230" t="s">
        <v>1583</v>
      </c>
      <c r="E1726" s="231"/>
      <c r="F1726" s="232"/>
      <c r="G1726" s="192" t="s">
        <v>1584</v>
      </c>
      <c r="H1726" s="191">
        <v>7.34</v>
      </c>
      <c r="I1726" s="190">
        <v>37.0642</v>
      </c>
      <c r="J1726" s="189">
        <v>272.05</v>
      </c>
    </row>
    <row r="1727" spans="1:10" ht="14.25" customHeight="1" x14ac:dyDescent="0.25">
      <c r="A1727" s="192" t="s">
        <v>2643</v>
      </c>
      <c r="B1727" s="192" t="s">
        <v>2642</v>
      </c>
      <c r="C1727" s="192" t="s">
        <v>1590</v>
      </c>
      <c r="D1727" s="230" t="s">
        <v>1591</v>
      </c>
      <c r="E1727" s="231"/>
      <c r="F1727" s="232"/>
      <c r="G1727" s="192" t="s">
        <v>1575</v>
      </c>
      <c r="H1727" s="191">
        <v>0.84</v>
      </c>
      <c r="I1727" s="190">
        <v>182.79329999999999</v>
      </c>
      <c r="J1727" s="189">
        <v>153.55000000000001</v>
      </c>
    </row>
    <row r="1728" spans="1:10" ht="22.9" customHeight="1" x14ac:dyDescent="0.25">
      <c r="A1728" s="192" t="s">
        <v>2643</v>
      </c>
      <c r="B1728" s="192" t="s">
        <v>2630</v>
      </c>
      <c r="C1728" s="192" t="s">
        <v>2765</v>
      </c>
      <c r="D1728" s="230" t="s">
        <v>1626</v>
      </c>
      <c r="E1728" s="231"/>
      <c r="F1728" s="232"/>
      <c r="G1728" s="192" t="s">
        <v>1575</v>
      </c>
      <c r="H1728" s="191">
        <v>0.83</v>
      </c>
      <c r="I1728" s="190">
        <v>80.018199999999993</v>
      </c>
      <c r="J1728" s="189">
        <v>66.42</v>
      </c>
    </row>
    <row r="1729" spans="1:10" ht="14.25" customHeight="1" x14ac:dyDescent="0.25">
      <c r="A1729" s="192" t="s">
        <v>2725</v>
      </c>
      <c r="B1729" s="192" t="s">
        <v>2642</v>
      </c>
      <c r="C1729" s="192" t="s">
        <v>2103</v>
      </c>
      <c r="D1729" s="230" t="s">
        <v>2104</v>
      </c>
      <c r="E1729" s="231"/>
      <c r="F1729" s="232"/>
      <c r="G1729" s="192" t="s">
        <v>0</v>
      </c>
      <c r="H1729" s="191">
        <v>0.39</v>
      </c>
      <c r="I1729" s="190">
        <v>2.5114999999999998</v>
      </c>
      <c r="J1729" s="189">
        <v>0.98</v>
      </c>
    </row>
    <row r="1730" spans="1:10" ht="14.25" customHeight="1" x14ac:dyDescent="0.25">
      <c r="A1730" s="192" t="s">
        <v>2725</v>
      </c>
      <c r="B1730" s="192" t="s">
        <v>2642</v>
      </c>
      <c r="C1730" s="192" t="s">
        <v>2083</v>
      </c>
      <c r="D1730" s="230" t="s">
        <v>2084</v>
      </c>
      <c r="E1730" s="231"/>
      <c r="F1730" s="232"/>
      <c r="G1730" s="192" t="s">
        <v>0</v>
      </c>
      <c r="H1730" s="191">
        <v>0.65</v>
      </c>
      <c r="I1730" s="190">
        <v>1.7499</v>
      </c>
      <c r="J1730" s="189">
        <v>1.1399999999999999</v>
      </c>
    </row>
    <row r="1731" spans="1:10" ht="14.25" customHeight="1" x14ac:dyDescent="0.25">
      <c r="A1731" s="192" t="s">
        <v>2631</v>
      </c>
      <c r="B1731" s="192" t="s">
        <v>2642</v>
      </c>
      <c r="C1731" s="192" t="s">
        <v>2769</v>
      </c>
      <c r="D1731" s="230" t="s">
        <v>2768</v>
      </c>
      <c r="E1731" s="231"/>
      <c r="F1731" s="232"/>
      <c r="G1731" s="192" t="s">
        <v>0</v>
      </c>
      <c r="H1731" s="191">
        <v>0.45149299999999998</v>
      </c>
      <c r="I1731" s="190">
        <v>6.7</v>
      </c>
      <c r="J1731" s="189">
        <v>6.61</v>
      </c>
    </row>
    <row r="1732" spans="1:10" ht="14.25" customHeight="1" x14ac:dyDescent="0.25">
      <c r="A1732" s="192" t="s">
        <v>2631</v>
      </c>
      <c r="B1732" s="192" t="s">
        <v>2630</v>
      </c>
      <c r="C1732" s="192" t="s">
        <v>2639</v>
      </c>
      <c r="D1732" s="230" t="s">
        <v>2638</v>
      </c>
      <c r="E1732" s="231"/>
      <c r="F1732" s="232"/>
      <c r="G1732" s="192" t="s">
        <v>0</v>
      </c>
      <c r="H1732" s="191">
        <v>1.9101627000000001</v>
      </c>
      <c r="I1732" s="190">
        <v>8.93</v>
      </c>
      <c r="J1732" s="189">
        <v>37.299999999999997</v>
      </c>
    </row>
    <row r="1733" spans="1:10" ht="14.25" customHeight="1" x14ac:dyDescent="0.25">
      <c r="A1733" s="192" t="s">
        <v>2631</v>
      </c>
      <c r="B1733" s="192" t="s">
        <v>2630</v>
      </c>
      <c r="C1733" s="192" t="s">
        <v>2646</v>
      </c>
      <c r="D1733" s="230" t="s">
        <v>2645</v>
      </c>
      <c r="E1733" s="231"/>
      <c r="F1733" s="232"/>
      <c r="G1733" s="192" t="s">
        <v>0</v>
      </c>
      <c r="H1733" s="191">
        <v>12.1555812</v>
      </c>
      <c r="I1733" s="190">
        <v>6.46</v>
      </c>
      <c r="J1733" s="189">
        <v>171.7</v>
      </c>
    </row>
    <row r="1734" spans="1:10" ht="14.25" customHeight="1" x14ac:dyDescent="0.25">
      <c r="A1734" s="239" t="s">
        <v>2627</v>
      </c>
      <c r="B1734" s="240"/>
      <c r="C1734" s="240"/>
      <c r="D1734" s="240"/>
      <c r="E1734" s="241"/>
      <c r="F1734" s="188">
        <v>98.61</v>
      </c>
      <c r="G1734" s="239" t="s">
        <v>2626</v>
      </c>
      <c r="H1734" s="240"/>
      <c r="I1734" s="241"/>
      <c r="J1734" s="188">
        <v>819.59</v>
      </c>
    </row>
    <row r="1735" spans="1:10" ht="14.25" customHeight="1" x14ac:dyDescent="0.25">
      <c r="A1735" s="239" t="s">
        <v>2625</v>
      </c>
      <c r="B1735" s="240"/>
      <c r="C1735" s="240"/>
      <c r="D1735" s="240"/>
      <c r="E1735" s="241"/>
      <c r="F1735" s="188">
        <v>117.06</v>
      </c>
      <c r="G1735" s="239" t="s">
        <v>2624</v>
      </c>
      <c r="H1735" s="240"/>
      <c r="I1735" s="241"/>
      <c r="J1735" s="188">
        <v>184.16</v>
      </c>
    </row>
    <row r="1736" spans="1:10" ht="14.25" customHeight="1" x14ac:dyDescent="0.25">
      <c r="A1736" s="239" t="s">
        <v>2623</v>
      </c>
      <c r="B1736" s="240"/>
      <c r="C1736" s="240"/>
      <c r="D1736" s="240"/>
      <c r="E1736" s="241"/>
      <c r="F1736" s="188">
        <v>215.67</v>
      </c>
      <c r="G1736" s="239" t="s">
        <v>2622</v>
      </c>
      <c r="H1736" s="240"/>
      <c r="I1736" s="241"/>
      <c r="J1736" s="188">
        <v>1003.75</v>
      </c>
    </row>
    <row r="1737" spans="1:10" ht="22.9" customHeight="1" x14ac:dyDescent="0.25">
      <c r="A1737" s="196" t="s">
        <v>321</v>
      </c>
      <c r="B1737" s="196" t="s">
        <v>2630</v>
      </c>
      <c r="C1737" s="196" t="s">
        <v>3709</v>
      </c>
      <c r="D1737" s="233" t="s">
        <v>322</v>
      </c>
      <c r="E1737" s="234"/>
      <c r="F1737" s="234"/>
      <c r="G1737" s="234"/>
      <c r="H1737" s="234"/>
      <c r="I1737" s="235"/>
      <c r="J1737" s="196" t="s">
        <v>198</v>
      </c>
    </row>
    <row r="1738" spans="1:10" ht="14.25" customHeight="1" x14ac:dyDescent="0.25">
      <c r="A1738" s="195" t="s">
        <v>74</v>
      </c>
      <c r="B1738" s="195" t="s">
        <v>75</v>
      </c>
      <c r="C1738" s="195" t="s">
        <v>29</v>
      </c>
      <c r="D1738" s="236" t="s">
        <v>30</v>
      </c>
      <c r="E1738" s="237"/>
      <c r="F1738" s="238"/>
      <c r="G1738" s="195" t="s">
        <v>2635</v>
      </c>
      <c r="H1738" s="195" t="s">
        <v>1465</v>
      </c>
      <c r="I1738" s="194" t="s">
        <v>2634</v>
      </c>
      <c r="J1738" s="193" t="s">
        <v>76</v>
      </c>
    </row>
    <row r="1739" spans="1:10" ht="14.25" customHeight="1" x14ac:dyDescent="0.25">
      <c r="A1739" s="192" t="s">
        <v>2643</v>
      </c>
      <c r="B1739" s="192" t="s">
        <v>2630</v>
      </c>
      <c r="C1739" s="192" t="s">
        <v>2702</v>
      </c>
      <c r="D1739" s="230" t="s">
        <v>1597</v>
      </c>
      <c r="E1739" s="231"/>
      <c r="F1739" s="232"/>
      <c r="G1739" s="192" t="s">
        <v>1575</v>
      </c>
      <c r="H1739" s="191">
        <v>1.218E-2</v>
      </c>
      <c r="I1739" s="190">
        <v>78.9893</v>
      </c>
      <c r="J1739" s="189">
        <v>0.96</v>
      </c>
    </row>
    <row r="1740" spans="1:10" ht="14.25" customHeight="1" x14ac:dyDescent="0.25">
      <c r="A1740" s="192" t="s">
        <v>2643</v>
      </c>
      <c r="B1740" s="192" t="s">
        <v>2630</v>
      </c>
      <c r="C1740" s="192" t="s">
        <v>2893</v>
      </c>
      <c r="D1740" s="230" t="s">
        <v>1585</v>
      </c>
      <c r="E1740" s="231"/>
      <c r="F1740" s="232"/>
      <c r="G1740" s="192" t="s">
        <v>19</v>
      </c>
      <c r="H1740" s="191">
        <v>1.82805</v>
      </c>
      <c r="I1740" s="190">
        <v>1.6203000000000001</v>
      </c>
      <c r="J1740" s="189">
        <v>2.96</v>
      </c>
    </row>
    <row r="1741" spans="1:10" ht="14.25" customHeight="1" x14ac:dyDescent="0.25">
      <c r="A1741" s="192" t="s">
        <v>2643</v>
      </c>
      <c r="B1741" s="192" t="s">
        <v>2630</v>
      </c>
      <c r="C1741" s="192" t="s">
        <v>2700</v>
      </c>
      <c r="D1741" s="230" t="s">
        <v>1579</v>
      </c>
      <c r="E1741" s="231"/>
      <c r="F1741" s="232"/>
      <c r="G1741" s="192" t="s">
        <v>19</v>
      </c>
      <c r="H1741" s="191">
        <v>2.05653</v>
      </c>
      <c r="I1741" s="190">
        <v>0.90739999999999998</v>
      </c>
      <c r="J1741" s="189">
        <v>1.87</v>
      </c>
    </row>
    <row r="1742" spans="1:10" ht="14.25" customHeight="1" x14ac:dyDescent="0.25">
      <c r="A1742" s="192" t="s">
        <v>2643</v>
      </c>
      <c r="B1742" s="192" t="s">
        <v>2630</v>
      </c>
      <c r="C1742" s="192" t="s">
        <v>2734</v>
      </c>
      <c r="D1742" s="230" t="s">
        <v>2009</v>
      </c>
      <c r="E1742" s="231"/>
      <c r="F1742" s="232"/>
      <c r="G1742" s="192" t="s">
        <v>2010</v>
      </c>
      <c r="H1742" s="191">
        <v>1.3794499999999999E-2</v>
      </c>
      <c r="I1742" s="190">
        <v>0.95599999999999996</v>
      </c>
      <c r="J1742" s="189">
        <v>0.01</v>
      </c>
    </row>
    <row r="1743" spans="1:10" ht="14.25" customHeight="1" x14ac:dyDescent="0.25">
      <c r="A1743" s="192" t="s">
        <v>2643</v>
      </c>
      <c r="B1743" s="192" t="s">
        <v>2630</v>
      </c>
      <c r="C1743" s="192" t="s">
        <v>3708</v>
      </c>
      <c r="D1743" s="230" t="s">
        <v>1588</v>
      </c>
      <c r="E1743" s="231"/>
      <c r="F1743" s="232"/>
      <c r="G1743" s="192" t="s">
        <v>1</v>
      </c>
      <c r="H1743" s="191">
        <v>37.74</v>
      </c>
      <c r="I1743" s="190">
        <v>0.59140000000000004</v>
      </c>
      <c r="J1743" s="189">
        <v>22.32</v>
      </c>
    </row>
    <row r="1744" spans="1:10" ht="22.9" customHeight="1" x14ac:dyDescent="0.25">
      <c r="A1744" s="192" t="s">
        <v>2643</v>
      </c>
      <c r="B1744" s="192" t="s">
        <v>2630</v>
      </c>
      <c r="C1744" s="192" t="s">
        <v>3707</v>
      </c>
      <c r="D1744" s="230" t="s">
        <v>1759</v>
      </c>
      <c r="E1744" s="231"/>
      <c r="F1744" s="232"/>
      <c r="G1744" s="192" t="s">
        <v>10</v>
      </c>
      <c r="H1744" s="191">
        <v>0.57999999999999996</v>
      </c>
      <c r="I1744" s="190">
        <v>2.1549999999999998</v>
      </c>
      <c r="J1744" s="189">
        <v>1.25</v>
      </c>
    </row>
    <row r="1745" spans="1:10" ht="14.25" customHeight="1" x14ac:dyDescent="0.25">
      <c r="A1745" s="192" t="s">
        <v>2643</v>
      </c>
      <c r="B1745" s="192" t="s">
        <v>2630</v>
      </c>
      <c r="C1745" s="192" t="s">
        <v>3706</v>
      </c>
      <c r="D1745" s="230" t="s">
        <v>2006</v>
      </c>
      <c r="E1745" s="231"/>
      <c r="F1745" s="232"/>
      <c r="G1745" s="192" t="s">
        <v>1805</v>
      </c>
      <c r="H1745" s="191">
        <v>6.8999999999999999E-3</v>
      </c>
      <c r="I1745" s="190">
        <v>31.385100000000001</v>
      </c>
      <c r="J1745" s="189">
        <v>0.22</v>
      </c>
    </row>
    <row r="1746" spans="1:10" ht="22.9" customHeight="1" x14ac:dyDescent="0.25">
      <c r="A1746" s="192" t="s">
        <v>2725</v>
      </c>
      <c r="B1746" s="192" t="s">
        <v>2630</v>
      </c>
      <c r="C1746" s="192" t="s">
        <v>2724</v>
      </c>
      <c r="D1746" s="230" t="s">
        <v>2050</v>
      </c>
      <c r="E1746" s="231"/>
      <c r="F1746" s="232"/>
      <c r="G1746" s="192" t="s">
        <v>1</v>
      </c>
      <c r="H1746" s="191">
        <v>4.3000000000000003E-6</v>
      </c>
      <c r="I1746" s="190">
        <v>5020.1289999999999</v>
      </c>
      <c r="J1746" s="189">
        <v>0.02</v>
      </c>
    </row>
    <row r="1747" spans="1:10" ht="14.25" customHeight="1" x14ac:dyDescent="0.25">
      <c r="A1747" s="192" t="s">
        <v>2631</v>
      </c>
      <c r="B1747" s="192" t="s">
        <v>2630</v>
      </c>
      <c r="C1747" s="192" t="s">
        <v>2639</v>
      </c>
      <c r="D1747" s="230" t="s">
        <v>2638</v>
      </c>
      <c r="E1747" s="231"/>
      <c r="F1747" s="232"/>
      <c r="G1747" s="192" t="s">
        <v>0</v>
      </c>
      <c r="H1747" s="191">
        <v>1.6860850999999999</v>
      </c>
      <c r="I1747" s="190">
        <v>8.93</v>
      </c>
      <c r="J1747" s="189">
        <v>32.92</v>
      </c>
    </row>
    <row r="1748" spans="1:10" ht="14.25" customHeight="1" x14ac:dyDescent="0.25">
      <c r="A1748" s="192" t="s">
        <v>2631</v>
      </c>
      <c r="B1748" s="192" t="s">
        <v>2630</v>
      </c>
      <c r="C1748" s="192" t="s">
        <v>2646</v>
      </c>
      <c r="D1748" s="230" t="s">
        <v>2645</v>
      </c>
      <c r="E1748" s="231"/>
      <c r="F1748" s="232"/>
      <c r="G1748" s="192" t="s">
        <v>0</v>
      </c>
      <c r="H1748" s="191">
        <v>0.84304250000000003</v>
      </c>
      <c r="I1748" s="190">
        <v>6.46</v>
      </c>
      <c r="J1748" s="189">
        <v>11.91</v>
      </c>
    </row>
    <row r="1749" spans="1:10" ht="14.25" customHeight="1" x14ac:dyDescent="0.25">
      <c r="A1749" s="192" t="s">
        <v>2631</v>
      </c>
      <c r="B1749" s="192" t="s">
        <v>2630</v>
      </c>
      <c r="C1749" s="192" t="s">
        <v>2713</v>
      </c>
      <c r="D1749" s="230" t="s">
        <v>2712</v>
      </c>
      <c r="E1749" s="231"/>
      <c r="F1749" s="232"/>
      <c r="G1749" s="192" t="s">
        <v>0</v>
      </c>
      <c r="H1749" s="191">
        <v>4.725E-2</v>
      </c>
      <c r="I1749" s="190">
        <v>6.7</v>
      </c>
      <c r="J1749" s="189">
        <v>0.69</v>
      </c>
    </row>
    <row r="1750" spans="1:10" ht="14.25" customHeight="1" x14ac:dyDescent="0.25">
      <c r="A1750" s="239" t="s">
        <v>2627</v>
      </c>
      <c r="B1750" s="240"/>
      <c r="C1750" s="240"/>
      <c r="D1750" s="240"/>
      <c r="E1750" s="241"/>
      <c r="F1750" s="188">
        <v>20.82</v>
      </c>
      <c r="G1750" s="239" t="s">
        <v>2626</v>
      </c>
      <c r="H1750" s="240"/>
      <c r="I1750" s="241"/>
      <c r="J1750" s="188">
        <v>95.05</v>
      </c>
    </row>
    <row r="1751" spans="1:10" ht="14.25" customHeight="1" x14ac:dyDescent="0.25">
      <c r="A1751" s="239" t="s">
        <v>2625</v>
      </c>
      <c r="B1751" s="240"/>
      <c r="C1751" s="240"/>
      <c r="D1751" s="240"/>
      <c r="E1751" s="241"/>
      <c r="F1751" s="188">
        <v>24.71</v>
      </c>
      <c r="G1751" s="239" t="s">
        <v>2624</v>
      </c>
      <c r="H1751" s="240"/>
      <c r="I1751" s="241"/>
      <c r="J1751" s="188">
        <v>21.36</v>
      </c>
    </row>
    <row r="1752" spans="1:10" ht="14.25" customHeight="1" x14ac:dyDescent="0.25">
      <c r="A1752" s="239" t="s">
        <v>2623</v>
      </c>
      <c r="B1752" s="240"/>
      <c r="C1752" s="240"/>
      <c r="D1752" s="240"/>
      <c r="E1752" s="241"/>
      <c r="F1752" s="188">
        <v>45.53</v>
      </c>
      <c r="G1752" s="239" t="s">
        <v>2622</v>
      </c>
      <c r="H1752" s="240"/>
      <c r="I1752" s="241"/>
      <c r="J1752" s="188">
        <v>116.41</v>
      </c>
    </row>
    <row r="1753" spans="1:10" ht="14.25" customHeight="1" x14ac:dyDescent="0.25">
      <c r="A1753" s="196" t="s">
        <v>323</v>
      </c>
      <c r="B1753" s="196" t="s">
        <v>2630</v>
      </c>
      <c r="C1753" s="196" t="s">
        <v>3705</v>
      </c>
      <c r="D1753" s="233" t="s">
        <v>324</v>
      </c>
      <c r="E1753" s="234"/>
      <c r="F1753" s="234"/>
      <c r="G1753" s="234"/>
      <c r="H1753" s="234"/>
      <c r="I1753" s="235"/>
      <c r="J1753" s="196" t="s">
        <v>10</v>
      </c>
    </row>
    <row r="1754" spans="1:10" ht="14.25" customHeight="1" x14ac:dyDescent="0.25">
      <c r="A1754" s="195" t="s">
        <v>74</v>
      </c>
      <c r="B1754" s="195" t="s">
        <v>75</v>
      </c>
      <c r="C1754" s="195" t="s">
        <v>29</v>
      </c>
      <c r="D1754" s="236" t="s">
        <v>30</v>
      </c>
      <c r="E1754" s="237"/>
      <c r="F1754" s="238"/>
      <c r="G1754" s="195" t="s">
        <v>2635</v>
      </c>
      <c r="H1754" s="195" t="s">
        <v>1465</v>
      </c>
      <c r="I1754" s="194" t="s">
        <v>2634</v>
      </c>
      <c r="J1754" s="193" t="s">
        <v>76</v>
      </c>
    </row>
    <row r="1755" spans="1:10" ht="14.25" customHeight="1" x14ac:dyDescent="0.25">
      <c r="A1755" s="192" t="s">
        <v>2643</v>
      </c>
      <c r="B1755" s="192" t="s">
        <v>2630</v>
      </c>
      <c r="C1755" s="192" t="s">
        <v>2702</v>
      </c>
      <c r="D1755" s="230" t="s">
        <v>1597</v>
      </c>
      <c r="E1755" s="231"/>
      <c r="F1755" s="232"/>
      <c r="G1755" s="192" t="s">
        <v>1575</v>
      </c>
      <c r="H1755" s="191">
        <v>4.13E-3</v>
      </c>
      <c r="I1755" s="190">
        <v>78.9893</v>
      </c>
      <c r="J1755" s="189">
        <v>0.33</v>
      </c>
    </row>
    <row r="1756" spans="1:10" ht="14.25" customHeight="1" x14ac:dyDescent="0.25">
      <c r="A1756" s="192" t="s">
        <v>2643</v>
      </c>
      <c r="B1756" s="192" t="s">
        <v>2630</v>
      </c>
      <c r="C1756" s="192" t="s">
        <v>2893</v>
      </c>
      <c r="D1756" s="230" t="s">
        <v>1585</v>
      </c>
      <c r="E1756" s="231"/>
      <c r="F1756" s="232"/>
      <c r="G1756" s="192" t="s">
        <v>19</v>
      </c>
      <c r="H1756" s="191">
        <v>0.55103999999999997</v>
      </c>
      <c r="I1756" s="190">
        <v>1.6203000000000001</v>
      </c>
      <c r="J1756" s="189">
        <v>0.89</v>
      </c>
    </row>
    <row r="1757" spans="1:10" ht="14.25" customHeight="1" x14ac:dyDescent="0.25">
      <c r="A1757" s="192" t="s">
        <v>2643</v>
      </c>
      <c r="B1757" s="192" t="s">
        <v>2630</v>
      </c>
      <c r="C1757" s="192" t="s">
        <v>2700</v>
      </c>
      <c r="D1757" s="230" t="s">
        <v>1579</v>
      </c>
      <c r="E1757" s="231"/>
      <c r="F1757" s="232"/>
      <c r="G1757" s="192" t="s">
        <v>19</v>
      </c>
      <c r="H1757" s="191">
        <v>0.61992000000000003</v>
      </c>
      <c r="I1757" s="190">
        <v>0.90739999999999998</v>
      </c>
      <c r="J1757" s="189">
        <v>0.56000000000000005</v>
      </c>
    </row>
    <row r="1758" spans="1:10" ht="14.25" customHeight="1" x14ac:dyDescent="0.25">
      <c r="A1758" s="192" t="s">
        <v>2643</v>
      </c>
      <c r="B1758" s="192" t="s">
        <v>2630</v>
      </c>
      <c r="C1758" s="192" t="s">
        <v>2734</v>
      </c>
      <c r="D1758" s="230" t="s">
        <v>2009</v>
      </c>
      <c r="E1758" s="231"/>
      <c r="F1758" s="232"/>
      <c r="G1758" s="192" t="s">
        <v>2010</v>
      </c>
      <c r="H1758" s="191">
        <v>7.4446E-3</v>
      </c>
      <c r="I1758" s="190">
        <v>0.95599999999999996</v>
      </c>
      <c r="J1758" s="189">
        <v>0.01</v>
      </c>
    </row>
    <row r="1759" spans="1:10" ht="22.9" customHeight="1" x14ac:dyDescent="0.25">
      <c r="A1759" s="192" t="s">
        <v>2725</v>
      </c>
      <c r="B1759" s="192" t="s">
        <v>2630</v>
      </c>
      <c r="C1759" s="192" t="s">
        <v>2746</v>
      </c>
      <c r="D1759" s="230" t="s">
        <v>2204</v>
      </c>
      <c r="E1759" s="231"/>
      <c r="F1759" s="232"/>
      <c r="G1759" s="192" t="s">
        <v>1</v>
      </c>
      <c r="H1759" s="191">
        <v>1.1999999999999999E-6</v>
      </c>
      <c r="I1759" s="190">
        <v>20420.8583</v>
      </c>
      <c r="J1759" s="189">
        <v>0.02</v>
      </c>
    </row>
    <row r="1760" spans="1:10" ht="14.25" customHeight="1" x14ac:dyDescent="0.25">
      <c r="A1760" s="192" t="s">
        <v>2631</v>
      </c>
      <c r="B1760" s="192" t="s">
        <v>2630</v>
      </c>
      <c r="C1760" s="192" t="s">
        <v>2639</v>
      </c>
      <c r="D1760" s="230" t="s">
        <v>2638</v>
      </c>
      <c r="E1760" s="231"/>
      <c r="F1760" s="232"/>
      <c r="G1760" s="192" t="s">
        <v>0</v>
      </c>
      <c r="H1760" s="191">
        <v>0.114206</v>
      </c>
      <c r="I1760" s="190">
        <v>8.93</v>
      </c>
      <c r="J1760" s="189">
        <v>2.23</v>
      </c>
    </row>
    <row r="1761" spans="1:10" ht="14.25" customHeight="1" x14ac:dyDescent="0.25">
      <c r="A1761" s="192" t="s">
        <v>2631</v>
      </c>
      <c r="B1761" s="192" t="s">
        <v>2630</v>
      </c>
      <c r="C1761" s="192" t="s">
        <v>2646</v>
      </c>
      <c r="D1761" s="230" t="s">
        <v>2645</v>
      </c>
      <c r="E1761" s="231"/>
      <c r="F1761" s="232"/>
      <c r="G1761" s="192" t="s">
        <v>0</v>
      </c>
      <c r="H1761" s="191">
        <v>2.5606199999999999E-2</v>
      </c>
      <c r="I1761" s="190">
        <v>6.46</v>
      </c>
      <c r="J1761" s="189">
        <v>0.36</v>
      </c>
    </row>
    <row r="1762" spans="1:10" ht="14.25" customHeight="1" x14ac:dyDescent="0.25">
      <c r="A1762" s="192" t="s">
        <v>2631</v>
      </c>
      <c r="B1762" s="192" t="s">
        <v>2630</v>
      </c>
      <c r="C1762" s="192" t="s">
        <v>2713</v>
      </c>
      <c r="D1762" s="230" t="s">
        <v>2712</v>
      </c>
      <c r="E1762" s="231"/>
      <c r="F1762" s="232"/>
      <c r="G1762" s="192" t="s">
        <v>0</v>
      </c>
      <c r="H1762" s="191">
        <v>1.2775E-2</v>
      </c>
      <c r="I1762" s="190">
        <v>6.7</v>
      </c>
      <c r="J1762" s="189">
        <v>0.19</v>
      </c>
    </row>
    <row r="1763" spans="1:10" ht="14.25" customHeight="1" x14ac:dyDescent="0.25">
      <c r="A1763" s="239" t="s">
        <v>2627</v>
      </c>
      <c r="B1763" s="240"/>
      <c r="C1763" s="240"/>
      <c r="D1763" s="240"/>
      <c r="E1763" s="241"/>
      <c r="F1763" s="188">
        <v>1.27</v>
      </c>
      <c r="G1763" s="239" t="s">
        <v>2626</v>
      </c>
      <c r="H1763" s="240"/>
      <c r="I1763" s="241"/>
      <c r="J1763" s="188">
        <v>5.76</v>
      </c>
    </row>
    <row r="1764" spans="1:10" ht="14.25" customHeight="1" x14ac:dyDescent="0.25">
      <c r="A1764" s="239" t="s">
        <v>2625</v>
      </c>
      <c r="B1764" s="240"/>
      <c r="C1764" s="240"/>
      <c r="D1764" s="240"/>
      <c r="E1764" s="241"/>
      <c r="F1764" s="188">
        <v>1.51</v>
      </c>
      <c r="G1764" s="239" t="s">
        <v>2624</v>
      </c>
      <c r="H1764" s="240"/>
      <c r="I1764" s="241"/>
      <c r="J1764" s="188">
        <v>1.29</v>
      </c>
    </row>
    <row r="1765" spans="1:10" ht="14.25" customHeight="1" x14ac:dyDescent="0.25">
      <c r="A1765" s="239" t="s">
        <v>2623</v>
      </c>
      <c r="B1765" s="240"/>
      <c r="C1765" s="240"/>
      <c r="D1765" s="240"/>
      <c r="E1765" s="241"/>
      <c r="F1765" s="188">
        <v>2.78</v>
      </c>
      <c r="G1765" s="239" t="s">
        <v>2622</v>
      </c>
      <c r="H1765" s="240"/>
      <c r="I1765" s="241"/>
      <c r="J1765" s="188">
        <v>7.05</v>
      </c>
    </row>
    <row r="1766" spans="1:10" ht="14.25" customHeight="1" x14ac:dyDescent="0.25">
      <c r="A1766" s="196" t="s">
        <v>325</v>
      </c>
      <c r="B1766" s="196" t="s">
        <v>2637</v>
      </c>
      <c r="C1766" s="196" t="s">
        <v>3595</v>
      </c>
      <c r="D1766" s="233" t="s">
        <v>1475</v>
      </c>
      <c r="E1766" s="234"/>
      <c r="F1766" s="234"/>
      <c r="G1766" s="234"/>
      <c r="H1766" s="234"/>
      <c r="I1766" s="235"/>
      <c r="J1766" s="196" t="s">
        <v>10</v>
      </c>
    </row>
    <row r="1767" spans="1:10" ht="14.25" customHeight="1" x14ac:dyDescent="0.25">
      <c r="A1767" s="195" t="s">
        <v>74</v>
      </c>
      <c r="B1767" s="195" t="s">
        <v>75</v>
      </c>
      <c r="C1767" s="195" t="s">
        <v>29</v>
      </c>
      <c r="D1767" s="236" t="s">
        <v>30</v>
      </c>
      <c r="E1767" s="237"/>
      <c r="F1767" s="238"/>
      <c r="G1767" s="195" t="s">
        <v>2635</v>
      </c>
      <c r="H1767" s="195" t="s">
        <v>1465</v>
      </c>
      <c r="I1767" s="194" t="s">
        <v>2634</v>
      </c>
      <c r="J1767" s="193" t="s">
        <v>76</v>
      </c>
    </row>
    <row r="1768" spans="1:10" ht="14.25" customHeight="1" x14ac:dyDescent="0.25">
      <c r="A1768" s="192" t="s">
        <v>2643</v>
      </c>
      <c r="B1768" s="192" t="s">
        <v>2642</v>
      </c>
      <c r="C1768" s="192" t="s">
        <v>1644</v>
      </c>
      <c r="D1768" s="230" t="s">
        <v>1645</v>
      </c>
      <c r="E1768" s="231"/>
      <c r="F1768" s="232"/>
      <c r="G1768" s="192" t="s">
        <v>19</v>
      </c>
      <c r="H1768" s="191">
        <v>3.52</v>
      </c>
      <c r="I1768" s="190">
        <v>7.8502999999999998</v>
      </c>
      <c r="J1768" s="189">
        <v>27.63</v>
      </c>
    </row>
    <row r="1769" spans="1:10" ht="14.25" customHeight="1" x14ac:dyDescent="0.25">
      <c r="A1769" s="192" t="s">
        <v>2643</v>
      </c>
      <c r="B1769" s="192" t="s">
        <v>2642</v>
      </c>
      <c r="C1769" s="192" t="s">
        <v>1582</v>
      </c>
      <c r="D1769" s="230" t="s">
        <v>1583</v>
      </c>
      <c r="E1769" s="231"/>
      <c r="F1769" s="232"/>
      <c r="G1769" s="192" t="s">
        <v>1584</v>
      </c>
      <c r="H1769" s="191">
        <v>0.26879999999999998</v>
      </c>
      <c r="I1769" s="190">
        <v>37.0642</v>
      </c>
      <c r="J1769" s="189">
        <v>9.9600000000000009</v>
      </c>
    </row>
    <row r="1770" spans="1:10" ht="14.25" customHeight="1" x14ac:dyDescent="0.25">
      <c r="A1770" s="192" t="s">
        <v>2643</v>
      </c>
      <c r="B1770" s="192" t="s">
        <v>2642</v>
      </c>
      <c r="C1770" s="192" t="s">
        <v>1779</v>
      </c>
      <c r="D1770" s="230" t="s">
        <v>1780</v>
      </c>
      <c r="E1770" s="231"/>
      <c r="F1770" s="232"/>
      <c r="G1770" s="192" t="s">
        <v>1677</v>
      </c>
      <c r="H1770" s="191">
        <v>1.44E-2</v>
      </c>
      <c r="I1770" s="190">
        <v>141.7756</v>
      </c>
      <c r="J1770" s="189">
        <v>2.04</v>
      </c>
    </row>
    <row r="1771" spans="1:10" ht="14.25" customHeight="1" x14ac:dyDescent="0.25">
      <c r="A1771" s="192" t="s">
        <v>2643</v>
      </c>
      <c r="B1771" s="192" t="s">
        <v>2642</v>
      </c>
      <c r="C1771" s="192" t="s">
        <v>1841</v>
      </c>
      <c r="D1771" s="230" t="s">
        <v>1842</v>
      </c>
      <c r="E1771" s="231"/>
      <c r="F1771" s="232"/>
      <c r="G1771" s="192" t="s">
        <v>19</v>
      </c>
      <c r="H1771" s="191">
        <v>0.16800000000000001</v>
      </c>
      <c r="I1771" s="190">
        <v>16.1219</v>
      </c>
      <c r="J1771" s="189">
        <v>2.71</v>
      </c>
    </row>
    <row r="1772" spans="1:10" ht="2.25" customHeight="1" x14ac:dyDescent="0.25"/>
    <row r="1773" spans="1:10" ht="11.25" customHeight="1" x14ac:dyDescent="0.25">
      <c r="A1773" s="242" t="s">
        <v>2621</v>
      </c>
      <c r="B1773" s="242"/>
      <c r="C1773" s="242"/>
      <c r="D1773" s="242"/>
      <c r="E1773" s="242"/>
      <c r="F1773" s="242"/>
      <c r="G1773" s="242"/>
      <c r="H1773" s="242"/>
      <c r="I1773" s="242"/>
      <c r="J1773" s="242"/>
    </row>
    <row r="1774" spans="1:10" ht="11.25" customHeight="1" x14ac:dyDescent="0.25">
      <c r="A1774" s="242" t="s">
        <v>2620</v>
      </c>
      <c r="B1774" s="242"/>
      <c r="C1774" s="242"/>
      <c r="D1774" s="242"/>
      <c r="E1774" s="242"/>
      <c r="F1774" s="242"/>
      <c r="G1774" s="242"/>
      <c r="H1774" s="242"/>
      <c r="I1774" s="242"/>
      <c r="J1774" s="242"/>
    </row>
    <row r="1775" spans="1:10" ht="11.25" customHeight="1" x14ac:dyDescent="0.25">
      <c r="A1775" s="242" t="s">
        <v>2619</v>
      </c>
      <c r="B1775" s="242"/>
      <c r="C1775" s="242"/>
      <c r="D1775" s="242"/>
      <c r="E1775" s="242"/>
      <c r="F1775" s="242"/>
      <c r="G1775" s="242"/>
      <c r="H1775" s="242"/>
      <c r="I1775" s="242"/>
      <c r="J1775" s="242"/>
    </row>
    <row r="1776" spans="1:10" ht="70.900000000000006" customHeight="1" x14ac:dyDescent="0.25"/>
    <row r="1777" spans="1:10" ht="14.25" customHeight="1" x14ac:dyDescent="0.25">
      <c r="A1777" s="210" t="s">
        <v>2673</v>
      </c>
      <c r="B1777" s="211"/>
      <c r="C1777" s="211"/>
      <c r="D1777" s="211"/>
      <c r="E1777" s="211"/>
      <c r="F1777" s="211"/>
      <c r="G1777" s="211"/>
      <c r="H1777" s="211"/>
      <c r="I1777" s="211"/>
      <c r="J1777" s="212"/>
    </row>
    <row r="1778" spans="1:10" ht="14.25" customHeight="1" x14ac:dyDescent="0.25">
      <c r="A1778" s="200" t="s">
        <v>2672</v>
      </c>
      <c r="B1778" s="213" t="s">
        <v>77</v>
      </c>
      <c r="C1778" s="214"/>
      <c r="D1778" s="214"/>
      <c r="E1778" s="214"/>
      <c r="F1778" s="214"/>
      <c r="G1778" s="214"/>
      <c r="H1778" s="215"/>
      <c r="I1778" s="197" t="s">
        <v>2671</v>
      </c>
      <c r="J1778" s="192" t="s">
        <v>3704</v>
      </c>
    </row>
    <row r="1779" spans="1:10" ht="14.25" customHeight="1" x14ac:dyDescent="0.25">
      <c r="A1779" s="200" t="s">
        <v>81</v>
      </c>
      <c r="B1779" s="213" t="s">
        <v>85</v>
      </c>
      <c r="C1779" s="214"/>
      <c r="D1779" s="214"/>
      <c r="E1779" s="214"/>
      <c r="F1779" s="214"/>
      <c r="G1779" s="214"/>
      <c r="H1779" s="215"/>
      <c r="I1779" s="197" t="s">
        <v>2669</v>
      </c>
      <c r="J1779" s="202">
        <v>45477</v>
      </c>
    </row>
    <row r="1780" spans="1:10" ht="14.25" customHeight="1" x14ac:dyDescent="0.25">
      <c r="A1780" s="199" t="s">
        <v>2668</v>
      </c>
      <c r="B1780" s="213" t="s">
        <v>2667</v>
      </c>
      <c r="C1780" s="214"/>
      <c r="D1780" s="214"/>
      <c r="E1780" s="214"/>
      <c r="F1780" s="214"/>
      <c r="G1780" s="214"/>
      <c r="H1780" s="215"/>
      <c r="I1780" s="216" t="s">
        <v>2666</v>
      </c>
      <c r="J1780" s="217"/>
    </row>
    <row r="1781" spans="1:10" ht="14.25" customHeight="1" x14ac:dyDescent="0.25">
      <c r="A1781" s="218" t="s">
        <v>2665</v>
      </c>
      <c r="B1781" s="221" t="s">
        <v>2664</v>
      </c>
      <c r="C1781" s="222"/>
      <c r="D1781" s="222"/>
      <c r="E1781" s="222"/>
      <c r="F1781" s="222"/>
      <c r="G1781" s="222"/>
      <c r="H1781" s="223"/>
      <c r="I1781" s="197" t="s">
        <v>2663</v>
      </c>
      <c r="J1781" s="192" t="s">
        <v>2662</v>
      </c>
    </row>
    <row r="1782" spans="1:10" ht="14.25" customHeight="1" x14ac:dyDescent="0.25">
      <c r="A1782" s="219"/>
      <c r="B1782" s="224"/>
      <c r="C1782" s="225"/>
      <c r="D1782" s="225"/>
      <c r="E1782" s="225"/>
      <c r="F1782" s="225"/>
      <c r="G1782" s="225"/>
      <c r="H1782" s="226"/>
      <c r="I1782" s="198" t="s">
        <v>2661</v>
      </c>
      <c r="J1782" s="192" t="s">
        <v>2660</v>
      </c>
    </row>
    <row r="1783" spans="1:10" ht="14.25" customHeight="1" x14ac:dyDescent="0.25">
      <c r="A1783" s="219"/>
      <c r="B1783" s="224"/>
      <c r="C1783" s="225"/>
      <c r="D1783" s="225"/>
      <c r="E1783" s="225"/>
      <c r="F1783" s="225"/>
      <c r="G1783" s="225"/>
      <c r="H1783" s="226"/>
      <c r="I1783" s="216" t="s">
        <v>27</v>
      </c>
      <c r="J1783" s="217"/>
    </row>
    <row r="1784" spans="1:10" ht="14.25" customHeight="1" x14ac:dyDescent="0.25">
      <c r="A1784" s="219"/>
      <c r="B1784" s="227"/>
      <c r="C1784" s="228"/>
      <c r="D1784" s="228"/>
      <c r="E1784" s="228"/>
      <c r="F1784" s="228"/>
      <c r="G1784" s="228"/>
      <c r="H1784" s="229"/>
      <c r="I1784" s="197" t="s">
        <v>2659</v>
      </c>
      <c r="J1784" s="192" t="s">
        <v>2658</v>
      </c>
    </row>
    <row r="1785" spans="1:10" ht="14.25" customHeight="1" x14ac:dyDescent="0.25">
      <c r="A1785" s="220"/>
      <c r="B1785" s="230" t="s">
        <v>2383</v>
      </c>
      <c r="C1785" s="231"/>
      <c r="D1785" s="232"/>
      <c r="E1785" s="230" t="s">
        <v>2383</v>
      </c>
      <c r="F1785" s="231"/>
      <c r="G1785" s="231"/>
      <c r="H1785" s="232"/>
      <c r="I1785" s="197" t="s">
        <v>2657</v>
      </c>
      <c r="J1785" s="192" t="s">
        <v>2383</v>
      </c>
    </row>
    <row r="1786" spans="1:10" ht="14.25" customHeight="1" x14ac:dyDescent="0.25">
      <c r="A1786" s="197" t="s">
        <v>2656</v>
      </c>
      <c r="B1786" s="230" t="s">
        <v>2655</v>
      </c>
      <c r="C1786" s="231"/>
      <c r="D1786" s="231"/>
      <c r="E1786" s="231"/>
      <c r="F1786" s="231"/>
      <c r="G1786" s="231"/>
      <c r="H1786" s="231"/>
      <c r="I1786" s="231"/>
      <c r="J1786" s="232"/>
    </row>
    <row r="1787" spans="1:10" ht="14.25" customHeight="1" x14ac:dyDescent="0.25">
      <c r="A1787" s="192" t="s">
        <v>2643</v>
      </c>
      <c r="B1787" s="192" t="s">
        <v>2642</v>
      </c>
      <c r="C1787" s="192" t="s">
        <v>1675</v>
      </c>
      <c r="D1787" s="230" t="s">
        <v>1676</v>
      </c>
      <c r="E1787" s="231"/>
      <c r="F1787" s="232"/>
      <c r="G1787" s="192" t="s">
        <v>1677</v>
      </c>
      <c r="H1787" s="191">
        <v>6.7199999999999996E-2</v>
      </c>
      <c r="I1787" s="190">
        <v>170.13069999999999</v>
      </c>
      <c r="J1787" s="189">
        <v>11.43</v>
      </c>
    </row>
    <row r="1788" spans="1:10" ht="14.25" customHeight="1" x14ac:dyDescent="0.25">
      <c r="A1788" s="192" t="s">
        <v>2643</v>
      </c>
      <c r="B1788" s="192" t="s">
        <v>2642</v>
      </c>
      <c r="C1788" s="192" t="s">
        <v>1590</v>
      </c>
      <c r="D1788" s="230" t="s">
        <v>1591</v>
      </c>
      <c r="E1788" s="231"/>
      <c r="F1788" s="232"/>
      <c r="G1788" s="192" t="s">
        <v>1575</v>
      </c>
      <c r="H1788" s="191">
        <v>3.3599999999999998E-2</v>
      </c>
      <c r="I1788" s="190">
        <v>182.79329999999999</v>
      </c>
      <c r="J1788" s="189">
        <v>6.14</v>
      </c>
    </row>
    <row r="1789" spans="1:10" ht="14.25" customHeight="1" x14ac:dyDescent="0.25">
      <c r="A1789" s="192" t="s">
        <v>2643</v>
      </c>
      <c r="B1789" s="192" t="s">
        <v>2642</v>
      </c>
      <c r="C1789" s="192" t="s">
        <v>1696</v>
      </c>
      <c r="D1789" s="230" t="s">
        <v>1697</v>
      </c>
      <c r="E1789" s="231"/>
      <c r="F1789" s="232"/>
      <c r="G1789" s="192" t="s">
        <v>1677</v>
      </c>
      <c r="H1789" s="191">
        <v>0.1104</v>
      </c>
      <c r="I1789" s="190">
        <v>72.913200000000003</v>
      </c>
      <c r="J1789" s="189">
        <v>8.0500000000000007</v>
      </c>
    </row>
    <row r="1790" spans="1:10" ht="14.25" customHeight="1" x14ac:dyDescent="0.25">
      <c r="A1790" s="192" t="s">
        <v>2643</v>
      </c>
      <c r="B1790" s="192" t="s">
        <v>2630</v>
      </c>
      <c r="C1790" s="192" t="s">
        <v>2773</v>
      </c>
      <c r="D1790" s="230" t="s">
        <v>2014</v>
      </c>
      <c r="E1790" s="231"/>
      <c r="F1790" s="232"/>
      <c r="G1790" s="192" t="s">
        <v>19</v>
      </c>
      <c r="H1790" s="191">
        <v>9.4399999999999998E-2</v>
      </c>
      <c r="I1790" s="190">
        <v>6.8537999999999997</v>
      </c>
      <c r="J1790" s="189">
        <v>0.65</v>
      </c>
    </row>
    <row r="1791" spans="1:10" ht="22.9" customHeight="1" x14ac:dyDescent="0.25">
      <c r="A1791" s="192" t="s">
        <v>2643</v>
      </c>
      <c r="B1791" s="192" t="s">
        <v>2630</v>
      </c>
      <c r="C1791" s="192" t="s">
        <v>2765</v>
      </c>
      <c r="D1791" s="230" t="s">
        <v>1626</v>
      </c>
      <c r="E1791" s="231"/>
      <c r="F1791" s="232"/>
      <c r="G1791" s="192" t="s">
        <v>1575</v>
      </c>
      <c r="H1791" s="191">
        <v>3.4000000000000002E-2</v>
      </c>
      <c r="I1791" s="190">
        <v>80.018199999999993</v>
      </c>
      <c r="J1791" s="189">
        <v>2.72</v>
      </c>
    </row>
    <row r="1792" spans="1:10" ht="14.25" customHeight="1" x14ac:dyDescent="0.25">
      <c r="A1792" s="192" t="s">
        <v>2725</v>
      </c>
      <c r="B1792" s="192" t="s">
        <v>2642</v>
      </c>
      <c r="C1792" s="192" t="s">
        <v>2103</v>
      </c>
      <c r="D1792" s="230" t="s">
        <v>2104</v>
      </c>
      <c r="E1792" s="231"/>
      <c r="F1792" s="232"/>
      <c r="G1792" s="192" t="s">
        <v>0</v>
      </c>
      <c r="H1792" s="191">
        <v>1.5599999999999999E-2</v>
      </c>
      <c r="I1792" s="190">
        <v>2.5114999999999998</v>
      </c>
      <c r="J1792" s="189">
        <v>0.04</v>
      </c>
    </row>
    <row r="1793" spans="1:10" ht="14.25" customHeight="1" x14ac:dyDescent="0.25">
      <c r="A1793" s="192" t="s">
        <v>2725</v>
      </c>
      <c r="B1793" s="192" t="s">
        <v>2642</v>
      </c>
      <c r="C1793" s="192" t="s">
        <v>2083</v>
      </c>
      <c r="D1793" s="230" t="s">
        <v>2084</v>
      </c>
      <c r="E1793" s="231"/>
      <c r="F1793" s="232"/>
      <c r="G1793" s="192" t="s">
        <v>0</v>
      </c>
      <c r="H1793" s="191">
        <v>2.5999999999999999E-2</v>
      </c>
      <c r="I1793" s="190">
        <v>1.7499</v>
      </c>
      <c r="J1793" s="189">
        <v>0.05</v>
      </c>
    </row>
    <row r="1794" spans="1:10" ht="14.25" customHeight="1" x14ac:dyDescent="0.25">
      <c r="A1794" s="192" t="s">
        <v>2631</v>
      </c>
      <c r="B1794" s="192" t="s">
        <v>2642</v>
      </c>
      <c r="C1794" s="192" t="s">
        <v>2771</v>
      </c>
      <c r="D1794" s="230" t="s">
        <v>2770</v>
      </c>
      <c r="E1794" s="231"/>
      <c r="F1794" s="232"/>
      <c r="G1794" s="192" t="s">
        <v>0</v>
      </c>
      <c r="H1794" s="191">
        <v>1.1184000000000001</v>
      </c>
      <c r="I1794" s="190">
        <v>8.93</v>
      </c>
      <c r="J1794" s="189">
        <v>21.84</v>
      </c>
    </row>
    <row r="1795" spans="1:10" ht="14.25" customHeight="1" x14ac:dyDescent="0.25">
      <c r="A1795" s="192" t="s">
        <v>2631</v>
      </c>
      <c r="B1795" s="192" t="s">
        <v>2642</v>
      </c>
      <c r="C1795" s="192" t="s">
        <v>2769</v>
      </c>
      <c r="D1795" s="230" t="s">
        <v>2768</v>
      </c>
      <c r="E1795" s="231"/>
      <c r="F1795" s="232"/>
      <c r="G1795" s="192" t="s">
        <v>0</v>
      </c>
      <c r="H1795" s="191">
        <v>1.5599999999999999E-2</v>
      </c>
      <c r="I1795" s="190">
        <v>6.7</v>
      </c>
      <c r="J1795" s="189">
        <v>0.23</v>
      </c>
    </row>
    <row r="1796" spans="1:10" ht="14.25" customHeight="1" x14ac:dyDescent="0.25">
      <c r="A1796" s="192" t="s">
        <v>2631</v>
      </c>
      <c r="B1796" s="192" t="s">
        <v>2630</v>
      </c>
      <c r="C1796" s="192" t="s">
        <v>2743</v>
      </c>
      <c r="D1796" s="230" t="s">
        <v>2742</v>
      </c>
      <c r="E1796" s="231"/>
      <c r="F1796" s="232"/>
      <c r="G1796" s="192" t="s">
        <v>0</v>
      </c>
      <c r="H1796" s="191">
        <v>0.25600000000000001</v>
      </c>
      <c r="I1796" s="190">
        <v>8.93</v>
      </c>
      <c r="J1796" s="189">
        <v>5</v>
      </c>
    </row>
    <row r="1797" spans="1:10" ht="14.25" customHeight="1" x14ac:dyDescent="0.25">
      <c r="A1797" s="192" t="s">
        <v>2631</v>
      </c>
      <c r="B1797" s="192" t="s">
        <v>2630</v>
      </c>
      <c r="C1797" s="192" t="s">
        <v>2639</v>
      </c>
      <c r="D1797" s="230" t="s">
        <v>2638</v>
      </c>
      <c r="E1797" s="231"/>
      <c r="F1797" s="232"/>
      <c r="G1797" s="192" t="s">
        <v>0</v>
      </c>
      <c r="H1797" s="191">
        <v>6.6000000000000003E-2</v>
      </c>
      <c r="I1797" s="190">
        <v>8.93</v>
      </c>
      <c r="J1797" s="189">
        <v>1.29</v>
      </c>
    </row>
    <row r="1798" spans="1:10" ht="14.25" customHeight="1" x14ac:dyDescent="0.25">
      <c r="A1798" s="192" t="s">
        <v>2631</v>
      </c>
      <c r="B1798" s="192" t="s">
        <v>2630</v>
      </c>
      <c r="C1798" s="192" t="s">
        <v>2646</v>
      </c>
      <c r="D1798" s="230" t="s">
        <v>2645</v>
      </c>
      <c r="E1798" s="231"/>
      <c r="F1798" s="232"/>
      <c r="G1798" s="192" t="s">
        <v>0</v>
      </c>
      <c r="H1798" s="191">
        <v>1.2951999999999999</v>
      </c>
      <c r="I1798" s="190">
        <v>6.46</v>
      </c>
      <c r="J1798" s="189">
        <v>18.3</v>
      </c>
    </row>
    <row r="1799" spans="1:10" ht="14.25" customHeight="1" x14ac:dyDescent="0.25">
      <c r="A1799" s="239" t="s">
        <v>2627</v>
      </c>
      <c r="B1799" s="240"/>
      <c r="C1799" s="240"/>
      <c r="D1799" s="240"/>
      <c r="E1799" s="241"/>
      <c r="F1799" s="188">
        <v>21.34</v>
      </c>
      <c r="G1799" s="239" t="s">
        <v>2626</v>
      </c>
      <c r="H1799" s="240"/>
      <c r="I1799" s="241"/>
      <c r="J1799" s="188">
        <v>138.88999999999999</v>
      </c>
    </row>
    <row r="1800" spans="1:10" ht="14.25" customHeight="1" x14ac:dyDescent="0.25">
      <c r="A1800" s="239" t="s">
        <v>2625</v>
      </c>
      <c r="B1800" s="240"/>
      <c r="C1800" s="240"/>
      <c r="D1800" s="240"/>
      <c r="E1800" s="241"/>
      <c r="F1800" s="188">
        <v>25.32</v>
      </c>
      <c r="G1800" s="239" t="s">
        <v>2624</v>
      </c>
      <c r="H1800" s="240"/>
      <c r="I1800" s="241"/>
      <c r="J1800" s="188">
        <v>31.21</v>
      </c>
    </row>
    <row r="1801" spans="1:10" ht="14.25" customHeight="1" x14ac:dyDescent="0.25">
      <c r="A1801" s="239" t="s">
        <v>2623</v>
      </c>
      <c r="B1801" s="240"/>
      <c r="C1801" s="240"/>
      <c r="D1801" s="240"/>
      <c r="E1801" s="241"/>
      <c r="F1801" s="188">
        <v>46.66</v>
      </c>
      <c r="G1801" s="239" t="s">
        <v>2622</v>
      </c>
      <c r="H1801" s="240"/>
      <c r="I1801" s="241"/>
      <c r="J1801" s="188">
        <v>170.1</v>
      </c>
    </row>
    <row r="1802" spans="1:10" ht="22.9" customHeight="1" x14ac:dyDescent="0.25">
      <c r="A1802" s="196" t="s">
        <v>329</v>
      </c>
      <c r="B1802" s="196" t="s">
        <v>2630</v>
      </c>
      <c r="C1802" s="196" t="s">
        <v>3703</v>
      </c>
      <c r="D1802" s="233" t="s">
        <v>330</v>
      </c>
      <c r="E1802" s="234"/>
      <c r="F1802" s="234"/>
      <c r="G1802" s="234"/>
      <c r="H1802" s="234"/>
      <c r="I1802" s="235"/>
      <c r="J1802" s="196" t="s">
        <v>198</v>
      </c>
    </row>
    <row r="1803" spans="1:10" ht="14.25" customHeight="1" x14ac:dyDescent="0.25">
      <c r="A1803" s="195" t="s">
        <v>74</v>
      </c>
      <c r="B1803" s="195" t="s">
        <v>75</v>
      </c>
      <c r="C1803" s="195" t="s">
        <v>29</v>
      </c>
      <c r="D1803" s="236" t="s">
        <v>30</v>
      </c>
      <c r="E1803" s="237"/>
      <c r="F1803" s="238"/>
      <c r="G1803" s="195" t="s">
        <v>2635</v>
      </c>
      <c r="H1803" s="195" t="s">
        <v>1465</v>
      </c>
      <c r="I1803" s="194" t="s">
        <v>2634</v>
      </c>
      <c r="J1803" s="193" t="s">
        <v>76</v>
      </c>
    </row>
    <row r="1804" spans="1:10" ht="14.25" customHeight="1" x14ac:dyDescent="0.25">
      <c r="A1804" s="192" t="s">
        <v>2643</v>
      </c>
      <c r="B1804" s="192" t="s">
        <v>2630</v>
      </c>
      <c r="C1804" s="192" t="s">
        <v>2702</v>
      </c>
      <c r="D1804" s="230" t="s">
        <v>1597</v>
      </c>
      <c r="E1804" s="231"/>
      <c r="F1804" s="232"/>
      <c r="G1804" s="192" t="s">
        <v>1575</v>
      </c>
      <c r="H1804" s="191">
        <v>2.461E-2</v>
      </c>
      <c r="I1804" s="190">
        <v>78.9893</v>
      </c>
      <c r="J1804" s="189">
        <v>1.94</v>
      </c>
    </row>
    <row r="1805" spans="1:10" ht="14.25" customHeight="1" x14ac:dyDescent="0.25">
      <c r="A1805" s="192" t="s">
        <v>2643</v>
      </c>
      <c r="B1805" s="192" t="s">
        <v>2630</v>
      </c>
      <c r="C1805" s="192" t="s">
        <v>2700</v>
      </c>
      <c r="D1805" s="230" t="s">
        <v>1579</v>
      </c>
      <c r="E1805" s="231"/>
      <c r="F1805" s="232"/>
      <c r="G1805" s="192" t="s">
        <v>19</v>
      </c>
      <c r="H1805" s="191">
        <v>11.12556</v>
      </c>
      <c r="I1805" s="190">
        <v>0.90739999999999998</v>
      </c>
      <c r="J1805" s="189">
        <v>10.09</v>
      </c>
    </row>
    <row r="1806" spans="1:10" ht="14.25" customHeight="1" x14ac:dyDescent="0.25">
      <c r="A1806" s="192" t="s">
        <v>2643</v>
      </c>
      <c r="B1806" s="192" t="s">
        <v>2630</v>
      </c>
      <c r="C1806" s="192" t="s">
        <v>3702</v>
      </c>
      <c r="D1806" s="230" t="s">
        <v>1689</v>
      </c>
      <c r="E1806" s="231"/>
      <c r="F1806" s="232"/>
      <c r="G1806" s="192" t="s">
        <v>1</v>
      </c>
      <c r="H1806" s="191">
        <v>23.29</v>
      </c>
      <c r="I1806" s="190">
        <v>2.0659000000000001</v>
      </c>
      <c r="J1806" s="189">
        <v>48.11</v>
      </c>
    </row>
    <row r="1807" spans="1:10" ht="14.25" customHeight="1" x14ac:dyDescent="0.25">
      <c r="A1807" s="192" t="s">
        <v>2643</v>
      </c>
      <c r="B1807" s="192" t="s">
        <v>2630</v>
      </c>
      <c r="C1807" s="192" t="s">
        <v>2734</v>
      </c>
      <c r="D1807" s="230" t="s">
        <v>2009</v>
      </c>
      <c r="E1807" s="231"/>
      <c r="F1807" s="232"/>
      <c r="G1807" s="192" t="s">
        <v>2010</v>
      </c>
      <c r="H1807" s="191">
        <v>3.2806299999999997E-2</v>
      </c>
      <c r="I1807" s="190">
        <v>0.95599999999999996</v>
      </c>
      <c r="J1807" s="189">
        <v>0.03</v>
      </c>
    </row>
    <row r="1808" spans="1:10" ht="22.9" customHeight="1" x14ac:dyDescent="0.25">
      <c r="A1808" s="192" t="s">
        <v>2725</v>
      </c>
      <c r="B1808" s="192" t="s">
        <v>2630</v>
      </c>
      <c r="C1808" s="192" t="s">
        <v>2746</v>
      </c>
      <c r="D1808" s="230" t="s">
        <v>2204</v>
      </c>
      <c r="E1808" s="231"/>
      <c r="F1808" s="232"/>
      <c r="G1808" s="192" t="s">
        <v>1</v>
      </c>
      <c r="H1808" s="191">
        <v>5.1000000000000003E-6</v>
      </c>
      <c r="I1808" s="190">
        <v>20420.8583</v>
      </c>
      <c r="J1808" s="189">
        <v>0.1</v>
      </c>
    </row>
    <row r="1809" spans="1:10" ht="14.25" customHeight="1" x14ac:dyDescent="0.25">
      <c r="A1809" s="192" t="s">
        <v>2631</v>
      </c>
      <c r="B1809" s="192" t="s">
        <v>2630</v>
      </c>
      <c r="C1809" s="192" t="s">
        <v>2639</v>
      </c>
      <c r="D1809" s="230" t="s">
        <v>2638</v>
      </c>
      <c r="E1809" s="231"/>
      <c r="F1809" s="232"/>
      <c r="G1809" s="192" t="s">
        <v>0</v>
      </c>
      <c r="H1809" s="191">
        <v>1.7411787999999999</v>
      </c>
      <c r="I1809" s="190">
        <v>8.93</v>
      </c>
      <c r="J1809" s="189">
        <v>34</v>
      </c>
    </row>
    <row r="1810" spans="1:10" ht="14.25" customHeight="1" x14ac:dyDescent="0.25">
      <c r="A1810" s="192" t="s">
        <v>2631</v>
      </c>
      <c r="B1810" s="192" t="s">
        <v>2630</v>
      </c>
      <c r="C1810" s="192" t="s">
        <v>2646</v>
      </c>
      <c r="D1810" s="230" t="s">
        <v>2645</v>
      </c>
      <c r="E1810" s="231"/>
      <c r="F1810" s="232"/>
      <c r="G1810" s="192" t="s">
        <v>0</v>
      </c>
      <c r="H1810" s="191">
        <v>0.88783939999999995</v>
      </c>
      <c r="I1810" s="190">
        <v>6.46</v>
      </c>
      <c r="J1810" s="189">
        <v>12.54</v>
      </c>
    </row>
    <row r="1811" spans="1:10" ht="14.25" customHeight="1" x14ac:dyDescent="0.25">
      <c r="A1811" s="192" t="s">
        <v>2631</v>
      </c>
      <c r="B1811" s="192" t="s">
        <v>2630</v>
      </c>
      <c r="C1811" s="192" t="s">
        <v>2713</v>
      </c>
      <c r="D1811" s="230" t="s">
        <v>2712</v>
      </c>
      <c r="E1811" s="231"/>
      <c r="F1811" s="232"/>
      <c r="G1811" s="192" t="s">
        <v>0</v>
      </c>
      <c r="H1811" s="191">
        <v>5.6120000000000003E-2</v>
      </c>
      <c r="I1811" s="190">
        <v>6.7</v>
      </c>
      <c r="J1811" s="189">
        <v>0.82</v>
      </c>
    </row>
    <row r="1812" spans="1:10" ht="14.25" customHeight="1" x14ac:dyDescent="0.25">
      <c r="A1812" s="239" t="s">
        <v>2627</v>
      </c>
      <c r="B1812" s="240"/>
      <c r="C1812" s="240"/>
      <c r="D1812" s="240"/>
      <c r="E1812" s="241"/>
      <c r="F1812" s="188">
        <v>21.66</v>
      </c>
      <c r="G1812" s="239" t="s">
        <v>2626</v>
      </c>
      <c r="H1812" s="240"/>
      <c r="I1812" s="241"/>
      <c r="J1812" s="188">
        <v>128.4</v>
      </c>
    </row>
    <row r="1813" spans="1:10" ht="14.25" customHeight="1" x14ac:dyDescent="0.25">
      <c r="A1813" s="239" t="s">
        <v>2625</v>
      </c>
      <c r="B1813" s="240"/>
      <c r="C1813" s="240"/>
      <c r="D1813" s="240"/>
      <c r="E1813" s="241"/>
      <c r="F1813" s="188">
        <v>25.71</v>
      </c>
      <c r="G1813" s="239" t="s">
        <v>2624</v>
      </c>
      <c r="H1813" s="240"/>
      <c r="I1813" s="241"/>
      <c r="J1813" s="188">
        <v>28.85</v>
      </c>
    </row>
    <row r="1814" spans="1:10" ht="14.25" customHeight="1" x14ac:dyDescent="0.25">
      <c r="A1814" s="239" t="s">
        <v>2623</v>
      </c>
      <c r="B1814" s="240"/>
      <c r="C1814" s="240"/>
      <c r="D1814" s="240"/>
      <c r="E1814" s="241"/>
      <c r="F1814" s="188">
        <v>47.37</v>
      </c>
      <c r="G1814" s="239" t="s">
        <v>2622</v>
      </c>
      <c r="H1814" s="240"/>
      <c r="I1814" s="241"/>
      <c r="J1814" s="188">
        <v>157.25</v>
      </c>
    </row>
    <row r="1815" spans="1:10" ht="22.9" customHeight="1" x14ac:dyDescent="0.25">
      <c r="A1815" s="196" t="s">
        <v>333</v>
      </c>
      <c r="B1815" s="196" t="s">
        <v>2630</v>
      </c>
      <c r="C1815" s="196" t="s">
        <v>3701</v>
      </c>
      <c r="D1815" s="233" t="s">
        <v>334</v>
      </c>
      <c r="E1815" s="234"/>
      <c r="F1815" s="234"/>
      <c r="G1815" s="234"/>
      <c r="H1815" s="234"/>
      <c r="I1815" s="235"/>
      <c r="J1815" s="196" t="s">
        <v>198</v>
      </c>
    </row>
    <row r="1816" spans="1:10" ht="14.25" customHeight="1" x14ac:dyDescent="0.25">
      <c r="A1816" s="195" t="s">
        <v>74</v>
      </c>
      <c r="B1816" s="195" t="s">
        <v>75</v>
      </c>
      <c r="C1816" s="195" t="s">
        <v>29</v>
      </c>
      <c r="D1816" s="236" t="s">
        <v>30</v>
      </c>
      <c r="E1816" s="237"/>
      <c r="F1816" s="238"/>
      <c r="G1816" s="195" t="s">
        <v>2635</v>
      </c>
      <c r="H1816" s="195" t="s">
        <v>1465</v>
      </c>
      <c r="I1816" s="194" t="s">
        <v>2634</v>
      </c>
      <c r="J1816" s="193" t="s">
        <v>76</v>
      </c>
    </row>
    <row r="1817" spans="1:10" ht="22.9" customHeight="1" x14ac:dyDescent="0.25">
      <c r="A1817" s="192" t="s">
        <v>2643</v>
      </c>
      <c r="B1817" s="192" t="s">
        <v>2630</v>
      </c>
      <c r="C1817" s="192" t="s">
        <v>3700</v>
      </c>
      <c r="D1817" s="230" t="s">
        <v>2085</v>
      </c>
      <c r="E1817" s="231"/>
      <c r="F1817" s="232"/>
      <c r="G1817" s="192" t="s">
        <v>19</v>
      </c>
      <c r="H1817" s="191">
        <v>0.53</v>
      </c>
      <c r="I1817" s="190">
        <v>42.516500000000001</v>
      </c>
      <c r="J1817" s="189">
        <v>22.53</v>
      </c>
    </row>
    <row r="1818" spans="1:10" ht="14.25" customHeight="1" x14ac:dyDescent="0.25">
      <c r="A1818" s="192" t="s">
        <v>2643</v>
      </c>
      <c r="B1818" s="192" t="s">
        <v>2630</v>
      </c>
      <c r="C1818" s="192" t="s">
        <v>2734</v>
      </c>
      <c r="D1818" s="230" t="s">
        <v>2009</v>
      </c>
      <c r="E1818" s="231"/>
      <c r="F1818" s="232"/>
      <c r="G1818" s="192" t="s">
        <v>2010</v>
      </c>
      <c r="H1818" s="191">
        <v>0.12103999999999999</v>
      </c>
      <c r="I1818" s="190">
        <v>0.95599999999999996</v>
      </c>
      <c r="J1818" s="189">
        <v>0.12</v>
      </c>
    </row>
    <row r="1819" spans="1:10" ht="14.25" customHeight="1" x14ac:dyDescent="0.25">
      <c r="A1819" s="192" t="s">
        <v>2643</v>
      </c>
      <c r="B1819" s="192" t="s">
        <v>2630</v>
      </c>
      <c r="C1819" s="192" t="s">
        <v>3699</v>
      </c>
      <c r="D1819" s="230" t="s">
        <v>2444</v>
      </c>
      <c r="E1819" s="231"/>
      <c r="F1819" s="232"/>
      <c r="G1819" s="192" t="s">
        <v>19</v>
      </c>
      <c r="H1819" s="191">
        <v>0.97</v>
      </c>
      <c r="I1819" s="190">
        <v>2.4546999999999999</v>
      </c>
      <c r="J1819" s="189">
        <v>2.38</v>
      </c>
    </row>
    <row r="1820" spans="1:10" ht="22.9" customHeight="1" x14ac:dyDescent="0.25">
      <c r="A1820" s="192" t="s">
        <v>2643</v>
      </c>
      <c r="B1820" s="192" t="s">
        <v>2630</v>
      </c>
      <c r="C1820" s="192" t="s">
        <v>3698</v>
      </c>
      <c r="D1820" s="230" t="s">
        <v>1653</v>
      </c>
      <c r="E1820" s="231"/>
      <c r="F1820" s="232"/>
      <c r="G1820" s="192" t="s">
        <v>1574</v>
      </c>
      <c r="H1820" s="191">
        <v>1.05</v>
      </c>
      <c r="I1820" s="190">
        <v>650.5557</v>
      </c>
      <c r="J1820" s="189">
        <v>683.08</v>
      </c>
    </row>
    <row r="1821" spans="1:10" ht="22.9" customHeight="1" x14ac:dyDescent="0.25">
      <c r="A1821" s="192" t="s">
        <v>2725</v>
      </c>
      <c r="B1821" s="192" t="s">
        <v>2630</v>
      </c>
      <c r="C1821" s="192" t="s">
        <v>2748</v>
      </c>
      <c r="D1821" s="230" t="s">
        <v>2483</v>
      </c>
      <c r="E1821" s="231"/>
      <c r="F1821" s="232"/>
      <c r="G1821" s="192" t="s">
        <v>1</v>
      </c>
      <c r="H1821" s="191">
        <v>1.2640000000000001E-4</v>
      </c>
      <c r="I1821" s="190">
        <v>1206.8588999999999</v>
      </c>
      <c r="J1821" s="189">
        <v>0.15</v>
      </c>
    </row>
    <row r="1822" spans="1:10" ht="14.25" customHeight="1" x14ac:dyDescent="0.25">
      <c r="A1822" s="192" t="s">
        <v>2631</v>
      </c>
      <c r="B1822" s="192" t="s">
        <v>2630</v>
      </c>
      <c r="C1822" s="192" t="s">
        <v>3274</v>
      </c>
      <c r="D1822" s="230" t="s">
        <v>3273</v>
      </c>
      <c r="E1822" s="231"/>
      <c r="F1822" s="232"/>
      <c r="G1822" s="192" t="s">
        <v>0</v>
      </c>
      <c r="H1822" s="191">
        <v>1.9829854</v>
      </c>
      <c r="I1822" s="190">
        <v>8.93</v>
      </c>
      <c r="J1822" s="189">
        <v>38.72</v>
      </c>
    </row>
    <row r="1823" spans="1:10" ht="14.25" customHeight="1" x14ac:dyDescent="0.25">
      <c r="A1823" s="192" t="s">
        <v>2631</v>
      </c>
      <c r="B1823" s="192" t="s">
        <v>2630</v>
      </c>
      <c r="C1823" s="192" t="s">
        <v>2739</v>
      </c>
      <c r="D1823" s="230" t="s">
        <v>2738</v>
      </c>
      <c r="E1823" s="231"/>
      <c r="F1823" s="232"/>
      <c r="G1823" s="192" t="s">
        <v>0</v>
      </c>
      <c r="H1823" s="191">
        <v>1.405</v>
      </c>
      <c r="I1823" s="190">
        <v>9.89</v>
      </c>
      <c r="J1823" s="189">
        <v>30.38</v>
      </c>
    </row>
    <row r="1824" spans="1:10" ht="14.25" customHeight="1" x14ac:dyDescent="0.25">
      <c r="A1824" s="192" t="s">
        <v>2631</v>
      </c>
      <c r="B1824" s="192" t="s">
        <v>2630</v>
      </c>
      <c r="C1824" s="192" t="s">
        <v>2646</v>
      </c>
      <c r="D1824" s="230" t="s">
        <v>2645</v>
      </c>
      <c r="E1824" s="231"/>
      <c r="F1824" s="232"/>
      <c r="G1824" s="192" t="s">
        <v>0</v>
      </c>
      <c r="H1824" s="191">
        <v>0.99078699999999997</v>
      </c>
      <c r="I1824" s="190">
        <v>6.46</v>
      </c>
      <c r="J1824" s="189">
        <v>14</v>
      </c>
    </row>
    <row r="1825" spans="1:10" ht="14.25" customHeight="1" x14ac:dyDescent="0.25">
      <c r="A1825" s="239" t="s">
        <v>2627</v>
      </c>
      <c r="B1825" s="240"/>
      <c r="C1825" s="240"/>
      <c r="D1825" s="240"/>
      <c r="E1825" s="241"/>
      <c r="F1825" s="188">
        <v>38</v>
      </c>
      <c r="G1825" s="239" t="s">
        <v>2626</v>
      </c>
      <c r="H1825" s="240"/>
      <c r="I1825" s="241"/>
      <c r="J1825" s="188">
        <v>823.32</v>
      </c>
    </row>
    <row r="1826" spans="1:10" ht="14.25" customHeight="1" x14ac:dyDescent="0.25">
      <c r="A1826" s="239" t="s">
        <v>2625</v>
      </c>
      <c r="B1826" s="240"/>
      <c r="C1826" s="240"/>
      <c r="D1826" s="240"/>
      <c r="E1826" s="241"/>
      <c r="F1826" s="188">
        <v>45.12</v>
      </c>
      <c r="G1826" s="239" t="s">
        <v>2624</v>
      </c>
      <c r="H1826" s="240"/>
      <c r="I1826" s="241"/>
      <c r="J1826" s="188">
        <v>185</v>
      </c>
    </row>
    <row r="1827" spans="1:10" ht="14.25" customHeight="1" x14ac:dyDescent="0.25">
      <c r="A1827" s="239" t="s">
        <v>2623</v>
      </c>
      <c r="B1827" s="240"/>
      <c r="C1827" s="240"/>
      <c r="D1827" s="240"/>
      <c r="E1827" s="241"/>
      <c r="F1827" s="188">
        <v>83.12</v>
      </c>
      <c r="G1827" s="239" t="s">
        <v>2622</v>
      </c>
      <c r="H1827" s="240"/>
      <c r="I1827" s="241"/>
      <c r="J1827" s="188">
        <v>1008.32</v>
      </c>
    </row>
    <row r="1828" spans="1:10" ht="22.9" customHeight="1" x14ac:dyDescent="0.25">
      <c r="A1828" s="196" t="s">
        <v>335</v>
      </c>
      <c r="B1828" s="196" t="s">
        <v>2630</v>
      </c>
      <c r="C1828" s="196" t="s">
        <v>3697</v>
      </c>
      <c r="D1828" s="233" t="s">
        <v>20</v>
      </c>
      <c r="E1828" s="234"/>
      <c r="F1828" s="234"/>
      <c r="G1828" s="234"/>
      <c r="H1828" s="234"/>
      <c r="I1828" s="235"/>
      <c r="J1828" s="196" t="s">
        <v>198</v>
      </c>
    </row>
    <row r="1829" spans="1:10" ht="14.25" customHeight="1" x14ac:dyDescent="0.25">
      <c r="A1829" s="195" t="s">
        <v>74</v>
      </c>
      <c r="B1829" s="195" t="s">
        <v>75</v>
      </c>
      <c r="C1829" s="195" t="s">
        <v>29</v>
      </c>
      <c r="D1829" s="236" t="s">
        <v>30</v>
      </c>
      <c r="E1829" s="237"/>
      <c r="F1829" s="238"/>
      <c r="G1829" s="195" t="s">
        <v>2635</v>
      </c>
      <c r="H1829" s="195" t="s">
        <v>1465</v>
      </c>
      <c r="I1829" s="194" t="s">
        <v>2634</v>
      </c>
      <c r="J1829" s="193" t="s">
        <v>76</v>
      </c>
    </row>
    <row r="1830" spans="1:10" ht="22.9" customHeight="1" x14ac:dyDescent="0.25">
      <c r="A1830" s="192" t="s">
        <v>2643</v>
      </c>
      <c r="B1830" s="192" t="s">
        <v>2630</v>
      </c>
      <c r="C1830" s="192" t="s">
        <v>3696</v>
      </c>
      <c r="D1830" s="230" t="s">
        <v>2501</v>
      </c>
      <c r="E1830" s="231"/>
      <c r="F1830" s="232"/>
      <c r="G1830" s="192" t="s">
        <v>1805</v>
      </c>
      <c r="H1830" s="191">
        <v>2.9600000000000001E-2</v>
      </c>
      <c r="I1830" s="190">
        <v>36.497100000000003</v>
      </c>
      <c r="J1830" s="189">
        <v>1.08</v>
      </c>
    </row>
    <row r="1831" spans="1:10" ht="22.9" customHeight="1" x14ac:dyDescent="0.25">
      <c r="A1831" s="192" t="s">
        <v>2643</v>
      </c>
      <c r="B1831" s="192" t="s">
        <v>2630</v>
      </c>
      <c r="C1831" s="192" t="s">
        <v>3695</v>
      </c>
      <c r="D1831" s="230" t="s">
        <v>1964</v>
      </c>
      <c r="E1831" s="231"/>
      <c r="F1831" s="232"/>
      <c r="G1831" s="192" t="s">
        <v>1574</v>
      </c>
      <c r="H1831" s="191">
        <v>2.1059999999999999</v>
      </c>
      <c r="I1831" s="190">
        <v>19.4678</v>
      </c>
      <c r="J1831" s="189">
        <v>41</v>
      </c>
    </row>
    <row r="1832" spans="1:10" ht="22.9" customHeight="1" x14ac:dyDescent="0.25">
      <c r="A1832" s="192" t="s">
        <v>2643</v>
      </c>
      <c r="B1832" s="192" t="s">
        <v>2630</v>
      </c>
      <c r="C1832" s="192" t="s">
        <v>3694</v>
      </c>
      <c r="D1832" s="230" t="s">
        <v>2521</v>
      </c>
      <c r="E1832" s="231"/>
      <c r="F1832" s="232"/>
      <c r="G1832" s="192" t="s">
        <v>10</v>
      </c>
      <c r="H1832" s="191">
        <v>2.5026999999999999</v>
      </c>
      <c r="I1832" s="190">
        <v>0.29980000000000001</v>
      </c>
      <c r="J1832" s="189">
        <v>0.75</v>
      </c>
    </row>
    <row r="1833" spans="1:10" ht="22.9" customHeight="1" x14ac:dyDescent="0.25">
      <c r="A1833" s="192" t="s">
        <v>2643</v>
      </c>
      <c r="B1833" s="192" t="s">
        <v>2630</v>
      </c>
      <c r="C1833" s="192" t="s">
        <v>3631</v>
      </c>
      <c r="D1833" s="230" t="s">
        <v>2323</v>
      </c>
      <c r="E1833" s="231"/>
      <c r="F1833" s="232"/>
      <c r="G1833" s="192" t="s">
        <v>10</v>
      </c>
      <c r="H1833" s="191">
        <v>0.79249999999999998</v>
      </c>
      <c r="I1833" s="190">
        <v>2.6897000000000002</v>
      </c>
      <c r="J1833" s="189">
        <v>2.13</v>
      </c>
    </row>
    <row r="1834" spans="1:10" ht="22.9" customHeight="1" x14ac:dyDescent="0.25">
      <c r="A1834" s="192" t="s">
        <v>2643</v>
      </c>
      <c r="B1834" s="192" t="s">
        <v>2630</v>
      </c>
      <c r="C1834" s="192" t="s">
        <v>3693</v>
      </c>
      <c r="D1834" s="230" t="s">
        <v>2353</v>
      </c>
      <c r="E1834" s="231"/>
      <c r="F1834" s="232"/>
      <c r="G1834" s="192" t="s">
        <v>19</v>
      </c>
      <c r="H1834" s="191">
        <v>1.0978000000000001</v>
      </c>
      <c r="I1834" s="190">
        <v>3.3702000000000001</v>
      </c>
      <c r="J1834" s="189">
        <v>3.7</v>
      </c>
    </row>
    <row r="1835" spans="1:10" ht="22.9" customHeight="1" x14ac:dyDescent="0.25">
      <c r="A1835" s="192" t="s">
        <v>2643</v>
      </c>
      <c r="B1835" s="192" t="s">
        <v>2630</v>
      </c>
      <c r="C1835" s="192" t="s">
        <v>3692</v>
      </c>
      <c r="D1835" s="230" t="s">
        <v>2445</v>
      </c>
      <c r="E1835" s="231"/>
      <c r="F1835" s="232"/>
      <c r="G1835" s="192" t="s">
        <v>1</v>
      </c>
      <c r="H1835" s="191">
        <v>20.186800000000002</v>
      </c>
      <c r="I1835" s="190">
        <v>9.7199999999999995E-2</v>
      </c>
      <c r="J1835" s="189">
        <v>1.96</v>
      </c>
    </row>
    <row r="1836" spans="1:10" ht="22.9" customHeight="1" x14ac:dyDescent="0.25">
      <c r="A1836" s="192" t="s">
        <v>2643</v>
      </c>
      <c r="B1836" s="192" t="s">
        <v>2630</v>
      </c>
      <c r="C1836" s="192" t="s">
        <v>3553</v>
      </c>
      <c r="D1836" s="230" t="s">
        <v>1968</v>
      </c>
      <c r="E1836" s="231"/>
      <c r="F1836" s="232"/>
      <c r="G1836" s="192" t="s">
        <v>1</v>
      </c>
      <c r="H1836" s="191">
        <v>0.54410000000000003</v>
      </c>
      <c r="I1836" s="190">
        <v>0.2349</v>
      </c>
      <c r="J1836" s="189">
        <v>0.13</v>
      </c>
    </row>
    <row r="1837" spans="1:10" ht="22.9" customHeight="1" x14ac:dyDescent="0.25">
      <c r="A1837" s="192" t="s">
        <v>2643</v>
      </c>
      <c r="B1837" s="192" t="s">
        <v>2630</v>
      </c>
      <c r="C1837" s="192" t="s">
        <v>3691</v>
      </c>
      <c r="D1837" s="230" t="s">
        <v>2245</v>
      </c>
      <c r="E1837" s="231"/>
      <c r="F1837" s="232"/>
      <c r="G1837" s="192" t="s">
        <v>10</v>
      </c>
      <c r="H1837" s="191">
        <v>0.91169999999999995</v>
      </c>
      <c r="I1837" s="190">
        <v>7.8502999999999998</v>
      </c>
      <c r="J1837" s="189">
        <v>7.16</v>
      </c>
    </row>
    <row r="1838" spans="1:10" ht="22.9" customHeight="1" x14ac:dyDescent="0.25">
      <c r="A1838" s="192" t="s">
        <v>2643</v>
      </c>
      <c r="B1838" s="192" t="s">
        <v>2630</v>
      </c>
      <c r="C1838" s="192" t="s">
        <v>3690</v>
      </c>
      <c r="D1838" s="230" t="s">
        <v>2038</v>
      </c>
      <c r="E1838" s="231"/>
      <c r="F1838" s="232"/>
      <c r="G1838" s="192" t="s">
        <v>10</v>
      </c>
      <c r="H1838" s="191">
        <v>2.9138999999999999</v>
      </c>
      <c r="I1838" s="190">
        <v>8.9034999999999993</v>
      </c>
      <c r="J1838" s="189">
        <v>25.94</v>
      </c>
    </row>
    <row r="1839" spans="1:10" ht="14.25" customHeight="1" x14ac:dyDescent="0.25">
      <c r="A1839" s="192" t="s">
        <v>2631</v>
      </c>
      <c r="B1839" s="192" t="s">
        <v>2630</v>
      </c>
      <c r="C1839" s="192" t="s">
        <v>2646</v>
      </c>
      <c r="D1839" s="230" t="s">
        <v>2645</v>
      </c>
      <c r="E1839" s="231"/>
      <c r="F1839" s="232"/>
      <c r="G1839" s="192" t="s">
        <v>0</v>
      </c>
      <c r="H1839" s="191">
        <v>0.1598041</v>
      </c>
      <c r="I1839" s="190">
        <v>6.46</v>
      </c>
      <c r="J1839" s="189">
        <v>2.2599999999999998</v>
      </c>
    </row>
    <row r="1840" spans="1:10" ht="14.25" customHeight="1" x14ac:dyDescent="0.25">
      <c r="A1840" s="192" t="s">
        <v>2631</v>
      </c>
      <c r="B1840" s="192" t="s">
        <v>2630</v>
      </c>
      <c r="C1840" s="192" t="s">
        <v>3546</v>
      </c>
      <c r="D1840" s="230" t="s">
        <v>3545</v>
      </c>
      <c r="E1840" s="231"/>
      <c r="F1840" s="232"/>
      <c r="G1840" s="192" t="s">
        <v>0</v>
      </c>
      <c r="H1840" s="191">
        <v>0.48760730000000002</v>
      </c>
      <c r="I1840" s="190">
        <v>8.93</v>
      </c>
      <c r="J1840" s="189">
        <v>9.52</v>
      </c>
    </row>
    <row r="1841" spans="1:10" ht="14.65" customHeight="1" x14ac:dyDescent="0.25"/>
    <row r="1842" spans="1:10" ht="11.25" customHeight="1" x14ac:dyDescent="0.25">
      <c r="A1842" s="242" t="s">
        <v>2621</v>
      </c>
      <c r="B1842" s="242"/>
      <c r="C1842" s="242"/>
      <c r="D1842" s="242"/>
      <c r="E1842" s="242"/>
      <c r="F1842" s="242"/>
      <c r="G1842" s="242"/>
      <c r="H1842" s="242"/>
      <c r="I1842" s="242"/>
      <c r="J1842" s="242"/>
    </row>
    <row r="1843" spans="1:10" ht="11.25" customHeight="1" x14ac:dyDescent="0.25">
      <c r="A1843" s="242" t="s">
        <v>2620</v>
      </c>
      <c r="B1843" s="242"/>
      <c r="C1843" s="242"/>
      <c r="D1843" s="242"/>
      <c r="E1843" s="242"/>
      <c r="F1843" s="242"/>
      <c r="G1843" s="242"/>
      <c r="H1843" s="242"/>
      <c r="I1843" s="242"/>
      <c r="J1843" s="242"/>
    </row>
    <row r="1844" spans="1:10" ht="11.25" customHeight="1" x14ac:dyDescent="0.25">
      <c r="A1844" s="242" t="s">
        <v>2619</v>
      </c>
      <c r="B1844" s="242"/>
      <c r="C1844" s="242"/>
      <c r="D1844" s="242"/>
      <c r="E1844" s="242"/>
      <c r="F1844" s="242"/>
      <c r="G1844" s="242"/>
      <c r="H1844" s="242"/>
      <c r="I1844" s="242"/>
      <c r="J1844" s="242"/>
    </row>
    <row r="1845" spans="1:10" ht="70.900000000000006" customHeight="1" x14ac:dyDescent="0.25"/>
    <row r="1846" spans="1:10" ht="14.25" customHeight="1" x14ac:dyDescent="0.25">
      <c r="A1846" s="210" t="s">
        <v>2673</v>
      </c>
      <c r="B1846" s="211"/>
      <c r="C1846" s="211"/>
      <c r="D1846" s="211"/>
      <c r="E1846" s="211"/>
      <c r="F1846" s="211"/>
      <c r="G1846" s="211"/>
      <c r="H1846" s="211"/>
      <c r="I1846" s="211"/>
      <c r="J1846" s="212"/>
    </row>
    <row r="1847" spans="1:10" ht="14.25" customHeight="1" x14ac:dyDescent="0.25">
      <c r="A1847" s="200" t="s">
        <v>2672</v>
      </c>
      <c r="B1847" s="213" t="s">
        <v>77</v>
      </c>
      <c r="C1847" s="214"/>
      <c r="D1847" s="214"/>
      <c r="E1847" s="214"/>
      <c r="F1847" s="214"/>
      <c r="G1847" s="214"/>
      <c r="H1847" s="215"/>
      <c r="I1847" s="197" t="s">
        <v>2671</v>
      </c>
      <c r="J1847" s="192" t="s">
        <v>3689</v>
      </c>
    </row>
    <row r="1848" spans="1:10" ht="14.25" customHeight="1" x14ac:dyDescent="0.25">
      <c r="A1848" s="200" t="s">
        <v>81</v>
      </c>
      <c r="B1848" s="213" t="s">
        <v>85</v>
      </c>
      <c r="C1848" s="214"/>
      <c r="D1848" s="214"/>
      <c r="E1848" s="214"/>
      <c r="F1848" s="214"/>
      <c r="G1848" s="214"/>
      <c r="H1848" s="215"/>
      <c r="I1848" s="197" t="s">
        <v>2669</v>
      </c>
      <c r="J1848" s="202">
        <v>45477</v>
      </c>
    </row>
    <row r="1849" spans="1:10" ht="14.25" customHeight="1" x14ac:dyDescent="0.25">
      <c r="A1849" s="199" t="s">
        <v>2668</v>
      </c>
      <c r="B1849" s="213" t="s">
        <v>2667</v>
      </c>
      <c r="C1849" s="214"/>
      <c r="D1849" s="214"/>
      <c r="E1849" s="214"/>
      <c r="F1849" s="214"/>
      <c r="G1849" s="214"/>
      <c r="H1849" s="215"/>
      <c r="I1849" s="216" t="s">
        <v>2666</v>
      </c>
      <c r="J1849" s="217"/>
    </row>
    <row r="1850" spans="1:10" ht="14.25" customHeight="1" x14ac:dyDescent="0.25">
      <c r="A1850" s="218" t="s">
        <v>2665</v>
      </c>
      <c r="B1850" s="221" t="s">
        <v>2664</v>
      </c>
      <c r="C1850" s="222"/>
      <c r="D1850" s="222"/>
      <c r="E1850" s="222"/>
      <c r="F1850" s="222"/>
      <c r="G1850" s="222"/>
      <c r="H1850" s="223"/>
      <c r="I1850" s="197" t="s">
        <v>2663</v>
      </c>
      <c r="J1850" s="192" t="s">
        <v>2662</v>
      </c>
    </row>
    <row r="1851" spans="1:10" ht="14.25" customHeight="1" x14ac:dyDescent="0.25">
      <c r="A1851" s="219"/>
      <c r="B1851" s="224"/>
      <c r="C1851" s="225"/>
      <c r="D1851" s="225"/>
      <c r="E1851" s="225"/>
      <c r="F1851" s="225"/>
      <c r="G1851" s="225"/>
      <c r="H1851" s="226"/>
      <c r="I1851" s="198" t="s">
        <v>2661</v>
      </c>
      <c r="J1851" s="192" t="s">
        <v>2660</v>
      </c>
    </row>
    <row r="1852" spans="1:10" ht="14.25" customHeight="1" x14ac:dyDescent="0.25">
      <c r="A1852" s="219"/>
      <c r="B1852" s="224"/>
      <c r="C1852" s="225"/>
      <c r="D1852" s="225"/>
      <c r="E1852" s="225"/>
      <c r="F1852" s="225"/>
      <c r="G1852" s="225"/>
      <c r="H1852" s="226"/>
      <c r="I1852" s="216" t="s">
        <v>27</v>
      </c>
      <c r="J1852" s="217"/>
    </row>
    <row r="1853" spans="1:10" ht="14.25" customHeight="1" x14ac:dyDescent="0.25">
      <c r="A1853" s="219"/>
      <c r="B1853" s="227"/>
      <c r="C1853" s="228"/>
      <c r="D1853" s="228"/>
      <c r="E1853" s="228"/>
      <c r="F1853" s="228"/>
      <c r="G1853" s="228"/>
      <c r="H1853" s="229"/>
      <c r="I1853" s="197" t="s">
        <v>2659</v>
      </c>
      <c r="J1853" s="192" t="s">
        <v>2658</v>
      </c>
    </row>
    <row r="1854" spans="1:10" ht="14.25" customHeight="1" x14ac:dyDescent="0.25">
      <c r="A1854" s="220"/>
      <c r="B1854" s="230" t="s">
        <v>2383</v>
      </c>
      <c r="C1854" s="231"/>
      <c r="D1854" s="232"/>
      <c r="E1854" s="230" t="s">
        <v>2383</v>
      </c>
      <c r="F1854" s="231"/>
      <c r="G1854" s="231"/>
      <c r="H1854" s="232"/>
      <c r="I1854" s="197" t="s">
        <v>2657</v>
      </c>
      <c r="J1854" s="192" t="s">
        <v>2383</v>
      </c>
    </row>
    <row r="1855" spans="1:10" ht="14.25" customHeight="1" x14ac:dyDescent="0.25">
      <c r="A1855" s="197" t="s">
        <v>2656</v>
      </c>
      <c r="B1855" s="230" t="s">
        <v>2655</v>
      </c>
      <c r="C1855" s="231"/>
      <c r="D1855" s="231"/>
      <c r="E1855" s="231"/>
      <c r="F1855" s="231"/>
      <c r="G1855" s="231"/>
      <c r="H1855" s="231"/>
      <c r="I1855" s="231"/>
      <c r="J1855" s="232"/>
    </row>
    <row r="1856" spans="1:10" ht="14.25" customHeight="1" x14ac:dyDescent="0.25">
      <c r="A1856" s="239" t="s">
        <v>2627</v>
      </c>
      <c r="B1856" s="240"/>
      <c r="C1856" s="240"/>
      <c r="D1856" s="240"/>
      <c r="E1856" s="241"/>
      <c r="F1856" s="188">
        <v>5.39</v>
      </c>
      <c r="G1856" s="239" t="s">
        <v>2626</v>
      </c>
      <c r="H1856" s="240"/>
      <c r="I1856" s="241"/>
      <c r="J1856" s="188">
        <v>100</v>
      </c>
    </row>
    <row r="1857" spans="1:10" ht="14.25" customHeight="1" x14ac:dyDescent="0.25">
      <c r="A1857" s="239" t="s">
        <v>2625</v>
      </c>
      <c r="B1857" s="240"/>
      <c r="C1857" s="240"/>
      <c r="D1857" s="240"/>
      <c r="E1857" s="241"/>
      <c r="F1857" s="188">
        <v>6.39</v>
      </c>
      <c r="G1857" s="239" t="s">
        <v>2624</v>
      </c>
      <c r="H1857" s="240"/>
      <c r="I1857" s="241"/>
      <c r="J1857" s="188">
        <v>22.47</v>
      </c>
    </row>
    <row r="1858" spans="1:10" ht="14.25" customHeight="1" x14ac:dyDescent="0.25">
      <c r="A1858" s="239" t="s">
        <v>2623</v>
      </c>
      <c r="B1858" s="240"/>
      <c r="C1858" s="240"/>
      <c r="D1858" s="240"/>
      <c r="E1858" s="241"/>
      <c r="F1858" s="188">
        <v>11.78</v>
      </c>
      <c r="G1858" s="239" t="s">
        <v>2622</v>
      </c>
      <c r="H1858" s="240"/>
      <c r="I1858" s="241"/>
      <c r="J1858" s="188">
        <v>122.47</v>
      </c>
    </row>
    <row r="1859" spans="1:10" ht="14.25" customHeight="1" x14ac:dyDescent="0.25">
      <c r="A1859" s="196" t="s">
        <v>340</v>
      </c>
      <c r="B1859" s="196" t="s">
        <v>2630</v>
      </c>
      <c r="C1859" s="196" t="s">
        <v>3688</v>
      </c>
      <c r="D1859" s="233" t="s">
        <v>341</v>
      </c>
      <c r="E1859" s="234"/>
      <c r="F1859" s="234"/>
      <c r="G1859" s="234"/>
      <c r="H1859" s="234"/>
      <c r="I1859" s="235"/>
      <c r="J1859" s="196" t="s">
        <v>10</v>
      </c>
    </row>
    <row r="1860" spans="1:10" ht="14.25" customHeight="1" x14ac:dyDescent="0.25">
      <c r="A1860" s="195" t="s">
        <v>74</v>
      </c>
      <c r="B1860" s="195" t="s">
        <v>75</v>
      </c>
      <c r="C1860" s="195" t="s">
        <v>29</v>
      </c>
      <c r="D1860" s="236" t="s">
        <v>30</v>
      </c>
      <c r="E1860" s="237"/>
      <c r="F1860" s="238"/>
      <c r="G1860" s="195" t="s">
        <v>2635</v>
      </c>
      <c r="H1860" s="195" t="s">
        <v>1465</v>
      </c>
      <c r="I1860" s="194" t="s">
        <v>2634</v>
      </c>
      <c r="J1860" s="193" t="s">
        <v>76</v>
      </c>
    </row>
    <row r="1861" spans="1:10" ht="14.25" customHeight="1" x14ac:dyDescent="0.25">
      <c r="A1861" s="192" t="s">
        <v>2643</v>
      </c>
      <c r="B1861" s="192" t="s">
        <v>2630</v>
      </c>
      <c r="C1861" s="192" t="s">
        <v>2702</v>
      </c>
      <c r="D1861" s="230" t="s">
        <v>1597</v>
      </c>
      <c r="E1861" s="231"/>
      <c r="F1861" s="232"/>
      <c r="G1861" s="192" t="s">
        <v>1575</v>
      </c>
      <c r="H1861" s="191">
        <v>9.1307999999999997E-3</v>
      </c>
      <c r="I1861" s="190">
        <v>78.9893</v>
      </c>
      <c r="J1861" s="189">
        <v>0.72</v>
      </c>
    </row>
    <row r="1862" spans="1:10" ht="14.25" customHeight="1" x14ac:dyDescent="0.25">
      <c r="A1862" s="192" t="s">
        <v>2643</v>
      </c>
      <c r="B1862" s="192" t="s">
        <v>2630</v>
      </c>
      <c r="C1862" s="192" t="s">
        <v>2700</v>
      </c>
      <c r="D1862" s="230" t="s">
        <v>1579</v>
      </c>
      <c r="E1862" s="231"/>
      <c r="F1862" s="232"/>
      <c r="G1862" s="192" t="s">
        <v>19</v>
      </c>
      <c r="H1862" s="191">
        <v>3.9019067999999999</v>
      </c>
      <c r="I1862" s="190">
        <v>0.90739999999999998</v>
      </c>
      <c r="J1862" s="189">
        <v>3.54</v>
      </c>
    </row>
    <row r="1863" spans="1:10" ht="22.9" customHeight="1" x14ac:dyDescent="0.25">
      <c r="A1863" s="192" t="s">
        <v>2643</v>
      </c>
      <c r="B1863" s="192" t="s">
        <v>2630</v>
      </c>
      <c r="C1863" s="192" t="s">
        <v>2762</v>
      </c>
      <c r="D1863" s="230" t="s">
        <v>2236</v>
      </c>
      <c r="E1863" s="231"/>
      <c r="F1863" s="232"/>
      <c r="G1863" s="192" t="s">
        <v>1606</v>
      </c>
      <c r="H1863" s="191">
        <v>5.0000000000000001E-3</v>
      </c>
      <c r="I1863" s="190">
        <v>6.4488000000000003</v>
      </c>
      <c r="J1863" s="189">
        <v>0.03</v>
      </c>
    </row>
    <row r="1864" spans="1:10" ht="14.25" customHeight="1" x14ac:dyDescent="0.25">
      <c r="A1864" s="192" t="s">
        <v>2643</v>
      </c>
      <c r="B1864" s="192" t="s">
        <v>2630</v>
      </c>
      <c r="C1864" s="192" t="s">
        <v>2734</v>
      </c>
      <c r="D1864" s="230" t="s">
        <v>2009</v>
      </c>
      <c r="E1864" s="231"/>
      <c r="F1864" s="232"/>
      <c r="G1864" s="192" t="s">
        <v>2010</v>
      </c>
      <c r="H1864" s="191">
        <v>4.2582799999999997E-2</v>
      </c>
      <c r="I1864" s="190">
        <v>0.95599999999999996</v>
      </c>
      <c r="J1864" s="189">
        <v>0.04</v>
      </c>
    </row>
    <row r="1865" spans="1:10" ht="14.25" customHeight="1" x14ac:dyDescent="0.25">
      <c r="A1865" s="192" t="s">
        <v>2643</v>
      </c>
      <c r="B1865" s="192" t="s">
        <v>2630</v>
      </c>
      <c r="C1865" s="192" t="s">
        <v>2759</v>
      </c>
      <c r="D1865" s="230" t="s">
        <v>1656</v>
      </c>
      <c r="E1865" s="231"/>
      <c r="F1865" s="232"/>
      <c r="G1865" s="192" t="s">
        <v>10</v>
      </c>
      <c r="H1865" s="191">
        <v>1.2684</v>
      </c>
      <c r="I1865" s="190">
        <v>3.0785999999999998</v>
      </c>
      <c r="J1865" s="189">
        <v>3.9</v>
      </c>
    </row>
    <row r="1866" spans="1:10" ht="14.25" customHeight="1" x14ac:dyDescent="0.25">
      <c r="A1866" s="192" t="s">
        <v>2643</v>
      </c>
      <c r="B1866" s="192" t="s">
        <v>2630</v>
      </c>
      <c r="C1866" s="192" t="s">
        <v>2758</v>
      </c>
      <c r="D1866" s="230" t="s">
        <v>1670</v>
      </c>
      <c r="E1866" s="231"/>
      <c r="F1866" s="232"/>
      <c r="G1866" s="192" t="s">
        <v>10</v>
      </c>
      <c r="H1866" s="191">
        <v>1.222</v>
      </c>
      <c r="I1866" s="190">
        <v>8.8063000000000002</v>
      </c>
      <c r="J1866" s="189">
        <v>10.76</v>
      </c>
    </row>
    <row r="1867" spans="1:10" ht="14.25" customHeight="1" x14ac:dyDescent="0.25">
      <c r="A1867" s="192" t="s">
        <v>2643</v>
      </c>
      <c r="B1867" s="192" t="s">
        <v>2630</v>
      </c>
      <c r="C1867" s="192" t="s">
        <v>2697</v>
      </c>
      <c r="D1867" s="230" t="s">
        <v>1666</v>
      </c>
      <c r="E1867" s="231"/>
      <c r="F1867" s="232"/>
      <c r="G1867" s="192" t="s">
        <v>1575</v>
      </c>
      <c r="H1867" s="191">
        <v>7.0943999999999998E-3</v>
      </c>
      <c r="I1867" s="190">
        <v>161.17859999999999</v>
      </c>
      <c r="J1867" s="189">
        <v>1.1399999999999999</v>
      </c>
    </row>
    <row r="1868" spans="1:10" ht="14.25" customHeight="1" x14ac:dyDescent="0.25">
      <c r="A1868" s="192" t="s">
        <v>2643</v>
      </c>
      <c r="B1868" s="192" t="s">
        <v>2630</v>
      </c>
      <c r="C1868" s="192" t="s">
        <v>3591</v>
      </c>
      <c r="D1868" s="230" t="s">
        <v>1855</v>
      </c>
      <c r="E1868" s="231"/>
      <c r="F1868" s="232"/>
      <c r="G1868" s="192" t="s">
        <v>19</v>
      </c>
      <c r="H1868" s="191">
        <v>3.8399999999999997E-2</v>
      </c>
      <c r="I1868" s="190">
        <v>19.103300000000001</v>
      </c>
      <c r="J1868" s="189">
        <v>0.73</v>
      </c>
    </row>
    <row r="1869" spans="1:10" ht="14.25" customHeight="1" x14ac:dyDescent="0.25">
      <c r="A1869" s="192" t="s">
        <v>2643</v>
      </c>
      <c r="B1869" s="192" t="s">
        <v>2630</v>
      </c>
      <c r="C1869" s="192" t="s">
        <v>3590</v>
      </c>
      <c r="D1869" s="230" t="s">
        <v>1610</v>
      </c>
      <c r="E1869" s="231"/>
      <c r="F1869" s="232"/>
      <c r="G1869" s="192" t="s">
        <v>10</v>
      </c>
      <c r="H1869" s="191">
        <v>1.3344</v>
      </c>
      <c r="I1869" s="190">
        <v>20.051100000000002</v>
      </c>
      <c r="J1869" s="189">
        <v>26.76</v>
      </c>
    </row>
    <row r="1870" spans="1:10" ht="22.9" customHeight="1" x14ac:dyDescent="0.25">
      <c r="A1870" s="192" t="s">
        <v>2643</v>
      </c>
      <c r="B1870" s="192" t="s">
        <v>2630</v>
      </c>
      <c r="C1870" s="192" t="s">
        <v>2753</v>
      </c>
      <c r="D1870" s="230" t="s">
        <v>1753</v>
      </c>
      <c r="E1870" s="231"/>
      <c r="F1870" s="232"/>
      <c r="G1870" s="192" t="s">
        <v>1</v>
      </c>
      <c r="H1870" s="191">
        <v>6</v>
      </c>
      <c r="I1870" s="190">
        <v>0.1782</v>
      </c>
      <c r="J1870" s="189">
        <v>1.07</v>
      </c>
    </row>
    <row r="1871" spans="1:10" ht="14.25" customHeight="1" x14ac:dyDescent="0.25">
      <c r="A1871" s="192" t="s">
        <v>2643</v>
      </c>
      <c r="B1871" s="192" t="s">
        <v>2630</v>
      </c>
      <c r="C1871" s="192" t="s">
        <v>2752</v>
      </c>
      <c r="D1871" s="230" t="s">
        <v>1616</v>
      </c>
      <c r="E1871" s="231"/>
      <c r="F1871" s="232"/>
      <c r="G1871" s="192" t="s">
        <v>19</v>
      </c>
      <c r="H1871" s="191">
        <v>0.32956000000000002</v>
      </c>
      <c r="I1871" s="190">
        <v>6.3029000000000002</v>
      </c>
      <c r="J1871" s="189">
        <v>2.08</v>
      </c>
    </row>
    <row r="1872" spans="1:10" ht="22.9" customHeight="1" x14ac:dyDescent="0.25">
      <c r="A1872" s="192" t="s">
        <v>2725</v>
      </c>
      <c r="B1872" s="192" t="s">
        <v>2630</v>
      </c>
      <c r="C1872" s="192" t="s">
        <v>2748</v>
      </c>
      <c r="D1872" s="230" t="s">
        <v>2483</v>
      </c>
      <c r="E1872" s="231"/>
      <c r="F1872" s="232"/>
      <c r="G1872" s="192" t="s">
        <v>1</v>
      </c>
      <c r="H1872" s="191">
        <v>8.1000000000000004E-6</v>
      </c>
      <c r="I1872" s="190">
        <v>1206.8588999999999</v>
      </c>
      <c r="J1872" s="189">
        <v>0.01</v>
      </c>
    </row>
    <row r="1873" spans="1:10" ht="22.9" customHeight="1" x14ac:dyDescent="0.25">
      <c r="A1873" s="192" t="s">
        <v>2725</v>
      </c>
      <c r="B1873" s="192" t="s">
        <v>2630</v>
      </c>
      <c r="C1873" s="192" t="s">
        <v>2746</v>
      </c>
      <c r="D1873" s="230" t="s">
        <v>2204</v>
      </c>
      <c r="E1873" s="231"/>
      <c r="F1873" s="232"/>
      <c r="G1873" s="192" t="s">
        <v>1</v>
      </c>
      <c r="H1873" s="191">
        <v>1.7E-6</v>
      </c>
      <c r="I1873" s="190">
        <v>20420.8583</v>
      </c>
      <c r="J1873" s="189">
        <v>0.03</v>
      </c>
    </row>
    <row r="1874" spans="1:10" ht="14.25" customHeight="1" x14ac:dyDescent="0.25">
      <c r="A1874" s="192" t="s">
        <v>2631</v>
      </c>
      <c r="B1874" s="192" t="s">
        <v>2630</v>
      </c>
      <c r="C1874" s="192" t="s">
        <v>2745</v>
      </c>
      <c r="D1874" s="230" t="s">
        <v>2744</v>
      </c>
      <c r="E1874" s="231"/>
      <c r="F1874" s="232"/>
      <c r="G1874" s="192" t="s">
        <v>0</v>
      </c>
      <c r="H1874" s="191">
        <v>2.9260000000000002E-3</v>
      </c>
      <c r="I1874" s="190">
        <v>6.46</v>
      </c>
      <c r="J1874" s="189">
        <v>0.04</v>
      </c>
    </row>
    <row r="1875" spans="1:10" ht="14.25" customHeight="1" x14ac:dyDescent="0.25">
      <c r="A1875" s="192" t="s">
        <v>2631</v>
      </c>
      <c r="B1875" s="192" t="s">
        <v>2630</v>
      </c>
      <c r="C1875" s="192" t="s">
        <v>2693</v>
      </c>
      <c r="D1875" s="230" t="s">
        <v>2692</v>
      </c>
      <c r="E1875" s="231"/>
      <c r="F1875" s="232"/>
      <c r="G1875" s="192" t="s">
        <v>0</v>
      </c>
      <c r="H1875" s="191">
        <v>5.3699999999999998E-2</v>
      </c>
      <c r="I1875" s="190">
        <v>6.7</v>
      </c>
      <c r="J1875" s="189">
        <v>0.79</v>
      </c>
    </row>
    <row r="1876" spans="1:10" ht="14.25" customHeight="1" x14ac:dyDescent="0.25">
      <c r="A1876" s="192" t="s">
        <v>2631</v>
      </c>
      <c r="B1876" s="192" t="s">
        <v>2630</v>
      </c>
      <c r="C1876" s="192" t="s">
        <v>2743</v>
      </c>
      <c r="D1876" s="230" t="s">
        <v>2742</v>
      </c>
      <c r="E1876" s="231"/>
      <c r="F1876" s="232"/>
      <c r="G1876" s="192" t="s">
        <v>0</v>
      </c>
      <c r="H1876" s="191">
        <v>1.7894799999999999E-2</v>
      </c>
      <c r="I1876" s="190">
        <v>8.93</v>
      </c>
      <c r="J1876" s="189">
        <v>0.35</v>
      </c>
    </row>
    <row r="1877" spans="1:10" ht="14.25" customHeight="1" x14ac:dyDescent="0.25">
      <c r="A1877" s="192" t="s">
        <v>2631</v>
      </c>
      <c r="B1877" s="192" t="s">
        <v>2630</v>
      </c>
      <c r="C1877" s="192" t="s">
        <v>2691</v>
      </c>
      <c r="D1877" s="230" t="s">
        <v>2690</v>
      </c>
      <c r="E1877" s="231"/>
      <c r="F1877" s="232"/>
      <c r="G1877" s="192" t="s">
        <v>0</v>
      </c>
      <c r="H1877" s="191">
        <v>0.23760000000000001</v>
      </c>
      <c r="I1877" s="190">
        <v>8.93</v>
      </c>
      <c r="J1877" s="189">
        <v>4.6399999999999997</v>
      </c>
    </row>
    <row r="1878" spans="1:10" ht="14.25" customHeight="1" x14ac:dyDescent="0.25">
      <c r="A1878" s="192" t="s">
        <v>2631</v>
      </c>
      <c r="B1878" s="192" t="s">
        <v>2630</v>
      </c>
      <c r="C1878" s="192" t="s">
        <v>2739</v>
      </c>
      <c r="D1878" s="230" t="s">
        <v>2738</v>
      </c>
      <c r="E1878" s="231"/>
      <c r="F1878" s="232"/>
      <c r="G1878" s="192" t="s">
        <v>0</v>
      </c>
      <c r="H1878" s="191">
        <v>8.4000000000000005E-2</v>
      </c>
      <c r="I1878" s="190">
        <v>9.89</v>
      </c>
      <c r="J1878" s="189">
        <v>1.82</v>
      </c>
    </row>
    <row r="1879" spans="1:10" ht="14.25" customHeight="1" x14ac:dyDescent="0.25">
      <c r="A1879" s="192" t="s">
        <v>2631</v>
      </c>
      <c r="B1879" s="192" t="s">
        <v>2630</v>
      </c>
      <c r="C1879" s="192" t="s">
        <v>2639</v>
      </c>
      <c r="D1879" s="230" t="s">
        <v>2638</v>
      </c>
      <c r="E1879" s="231"/>
      <c r="F1879" s="232"/>
      <c r="G1879" s="192" t="s">
        <v>0</v>
      </c>
      <c r="H1879" s="191">
        <v>0.32405859999999997</v>
      </c>
      <c r="I1879" s="190">
        <v>8.93</v>
      </c>
      <c r="J1879" s="189">
        <v>6.33</v>
      </c>
    </row>
    <row r="1880" spans="1:10" ht="14.25" customHeight="1" x14ac:dyDescent="0.25">
      <c r="A1880" s="192" t="s">
        <v>2631</v>
      </c>
      <c r="B1880" s="192" t="s">
        <v>2630</v>
      </c>
      <c r="C1880" s="192" t="s">
        <v>2646</v>
      </c>
      <c r="D1880" s="230" t="s">
        <v>2645</v>
      </c>
      <c r="E1880" s="231"/>
      <c r="F1880" s="232"/>
      <c r="G1880" s="192" t="s">
        <v>0</v>
      </c>
      <c r="H1880" s="191">
        <v>0.18907099999999999</v>
      </c>
      <c r="I1880" s="190">
        <v>6.46</v>
      </c>
      <c r="J1880" s="189">
        <v>2.67</v>
      </c>
    </row>
    <row r="1881" spans="1:10" ht="14.25" customHeight="1" x14ac:dyDescent="0.25">
      <c r="A1881" s="192" t="s">
        <v>2631</v>
      </c>
      <c r="B1881" s="192" t="s">
        <v>2630</v>
      </c>
      <c r="C1881" s="192" t="s">
        <v>2713</v>
      </c>
      <c r="D1881" s="230" t="s">
        <v>2712</v>
      </c>
      <c r="E1881" s="231"/>
      <c r="F1881" s="232"/>
      <c r="G1881" s="192" t="s">
        <v>0</v>
      </c>
      <c r="H1881" s="191">
        <v>1.7035999999999999E-2</v>
      </c>
      <c r="I1881" s="190">
        <v>6.7</v>
      </c>
      <c r="J1881" s="189">
        <v>0.25</v>
      </c>
    </row>
    <row r="1882" spans="1:10" ht="14.25" customHeight="1" x14ac:dyDescent="0.25">
      <c r="A1882" s="239" t="s">
        <v>2627</v>
      </c>
      <c r="B1882" s="240"/>
      <c r="C1882" s="240"/>
      <c r="D1882" s="240"/>
      <c r="E1882" s="241"/>
      <c r="F1882" s="188">
        <v>7.72</v>
      </c>
      <c r="G1882" s="239" t="s">
        <v>2626</v>
      </c>
      <c r="H1882" s="240"/>
      <c r="I1882" s="241"/>
      <c r="J1882" s="188">
        <v>74.67</v>
      </c>
    </row>
    <row r="1883" spans="1:10" ht="14.25" customHeight="1" x14ac:dyDescent="0.25">
      <c r="A1883" s="239" t="s">
        <v>2625</v>
      </c>
      <c r="B1883" s="240"/>
      <c r="C1883" s="240"/>
      <c r="D1883" s="240"/>
      <c r="E1883" s="241"/>
      <c r="F1883" s="188">
        <v>9.16</v>
      </c>
      <c r="G1883" s="239" t="s">
        <v>2624</v>
      </c>
      <c r="H1883" s="240"/>
      <c r="I1883" s="241"/>
      <c r="J1883" s="188">
        <v>16.78</v>
      </c>
    </row>
    <row r="1884" spans="1:10" ht="14.25" customHeight="1" x14ac:dyDescent="0.25">
      <c r="A1884" s="239" t="s">
        <v>2623</v>
      </c>
      <c r="B1884" s="240"/>
      <c r="C1884" s="240"/>
      <c r="D1884" s="240"/>
      <c r="E1884" s="241"/>
      <c r="F1884" s="188">
        <v>16.88</v>
      </c>
      <c r="G1884" s="239" t="s">
        <v>2622</v>
      </c>
      <c r="H1884" s="240"/>
      <c r="I1884" s="241"/>
      <c r="J1884" s="188">
        <v>91.45</v>
      </c>
    </row>
    <row r="1885" spans="1:10" ht="14.25" customHeight="1" x14ac:dyDescent="0.25">
      <c r="A1885" s="196" t="s">
        <v>342</v>
      </c>
      <c r="B1885" s="196" t="s">
        <v>2630</v>
      </c>
      <c r="C1885" s="196" t="s">
        <v>3687</v>
      </c>
      <c r="D1885" s="233" t="s">
        <v>343</v>
      </c>
      <c r="E1885" s="234"/>
      <c r="F1885" s="234"/>
      <c r="G1885" s="234"/>
      <c r="H1885" s="234"/>
      <c r="I1885" s="235"/>
      <c r="J1885" s="196" t="s">
        <v>10</v>
      </c>
    </row>
    <row r="1886" spans="1:10" ht="14.25" customHeight="1" x14ac:dyDescent="0.25">
      <c r="A1886" s="195" t="s">
        <v>74</v>
      </c>
      <c r="B1886" s="195" t="s">
        <v>75</v>
      </c>
      <c r="C1886" s="195" t="s">
        <v>29</v>
      </c>
      <c r="D1886" s="236" t="s">
        <v>30</v>
      </c>
      <c r="E1886" s="237"/>
      <c r="F1886" s="238"/>
      <c r="G1886" s="195" t="s">
        <v>2635</v>
      </c>
      <c r="H1886" s="195" t="s">
        <v>1465</v>
      </c>
      <c r="I1886" s="194" t="s">
        <v>2634</v>
      </c>
      <c r="J1886" s="193" t="s">
        <v>76</v>
      </c>
    </row>
    <row r="1887" spans="1:10" ht="14.25" customHeight="1" x14ac:dyDescent="0.25">
      <c r="A1887" s="192" t="s">
        <v>2643</v>
      </c>
      <c r="B1887" s="192" t="s">
        <v>2630</v>
      </c>
      <c r="C1887" s="192" t="s">
        <v>3592</v>
      </c>
      <c r="D1887" s="230" t="s">
        <v>1593</v>
      </c>
      <c r="E1887" s="231"/>
      <c r="F1887" s="232"/>
      <c r="G1887" s="192" t="s">
        <v>19</v>
      </c>
      <c r="H1887" s="191">
        <v>0.87690000000000001</v>
      </c>
      <c r="I1887" s="190">
        <v>7.0644999999999998</v>
      </c>
      <c r="J1887" s="189">
        <v>6.19</v>
      </c>
    </row>
    <row r="1888" spans="1:10" ht="14.25" customHeight="1" x14ac:dyDescent="0.25">
      <c r="A1888" s="192" t="s">
        <v>2643</v>
      </c>
      <c r="B1888" s="192" t="s">
        <v>2630</v>
      </c>
      <c r="C1888" s="192" t="s">
        <v>2702</v>
      </c>
      <c r="D1888" s="230" t="s">
        <v>1597</v>
      </c>
      <c r="E1888" s="231"/>
      <c r="F1888" s="232"/>
      <c r="G1888" s="192" t="s">
        <v>1575</v>
      </c>
      <c r="H1888" s="191">
        <v>1.8261599999999999E-2</v>
      </c>
      <c r="I1888" s="190">
        <v>78.9893</v>
      </c>
      <c r="J1888" s="189">
        <v>1.44</v>
      </c>
    </row>
    <row r="1889" spans="1:10" ht="14.25" customHeight="1" x14ac:dyDescent="0.25">
      <c r="A1889" s="192" t="s">
        <v>2643</v>
      </c>
      <c r="B1889" s="192" t="s">
        <v>2630</v>
      </c>
      <c r="C1889" s="192" t="s">
        <v>2700</v>
      </c>
      <c r="D1889" s="230" t="s">
        <v>1579</v>
      </c>
      <c r="E1889" s="231"/>
      <c r="F1889" s="232"/>
      <c r="G1889" s="192" t="s">
        <v>19</v>
      </c>
      <c r="H1889" s="191">
        <v>7.8038135999999998</v>
      </c>
      <c r="I1889" s="190">
        <v>0.90739999999999998</v>
      </c>
      <c r="J1889" s="189">
        <v>7.08</v>
      </c>
    </row>
    <row r="1890" spans="1:10" ht="22.9" customHeight="1" x14ac:dyDescent="0.25">
      <c r="A1890" s="192" t="s">
        <v>2643</v>
      </c>
      <c r="B1890" s="192" t="s">
        <v>2630</v>
      </c>
      <c r="C1890" s="192" t="s">
        <v>2762</v>
      </c>
      <c r="D1890" s="230" t="s">
        <v>2236</v>
      </c>
      <c r="E1890" s="231"/>
      <c r="F1890" s="232"/>
      <c r="G1890" s="192" t="s">
        <v>1606</v>
      </c>
      <c r="H1890" s="191">
        <v>7.0000000000000001E-3</v>
      </c>
      <c r="I1890" s="190">
        <v>6.4488000000000003</v>
      </c>
      <c r="J1890" s="189">
        <v>0.05</v>
      </c>
    </row>
    <row r="1891" spans="1:10" ht="14.25" customHeight="1" x14ac:dyDescent="0.25">
      <c r="A1891" s="192" t="s">
        <v>2643</v>
      </c>
      <c r="B1891" s="192" t="s">
        <v>2630</v>
      </c>
      <c r="C1891" s="192" t="s">
        <v>2734</v>
      </c>
      <c r="D1891" s="230" t="s">
        <v>2009</v>
      </c>
      <c r="E1891" s="231"/>
      <c r="F1891" s="232"/>
      <c r="G1891" s="192" t="s">
        <v>2010</v>
      </c>
      <c r="H1891" s="191">
        <v>6.9933700000000001E-2</v>
      </c>
      <c r="I1891" s="190">
        <v>0.95599999999999996</v>
      </c>
      <c r="J1891" s="189">
        <v>7.0000000000000007E-2</v>
      </c>
    </row>
    <row r="1892" spans="1:10" ht="14.25" customHeight="1" x14ac:dyDescent="0.25">
      <c r="A1892" s="192" t="s">
        <v>2643</v>
      </c>
      <c r="B1892" s="192" t="s">
        <v>2630</v>
      </c>
      <c r="C1892" s="192" t="s">
        <v>2759</v>
      </c>
      <c r="D1892" s="230" t="s">
        <v>1656</v>
      </c>
      <c r="E1892" s="231"/>
      <c r="F1892" s="232"/>
      <c r="G1892" s="192" t="s">
        <v>10</v>
      </c>
      <c r="H1892" s="191">
        <v>1.6912</v>
      </c>
      <c r="I1892" s="190">
        <v>3.0785999999999998</v>
      </c>
      <c r="J1892" s="189">
        <v>5.21</v>
      </c>
    </row>
    <row r="1893" spans="1:10" ht="14.25" customHeight="1" x14ac:dyDescent="0.25">
      <c r="A1893" s="192" t="s">
        <v>2643</v>
      </c>
      <c r="B1893" s="192" t="s">
        <v>2630</v>
      </c>
      <c r="C1893" s="192" t="s">
        <v>2758</v>
      </c>
      <c r="D1893" s="230" t="s">
        <v>1670</v>
      </c>
      <c r="E1893" s="231"/>
      <c r="F1893" s="232"/>
      <c r="G1893" s="192" t="s">
        <v>10</v>
      </c>
      <c r="H1893" s="191">
        <v>0.379</v>
      </c>
      <c r="I1893" s="190">
        <v>8.8063000000000002</v>
      </c>
      <c r="J1893" s="189">
        <v>3.34</v>
      </c>
    </row>
    <row r="1894" spans="1:10" ht="14.25" customHeight="1" x14ac:dyDescent="0.25">
      <c r="A1894" s="192" t="s">
        <v>2643</v>
      </c>
      <c r="B1894" s="192" t="s">
        <v>2630</v>
      </c>
      <c r="C1894" s="192" t="s">
        <v>2697</v>
      </c>
      <c r="D1894" s="230" t="s">
        <v>1666</v>
      </c>
      <c r="E1894" s="231"/>
      <c r="F1894" s="232"/>
      <c r="G1894" s="192" t="s">
        <v>1575</v>
      </c>
      <c r="H1894" s="191">
        <v>1.41888E-2</v>
      </c>
      <c r="I1894" s="190">
        <v>161.17859999999999</v>
      </c>
      <c r="J1894" s="189">
        <v>2.29</v>
      </c>
    </row>
    <row r="1895" spans="1:10" ht="14.25" customHeight="1" x14ac:dyDescent="0.25">
      <c r="A1895" s="192" t="s">
        <v>2643</v>
      </c>
      <c r="B1895" s="192" t="s">
        <v>2630</v>
      </c>
      <c r="C1895" s="192" t="s">
        <v>3591</v>
      </c>
      <c r="D1895" s="230" t="s">
        <v>1855</v>
      </c>
      <c r="E1895" s="231"/>
      <c r="F1895" s="232"/>
      <c r="G1895" s="192" t="s">
        <v>19</v>
      </c>
      <c r="H1895" s="191">
        <v>5.1200000000000002E-2</v>
      </c>
      <c r="I1895" s="190">
        <v>19.103300000000001</v>
      </c>
      <c r="J1895" s="189">
        <v>0.98</v>
      </c>
    </row>
    <row r="1896" spans="1:10" ht="14.25" customHeight="1" x14ac:dyDescent="0.25">
      <c r="A1896" s="192" t="s">
        <v>2643</v>
      </c>
      <c r="B1896" s="192" t="s">
        <v>2630</v>
      </c>
      <c r="C1896" s="192" t="s">
        <v>3590</v>
      </c>
      <c r="D1896" s="230" t="s">
        <v>1610</v>
      </c>
      <c r="E1896" s="231"/>
      <c r="F1896" s="232"/>
      <c r="G1896" s="192" t="s">
        <v>10</v>
      </c>
      <c r="H1896" s="191">
        <v>1.7791999999999999</v>
      </c>
      <c r="I1896" s="190">
        <v>20.051100000000002</v>
      </c>
      <c r="J1896" s="189">
        <v>35.67</v>
      </c>
    </row>
    <row r="1897" spans="1:10" ht="22.9" customHeight="1" x14ac:dyDescent="0.25">
      <c r="A1897" s="192" t="s">
        <v>2643</v>
      </c>
      <c r="B1897" s="192" t="s">
        <v>2630</v>
      </c>
      <c r="C1897" s="192" t="s">
        <v>2753</v>
      </c>
      <c r="D1897" s="230" t="s">
        <v>1753</v>
      </c>
      <c r="E1897" s="231"/>
      <c r="F1897" s="232"/>
      <c r="G1897" s="192" t="s">
        <v>1</v>
      </c>
      <c r="H1897" s="191">
        <v>5</v>
      </c>
      <c r="I1897" s="190">
        <v>0.1782</v>
      </c>
      <c r="J1897" s="189">
        <v>0.89</v>
      </c>
    </row>
    <row r="1898" spans="1:10" ht="22.9" customHeight="1" x14ac:dyDescent="0.25">
      <c r="A1898" s="192" t="s">
        <v>2725</v>
      </c>
      <c r="B1898" s="192" t="s">
        <v>2630</v>
      </c>
      <c r="C1898" s="192" t="s">
        <v>2748</v>
      </c>
      <c r="D1898" s="230" t="s">
        <v>2483</v>
      </c>
      <c r="E1898" s="231"/>
      <c r="F1898" s="232"/>
      <c r="G1898" s="192" t="s">
        <v>1</v>
      </c>
      <c r="H1898" s="191">
        <v>1.08E-5</v>
      </c>
      <c r="I1898" s="190">
        <v>1206.8588999999999</v>
      </c>
      <c r="J1898" s="189">
        <v>0.01</v>
      </c>
    </row>
    <row r="1899" spans="1:10" ht="22.9" customHeight="1" x14ac:dyDescent="0.25">
      <c r="A1899" s="192" t="s">
        <v>2725</v>
      </c>
      <c r="B1899" s="192" t="s">
        <v>2630</v>
      </c>
      <c r="C1899" s="192" t="s">
        <v>2746</v>
      </c>
      <c r="D1899" s="230" t="s">
        <v>2204</v>
      </c>
      <c r="E1899" s="231"/>
      <c r="F1899" s="232"/>
      <c r="G1899" s="192" t="s">
        <v>1</v>
      </c>
      <c r="H1899" s="191">
        <v>3.4000000000000001E-6</v>
      </c>
      <c r="I1899" s="190">
        <v>20420.8583</v>
      </c>
      <c r="J1899" s="189">
        <v>7.0000000000000007E-2</v>
      </c>
    </row>
    <row r="1900" spans="1:10" ht="14.25" customHeight="1" x14ac:dyDescent="0.25">
      <c r="A1900" s="192" t="s">
        <v>2631</v>
      </c>
      <c r="B1900" s="192" t="s">
        <v>2630</v>
      </c>
      <c r="C1900" s="192" t="s">
        <v>2745</v>
      </c>
      <c r="D1900" s="230" t="s">
        <v>2744</v>
      </c>
      <c r="E1900" s="231"/>
      <c r="F1900" s="232"/>
      <c r="G1900" s="192" t="s">
        <v>0</v>
      </c>
      <c r="H1900" s="191">
        <v>2.0539999999999998E-3</v>
      </c>
      <c r="I1900" s="190">
        <v>6.46</v>
      </c>
      <c r="J1900" s="189">
        <v>0.03</v>
      </c>
    </row>
    <row r="1901" spans="1:10" ht="14.25" customHeight="1" x14ac:dyDescent="0.25">
      <c r="A1901" s="192" t="s">
        <v>2631</v>
      </c>
      <c r="B1901" s="192" t="s">
        <v>2630</v>
      </c>
      <c r="C1901" s="192" t="s">
        <v>2693</v>
      </c>
      <c r="D1901" s="230" t="s">
        <v>2692</v>
      </c>
      <c r="E1901" s="231"/>
      <c r="F1901" s="232"/>
      <c r="G1901" s="192" t="s">
        <v>0</v>
      </c>
      <c r="H1901" s="191">
        <v>7.1599999999999997E-2</v>
      </c>
      <c r="I1901" s="190">
        <v>6.7</v>
      </c>
      <c r="J1901" s="189">
        <v>1.05</v>
      </c>
    </row>
    <row r="1902" spans="1:10" ht="14.25" customHeight="1" x14ac:dyDescent="0.25">
      <c r="A1902" s="192" t="s">
        <v>2631</v>
      </c>
      <c r="B1902" s="192" t="s">
        <v>2630</v>
      </c>
      <c r="C1902" s="192" t="s">
        <v>2743</v>
      </c>
      <c r="D1902" s="230" t="s">
        <v>2742</v>
      </c>
      <c r="E1902" s="231"/>
      <c r="F1902" s="232"/>
      <c r="G1902" s="192" t="s">
        <v>0</v>
      </c>
      <c r="H1902" s="191">
        <v>1.2798E-2</v>
      </c>
      <c r="I1902" s="190">
        <v>8.93</v>
      </c>
      <c r="J1902" s="189">
        <v>0.25</v>
      </c>
    </row>
    <row r="1903" spans="1:10" ht="14.25" customHeight="1" x14ac:dyDescent="0.25">
      <c r="A1903" s="192" t="s">
        <v>2631</v>
      </c>
      <c r="B1903" s="192" t="s">
        <v>2630</v>
      </c>
      <c r="C1903" s="192" t="s">
        <v>2691</v>
      </c>
      <c r="D1903" s="230" t="s">
        <v>2690</v>
      </c>
      <c r="E1903" s="231"/>
      <c r="F1903" s="232"/>
      <c r="G1903" s="192" t="s">
        <v>0</v>
      </c>
      <c r="H1903" s="191">
        <v>0.31680000000000003</v>
      </c>
      <c r="I1903" s="190">
        <v>8.93</v>
      </c>
      <c r="J1903" s="189">
        <v>6.19</v>
      </c>
    </row>
    <row r="1904" spans="1:10" ht="14.25" customHeight="1" x14ac:dyDescent="0.25">
      <c r="A1904" s="192" t="s">
        <v>2631</v>
      </c>
      <c r="B1904" s="192" t="s">
        <v>2630</v>
      </c>
      <c r="C1904" s="192" t="s">
        <v>2739</v>
      </c>
      <c r="D1904" s="230" t="s">
        <v>2738</v>
      </c>
      <c r="E1904" s="231"/>
      <c r="F1904" s="232"/>
      <c r="G1904" s="192" t="s">
        <v>0</v>
      </c>
      <c r="H1904" s="191">
        <v>0.112</v>
      </c>
      <c r="I1904" s="190">
        <v>9.89</v>
      </c>
      <c r="J1904" s="189">
        <v>2.42</v>
      </c>
    </row>
    <row r="1905" spans="1:10" ht="14.25" customHeight="1" x14ac:dyDescent="0.25">
      <c r="A1905" s="192" t="s">
        <v>2631</v>
      </c>
      <c r="B1905" s="192" t="s">
        <v>2630</v>
      </c>
      <c r="C1905" s="192" t="s">
        <v>2639</v>
      </c>
      <c r="D1905" s="230" t="s">
        <v>2638</v>
      </c>
      <c r="E1905" s="231"/>
      <c r="F1905" s="232"/>
      <c r="G1905" s="192" t="s">
        <v>0</v>
      </c>
      <c r="H1905" s="191">
        <v>0.30998880000000001</v>
      </c>
      <c r="I1905" s="190">
        <v>8.93</v>
      </c>
      <c r="J1905" s="189">
        <v>6.05</v>
      </c>
    </row>
    <row r="1906" spans="1:10" ht="14.25" customHeight="1" x14ac:dyDescent="0.25">
      <c r="A1906" s="192" t="s">
        <v>2631</v>
      </c>
      <c r="B1906" s="192" t="s">
        <v>2630</v>
      </c>
      <c r="C1906" s="192" t="s">
        <v>2646</v>
      </c>
      <c r="D1906" s="230" t="s">
        <v>2645</v>
      </c>
      <c r="E1906" s="231"/>
      <c r="F1906" s="232"/>
      <c r="G1906" s="192" t="s">
        <v>0</v>
      </c>
      <c r="H1906" s="191">
        <v>0.20907780000000001</v>
      </c>
      <c r="I1906" s="190">
        <v>6.46</v>
      </c>
      <c r="J1906" s="189">
        <v>2.95</v>
      </c>
    </row>
    <row r="1907" spans="1:10" ht="14.25" customHeight="1" x14ac:dyDescent="0.25">
      <c r="A1907" s="192" t="s">
        <v>2631</v>
      </c>
      <c r="B1907" s="192" t="s">
        <v>2630</v>
      </c>
      <c r="C1907" s="192" t="s">
        <v>2713</v>
      </c>
      <c r="D1907" s="230" t="s">
        <v>2712</v>
      </c>
      <c r="E1907" s="231"/>
      <c r="F1907" s="232"/>
      <c r="G1907" s="192" t="s">
        <v>0</v>
      </c>
      <c r="H1907" s="191">
        <v>3.4071999999999998E-2</v>
      </c>
      <c r="I1907" s="190">
        <v>6.7</v>
      </c>
      <c r="J1907" s="189">
        <v>0.5</v>
      </c>
    </row>
    <row r="1908" spans="1:10" ht="14.25" customHeight="1" x14ac:dyDescent="0.25">
      <c r="A1908" s="239" t="s">
        <v>2627</v>
      </c>
      <c r="B1908" s="240"/>
      <c r="C1908" s="240"/>
      <c r="D1908" s="240"/>
      <c r="E1908" s="241"/>
      <c r="F1908" s="188">
        <v>8.89</v>
      </c>
      <c r="G1908" s="239" t="s">
        <v>2626</v>
      </c>
      <c r="H1908" s="240"/>
      <c r="I1908" s="241"/>
      <c r="J1908" s="188">
        <v>90.71</v>
      </c>
    </row>
    <row r="1909" spans="1:10" ht="14.25" customHeight="1" x14ac:dyDescent="0.25">
      <c r="A1909" s="239" t="s">
        <v>2625</v>
      </c>
      <c r="B1909" s="240"/>
      <c r="C1909" s="240"/>
      <c r="D1909" s="240"/>
      <c r="E1909" s="241"/>
      <c r="F1909" s="188">
        <v>10.57</v>
      </c>
      <c r="G1909" s="239" t="s">
        <v>2624</v>
      </c>
      <c r="H1909" s="240"/>
      <c r="I1909" s="241"/>
      <c r="J1909" s="188">
        <v>20.38</v>
      </c>
    </row>
    <row r="1910" spans="1:10" ht="14.25" customHeight="1" x14ac:dyDescent="0.25">
      <c r="A1910" s="239" t="s">
        <v>2623</v>
      </c>
      <c r="B1910" s="240"/>
      <c r="C1910" s="240"/>
      <c r="D1910" s="240"/>
      <c r="E1910" s="241"/>
      <c r="F1910" s="188">
        <v>19.46</v>
      </c>
      <c r="G1910" s="239" t="s">
        <v>2622</v>
      </c>
      <c r="H1910" s="240"/>
      <c r="I1910" s="241"/>
      <c r="J1910" s="188">
        <v>111.09</v>
      </c>
    </row>
    <row r="1911" spans="1:10" ht="14.25" customHeight="1" x14ac:dyDescent="0.25">
      <c r="A1911" s="196" t="s">
        <v>346</v>
      </c>
      <c r="B1911" s="196" t="s">
        <v>2630</v>
      </c>
      <c r="C1911" s="196" t="s">
        <v>3686</v>
      </c>
      <c r="D1911" s="233" t="s">
        <v>347</v>
      </c>
      <c r="E1911" s="234"/>
      <c r="F1911" s="234"/>
      <c r="G1911" s="234"/>
      <c r="H1911" s="234"/>
      <c r="I1911" s="235"/>
      <c r="J1911" s="196" t="s">
        <v>10</v>
      </c>
    </row>
    <row r="1912" spans="1:10" ht="14.25" customHeight="1" x14ac:dyDescent="0.25">
      <c r="A1912" s="195" t="s">
        <v>74</v>
      </c>
      <c r="B1912" s="195" t="s">
        <v>75</v>
      </c>
      <c r="C1912" s="195" t="s">
        <v>29</v>
      </c>
      <c r="D1912" s="236" t="s">
        <v>30</v>
      </c>
      <c r="E1912" s="237"/>
      <c r="F1912" s="238"/>
      <c r="G1912" s="195" t="s">
        <v>2635</v>
      </c>
      <c r="H1912" s="195" t="s">
        <v>1465</v>
      </c>
      <c r="I1912" s="194" t="s">
        <v>2634</v>
      </c>
      <c r="J1912" s="193" t="s">
        <v>76</v>
      </c>
    </row>
    <row r="1913" spans="1:10" ht="14.25" customHeight="1" x14ac:dyDescent="0.25">
      <c r="A1913" s="192" t="s">
        <v>2643</v>
      </c>
      <c r="B1913" s="192" t="s">
        <v>2630</v>
      </c>
      <c r="C1913" s="192" t="s">
        <v>3680</v>
      </c>
      <c r="D1913" s="230" t="s">
        <v>1639</v>
      </c>
      <c r="E1913" s="231"/>
      <c r="F1913" s="232"/>
      <c r="G1913" s="192" t="s">
        <v>19</v>
      </c>
      <c r="H1913" s="191">
        <v>0.52429999999999999</v>
      </c>
      <c r="I1913" s="190">
        <v>7.024</v>
      </c>
      <c r="J1913" s="189">
        <v>3.68</v>
      </c>
    </row>
    <row r="1914" spans="1:10" ht="14.25" customHeight="1" x14ac:dyDescent="0.25">
      <c r="A1914" s="192" t="s">
        <v>2643</v>
      </c>
      <c r="B1914" s="192" t="s">
        <v>2630</v>
      </c>
      <c r="C1914" s="192" t="s">
        <v>2702</v>
      </c>
      <c r="D1914" s="230" t="s">
        <v>1597</v>
      </c>
      <c r="E1914" s="231"/>
      <c r="F1914" s="232"/>
      <c r="G1914" s="192" t="s">
        <v>1575</v>
      </c>
      <c r="H1914" s="191">
        <v>1.36962E-2</v>
      </c>
      <c r="I1914" s="190">
        <v>78.9893</v>
      </c>
      <c r="J1914" s="189">
        <v>1.08</v>
      </c>
    </row>
    <row r="1915" spans="1:10" ht="14.25" customHeight="1" x14ac:dyDescent="0.25">
      <c r="A1915" s="192" t="s">
        <v>2643</v>
      </c>
      <c r="B1915" s="192" t="s">
        <v>2630</v>
      </c>
      <c r="C1915" s="192" t="s">
        <v>2700</v>
      </c>
      <c r="D1915" s="230" t="s">
        <v>1579</v>
      </c>
      <c r="E1915" s="231"/>
      <c r="F1915" s="232"/>
      <c r="G1915" s="192" t="s">
        <v>19</v>
      </c>
      <c r="H1915" s="191">
        <v>5.8528602000000003</v>
      </c>
      <c r="I1915" s="190">
        <v>0.90739999999999998</v>
      </c>
      <c r="J1915" s="189">
        <v>5.31</v>
      </c>
    </row>
    <row r="1916" spans="1:10" ht="7.9" customHeight="1" x14ac:dyDescent="0.25"/>
    <row r="1917" spans="1:10" ht="11.25" customHeight="1" x14ac:dyDescent="0.25">
      <c r="A1917" s="242" t="s">
        <v>2621</v>
      </c>
      <c r="B1917" s="242"/>
      <c r="C1917" s="242"/>
      <c r="D1917" s="242"/>
      <c r="E1917" s="242"/>
      <c r="F1917" s="242"/>
      <c r="G1917" s="242"/>
      <c r="H1917" s="242"/>
      <c r="I1917" s="242"/>
      <c r="J1917" s="242"/>
    </row>
    <row r="1918" spans="1:10" ht="11.25" customHeight="1" x14ac:dyDescent="0.25">
      <c r="A1918" s="242" t="s">
        <v>2620</v>
      </c>
      <c r="B1918" s="242"/>
      <c r="C1918" s="242"/>
      <c r="D1918" s="242"/>
      <c r="E1918" s="242"/>
      <c r="F1918" s="242"/>
      <c r="G1918" s="242"/>
      <c r="H1918" s="242"/>
      <c r="I1918" s="242"/>
      <c r="J1918" s="242"/>
    </row>
    <row r="1919" spans="1:10" ht="11.25" customHeight="1" x14ac:dyDescent="0.25">
      <c r="A1919" s="242" t="s">
        <v>2619</v>
      </c>
      <c r="B1919" s="242"/>
      <c r="C1919" s="242"/>
      <c r="D1919" s="242"/>
      <c r="E1919" s="242"/>
      <c r="F1919" s="242"/>
      <c r="G1919" s="242"/>
      <c r="H1919" s="242"/>
      <c r="I1919" s="242"/>
      <c r="J1919" s="242"/>
    </row>
    <row r="1920" spans="1:10" ht="70.900000000000006" customHeight="1" x14ac:dyDescent="0.25"/>
    <row r="1921" spans="1:10" ht="14.25" customHeight="1" x14ac:dyDescent="0.25">
      <c r="A1921" s="210" t="s">
        <v>2673</v>
      </c>
      <c r="B1921" s="211"/>
      <c r="C1921" s="211"/>
      <c r="D1921" s="211"/>
      <c r="E1921" s="211"/>
      <c r="F1921" s="211"/>
      <c r="G1921" s="211"/>
      <c r="H1921" s="211"/>
      <c r="I1921" s="211"/>
      <c r="J1921" s="212"/>
    </row>
    <row r="1922" spans="1:10" ht="14.25" customHeight="1" x14ac:dyDescent="0.25">
      <c r="A1922" s="200" t="s">
        <v>2672</v>
      </c>
      <c r="B1922" s="213" t="s">
        <v>77</v>
      </c>
      <c r="C1922" s="214"/>
      <c r="D1922" s="214"/>
      <c r="E1922" s="214"/>
      <c r="F1922" s="214"/>
      <c r="G1922" s="214"/>
      <c r="H1922" s="215"/>
      <c r="I1922" s="197" t="s">
        <v>2671</v>
      </c>
      <c r="J1922" s="192" t="s">
        <v>3685</v>
      </c>
    </row>
    <row r="1923" spans="1:10" ht="14.25" customHeight="1" x14ac:dyDescent="0.25">
      <c r="A1923" s="200" t="s">
        <v>81</v>
      </c>
      <c r="B1923" s="213" t="s">
        <v>85</v>
      </c>
      <c r="C1923" s="214"/>
      <c r="D1923" s="214"/>
      <c r="E1923" s="214"/>
      <c r="F1923" s="214"/>
      <c r="G1923" s="214"/>
      <c r="H1923" s="215"/>
      <c r="I1923" s="197" t="s">
        <v>2669</v>
      </c>
      <c r="J1923" s="202">
        <v>45477</v>
      </c>
    </row>
    <row r="1924" spans="1:10" ht="14.25" customHeight="1" x14ac:dyDescent="0.25">
      <c r="A1924" s="199" t="s">
        <v>2668</v>
      </c>
      <c r="B1924" s="213" t="s">
        <v>2667</v>
      </c>
      <c r="C1924" s="214"/>
      <c r="D1924" s="214"/>
      <c r="E1924" s="214"/>
      <c r="F1924" s="214"/>
      <c r="G1924" s="214"/>
      <c r="H1924" s="215"/>
      <c r="I1924" s="216" t="s">
        <v>2666</v>
      </c>
      <c r="J1924" s="217"/>
    </row>
    <row r="1925" spans="1:10" ht="14.25" customHeight="1" x14ac:dyDescent="0.25">
      <c r="A1925" s="218" t="s">
        <v>2665</v>
      </c>
      <c r="B1925" s="221" t="s">
        <v>2664</v>
      </c>
      <c r="C1925" s="222"/>
      <c r="D1925" s="222"/>
      <c r="E1925" s="222"/>
      <c r="F1925" s="222"/>
      <c r="G1925" s="222"/>
      <c r="H1925" s="223"/>
      <c r="I1925" s="197" t="s">
        <v>2663</v>
      </c>
      <c r="J1925" s="192" t="s">
        <v>2662</v>
      </c>
    </row>
    <row r="1926" spans="1:10" ht="14.25" customHeight="1" x14ac:dyDescent="0.25">
      <c r="A1926" s="219"/>
      <c r="B1926" s="224"/>
      <c r="C1926" s="225"/>
      <c r="D1926" s="225"/>
      <c r="E1926" s="225"/>
      <c r="F1926" s="225"/>
      <c r="G1926" s="225"/>
      <c r="H1926" s="226"/>
      <c r="I1926" s="198" t="s">
        <v>2661</v>
      </c>
      <c r="J1926" s="192" t="s">
        <v>2660</v>
      </c>
    </row>
    <row r="1927" spans="1:10" ht="14.25" customHeight="1" x14ac:dyDescent="0.25">
      <c r="A1927" s="219"/>
      <c r="B1927" s="224"/>
      <c r="C1927" s="225"/>
      <c r="D1927" s="225"/>
      <c r="E1927" s="225"/>
      <c r="F1927" s="225"/>
      <c r="G1927" s="225"/>
      <c r="H1927" s="226"/>
      <c r="I1927" s="216" t="s">
        <v>27</v>
      </c>
      <c r="J1927" s="217"/>
    </row>
    <row r="1928" spans="1:10" ht="14.25" customHeight="1" x14ac:dyDescent="0.25">
      <c r="A1928" s="219"/>
      <c r="B1928" s="227"/>
      <c r="C1928" s="228"/>
      <c r="D1928" s="228"/>
      <c r="E1928" s="228"/>
      <c r="F1928" s="228"/>
      <c r="G1928" s="228"/>
      <c r="H1928" s="229"/>
      <c r="I1928" s="197" t="s">
        <v>2659</v>
      </c>
      <c r="J1928" s="192" t="s">
        <v>2658</v>
      </c>
    </row>
    <row r="1929" spans="1:10" ht="14.25" customHeight="1" x14ac:dyDescent="0.25">
      <c r="A1929" s="220"/>
      <c r="B1929" s="230" t="s">
        <v>2383</v>
      </c>
      <c r="C1929" s="231"/>
      <c r="D1929" s="232"/>
      <c r="E1929" s="230" t="s">
        <v>2383</v>
      </c>
      <c r="F1929" s="231"/>
      <c r="G1929" s="231"/>
      <c r="H1929" s="232"/>
      <c r="I1929" s="197" t="s">
        <v>2657</v>
      </c>
      <c r="J1929" s="192" t="s">
        <v>2383</v>
      </c>
    </row>
    <row r="1930" spans="1:10" ht="14.25" customHeight="1" x14ac:dyDescent="0.25">
      <c r="A1930" s="197" t="s">
        <v>2656</v>
      </c>
      <c r="B1930" s="230" t="s">
        <v>2655</v>
      </c>
      <c r="C1930" s="231"/>
      <c r="D1930" s="231"/>
      <c r="E1930" s="231"/>
      <c r="F1930" s="231"/>
      <c r="G1930" s="231"/>
      <c r="H1930" s="231"/>
      <c r="I1930" s="231"/>
      <c r="J1930" s="232"/>
    </row>
    <row r="1931" spans="1:10" ht="22.9" customHeight="1" x14ac:dyDescent="0.25">
      <c r="A1931" s="192" t="s">
        <v>2643</v>
      </c>
      <c r="B1931" s="192" t="s">
        <v>2630</v>
      </c>
      <c r="C1931" s="192" t="s">
        <v>2762</v>
      </c>
      <c r="D1931" s="230" t="s">
        <v>2236</v>
      </c>
      <c r="E1931" s="231"/>
      <c r="F1931" s="232"/>
      <c r="G1931" s="192" t="s">
        <v>1606</v>
      </c>
      <c r="H1931" s="191">
        <v>6.0000000000000001E-3</v>
      </c>
      <c r="I1931" s="190">
        <v>6.4488000000000003</v>
      </c>
      <c r="J1931" s="189">
        <v>0.04</v>
      </c>
    </row>
    <row r="1932" spans="1:10" ht="14.25" customHeight="1" x14ac:dyDescent="0.25">
      <c r="A1932" s="192" t="s">
        <v>2643</v>
      </c>
      <c r="B1932" s="192" t="s">
        <v>2630</v>
      </c>
      <c r="C1932" s="192" t="s">
        <v>2734</v>
      </c>
      <c r="D1932" s="230" t="s">
        <v>2009</v>
      </c>
      <c r="E1932" s="231"/>
      <c r="F1932" s="232"/>
      <c r="G1932" s="192" t="s">
        <v>2010</v>
      </c>
      <c r="H1932" s="191">
        <v>5.6258299999999997E-2</v>
      </c>
      <c r="I1932" s="190">
        <v>0.95599999999999996</v>
      </c>
      <c r="J1932" s="189">
        <v>0.05</v>
      </c>
    </row>
    <row r="1933" spans="1:10" ht="14.25" customHeight="1" x14ac:dyDescent="0.25">
      <c r="A1933" s="192" t="s">
        <v>2643</v>
      </c>
      <c r="B1933" s="192" t="s">
        <v>2630</v>
      </c>
      <c r="C1933" s="192" t="s">
        <v>2759</v>
      </c>
      <c r="D1933" s="230" t="s">
        <v>1656</v>
      </c>
      <c r="E1933" s="231"/>
      <c r="F1933" s="232"/>
      <c r="G1933" s="192" t="s">
        <v>10</v>
      </c>
      <c r="H1933" s="191">
        <v>1.4798</v>
      </c>
      <c r="I1933" s="190">
        <v>3.0785999999999998</v>
      </c>
      <c r="J1933" s="189">
        <v>4.5599999999999996</v>
      </c>
    </row>
    <row r="1934" spans="1:10" ht="14.25" customHeight="1" x14ac:dyDescent="0.25">
      <c r="A1934" s="192" t="s">
        <v>2643</v>
      </c>
      <c r="B1934" s="192" t="s">
        <v>2630</v>
      </c>
      <c r="C1934" s="192" t="s">
        <v>2758</v>
      </c>
      <c r="D1934" s="230" t="s">
        <v>1670</v>
      </c>
      <c r="E1934" s="231"/>
      <c r="F1934" s="232"/>
      <c r="G1934" s="192" t="s">
        <v>10</v>
      </c>
      <c r="H1934" s="191">
        <v>0.35199999999999998</v>
      </c>
      <c r="I1934" s="190">
        <v>8.8063000000000002</v>
      </c>
      <c r="J1934" s="189">
        <v>3.1</v>
      </c>
    </row>
    <row r="1935" spans="1:10" ht="14.25" customHeight="1" x14ac:dyDescent="0.25">
      <c r="A1935" s="192" t="s">
        <v>2643</v>
      </c>
      <c r="B1935" s="192" t="s">
        <v>2630</v>
      </c>
      <c r="C1935" s="192" t="s">
        <v>2697</v>
      </c>
      <c r="D1935" s="230" t="s">
        <v>1666</v>
      </c>
      <c r="E1935" s="231"/>
      <c r="F1935" s="232"/>
      <c r="G1935" s="192" t="s">
        <v>1575</v>
      </c>
      <c r="H1935" s="191">
        <v>1.0641599999999999E-2</v>
      </c>
      <c r="I1935" s="190">
        <v>161.17859999999999</v>
      </c>
      <c r="J1935" s="189">
        <v>1.72</v>
      </c>
    </row>
    <row r="1936" spans="1:10" ht="14.25" customHeight="1" x14ac:dyDescent="0.25">
      <c r="A1936" s="192" t="s">
        <v>2643</v>
      </c>
      <c r="B1936" s="192" t="s">
        <v>2630</v>
      </c>
      <c r="C1936" s="192" t="s">
        <v>3591</v>
      </c>
      <c r="D1936" s="230" t="s">
        <v>1855</v>
      </c>
      <c r="E1936" s="231"/>
      <c r="F1936" s="232"/>
      <c r="G1936" s="192" t="s">
        <v>19</v>
      </c>
      <c r="H1936" s="191">
        <v>4.48E-2</v>
      </c>
      <c r="I1936" s="190">
        <v>19.103300000000001</v>
      </c>
      <c r="J1936" s="189">
        <v>0.86</v>
      </c>
    </row>
    <row r="1937" spans="1:10" ht="14.25" customHeight="1" x14ac:dyDescent="0.25">
      <c r="A1937" s="192" t="s">
        <v>2643</v>
      </c>
      <c r="B1937" s="192" t="s">
        <v>2630</v>
      </c>
      <c r="C1937" s="192" t="s">
        <v>3590</v>
      </c>
      <c r="D1937" s="230" t="s">
        <v>1610</v>
      </c>
      <c r="E1937" s="231"/>
      <c r="F1937" s="232"/>
      <c r="G1937" s="192" t="s">
        <v>10</v>
      </c>
      <c r="H1937" s="191">
        <v>1.5568</v>
      </c>
      <c r="I1937" s="190">
        <v>20.051100000000002</v>
      </c>
      <c r="J1937" s="189">
        <v>31.22</v>
      </c>
    </row>
    <row r="1938" spans="1:10" ht="22.9" customHeight="1" x14ac:dyDescent="0.25">
      <c r="A1938" s="192" t="s">
        <v>2643</v>
      </c>
      <c r="B1938" s="192" t="s">
        <v>2630</v>
      </c>
      <c r="C1938" s="192" t="s">
        <v>2753</v>
      </c>
      <c r="D1938" s="230" t="s">
        <v>1753</v>
      </c>
      <c r="E1938" s="231"/>
      <c r="F1938" s="232"/>
      <c r="G1938" s="192" t="s">
        <v>1</v>
      </c>
      <c r="H1938" s="191">
        <v>5</v>
      </c>
      <c r="I1938" s="190">
        <v>0.1782</v>
      </c>
      <c r="J1938" s="189">
        <v>0.89</v>
      </c>
    </row>
    <row r="1939" spans="1:10" ht="22.9" customHeight="1" x14ac:dyDescent="0.25">
      <c r="A1939" s="192" t="s">
        <v>2725</v>
      </c>
      <c r="B1939" s="192" t="s">
        <v>2630</v>
      </c>
      <c r="C1939" s="192" t="s">
        <v>2748</v>
      </c>
      <c r="D1939" s="230" t="s">
        <v>2483</v>
      </c>
      <c r="E1939" s="231"/>
      <c r="F1939" s="232"/>
      <c r="G1939" s="192" t="s">
        <v>1</v>
      </c>
      <c r="H1939" s="191">
        <v>9.5000000000000005E-6</v>
      </c>
      <c r="I1939" s="190">
        <v>1206.8588999999999</v>
      </c>
      <c r="J1939" s="189">
        <v>0.01</v>
      </c>
    </row>
    <row r="1940" spans="1:10" ht="22.9" customHeight="1" x14ac:dyDescent="0.25">
      <c r="A1940" s="192" t="s">
        <v>2725</v>
      </c>
      <c r="B1940" s="192" t="s">
        <v>2630</v>
      </c>
      <c r="C1940" s="192" t="s">
        <v>2746</v>
      </c>
      <c r="D1940" s="230" t="s">
        <v>2204</v>
      </c>
      <c r="E1940" s="231"/>
      <c r="F1940" s="232"/>
      <c r="G1940" s="192" t="s">
        <v>1</v>
      </c>
      <c r="H1940" s="191">
        <v>2.5000000000000002E-6</v>
      </c>
      <c r="I1940" s="190">
        <v>20420.8583</v>
      </c>
      <c r="J1940" s="189">
        <v>0.05</v>
      </c>
    </row>
    <row r="1941" spans="1:10" ht="14.25" customHeight="1" x14ac:dyDescent="0.25">
      <c r="A1941" s="192" t="s">
        <v>2631</v>
      </c>
      <c r="B1941" s="192" t="s">
        <v>2630</v>
      </c>
      <c r="C1941" s="192" t="s">
        <v>2745</v>
      </c>
      <c r="D1941" s="230" t="s">
        <v>2744</v>
      </c>
      <c r="E1941" s="231"/>
      <c r="F1941" s="232"/>
      <c r="G1941" s="192" t="s">
        <v>0</v>
      </c>
      <c r="H1941" s="191">
        <v>2.4989999999999999E-3</v>
      </c>
      <c r="I1941" s="190">
        <v>6.46</v>
      </c>
      <c r="J1941" s="189">
        <v>0.04</v>
      </c>
    </row>
    <row r="1942" spans="1:10" ht="14.25" customHeight="1" x14ac:dyDescent="0.25">
      <c r="A1942" s="192" t="s">
        <v>2631</v>
      </c>
      <c r="B1942" s="192" t="s">
        <v>2630</v>
      </c>
      <c r="C1942" s="192" t="s">
        <v>2693</v>
      </c>
      <c r="D1942" s="230" t="s">
        <v>2692</v>
      </c>
      <c r="E1942" s="231"/>
      <c r="F1942" s="232"/>
      <c r="G1942" s="192" t="s">
        <v>0</v>
      </c>
      <c r="H1942" s="191">
        <v>6.2649999999999997E-2</v>
      </c>
      <c r="I1942" s="190">
        <v>6.7</v>
      </c>
      <c r="J1942" s="189">
        <v>0.92</v>
      </c>
    </row>
    <row r="1943" spans="1:10" ht="14.25" customHeight="1" x14ac:dyDescent="0.25">
      <c r="A1943" s="192" t="s">
        <v>2631</v>
      </c>
      <c r="B1943" s="192" t="s">
        <v>2630</v>
      </c>
      <c r="C1943" s="192" t="s">
        <v>2743</v>
      </c>
      <c r="D1943" s="230" t="s">
        <v>2742</v>
      </c>
      <c r="E1943" s="231"/>
      <c r="F1943" s="232"/>
      <c r="G1943" s="192" t="s">
        <v>0</v>
      </c>
      <c r="H1943" s="191">
        <v>1.519E-2</v>
      </c>
      <c r="I1943" s="190">
        <v>8.93</v>
      </c>
      <c r="J1943" s="189">
        <v>0.3</v>
      </c>
    </row>
    <row r="1944" spans="1:10" ht="14.25" customHeight="1" x14ac:dyDescent="0.25">
      <c r="A1944" s="192" t="s">
        <v>2631</v>
      </c>
      <c r="B1944" s="192" t="s">
        <v>2630</v>
      </c>
      <c r="C1944" s="192" t="s">
        <v>2691</v>
      </c>
      <c r="D1944" s="230" t="s">
        <v>2690</v>
      </c>
      <c r="E1944" s="231"/>
      <c r="F1944" s="232"/>
      <c r="G1944" s="192" t="s">
        <v>0</v>
      </c>
      <c r="H1944" s="191">
        <v>0.2772</v>
      </c>
      <c r="I1944" s="190">
        <v>8.93</v>
      </c>
      <c r="J1944" s="189">
        <v>5.41</v>
      </c>
    </row>
    <row r="1945" spans="1:10" ht="14.25" customHeight="1" x14ac:dyDescent="0.25">
      <c r="A1945" s="192" t="s">
        <v>2631</v>
      </c>
      <c r="B1945" s="192" t="s">
        <v>2630</v>
      </c>
      <c r="C1945" s="192" t="s">
        <v>2739</v>
      </c>
      <c r="D1945" s="230" t="s">
        <v>2738</v>
      </c>
      <c r="E1945" s="231"/>
      <c r="F1945" s="232"/>
      <c r="G1945" s="192" t="s">
        <v>0</v>
      </c>
      <c r="H1945" s="191">
        <v>9.8000000000000004E-2</v>
      </c>
      <c r="I1945" s="190">
        <v>9.89</v>
      </c>
      <c r="J1945" s="189">
        <v>2.12</v>
      </c>
    </row>
    <row r="1946" spans="1:10" ht="14.25" customHeight="1" x14ac:dyDescent="0.25">
      <c r="A1946" s="192" t="s">
        <v>2631</v>
      </c>
      <c r="B1946" s="192" t="s">
        <v>2630</v>
      </c>
      <c r="C1946" s="192" t="s">
        <v>2639</v>
      </c>
      <c r="D1946" s="230" t="s">
        <v>2638</v>
      </c>
      <c r="E1946" s="231"/>
      <c r="F1946" s="232"/>
      <c r="G1946" s="192" t="s">
        <v>0</v>
      </c>
      <c r="H1946" s="191">
        <v>0.32112390000000002</v>
      </c>
      <c r="I1946" s="190">
        <v>8.93</v>
      </c>
      <c r="J1946" s="189">
        <v>6.27</v>
      </c>
    </row>
    <row r="1947" spans="1:10" ht="14.25" customHeight="1" x14ac:dyDescent="0.25">
      <c r="A1947" s="192" t="s">
        <v>2631</v>
      </c>
      <c r="B1947" s="192" t="s">
        <v>2630</v>
      </c>
      <c r="C1947" s="192" t="s">
        <v>2646</v>
      </c>
      <c r="D1947" s="230" t="s">
        <v>2645</v>
      </c>
      <c r="E1947" s="231"/>
      <c r="F1947" s="232"/>
      <c r="G1947" s="192" t="s">
        <v>0</v>
      </c>
      <c r="H1947" s="191">
        <v>0.20112459999999999</v>
      </c>
      <c r="I1947" s="190">
        <v>6.46</v>
      </c>
      <c r="J1947" s="189">
        <v>2.84</v>
      </c>
    </row>
    <row r="1948" spans="1:10" ht="14.25" customHeight="1" x14ac:dyDescent="0.25">
      <c r="A1948" s="192" t="s">
        <v>2631</v>
      </c>
      <c r="B1948" s="192" t="s">
        <v>2630</v>
      </c>
      <c r="C1948" s="192" t="s">
        <v>2713</v>
      </c>
      <c r="D1948" s="230" t="s">
        <v>2712</v>
      </c>
      <c r="E1948" s="231"/>
      <c r="F1948" s="232"/>
      <c r="G1948" s="192" t="s">
        <v>0</v>
      </c>
      <c r="H1948" s="191">
        <v>2.5554E-2</v>
      </c>
      <c r="I1948" s="190">
        <v>6.7</v>
      </c>
      <c r="J1948" s="189">
        <v>0.37</v>
      </c>
    </row>
    <row r="1949" spans="1:10" ht="14.25" customHeight="1" x14ac:dyDescent="0.25">
      <c r="A1949" s="239" t="s">
        <v>2627</v>
      </c>
      <c r="B1949" s="240"/>
      <c r="C1949" s="240"/>
      <c r="D1949" s="240"/>
      <c r="E1949" s="241"/>
      <c r="F1949" s="188">
        <v>8.35</v>
      </c>
      <c r="G1949" s="239" t="s">
        <v>2626</v>
      </c>
      <c r="H1949" s="240"/>
      <c r="I1949" s="241"/>
      <c r="J1949" s="188">
        <v>78.349999999999994</v>
      </c>
    </row>
    <row r="1950" spans="1:10" ht="14.25" customHeight="1" x14ac:dyDescent="0.25">
      <c r="A1950" s="239" t="s">
        <v>2625</v>
      </c>
      <c r="B1950" s="240"/>
      <c r="C1950" s="240"/>
      <c r="D1950" s="240"/>
      <c r="E1950" s="241"/>
      <c r="F1950" s="188">
        <v>9.92</v>
      </c>
      <c r="G1950" s="239" t="s">
        <v>2624</v>
      </c>
      <c r="H1950" s="240"/>
      <c r="I1950" s="241"/>
      <c r="J1950" s="188">
        <v>17.61</v>
      </c>
    </row>
    <row r="1951" spans="1:10" ht="14.25" customHeight="1" x14ac:dyDescent="0.25">
      <c r="A1951" s="239" t="s">
        <v>2623</v>
      </c>
      <c r="B1951" s="240"/>
      <c r="C1951" s="240"/>
      <c r="D1951" s="240"/>
      <c r="E1951" s="241"/>
      <c r="F1951" s="188">
        <v>18.27</v>
      </c>
      <c r="G1951" s="239" t="s">
        <v>2622</v>
      </c>
      <c r="H1951" s="240"/>
      <c r="I1951" s="241"/>
      <c r="J1951" s="188">
        <v>95.96</v>
      </c>
    </row>
    <row r="1952" spans="1:10" ht="14.25" customHeight="1" x14ac:dyDescent="0.25">
      <c r="A1952" s="196" t="s">
        <v>348</v>
      </c>
      <c r="B1952" s="196" t="s">
        <v>2630</v>
      </c>
      <c r="C1952" s="196" t="s">
        <v>3684</v>
      </c>
      <c r="D1952" s="233" t="s">
        <v>349</v>
      </c>
      <c r="E1952" s="234"/>
      <c r="F1952" s="234"/>
      <c r="G1952" s="234"/>
      <c r="H1952" s="234"/>
      <c r="I1952" s="235"/>
      <c r="J1952" s="196" t="s">
        <v>10</v>
      </c>
    </row>
    <row r="1953" spans="1:10" ht="14.25" customHeight="1" x14ac:dyDescent="0.25">
      <c r="A1953" s="195" t="s">
        <v>74</v>
      </c>
      <c r="B1953" s="195" t="s">
        <v>75</v>
      </c>
      <c r="C1953" s="195" t="s">
        <v>29</v>
      </c>
      <c r="D1953" s="236" t="s">
        <v>30</v>
      </c>
      <c r="E1953" s="237"/>
      <c r="F1953" s="238"/>
      <c r="G1953" s="195" t="s">
        <v>2635</v>
      </c>
      <c r="H1953" s="195" t="s">
        <v>1465</v>
      </c>
      <c r="I1953" s="194" t="s">
        <v>2634</v>
      </c>
      <c r="J1953" s="193" t="s">
        <v>76</v>
      </c>
    </row>
    <row r="1954" spans="1:10" ht="14.25" customHeight="1" x14ac:dyDescent="0.25">
      <c r="A1954" s="192" t="s">
        <v>2643</v>
      </c>
      <c r="B1954" s="192" t="s">
        <v>2630</v>
      </c>
      <c r="C1954" s="192" t="s">
        <v>3592</v>
      </c>
      <c r="D1954" s="230" t="s">
        <v>1593</v>
      </c>
      <c r="E1954" s="231"/>
      <c r="F1954" s="232"/>
      <c r="G1954" s="192" t="s">
        <v>19</v>
      </c>
      <c r="H1954" s="191">
        <v>0.87690000000000001</v>
      </c>
      <c r="I1954" s="190">
        <v>7.0644999999999998</v>
      </c>
      <c r="J1954" s="189">
        <v>6.19</v>
      </c>
    </row>
    <row r="1955" spans="1:10" ht="14.25" customHeight="1" x14ac:dyDescent="0.25">
      <c r="A1955" s="192" t="s">
        <v>2643</v>
      </c>
      <c r="B1955" s="192" t="s">
        <v>2630</v>
      </c>
      <c r="C1955" s="192" t="s">
        <v>2702</v>
      </c>
      <c r="D1955" s="230" t="s">
        <v>1597</v>
      </c>
      <c r="E1955" s="231"/>
      <c r="F1955" s="232"/>
      <c r="G1955" s="192" t="s">
        <v>1575</v>
      </c>
      <c r="H1955" s="191">
        <v>1.8261599999999999E-2</v>
      </c>
      <c r="I1955" s="190">
        <v>78.9893</v>
      </c>
      <c r="J1955" s="189">
        <v>1.44</v>
      </c>
    </row>
    <row r="1956" spans="1:10" ht="14.25" customHeight="1" x14ac:dyDescent="0.25">
      <c r="A1956" s="192" t="s">
        <v>2643</v>
      </c>
      <c r="B1956" s="192" t="s">
        <v>2630</v>
      </c>
      <c r="C1956" s="192" t="s">
        <v>2700</v>
      </c>
      <c r="D1956" s="230" t="s">
        <v>1579</v>
      </c>
      <c r="E1956" s="231"/>
      <c r="F1956" s="232"/>
      <c r="G1956" s="192" t="s">
        <v>19</v>
      </c>
      <c r="H1956" s="191">
        <v>7.8038135999999998</v>
      </c>
      <c r="I1956" s="190">
        <v>0.90739999999999998</v>
      </c>
      <c r="J1956" s="189">
        <v>7.08</v>
      </c>
    </row>
    <row r="1957" spans="1:10" ht="22.9" customHeight="1" x14ac:dyDescent="0.25">
      <c r="A1957" s="192" t="s">
        <v>2643</v>
      </c>
      <c r="B1957" s="192" t="s">
        <v>2630</v>
      </c>
      <c r="C1957" s="192" t="s">
        <v>2762</v>
      </c>
      <c r="D1957" s="230" t="s">
        <v>2236</v>
      </c>
      <c r="E1957" s="231"/>
      <c r="F1957" s="232"/>
      <c r="G1957" s="192" t="s">
        <v>1606</v>
      </c>
      <c r="H1957" s="191">
        <v>7.0000000000000001E-3</v>
      </c>
      <c r="I1957" s="190">
        <v>6.4488000000000003</v>
      </c>
      <c r="J1957" s="189">
        <v>0.05</v>
      </c>
    </row>
    <row r="1958" spans="1:10" ht="14.25" customHeight="1" x14ac:dyDescent="0.25">
      <c r="A1958" s="192" t="s">
        <v>2643</v>
      </c>
      <c r="B1958" s="192" t="s">
        <v>2630</v>
      </c>
      <c r="C1958" s="192" t="s">
        <v>2734</v>
      </c>
      <c r="D1958" s="230" t="s">
        <v>2009</v>
      </c>
      <c r="E1958" s="231"/>
      <c r="F1958" s="232"/>
      <c r="G1958" s="192" t="s">
        <v>2010</v>
      </c>
      <c r="H1958" s="191">
        <v>6.9933700000000001E-2</v>
      </c>
      <c r="I1958" s="190">
        <v>0.95599999999999996</v>
      </c>
      <c r="J1958" s="189">
        <v>7.0000000000000007E-2</v>
      </c>
    </row>
    <row r="1959" spans="1:10" ht="14.25" customHeight="1" x14ac:dyDescent="0.25">
      <c r="A1959" s="192" t="s">
        <v>2643</v>
      </c>
      <c r="B1959" s="192" t="s">
        <v>2630</v>
      </c>
      <c r="C1959" s="192" t="s">
        <v>2759</v>
      </c>
      <c r="D1959" s="230" t="s">
        <v>1656</v>
      </c>
      <c r="E1959" s="231"/>
      <c r="F1959" s="232"/>
      <c r="G1959" s="192" t="s">
        <v>10</v>
      </c>
      <c r="H1959" s="191">
        <v>1.6912</v>
      </c>
      <c r="I1959" s="190">
        <v>3.0785999999999998</v>
      </c>
      <c r="J1959" s="189">
        <v>5.21</v>
      </c>
    </row>
    <row r="1960" spans="1:10" ht="14.25" customHeight="1" x14ac:dyDescent="0.25">
      <c r="A1960" s="192" t="s">
        <v>2643</v>
      </c>
      <c r="B1960" s="192" t="s">
        <v>2630</v>
      </c>
      <c r="C1960" s="192" t="s">
        <v>2758</v>
      </c>
      <c r="D1960" s="230" t="s">
        <v>1670</v>
      </c>
      <c r="E1960" s="231"/>
      <c r="F1960" s="232"/>
      <c r="G1960" s="192" t="s">
        <v>10</v>
      </c>
      <c r="H1960" s="191">
        <v>0.22</v>
      </c>
      <c r="I1960" s="190">
        <v>8.8063000000000002</v>
      </c>
      <c r="J1960" s="189">
        <v>1.94</v>
      </c>
    </row>
    <row r="1961" spans="1:10" ht="14.25" customHeight="1" x14ac:dyDescent="0.25">
      <c r="A1961" s="192" t="s">
        <v>2643</v>
      </c>
      <c r="B1961" s="192" t="s">
        <v>2630</v>
      </c>
      <c r="C1961" s="192" t="s">
        <v>2697</v>
      </c>
      <c r="D1961" s="230" t="s">
        <v>1666</v>
      </c>
      <c r="E1961" s="231"/>
      <c r="F1961" s="232"/>
      <c r="G1961" s="192" t="s">
        <v>1575</v>
      </c>
      <c r="H1961" s="191">
        <v>1.41888E-2</v>
      </c>
      <c r="I1961" s="190">
        <v>161.17859999999999</v>
      </c>
      <c r="J1961" s="189">
        <v>2.29</v>
      </c>
    </row>
    <row r="1962" spans="1:10" ht="14.25" customHeight="1" x14ac:dyDescent="0.25">
      <c r="A1962" s="192" t="s">
        <v>2643</v>
      </c>
      <c r="B1962" s="192" t="s">
        <v>2630</v>
      </c>
      <c r="C1962" s="192" t="s">
        <v>3591</v>
      </c>
      <c r="D1962" s="230" t="s">
        <v>1855</v>
      </c>
      <c r="E1962" s="231"/>
      <c r="F1962" s="232"/>
      <c r="G1962" s="192" t="s">
        <v>19</v>
      </c>
      <c r="H1962" s="191">
        <v>5.1200000000000002E-2</v>
      </c>
      <c r="I1962" s="190">
        <v>19.103300000000001</v>
      </c>
      <c r="J1962" s="189">
        <v>0.98</v>
      </c>
    </row>
    <row r="1963" spans="1:10" ht="14.25" customHeight="1" x14ac:dyDescent="0.25">
      <c r="A1963" s="192" t="s">
        <v>2643</v>
      </c>
      <c r="B1963" s="192" t="s">
        <v>2630</v>
      </c>
      <c r="C1963" s="192" t="s">
        <v>3590</v>
      </c>
      <c r="D1963" s="230" t="s">
        <v>1610</v>
      </c>
      <c r="E1963" s="231"/>
      <c r="F1963" s="232"/>
      <c r="G1963" s="192" t="s">
        <v>10</v>
      </c>
      <c r="H1963" s="191">
        <v>1.7791999999999999</v>
      </c>
      <c r="I1963" s="190">
        <v>20.051100000000002</v>
      </c>
      <c r="J1963" s="189">
        <v>35.67</v>
      </c>
    </row>
    <row r="1964" spans="1:10" ht="22.9" customHeight="1" x14ac:dyDescent="0.25">
      <c r="A1964" s="192" t="s">
        <v>2643</v>
      </c>
      <c r="B1964" s="192" t="s">
        <v>2630</v>
      </c>
      <c r="C1964" s="192" t="s">
        <v>2753</v>
      </c>
      <c r="D1964" s="230" t="s">
        <v>1753</v>
      </c>
      <c r="E1964" s="231"/>
      <c r="F1964" s="232"/>
      <c r="G1964" s="192" t="s">
        <v>1</v>
      </c>
      <c r="H1964" s="191">
        <v>5</v>
      </c>
      <c r="I1964" s="190">
        <v>0.1782</v>
      </c>
      <c r="J1964" s="189">
        <v>0.89</v>
      </c>
    </row>
    <row r="1965" spans="1:10" ht="22.9" customHeight="1" x14ac:dyDescent="0.25">
      <c r="A1965" s="192" t="s">
        <v>2725</v>
      </c>
      <c r="B1965" s="192" t="s">
        <v>2630</v>
      </c>
      <c r="C1965" s="192" t="s">
        <v>2748</v>
      </c>
      <c r="D1965" s="230" t="s">
        <v>2483</v>
      </c>
      <c r="E1965" s="231"/>
      <c r="F1965" s="232"/>
      <c r="G1965" s="192" t="s">
        <v>1</v>
      </c>
      <c r="H1965" s="191">
        <v>1.08E-5</v>
      </c>
      <c r="I1965" s="190">
        <v>1206.8588999999999</v>
      </c>
      <c r="J1965" s="189">
        <v>0.01</v>
      </c>
    </row>
    <row r="1966" spans="1:10" ht="22.9" customHeight="1" x14ac:dyDescent="0.25">
      <c r="A1966" s="192" t="s">
        <v>2725</v>
      </c>
      <c r="B1966" s="192" t="s">
        <v>2630</v>
      </c>
      <c r="C1966" s="192" t="s">
        <v>2746</v>
      </c>
      <c r="D1966" s="230" t="s">
        <v>2204</v>
      </c>
      <c r="E1966" s="231"/>
      <c r="F1966" s="232"/>
      <c r="G1966" s="192" t="s">
        <v>1</v>
      </c>
      <c r="H1966" s="191">
        <v>3.4000000000000001E-6</v>
      </c>
      <c r="I1966" s="190">
        <v>20420.8583</v>
      </c>
      <c r="J1966" s="189">
        <v>7.0000000000000007E-2</v>
      </c>
    </row>
    <row r="1967" spans="1:10" ht="14.25" customHeight="1" x14ac:dyDescent="0.25">
      <c r="A1967" s="192" t="s">
        <v>2631</v>
      </c>
      <c r="B1967" s="192" t="s">
        <v>2630</v>
      </c>
      <c r="C1967" s="192" t="s">
        <v>2745</v>
      </c>
      <c r="D1967" s="230" t="s">
        <v>2744</v>
      </c>
      <c r="E1967" s="231"/>
      <c r="F1967" s="232"/>
      <c r="G1967" s="192" t="s">
        <v>0</v>
      </c>
      <c r="H1967" s="191">
        <v>2.0539999999999998E-3</v>
      </c>
      <c r="I1967" s="190">
        <v>6.46</v>
      </c>
      <c r="J1967" s="189">
        <v>0.03</v>
      </c>
    </row>
    <row r="1968" spans="1:10" ht="14.25" customHeight="1" x14ac:dyDescent="0.25">
      <c r="A1968" s="192" t="s">
        <v>2631</v>
      </c>
      <c r="B1968" s="192" t="s">
        <v>2630</v>
      </c>
      <c r="C1968" s="192" t="s">
        <v>2693</v>
      </c>
      <c r="D1968" s="230" t="s">
        <v>2692</v>
      </c>
      <c r="E1968" s="231"/>
      <c r="F1968" s="232"/>
      <c r="G1968" s="192" t="s">
        <v>0</v>
      </c>
      <c r="H1968" s="191">
        <v>7.1599999999999997E-2</v>
      </c>
      <c r="I1968" s="190">
        <v>6.7</v>
      </c>
      <c r="J1968" s="189">
        <v>1.05</v>
      </c>
    </row>
    <row r="1969" spans="1:10" ht="14.25" customHeight="1" x14ac:dyDescent="0.25">
      <c r="A1969" s="192" t="s">
        <v>2631</v>
      </c>
      <c r="B1969" s="192" t="s">
        <v>2630</v>
      </c>
      <c r="C1969" s="192" t="s">
        <v>2743</v>
      </c>
      <c r="D1969" s="230" t="s">
        <v>2742</v>
      </c>
      <c r="E1969" s="231"/>
      <c r="F1969" s="232"/>
      <c r="G1969" s="192" t="s">
        <v>0</v>
      </c>
      <c r="H1969" s="191">
        <v>1.2798E-2</v>
      </c>
      <c r="I1969" s="190">
        <v>8.93</v>
      </c>
      <c r="J1969" s="189">
        <v>0.25</v>
      </c>
    </row>
    <row r="1970" spans="1:10" ht="14.25" customHeight="1" x14ac:dyDescent="0.25">
      <c r="A1970" s="192" t="s">
        <v>2631</v>
      </c>
      <c r="B1970" s="192" t="s">
        <v>2630</v>
      </c>
      <c r="C1970" s="192" t="s">
        <v>2691</v>
      </c>
      <c r="D1970" s="230" t="s">
        <v>2690</v>
      </c>
      <c r="E1970" s="231"/>
      <c r="F1970" s="232"/>
      <c r="G1970" s="192" t="s">
        <v>0</v>
      </c>
      <c r="H1970" s="191">
        <v>0.31680000000000003</v>
      </c>
      <c r="I1970" s="190">
        <v>8.93</v>
      </c>
      <c r="J1970" s="189">
        <v>6.19</v>
      </c>
    </row>
    <row r="1971" spans="1:10" ht="14.25" customHeight="1" x14ac:dyDescent="0.25">
      <c r="A1971" s="192" t="s">
        <v>2631</v>
      </c>
      <c r="B1971" s="192" t="s">
        <v>2630</v>
      </c>
      <c r="C1971" s="192" t="s">
        <v>2739</v>
      </c>
      <c r="D1971" s="230" t="s">
        <v>2738</v>
      </c>
      <c r="E1971" s="231"/>
      <c r="F1971" s="232"/>
      <c r="G1971" s="192" t="s">
        <v>0</v>
      </c>
      <c r="H1971" s="191">
        <v>0.112</v>
      </c>
      <c r="I1971" s="190">
        <v>9.89</v>
      </c>
      <c r="J1971" s="189">
        <v>2.42</v>
      </c>
    </row>
    <row r="1972" spans="1:10" ht="14.25" customHeight="1" x14ac:dyDescent="0.25">
      <c r="A1972" s="192" t="s">
        <v>2631</v>
      </c>
      <c r="B1972" s="192" t="s">
        <v>2630</v>
      </c>
      <c r="C1972" s="192" t="s">
        <v>2639</v>
      </c>
      <c r="D1972" s="230" t="s">
        <v>2638</v>
      </c>
      <c r="E1972" s="231"/>
      <c r="F1972" s="232"/>
      <c r="G1972" s="192" t="s">
        <v>0</v>
      </c>
      <c r="H1972" s="191">
        <v>0.31577169999999999</v>
      </c>
      <c r="I1972" s="190">
        <v>8.93</v>
      </c>
      <c r="J1972" s="189">
        <v>6.17</v>
      </c>
    </row>
    <row r="1973" spans="1:10" ht="14.25" customHeight="1" x14ac:dyDescent="0.25">
      <c r="A1973" s="192" t="s">
        <v>2631</v>
      </c>
      <c r="B1973" s="192" t="s">
        <v>2630</v>
      </c>
      <c r="C1973" s="192" t="s">
        <v>2646</v>
      </c>
      <c r="D1973" s="230" t="s">
        <v>2645</v>
      </c>
      <c r="E1973" s="231"/>
      <c r="F1973" s="232"/>
      <c r="G1973" s="192" t="s">
        <v>0</v>
      </c>
      <c r="H1973" s="191">
        <v>0.2119693</v>
      </c>
      <c r="I1973" s="190">
        <v>6.46</v>
      </c>
      <c r="J1973" s="189">
        <v>2.99</v>
      </c>
    </row>
    <row r="1974" spans="1:10" ht="14.25" customHeight="1" x14ac:dyDescent="0.25">
      <c r="A1974" s="192" t="s">
        <v>2631</v>
      </c>
      <c r="B1974" s="192" t="s">
        <v>2630</v>
      </c>
      <c r="C1974" s="192" t="s">
        <v>2713</v>
      </c>
      <c r="D1974" s="230" t="s">
        <v>2712</v>
      </c>
      <c r="E1974" s="231"/>
      <c r="F1974" s="232"/>
      <c r="G1974" s="192" t="s">
        <v>0</v>
      </c>
      <c r="H1974" s="191">
        <v>3.4071999999999998E-2</v>
      </c>
      <c r="I1974" s="190">
        <v>6.7</v>
      </c>
      <c r="J1974" s="189">
        <v>0.5</v>
      </c>
    </row>
    <row r="1975" spans="1:10" ht="14.25" customHeight="1" x14ac:dyDescent="0.25">
      <c r="A1975" s="239" t="s">
        <v>2627</v>
      </c>
      <c r="B1975" s="240"/>
      <c r="C1975" s="240"/>
      <c r="D1975" s="240"/>
      <c r="E1975" s="241"/>
      <c r="F1975" s="188">
        <v>8.9600000000000009</v>
      </c>
      <c r="G1975" s="239" t="s">
        <v>2626</v>
      </c>
      <c r="H1975" s="240"/>
      <c r="I1975" s="241"/>
      <c r="J1975" s="188">
        <v>89.53</v>
      </c>
    </row>
    <row r="1976" spans="1:10" ht="14.25" customHeight="1" x14ac:dyDescent="0.25">
      <c r="A1976" s="239" t="s">
        <v>2625</v>
      </c>
      <c r="B1976" s="240"/>
      <c r="C1976" s="240"/>
      <c r="D1976" s="240"/>
      <c r="E1976" s="241"/>
      <c r="F1976" s="188">
        <v>10.65</v>
      </c>
      <c r="G1976" s="239" t="s">
        <v>2624</v>
      </c>
      <c r="H1976" s="240"/>
      <c r="I1976" s="241"/>
      <c r="J1976" s="188">
        <v>20.12</v>
      </c>
    </row>
    <row r="1977" spans="1:10" ht="14.25" customHeight="1" x14ac:dyDescent="0.25">
      <c r="A1977" s="239" t="s">
        <v>2623</v>
      </c>
      <c r="B1977" s="240"/>
      <c r="C1977" s="240"/>
      <c r="D1977" s="240"/>
      <c r="E1977" s="241"/>
      <c r="F1977" s="188">
        <v>19.61</v>
      </c>
      <c r="G1977" s="239" t="s">
        <v>2622</v>
      </c>
      <c r="H1977" s="240"/>
      <c r="I1977" s="241"/>
      <c r="J1977" s="188">
        <v>109.65</v>
      </c>
    </row>
    <row r="1978" spans="1:10" ht="14.25" customHeight="1" x14ac:dyDescent="0.25">
      <c r="A1978" s="196" t="s">
        <v>350</v>
      </c>
      <c r="B1978" s="196" t="s">
        <v>2630</v>
      </c>
      <c r="C1978" s="196" t="s">
        <v>3683</v>
      </c>
      <c r="D1978" s="233" t="s">
        <v>351</v>
      </c>
      <c r="E1978" s="234"/>
      <c r="F1978" s="234"/>
      <c r="G1978" s="234"/>
      <c r="H1978" s="234"/>
      <c r="I1978" s="235"/>
      <c r="J1978" s="196" t="s">
        <v>10</v>
      </c>
    </row>
    <row r="1979" spans="1:10" ht="14.25" customHeight="1" x14ac:dyDescent="0.25">
      <c r="A1979" s="195" t="s">
        <v>74</v>
      </c>
      <c r="B1979" s="195" t="s">
        <v>75</v>
      </c>
      <c r="C1979" s="195" t="s">
        <v>29</v>
      </c>
      <c r="D1979" s="236" t="s">
        <v>30</v>
      </c>
      <c r="E1979" s="237"/>
      <c r="F1979" s="238"/>
      <c r="G1979" s="195" t="s">
        <v>2635</v>
      </c>
      <c r="H1979" s="195" t="s">
        <v>1465</v>
      </c>
      <c r="I1979" s="194" t="s">
        <v>2634</v>
      </c>
      <c r="J1979" s="193" t="s">
        <v>76</v>
      </c>
    </row>
    <row r="1980" spans="1:10" ht="14.25" customHeight="1" x14ac:dyDescent="0.25">
      <c r="A1980" s="192" t="s">
        <v>2643</v>
      </c>
      <c r="B1980" s="192" t="s">
        <v>2630</v>
      </c>
      <c r="C1980" s="192" t="s">
        <v>3680</v>
      </c>
      <c r="D1980" s="230" t="s">
        <v>1639</v>
      </c>
      <c r="E1980" s="231"/>
      <c r="F1980" s="232"/>
      <c r="G1980" s="192" t="s">
        <v>19</v>
      </c>
      <c r="H1980" s="191">
        <v>0.52429999999999999</v>
      </c>
      <c r="I1980" s="190">
        <v>7.024</v>
      </c>
      <c r="J1980" s="189">
        <v>3.68</v>
      </c>
    </row>
    <row r="1981" spans="1:10" ht="14.25" customHeight="1" x14ac:dyDescent="0.25">
      <c r="A1981" s="192" t="s">
        <v>2643</v>
      </c>
      <c r="B1981" s="192" t="s">
        <v>2630</v>
      </c>
      <c r="C1981" s="192" t="s">
        <v>2702</v>
      </c>
      <c r="D1981" s="230" t="s">
        <v>1597</v>
      </c>
      <c r="E1981" s="231"/>
      <c r="F1981" s="232"/>
      <c r="G1981" s="192" t="s">
        <v>1575</v>
      </c>
      <c r="H1981" s="191">
        <v>1.36962E-2</v>
      </c>
      <c r="I1981" s="190">
        <v>78.9893</v>
      </c>
      <c r="J1981" s="189">
        <v>1.08</v>
      </c>
    </row>
    <row r="1982" spans="1:10" ht="14.25" customHeight="1" x14ac:dyDescent="0.25">
      <c r="A1982" s="192" t="s">
        <v>2643</v>
      </c>
      <c r="B1982" s="192" t="s">
        <v>2630</v>
      </c>
      <c r="C1982" s="192" t="s">
        <v>2700</v>
      </c>
      <c r="D1982" s="230" t="s">
        <v>1579</v>
      </c>
      <c r="E1982" s="231"/>
      <c r="F1982" s="232"/>
      <c r="G1982" s="192" t="s">
        <v>19</v>
      </c>
      <c r="H1982" s="191">
        <v>5.8528602000000003</v>
      </c>
      <c r="I1982" s="190">
        <v>0.90739999999999998</v>
      </c>
      <c r="J1982" s="189">
        <v>5.31</v>
      </c>
    </row>
    <row r="1983" spans="1:10" ht="22.9" customHeight="1" x14ac:dyDescent="0.25">
      <c r="A1983" s="192" t="s">
        <v>2643</v>
      </c>
      <c r="B1983" s="192" t="s">
        <v>2630</v>
      </c>
      <c r="C1983" s="192" t="s">
        <v>2762</v>
      </c>
      <c r="D1983" s="230" t="s">
        <v>2236</v>
      </c>
      <c r="E1983" s="231"/>
      <c r="F1983" s="232"/>
      <c r="G1983" s="192" t="s">
        <v>1606</v>
      </c>
      <c r="H1983" s="191">
        <v>6.0000000000000001E-3</v>
      </c>
      <c r="I1983" s="190">
        <v>6.4488000000000003</v>
      </c>
      <c r="J1983" s="189">
        <v>0.04</v>
      </c>
    </row>
    <row r="1984" spans="1:10" ht="14.25" customHeight="1" x14ac:dyDescent="0.25">
      <c r="A1984" s="192" t="s">
        <v>2643</v>
      </c>
      <c r="B1984" s="192" t="s">
        <v>2630</v>
      </c>
      <c r="C1984" s="192" t="s">
        <v>2734</v>
      </c>
      <c r="D1984" s="230" t="s">
        <v>2009</v>
      </c>
      <c r="E1984" s="231"/>
      <c r="F1984" s="232"/>
      <c r="G1984" s="192" t="s">
        <v>2010</v>
      </c>
      <c r="H1984" s="191">
        <v>5.6258299999999997E-2</v>
      </c>
      <c r="I1984" s="190">
        <v>0.95599999999999996</v>
      </c>
      <c r="J1984" s="189">
        <v>0.05</v>
      </c>
    </row>
    <row r="1985" spans="1:10" ht="14.25" customHeight="1" x14ac:dyDescent="0.25">
      <c r="A1985" s="192" t="s">
        <v>2643</v>
      </c>
      <c r="B1985" s="192" t="s">
        <v>2630</v>
      </c>
      <c r="C1985" s="192" t="s">
        <v>2759</v>
      </c>
      <c r="D1985" s="230" t="s">
        <v>1656</v>
      </c>
      <c r="E1985" s="231"/>
      <c r="F1985" s="232"/>
      <c r="G1985" s="192" t="s">
        <v>10</v>
      </c>
      <c r="H1985" s="191">
        <v>1.4798</v>
      </c>
      <c r="I1985" s="190">
        <v>3.0785999999999998</v>
      </c>
      <c r="J1985" s="189">
        <v>4.5599999999999996</v>
      </c>
    </row>
    <row r="1986" spans="1:10" ht="14.25" customHeight="1" x14ac:dyDescent="0.25">
      <c r="A1986" s="192" t="s">
        <v>2643</v>
      </c>
      <c r="B1986" s="192" t="s">
        <v>2630</v>
      </c>
      <c r="C1986" s="192" t="s">
        <v>2697</v>
      </c>
      <c r="D1986" s="230" t="s">
        <v>1666</v>
      </c>
      <c r="E1986" s="231"/>
      <c r="F1986" s="232"/>
      <c r="G1986" s="192" t="s">
        <v>1575</v>
      </c>
      <c r="H1986" s="191">
        <v>1.0641599999999999E-2</v>
      </c>
      <c r="I1986" s="190">
        <v>161.17859999999999</v>
      </c>
      <c r="J1986" s="189">
        <v>1.72</v>
      </c>
    </row>
    <row r="1987" spans="1:10" ht="14.25" customHeight="1" x14ac:dyDescent="0.25">
      <c r="A1987" s="192" t="s">
        <v>2643</v>
      </c>
      <c r="B1987" s="192" t="s">
        <v>2630</v>
      </c>
      <c r="C1987" s="192" t="s">
        <v>3591</v>
      </c>
      <c r="D1987" s="230" t="s">
        <v>1855</v>
      </c>
      <c r="E1987" s="231"/>
      <c r="F1987" s="232"/>
      <c r="G1987" s="192" t="s">
        <v>19</v>
      </c>
      <c r="H1987" s="191">
        <v>4.48E-2</v>
      </c>
      <c r="I1987" s="190">
        <v>19.103300000000001</v>
      </c>
      <c r="J1987" s="189">
        <v>0.86</v>
      </c>
    </row>
    <row r="1988" spans="1:10" ht="14.25" customHeight="1" x14ac:dyDescent="0.25">
      <c r="A1988" s="192" t="s">
        <v>2643</v>
      </c>
      <c r="B1988" s="192" t="s">
        <v>2630</v>
      </c>
      <c r="C1988" s="192" t="s">
        <v>3590</v>
      </c>
      <c r="D1988" s="230" t="s">
        <v>1610</v>
      </c>
      <c r="E1988" s="231"/>
      <c r="F1988" s="232"/>
      <c r="G1988" s="192" t="s">
        <v>10</v>
      </c>
      <c r="H1988" s="191">
        <v>1.5568</v>
      </c>
      <c r="I1988" s="190">
        <v>20.051100000000002</v>
      </c>
      <c r="J1988" s="189">
        <v>31.22</v>
      </c>
    </row>
    <row r="1989" spans="1:10" ht="22.9" customHeight="1" x14ac:dyDescent="0.25">
      <c r="A1989" s="192" t="s">
        <v>2643</v>
      </c>
      <c r="B1989" s="192" t="s">
        <v>2630</v>
      </c>
      <c r="C1989" s="192" t="s">
        <v>2753</v>
      </c>
      <c r="D1989" s="230" t="s">
        <v>1753</v>
      </c>
      <c r="E1989" s="231"/>
      <c r="F1989" s="232"/>
      <c r="G1989" s="192" t="s">
        <v>1</v>
      </c>
      <c r="H1989" s="191">
        <v>6</v>
      </c>
      <c r="I1989" s="190">
        <v>0.1782</v>
      </c>
      <c r="J1989" s="189">
        <v>1.07</v>
      </c>
    </row>
    <row r="1990" spans="1:10" ht="4.5" customHeight="1" x14ac:dyDescent="0.25"/>
    <row r="1991" spans="1:10" ht="11.25" customHeight="1" x14ac:dyDescent="0.25">
      <c r="A1991" s="242" t="s">
        <v>2621</v>
      </c>
      <c r="B1991" s="242"/>
      <c r="C1991" s="242"/>
      <c r="D1991" s="242"/>
      <c r="E1991" s="242"/>
      <c r="F1991" s="242"/>
      <c r="G1991" s="242"/>
      <c r="H1991" s="242"/>
      <c r="I1991" s="242"/>
      <c r="J1991" s="242"/>
    </row>
    <row r="1992" spans="1:10" ht="11.25" customHeight="1" x14ac:dyDescent="0.25">
      <c r="A1992" s="242" t="s">
        <v>2620</v>
      </c>
      <c r="B1992" s="242"/>
      <c r="C1992" s="242"/>
      <c r="D1992" s="242"/>
      <c r="E1992" s="242"/>
      <c r="F1992" s="242"/>
      <c r="G1992" s="242"/>
      <c r="H1992" s="242"/>
      <c r="I1992" s="242"/>
      <c r="J1992" s="242"/>
    </row>
    <row r="1993" spans="1:10" ht="11.25" customHeight="1" x14ac:dyDescent="0.25">
      <c r="A1993" s="242" t="s">
        <v>2619</v>
      </c>
      <c r="B1993" s="242"/>
      <c r="C1993" s="242"/>
      <c r="D1993" s="242"/>
      <c r="E1993" s="242"/>
      <c r="F1993" s="242"/>
      <c r="G1993" s="242"/>
      <c r="H1993" s="242"/>
      <c r="I1993" s="242"/>
      <c r="J1993" s="242"/>
    </row>
    <row r="1994" spans="1:10" ht="70.900000000000006" customHeight="1" x14ac:dyDescent="0.25"/>
    <row r="1995" spans="1:10" ht="14.25" customHeight="1" x14ac:dyDescent="0.25">
      <c r="A1995" s="210" t="s">
        <v>2673</v>
      </c>
      <c r="B1995" s="211"/>
      <c r="C1995" s="211"/>
      <c r="D1995" s="211"/>
      <c r="E1995" s="211"/>
      <c r="F1995" s="211"/>
      <c r="G1995" s="211"/>
      <c r="H1995" s="211"/>
      <c r="I1995" s="211"/>
      <c r="J1995" s="212"/>
    </row>
    <row r="1996" spans="1:10" ht="14.25" customHeight="1" x14ac:dyDescent="0.25">
      <c r="A1996" s="200" t="s">
        <v>2672</v>
      </c>
      <c r="B1996" s="213" t="s">
        <v>77</v>
      </c>
      <c r="C1996" s="214"/>
      <c r="D1996" s="214"/>
      <c r="E1996" s="214"/>
      <c r="F1996" s="214"/>
      <c r="G1996" s="214"/>
      <c r="H1996" s="215"/>
      <c r="I1996" s="197" t="s">
        <v>2671</v>
      </c>
      <c r="J1996" s="192" t="s">
        <v>3682</v>
      </c>
    </row>
    <row r="1997" spans="1:10" ht="14.25" customHeight="1" x14ac:dyDescent="0.25">
      <c r="A1997" s="200" t="s">
        <v>81</v>
      </c>
      <c r="B1997" s="213" t="s">
        <v>85</v>
      </c>
      <c r="C1997" s="214"/>
      <c r="D1997" s="214"/>
      <c r="E1997" s="214"/>
      <c r="F1997" s="214"/>
      <c r="G1997" s="214"/>
      <c r="H1997" s="215"/>
      <c r="I1997" s="197" t="s">
        <v>2669</v>
      </c>
      <c r="J1997" s="202">
        <v>45477</v>
      </c>
    </row>
    <row r="1998" spans="1:10" ht="14.25" customHeight="1" x14ac:dyDescent="0.25">
      <c r="A1998" s="199" t="s">
        <v>2668</v>
      </c>
      <c r="B1998" s="213" t="s">
        <v>2667</v>
      </c>
      <c r="C1998" s="214"/>
      <c r="D1998" s="214"/>
      <c r="E1998" s="214"/>
      <c r="F1998" s="214"/>
      <c r="G1998" s="214"/>
      <c r="H1998" s="215"/>
      <c r="I1998" s="216" t="s">
        <v>2666</v>
      </c>
      <c r="J1998" s="217"/>
    </row>
    <row r="1999" spans="1:10" ht="14.25" customHeight="1" x14ac:dyDescent="0.25">
      <c r="A1999" s="218" t="s">
        <v>2665</v>
      </c>
      <c r="B1999" s="221" t="s">
        <v>2664</v>
      </c>
      <c r="C1999" s="222"/>
      <c r="D1999" s="222"/>
      <c r="E1999" s="222"/>
      <c r="F1999" s="222"/>
      <c r="G1999" s="222"/>
      <c r="H1999" s="223"/>
      <c r="I1999" s="197" t="s">
        <v>2663</v>
      </c>
      <c r="J1999" s="192" t="s">
        <v>2662</v>
      </c>
    </row>
    <row r="2000" spans="1:10" ht="14.25" customHeight="1" x14ac:dyDescent="0.25">
      <c r="A2000" s="219"/>
      <c r="B2000" s="224"/>
      <c r="C2000" s="225"/>
      <c r="D2000" s="225"/>
      <c r="E2000" s="225"/>
      <c r="F2000" s="225"/>
      <c r="G2000" s="225"/>
      <c r="H2000" s="226"/>
      <c r="I2000" s="198" t="s">
        <v>2661</v>
      </c>
      <c r="J2000" s="192" t="s">
        <v>2660</v>
      </c>
    </row>
    <row r="2001" spans="1:10" ht="14.25" customHeight="1" x14ac:dyDescent="0.25">
      <c r="A2001" s="219"/>
      <c r="B2001" s="224"/>
      <c r="C2001" s="225"/>
      <c r="D2001" s="225"/>
      <c r="E2001" s="225"/>
      <c r="F2001" s="225"/>
      <c r="G2001" s="225"/>
      <c r="H2001" s="226"/>
      <c r="I2001" s="216" t="s">
        <v>27</v>
      </c>
      <c r="J2001" s="217"/>
    </row>
    <row r="2002" spans="1:10" ht="14.25" customHeight="1" x14ac:dyDescent="0.25">
      <c r="A2002" s="219"/>
      <c r="B2002" s="227"/>
      <c r="C2002" s="228"/>
      <c r="D2002" s="228"/>
      <c r="E2002" s="228"/>
      <c r="F2002" s="228"/>
      <c r="G2002" s="228"/>
      <c r="H2002" s="229"/>
      <c r="I2002" s="197" t="s">
        <v>2659</v>
      </c>
      <c r="J2002" s="192" t="s">
        <v>2658</v>
      </c>
    </row>
    <row r="2003" spans="1:10" ht="14.25" customHeight="1" x14ac:dyDescent="0.25">
      <c r="A2003" s="220"/>
      <c r="B2003" s="230" t="s">
        <v>2383</v>
      </c>
      <c r="C2003" s="231"/>
      <c r="D2003" s="232"/>
      <c r="E2003" s="230" t="s">
        <v>2383</v>
      </c>
      <c r="F2003" s="231"/>
      <c r="G2003" s="231"/>
      <c r="H2003" s="232"/>
      <c r="I2003" s="197" t="s">
        <v>2657</v>
      </c>
      <c r="J2003" s="192" t="s">
        <v>2383</v>
      </c>
    </row>
    <row r="2004" spans="1:10" ht="14.25" customHeight="1" x14ac:dyDescent="0.25">
      <c r="A2004" s="197" t="s">
        <v>2656</v>
      </c>
      <c r="B2004" s="230" t="s">
        <v>2655</v>
      </c>
      <c r="C2004" s="231"/>
      <c r="D2004" s="231"/>
      <c r="E2004" s="231"/>
      <c r="F2004" s="231"/>
      <c r="G2004" s="231"/>
      <c r="H2004" s="231"/>
      <c r="I2004" s="231"/>
      <c r="J2004" s="232"/>
    </row>
    <row r="2005" spans="1:10" ht="22.9" customHeight="1" x14ac:dyDescent="0.25">
      <c r="A2005" s="192" t="s">
        <v>2725</v>
      </c>
      <c r="B2005" s="192" t="s">
        <v>2630</v>
      </c>
      <c r="C2005" s="192" t="s">
        <v>2748</v>
      </c>
      <c r="D2005" s="230" t="s">
        <v>2483</v>
      </c>
      <c r="E2005" s="231"/>
      <c r="F2005" s="232"/>
      <c r="G2005" s="192" t="s">
        <v>1</v>
      </c>
      <c r="H2005" s="191">
        <v>9.5000000000000005E-6</v>
      </c>
      <c r="I2005" s="190">
        <v>1206.8588999999999</v>
      </c>
      <c r="J2005" s="189">
        <v>0.01</v>
      </c>
    </row>
    <row r="2006" spans="1:10" ht="22.9" customHeight="1" x14ac:dyDescent="0.25">
      <c r="A2006" s="192" t="s">
        <v>2725</v>
      </c>
      <c r="B2006" s="192" t="s">
        <v>2630</v>
      </c>
      <c r="C2006" s="192" t="s">
        <v>2746</v>
      </c>
      <c r="D2006" s="230" t="s">
        <v>2204</v>
      </c>
      <c r="E2006" s="231"/>
      <c r="F2006" s="232"/>
      <c r="G2006" s="192" t="s">
        <v>1</v>
      </c>
      <c r="H2006" s="191">
        <v>2.5000000000000002E-6</v>
      </c>
      <c r="I2006" s="190">
        <v>20420.8583</v>
      </c>
      <c r="J2006" s="189">
        <v>0.05</v>
      </c>
    </row>
    <row r="2007" spans="1:10" ht="14.25" customHeight="1" x14ac:dyDescent="0.25">
      <c r="A2007" s="192" t="s">
        <v>2631</v>
      </c>
      <c r="B2007" s="192" t="s">
        <v>2630</v>
      </c>
      <c r="C2007" s="192" t="s">
        <v>2745</v>
      </c>
      <c r="D2007" s="230" t="s">
        <v>2744</v>
      </c>
      <c r="E2007" s="231"/>
      <c r="F2007" s="232"/>
      <c r="G2007" s="192" t="s">
        <v>0</v>
      </c>
      <c r="H2007" s="191">
        <v>2.4989999999999999E-3</v>
      </c>
      <c r="I2007" s="190">
        <v>6.46</v>
      </c>
      <c r="J2007" s="189">
        <v>0.04</v>
      </c>
    </row>
    <row r="2008" spans="1:10" ht="14.25" customHeight="1" x14ac:dyDescent="0.25">
      <c r="A2008" s="192" t="s">
        <v>2631</v>
      </c>
      <c r="B2008" s="192" t="s">
        <v>2630</v>
      </c>
      <c r="C2008" s="192" t="s">
        <v>2693</v>
      </c>
      <c r="D2008" s="230" t="s">
        <v>2692</v>
      </c>
      <c r="E2008" s="231"/>
      <c r="F2008" s="232"/>
      <c r="G2008" s="192" t="s">
        <v>0</v>
      </c>
      <c r="H2008" s="191">
        <v>6.2649999999999997E-2</v>
      </c>
      <c r="I2008" s="190">
        <v>6.7</v>
      </c>
      <c r="J2008" s="189">
        <v>0.92</v>
      </c>
    </row>
    <row r="2009" spans="1:10" ht="14.25" customHeight="1" x14ac:dyDescent="0.25">
      <c r="A2009" s="192" t="s">
        <v>2631</v>
      </c>
      <c r="B2009" s="192" t="s">
        <v>2630</v>
      </c>
      <c r="C2009" s="192" t="s">
        <v>2743</v>
      </c>
      <c r="D2009" s="230" t="s">
        <v>2742</v>
      </c>
      <c r="E2009" s="231"/>
      <c r="F2009" s="232"/>
      <c r="G2009" s="192" t="s">
        <v>0</v>
      </c>
      <c r="H2009" s="191">
        <v>1.519E-2</v>
      </c>
      <c r="I2009" s="190">
        <v>8.93</v>
      </c>
      <c r="J2009" s="189">
        <v>0.3</v>
      </c>
    </row>
    <row r="2010" spans="1:10" ht="14.25" customHeight="1" x14ac:dyDescent="0.25">
      <c r="A2010" s="192" t="s">
        <v>2631</v>
      </c>
      <c r="B2010" s="192" t="s">
        <v>2630</v>
      </c>
      <c r="C2010" s="192" t="s">
        <v>2691</v>
      </c>
      <c r="D2010" s="230" t="s">
        <v>2690</v>
      </c>
      <c r="E2010" s="231"/>
      <c r="F2010" s="232"/>
      <c r="G2010" s="192" t="s">
        <v>0</v>
      </c>
      <c r="H2010" s="191">
        <v>0.2772</v>
      </c>
      <c r="I2010" s="190">
        <v>8.93</v>
      </c>
      <c r="J2010" s="189">
        <v>5.41</v>
      </c>
    </row>
    <row r="2011" spans="1:10" ht="14.25" customHeight="1" x14ac:dyDescent="0.25">
      <c r="A2011" s="192" t="s">
        <v>2631</v>
      </c>
      <c r="B2011" s="192" t="s">
        <v>2630</v>
      </c>
      <c r="C2011" s="192" t="s">
        <v>2739</v>
      </c>
      <c r="D2011" s="230" t="s">
        <v>2738</v>
      </c>
      <c r="E2011" s="231"/>
      <c r="F2011" s="232"/>
      <c r="G2011" s="192" t="s">
        <v>0</v>
      </c>
      <c r="H2011" s="191">
        <v>9.8000000000000004E-2</v>
      </c>
      <c r="I2011" s="190">
        <v>9.89</v>
      </c>
      <c r="J2011" s="189">
        <v>2.12</v>
      </c>
    </row>
    <row r="2012" spans="1:10" ht="14.25" customHeight="1" x14ac:dyDescent="0.25">
      <c r="A2012" s="192" t="s">
        <v>2631</v>
      </c>
      <c r="B2012" s="192" t="s">
        <v>2630</v>
      </c>
      <c r="C2012" s="192" t="s">
        <v>2639</v>
      </c>
      <c r="D2012" s="230" t="s">
        <v>2638</v>
      </c>
      <c r="E2012" s="231"/>
      <c r="F2012" s="232"/>
      <c r="G2012" s="192" t="s">
        <v>0</v>
      </c>
      <c r="H2012" s="191">
        <v>0.31663180000000002</v>
      </c>
      <c r="I2012" s="190">
        <v>8.93</v>
      </c>
      <c r="J2012" s="189">
        <v>6.18</v>
      </c>
    </row>
    <row r="2013" spans="1:10" ht="14.25" customHeight="1" x14ac:dyDescent="0.25">
      <c r="A2013" s="192" t="s">
        <v>2631</v>
      </c>
      <c r="B2013" s="192" t="s">
        <v>2630</v>
      </c>
      <c r="C2013" s="192" t="s">
        <v>2646</v>
      </c>
      <c r="D2013" s="230" t="s">
        <v>2645</v>
      </c>
      <c r="E2013" s="231"/>
      <c r="F2013" s="232"/>
      <c r="G2013" s="192" t="s">
        <v>0</v>
      </c>
      <c r="H2013" s="191">
        <v>0.19887850000000001</v>
      </c>
      <c r="I2013" s="190">
        <v>6.46</v>
      </c>
      <c r="J2013" s="189">
        <v>2.81</v>
      </c>
    </row>
    <row r="2014" spans="1:10" ht="14.25" customHeight="1" x14ac:dyDescent="0.25">
      <c r="A2014" s="192" t="s">
        <v>2631</v>
      </c>
      <c r="B2014" s="192" t="s">
        <v>2630</v>
      </c>
      <c r="C2014" s="192" t="s">
        <v>2713</v>
      </c>
      <c r="D2014" s="230" t="s">
        <v>2712</v>
      </c>
      <c r="E2014" s="231"/>
      <c r="F2014" s="232"/>
      <c r="G2014" s="192" t="s">
        <v>0</v>
      </c>
      <c r="H2014" s="191">
        <v>2.5554E-2</v>
      </c>
      <c r="I2014" s="190">
        <v>6.7</v>
      </c>
      <c r="J2014" s="189">
        <v>0.37</v>
      </c>
    </row>
    <row r="2015" spans="1:10" ht="14.25" customHeight="1" x14ac:dyDescent="0.25">
      <c r="A2015" s="239" t="s">
        <v>2627</v>
      </c>
      <c r="B2015" s="240"/>
      <c r="C2015" s="240"/>
      <c r="D2015" s="240"/>
      <c r="E2015" s="241"/>
      <c r="F2015" s="188">
        <v>8.3000000000000007</v>
      </c>
      <c r="G2015" s="239" t="s">
        <v>2626</v>
      </c>
      <c r="H2015" s="240"/>
      <c r="I2015" s="241"/>
      <c r="J2015" s="188">
        <v>75.260000000000005</v>
      </c>
    </row>
    <row r="2016" spans="1:10" ht="14.25" customHeight="1" x14ac:dyDescent="0.25">
      <c r="A2016" s="239" t="s">
        <v>2625</v>
      </c>
      <c r="B2016" s="240"/>
      <c r="C2016" s="240"/>
      <c r="D2016" s="240"/>
      <c r="E2016" s="241"/>
      <c r="F2016" s="188">
        <v>9.85</v>
      </c>
      <c r="G2016" s="239" t="s">
        <v>2624</v>
      </c>
      <c r="H2016" s="240"/>
      <c r="I2016" s="241"/>
      <c r="J2016" s="188">
        <v>16.91</v>
      </c>
    </row>
    <row r="2017" spans="1:10" ht="14.25" customHeight="1" x14ac:dyDescent="0.25">
      <c r="A2017" s="239" t="s">
        <v>2623</v>
      </c>
      <c r="B2017" s="240"/>
      <c r="C2017" s="240"/>
      <c r="D2017" s="240"/>
      <c r="E2017" s="241"/>
      <c r="F2017" s="188">
        <v>18.149999999999999</v>
      </c>
      <c r="G2017" s="239" t="s">
        <v>2622</v>
      </c>
      <c r="H2017" s="240"/>
      <c r="I2017" s="241"/>
      <c r="J2017" s="188">
        <v>92.17</v>
      </c>
    </row>
    <row r="2018" spans="1:10" ht="14.25" customHeight="1" x14ac:dyDescent="0.25">
      <c r="A2018" s="196" t="s">
        <v>352</v>
      </c>
      <c r="B2018" s="196" t="s">
        <v>2630</v>
      </c>
      <c r="C2018" s="196" t="s">
        <v>3681</v>
      </c>
      <c r="D2018" s="233" t="s">
        <v>353</v>
      </c>
      <c r="E2018" s="234"/>
      <c r="F2018" s="234"/>
      <c r="G2018" s="234"/>
      <c r="H2018" s="234"/>
      <c r="I2018" s="235"/>
      <c r="J2018" s="196" t="s">
        <v>10</v>
      </c>
    </row>
    <row r="2019" spans="1:10" ht="14.25" customHeight="1" x14ac:dyDescent="0.25">
      <c r="A2019" s="195" t="s">
        <v>74</v>
      </c>
      <c r="B2019" s="195" t="s">
        <v>75</v>
      </c>
      <c r="C2019" s="195" t="s">
        <v>29</v>
      </c>
      <c r="D2019" s="236" t="s">
        <v>30</v>
      </c>
      <c r="E2019" s="237"/>
      <c r="F2019" s="238"/>
      <c r="G2019" s="195" t="s">
        <v>2635</v>
      </c>
      <c r="H2019" s="195" t="s">
        <v>1465</v>
      </c>
      <c r="I2019" s="194" t="s">
        <v>2634</v>
      </c>
      <c r="J2019" s="193" t="s">
        <v>76</v>
      </c>
    </row>
    <row r="2020" spans="1:10" ht="14.25" customHeight="1" x14ac:dyDescent="0.25">
      <c r="A2020" s="192" t="s">
        <v>2643</v>
      </c>
      <c r="B2020" s="192" t="s">
        <v>2630</v>
      </c>
      <c r="C2020" s="192" t="s">
        <v>3680</v>
      </c>
      <c r="D2020" s="230" t="s">
        <v>1639</v>
      </c>
      <c r="E2020" s="231"/>
      <c r="F2020" s="232"/>
      <c r="G2020" s="192" t="s">
        <v>19</v>
      </c>
      <c r="H2020" s="191">
        <v>0.52429999999999999</v>
      </c>
      <c r="I2020" s="190">
        <v>7.024</v>
      </c>
      <c r="J2020" s="189">
        <v>3.68</v>
      </c>
    </row>
    <row r="2021" spans="1:10" ht="14.25" customHeight="1" x14ac:dyDescent="0.25">
      <c r="A2021" s="192" t="s">
        <v>2643</v>
      </c>
      <c r="B2021" s="192" t="s">
        <v>2630</v>
      </c>
      <c r="C2021" s="192" t="s">
        <v>2702</v>
      </c>
      <c r="D2021" s="230" t="s">
        <v>1597</v>
      </c>
      <c r="E2021" s="231"/>
      <c r="F2021" s="232"/>
      <c r="G2021" s="192" t="s">
        <v>1575</v>
      </c>
      <c r="H2021" s="191">
        <v>1.8261599999999999E-2</v>
      </c>
      <c r="I2021" s="190">
        <v>78.9893</v>
      </c>
      <c r="J2021" s="189">
        <v>1.44</v>
      </c>
    </row>
    <row r="2022" spans="1:10" ht="14.25" customHeight="1" x14ac:dyDescent="0.25">
      <c r="A2022" s="192" t="s">
        <v>2643</v>
      </c>
      <c r="B2022" s="192" t="s">
        <v>2630</v>
      </c>
      <c r="C2022" s="192" t="s">
        <v>2700</v>
      </c>
      <c r="D2022" s="230" t="s">
        <v>1579</v>
      </c>
      <c r="E2022" s="231"/>
      <c r="F2022" s="232"/>
      <c r="G2022" s="192" t="s">
        <v>19</v>
      </c>
      <c r="H2022" s="191">
        <v>7.8038135999999998</v>
      </c>
      <c r="I2022" s="190">
        <v>0.90739999999999998</v>
      </c>
      <c r="J2022" s="189">
        <v>7.08</v>
      </c>
    </row>
    <row r="2023" spans="1:10" ht="22.9" customHeight="1" x14ac:dyDescent="0.25">
      <c r="A2023" s="192" t="s">
        <v>2643</v>
      </c>
      <c r="B2023" s="192" t="s">
        <v>2630</v>
      </c>
      <c r="C2023" s="192" t="s">
        <v>2762</v>
      </c>
      <c r="D2023" s="230" t="s">
        <v>2236</v>
      </c>
      <c r="E2023" s="231"/>
      <c r="F2023" s="232"/>
      <c r="G2023" s="192" t="s">
        <v>1606</v>
      </c>
      <c r="H2023" s="191">
        <v>7.0000000000000001E-3</v>
      </c>
      <c r="I2023" s="190">
        <v>6.4488000000000003</v>
      </c>
      <c r="J2023" s="189">
        <v>0.05</v>
      </c>
    </row>
    <row r="2024" spans="1:10" ht="14.25" customHeight="1" x14ac:dyDescent="0.25">
      <c r="A2024" s="192" t="s">
        <v>2643</v>
      </c>
      <c r="B2024" s="192" t="s">
        <v>2630</v>
      </c>
      <c r="C2024" s="192" t="s">
        <v>2734</v>
      </c>
      <c r="D2024" s="230" t="s">
        <v>2009</v>
      </c>
      <c r="E2024" s="231"/>
      <c r="F2024" s="232"/>
      <c r="G2024" s="192" t="s">
        <v>2010</v>
      </c>
      <c r="H2024" s="191">
        <v>6.9933700000000001E-2</v>
      </c>
      <c r="I2024" s="190">
        <v>0.95599999999999996</v>
      </c>
      <c r="J2024" s="189">
        <v>7.0000000000000007E-2</v>
      </c>
    </row>
    <row r="2025" spans="1:10" ht="14.25" customHeight="1" x14ac:dyDescent="0.25">
      <c r="A2025" s="192" t="s">
        <v>2643</v>
      </c>
      <c r="B2025" s="192" t="s">
        <v>2630</v>
      </c>
      <c r="C2025" s="192" t="s">
        <v>2759</v>
      </c>
      <c r="D2025" s="230" t="s">
        <v>1656</v>
      </c>
      <c r="E2025" s="231"/>
      <c r="F2025" s="232"/>
      <c r="G2025" s="192" t="s">
        <v>10</v>
      </c>
      <c r="H2025" s="191">
        <v>1.6912</v>
      </c>
      <c r="I2025" s="190">
        <v>3.0785999999999998</v>
      </c>
      <c r="J2025" s="189">
        <v>5.21</v>
      </c>
    </row>
    <row r="2026" spans="1:10" ht="14.25" customHeight="1" x14ac:dyDescent="0.25">
      <c r="A2026" s="192" t="s">
        <v>2643</v>
      </c>
      <c r="B2026" s="192" t="s">
        <v>2630</v>
      </c>
      <c r="C2026" s="192" t="s">
        <v>2697</v>
      </c>
      <c r="D2026" s="230" t="s">
        <v>1666</v>
      </c>
      <c r="E2026" s="231"/>
      <c r="F2026" s="232"/>
      <c r="G2026" s="192" t="s">
        <v>1575</v>
      </c>
      <c r="H2026" s="191">
        <v>1.41888E-2</v>
      </c>
      <c r="I2026" s="190">
        <v>161.17859999999999</v>
      </c>
      <c r="J2026" s="189">
        <v>2.29</v>
      </c>
    </row>
    <row r="2027" spans="1:10" ht="14.25" customHeight="1" x14ac:dyDescent="0.25">
      <c r="A2027" s="192" t="s">
        <v>2643</v>
      </c>
      <c r="B2027" s="192" t="s">
        <v>2630</v>
      </c>
      <c r="C2027" s="192" t="s">
        <v>3591</v>
      </c>
      <c r="D2027" s="230" t="s">
        <v>1855</v>
      </c>
      <c r="E2027" s="231"/>
      <c r="F2027" s="232"/>
      <c r="G2027" s="192" t="s">
        <v>19</v>
      </c>
      <c r="H2027" s="191">
        <v>5.1200000000000002E-2</v>
      </c>
      <c r="I2027" s="190">
        <v>19.103300000000001</v>
      </c>
      <c r="J2027" s="189">
        <v>0.98</v>
      </c>
    </row>
    <row r="2028" spans="1:10" ht="14.25" customHeight="1" x14ac:dyDescent="0.25">
      <c r="A2028" s="192" t="s">
        <v>2643</v>
      </c>
      <c r="B2028" s="192" t="s">
        <v>2630</v>
      </c>
      <c r="C2028" s="192" t="s">
        <v>3590</v>
      </c>
      <c r="D2028" s="230" t="s">
        <v>1610</v>
      </c>
      <c r="E2028" s="231"/>
      <c r="F2028" s="232"/>
      <c r="G2028" s="192" t="s">
        <v>10</v>
      </c>
      <c r="H2028" s="191">
        <v>1.7791999999999999</v>
      </c>
      <c r="I2028" s="190">
        <v>20.051100000000002</v>
      </c>
      <c r="J2028" s="189">
        <v>35.67</v>
      </c>
    </row>
    <row r="2029" spans="1:10" ht="22.9" customHeight="1" x14ac:dyDescent="0.25">
      <c r="A2029" s="192" t="s">
        <v>2643</v>
      </c>
      <c r="B2029" s="192" t="s">
        <v>2630</v>
      </c>
      <c r="C2029" s="192" t="s">
        <v>2753</v>
      </c>
      <c r="D2029" s="230" t="s">
        <v>1753</v>
      </c>
      <c r="E2029" s="231"/>
      <c r="F2029" s="232"/>
      <c r="G2029" s="192" t="s">
        <v>1</v>
      </c>
      <c r="H2029" s="191">
        <v>5</v>
      </c>
      <c r="I2029" s="190">
        <v>0.1782</v>
      </c>
      <c r="J2029" s="189">
        <v>0.89</v>
      </c>
    </row>
    <row r="2030" spans="1:10" ht="22.9" customHeight="1" x14ac:dyDescent="0.25">
      <c r="A2030" s="192" t="s">
        <v>2725</v>
      </c>
      <c r="B2030" s="192" t="s">
        <v>2630</v>
      </c>
      <c r="C2030" s="192" t="s">
        <v>2748</v>
      </c>
      <c r="D2030" s="230" t="s">
        <v>2483</v>
      </c>
      <c r="E2030" s="231"/>
      <c r="F2030" s="232"/>
      <c r="G2030" s="192" t="s">
        <v>1</v>
      </c>
      <c r="H2030" s="191">
        <v>1.08E-5</v>
      </c>
      <c r="I2030" s="190">
        <v>1206.8588999999999</v>
      </c>
      <c r="J2030" s="189">
        <v>0.01</v>
      </c>
    </row>
    <row r="2031" spans="1:10" ht="22.9" customHeight="1" x14ac:dyDescent="0.25">
      <c r="A2031" s="192" t="s">
        <v>2725</v>
      </c>
      <c r="B2031" s="192" t="s">
        <v>2630</v>
      </c>
      <c r="C2031" s="192" t="s">
        <v>2746</v>
      </c>
      <c r="D2031" s="230" t="s">
        <v>2204</v>
      </c>
      <c r="E2031" s="231"/>
      <c r="F2031" s="232"/>
      <c r="G2031" s="192" t="s">
        <v>1</v>
      </c>
      <c r="H2031" s="191">
        <v>3.4000000000000001E-6</v>
      </c>
      <c r="I2031" s="190">
        <v>20420.8583</v>
      </c>
      <c r="J2031" s="189">
        <v>7.0000000000000007E-2</v>
      </c>
    </row>
    <row r="2032" spans="1:10" ht="14.25" customHeight="1" x14ac:dyDescent="0.25">
      <c r="A2032" s="192" t="s">
        <v>2631</v>
      </c>
      <c r="B2032" s="192" t="s">
        <v>2630</v>
      </c>
      <c r="C2032" s="192" t="s">
        <v>2745</v>
      </c>
      <c r="D2032" s="230" t="s">
        <v>2744</v>
      </c>
      <c r="E2032" s="231"/>
      <c r="F2032" s="232"/>
      <c r="G2032" s="192" t="s">
        <v>0</v>
      </c>
      <c r="H2032" s="191">
        <v>2.4989999999999999E-3</v>
      </c>
      <c r="I2032" s="190">
        <v>6.46</v>
      </c>
      <c r="J2032" s="189">
        <v>0.04</v>
      </c>
    </row>
    <row r="2033" spans="1:10" ht="14.25" customHeight="1" x14ac:dyDescent="0.25">
      <c r="A2033" s="192" t="s">
        <v>2631</v>
      </c>
      <c r="B2033" s="192" t="s">
        <v>2630</v>
      </c>
      <c r="C2033" s="192" t="s">
        <v>2693</v>
      </c>
      <c r="D2033" s="230" t="s">
        <v>2692</v>
      </c>
      <c r="E2033" s="231"/>
      <c r="F2033" s="232"/>
      <c r="G2033" s="192" t="s">
        <v>0</v>
      </c>
      <c r="H2033" s="191">
        <v>7.1599999999999997E-2</v>
      </c>
      <c r="I2033" s="190">
        <v>6.7</v>
      </c>
      <c r="J2033" s="189">
        <v>1.05</v>
      </c>
    </row>
    <row r="2034" spans="1:10" ht="14.25" customHeight="1" x14ac:dyDescent="0.25">
      <c r="A2034" s="192" t="s">
        <v>2631</v>
      </c>
      <c r="B2034" s="192" t="s">
        <v>2630</v>
      </c>
      <c r="C2034" s="192" t="s">
        <v>2743</v>
      </c>
      <c r="D2034" s="230" t="s">
        <v>2742</v>
      </c>
      <c r="E2034" s="231"/>
      <c r="F2034" s="232"/>
      <c r="G2034" s="192" t="s">
        <v>0</v>
      </c>
      <c r="H2034" s="191">
        <v>1.519E-2</v>
      </c>
      <c r="I2034" s="190">
        <v>8.93</v>
      </c>
      <c r="J2034" s="189">
        <v>0.3</v>
      </c>
    </row>
    <row r="2035" spans="1:10" ht="14.25" customHeight="1" x14ac:dyDescent="0.25">
      <c r="A2035" s="192" t="s">
        <v>2631</v>
      </c>
      <c r="B2035" s="192" t="s">
        <v>2630</v>
      </c>
      <c r="C2035" s="192" t="s">
        <v>2691</v>
      </c>
      <c r="D2035" s="230" t="s">
        <v>2690</v>
      </c>
      <c r="E2035" s="231"/>
      <c r="F2035" s="232"/>
      <c r="G2035" s="192" t="s">
        <v>0</v>
      </c>
      <c r="H2035" s="191">
        <v>0.31680000000000003</v>
      </c>
      <c r="I2035" s="190">
        <v>8.93</v>
      </c>
      <c r="J2035" s="189">
        <v>6.19</v>
      </c>
    </row>
    <row r="2036" spans="1:10" ht="14.25" customHeight="1" x14ac:dyDescent="0.25">
      <c r="A2036" s="192" t="s">
        <v>2631</v>
      </c>
      <c r="B2036" s="192" t="s">
        <v>2630</v>
      </c>
      <c r="C2036" s="192" t="s">
        <v>2739</v>
      </c>
      <c r="D2036" s="230" t="s">
        <v>2738</v>
      </c>
      <c r="E2036" s="231"/>
      <c r="F2036" s="232"/>
      <c r="G2036" s="192" t="s">
        <v>0</v>
      </c>
      <c r="H2036" s="191">
        <v>0.112</v>
      </c>
      <c r="I2036" s="190">
        <v>9.89</v>
      </c>
      <c r="J2036" s="189">
        <v>2.42</v>
      </c>
    </row>
    <row r="2037" spans="1:10" ht="14.25" customHeight="1" x14ac:dyDescent="0.25">
      <c r="A2037" s="192" t="s">
        <v>2631</v>
      </c>
      <c r="B2037" s="192" t="s">
        <v>2630</v>
      </c>
      <c r="C2037" s="192" t="s">
        <v>2639</v>
      </c>
      <c r="D2037" s="230" t="s">
        <v>2638</v>
      </c>
      <c r="E2037" s="231"/>
      <c r="F2037" s="232"/>
      <c r="G2037" s="192" t="s">
        <v>0</v>
      </c>
      <c r="H2037" s="191">
        <v>0.30973210000000001</v>
      </c>
      <c r="I2037" s="190">
        <v>8.93</v>
      </c>
      <c r="J2037" s="189">
        <v>6.05</v>
      </c>
    </row>
    <row r="2038" spans="1:10" ht="14.25" customHeight="1" x14ac:dyDescent="0.25">
      <c r="A2038" s="192" t="s">
        <v>2631</v>
      </c>
      <c r="B2038" s="192" t="s">
        <v>2630</v>
      </c>
      <c r="C2038" s="192" t="s">
        <v>2646</v>
      </c>
      <c r="D2038" s="230" t="s">
        <v>2645</v>
      </c>
      <c r="E2038" s="231"/>
      <c r="F2038" s="232"/>
      <c r="G2038" s="192" t="s">
        <v>0</v>
      </c>
      <c r="H2038" s="191">
        <v>0.20894940000000001</v>
      </c>
      <c r="I2038" s="190">
        <v>6.46</v>
      </c>
      <c r="J2038" s="189">
        <v>2.95</v>
      </c>
    </row>
    <row r="2039" spans="1:10" ht="14.25" customHeight="1" x14ac:dyDescent="0.25">
      <c r="A2039" s="192" t="s">
        <v>2631</v>
      </c>
      <c r="B2039" s="192" t="s">
        <v>2630</v>
      </c>
      <c r="C2039" s="192" t="s">
        <v>2713</v>
      </c>
      <c r="D2039" s="230" t="s">
        <v>2712</v>
      </c>
      <c r="E2039" s="231"/>
      <c r="F2039" s="232"/>
      <c r="G2039" s="192" t="s">
        <v>0</v>
      </c>
      <c r="H2039" s="191">
        <v>3.4071999999999998E-2</v>
      </c>
      <c r="I2039" s="190">
        <v>6.7</v>
      </c>
      <c r="J2039" s="189">
        <v>0.5</v>
      </c>
    </row>
    <row r="2040" spans="1:10" ht="14.25" customHeight="1" x14ac:dyDescent="0.25">
      <c r="A2040" s="239" t="s">
        <v>2627</v>
      </c>
      <c r="B2040" s="240"/>
      <c r="C2040" s="240"/>
      <c r="D2040" s="240"/>
      <c r="E2040" s="241"/>
      <c r="F2040" s="188">
        <v>8.91</v>
      </c>
      <c r="G2040" s="239" t="s">
        <v>2626</v>
      </c>
      <c r="H2040" s="240"/>
      <c r="I2040" s="241"/>
      <c r="J2040" s="188">
        <v>84.92</v>
      </c>
    </row>
    <row r="2041" spans="1:10" ht="14.25" customHeight="1" x14ac:dyDescent="0.25">
      <c r="A2041" s="239" t="s">
        <v>2625</v>
      </c>
      <c r="B2041" s="240"/>
      <c r="C2041" s="240"/>
      <c r="D2041" s="240"/>
      <c r="E2041" s="241"/>
      <c r="F2041" s="188">
        <v>10.58</v>
      </c>
      <c r="G2041" s="239" t="s">
        <v>2624</v>
      </c>
      <c r="H2041" s="240"/>
      <c r="I2041" s="241"/>
      <c r="J2041" s="188">
        <v>19.079999999999998</v>
      </c>
    </row>
    <row r="2042" spans="1:10" ht="14.25" customHeight="1" x14ac:dyDescent="0.25">
      <c r="A2042" s="239" t="s">
        <v>2623</v>
      </c>
      <c r="B2042" s="240"/>
      <c r="C2042" s="240"/>
      <c r="D2042" s="240"/>
      <c r="E2042" s="241"/>
      <c r="F2042" s="188">
        <v>19.489999999999998</v>
      </c>
      <c r="G2042" s="239" t="s">
        <v>2622</v>
      </c>
      <c r="H2042" s="240"/>
      <c r="I2042" s="241"/>
      <c r="J2042" s="188">
        <v>104</v>
      </c>
    </row>
    <row r="2043" spans="1:10" ht="32.65" customHeight="1" x14ac:dyDescent="0.25">
      <c r="A2043" s="196" t="s">
        <v>356</v>
      </c>
      <c r="B2043" s="196" t="s">
        <v>2630</v>
      </c>
      <c r="C2043" s="196" t="s">
        <v>3679</v>
      </c>
      <c r="D2043" s="233" t="s">
        <v>357</v>
      </c>
      <c r="E2043" s="234"/>
      <c r="F2043" s="234"/>
      <c r="G2043" s="234"/>
      <c r="H2043" s="234"/>
      <c r="I2043" s="235"/>
      <c r="J2043" s="196" t="s">
        <v>1</v>
      </c>
    </row>
    <row r="2044" spans="1:10" ht="14.25" customHeight="1" x14ac:dyDescent="0.25">
      <c r="A2044" s="195" t="s">
        <v>74</v>
      </c>
      <c r="B2044" s="195" t="s">
        <v>75</v>
      </c>
      <c r="C2044" s="195" t="s">
        <v>29</v>
      </c>
      <c r="D2044" s="236" t="s">
        <v>30</v>
      </c>
      <c r="E2044" s="237"/>
      <c r="F2044" s="238"/>
      <c r="G2044" s="195" t="s">
        <v>2635</v>
      </c>
      <c r="H2044" s="195" t="s">
        <v>1465</v>
      </c>
      <c r="I2044" s="194" t="s">
        <v>2634</v>
      </c>
      <c r="J2044" s="193" t="s">
        <v>76</v>
      </c>
    </row>
    <row r="2045" spans="1:10" ht="32.65" customHeight="1" x14ac:dyDescent="0.25">
      <c r="A2045" s="192" t="s">
        <v>2643</v>
      </c>
      <c r="B2045" s="192" t="s">
        <v>2630</v>
      </c>
      <c r="C2045" s="192" t="s">
        <v>3671</v>
      </c>
      <c r="D2045" s="230" t="s">
        <v>1729</v>
      </c>
      <c r="E2045" s="231"/>
      <c r="F2045" s="232"/>
      <c r="G2045" s="192" t="s">
        <v>1730</v>
      </c>
      <c r="H2045" s="191">
        <v>1</v>
      </c>
      <c r="I2045" s="190">
        <v>105.319</v>
      </c>
      <c r="J2045" s="189">
        <v>105.32</v>
      </c>
    </row>
    <row r="2046" spans="1:10" ht="22.9" customHeight="1" x14ac:dyDescent="0.25">
      <c r="A2046" s="192" t="s">
        <v>2643</v>
      </c>
      <c r="B2046" s="192" t="s">
        <v>2630</v>
      </c>
      <c r="C2046" s="192" t="s">
        <v>3670</v>
      </c>
      <c r="D2046" s="230" t="s">
        <v>1827</v>
      </c>
      <c r="E2046" s="231"/>
      <c r="F2046" s="232"/>
      <c r="G2046" s="192" t="s">
        <v>10</v>
      </c>
      <c r="H2046" s="191">
        <v>11.4</v>
      </c>
      <c r="I2046" s="190">
        <v>3.8239000000000001</v>
      </c>
      <c r="J2046" s="189">
        <v>43.59</v>
      </c>
    </row>
    <row r="2047" spans="1:10" ht="14.25" customHeight="1" x14ac:dyDescent="0.25">
      <c r="A2047" s="192" t="s">
        <v>2643</v>
      </c>
      <c r="B2047" s="192" t="s">
        <v>2630</v>
      </c>
      <c r="C2047" s="192" t="s">
        <v>2702</v>
      </c>
      <c r="D2047" s="230" t="s">
        <v>1597</v>
      </c>
      <c r="E2047" s="231"/>
      <c r="F2047" s="232"/>
      <c r="G2047" s="192" t="s">
        <v>1575</v>
      </c>
      <c r="H2047" s="191">
        <v>2.3861E-2</v>
      </c>
      <c r="I2047" s="190">
        <v>78.9893</v>
      </c>
      <c r="J2047" s="189">
        <v>1.88</v>
      </c>
    </row>
    <row r="2048" spans="1:10" ht="14.25" customHeight="1" x14ac:dyDescent="0.25">
      <c r="A2048" s="192" t="s">
        <v>2643</v>
      </c>
      <c r="B2048" s="192" t="s">
        <v>2630</v>
      </c>
      <c r="C2048" s="192" t="s">
        <v>2700</v>
      </c>
      <c r="D2048" s="230" t="s">
        <v>1579</v>
      </c>
      <c r="E2048" s="231"/>
      <c r="F2048" s="232"/>
      <c r="G2048" s="192" t="s">
        <v>19</v>
      </c>
      <c r="H2048" s="191">
        <v>10.770008000000001</v>
      </c>
      <c r="I2048" s="190">
        <v>0.90739999999999998</v>
      </c>
      <c r="J2048" s="189">
        <v>9.77</v>
      </c>
    </row>
    <row r="2049" spans="1:10" ht="22.9" customHeight="1" x14ac:dyDescent="0.25">
      <c r="A2049" s="192" t="s">
        <v>2643</v>
      </c>
      <c r="B2049" s="192" t="s">
        <v>2630</v>
      </c>
      <c r="C2049" s="192" t="s">
        <v>3659</v>
      </c>
      <c r="D2049" s="230" t="s">
        <v>1728</v>
      </c>
      <c r="E2049" s="231"/>
      <c r="F2049" s="232"/>
      <c r="G2049" s="192" t="s">
        <v>1</v>
      </c>
      <c r="H2049" s="191">
        <v>3</v>
      </c>
      <c r="I2049" s="190">
        <v>22.424900000000001</v>
      </c>
      <c r="J2049" s="189">
        <v>67.27</v>
      </c>
    </row>
    <row r="2050" spans="1:10" ht="22.9" customHeight="1" x14ac:dyDescent="0.25">
      <c r="A2050" s="192" t="s">
        <v>2643</v>
      </c>
      <c r="B2050" s="192" t="s">
        <v>2630</v>
      </c>
      <c r="C2050" s="192" t="s">
        <v>3678</v>
      </c>
      <c r="D2050" s="230" t="s">
        <v>2570</v>
      </c>
      <c r="E2050" s="231"/>
      <c r="F2050" s="232"/>
      <c r="G2050" s="192" t="s">
        <v>19</v>
      </c>
      <c r="H2050" s="191">
        <v>0.17710000000000001</v>
      </c>
      <c r="I2050" s="190">
        <v>5.1929999999999996</v>
      </c>
      <c r="J2050" s="189">
        <v>0.92</v>
      </c>
    </row>
    <row r="2051" spans="1:10" ht="32.65" customHeight="1" x14ac:dyDescent="0.25">
      <c r="A2051" s="192" t="s">
        <v>2643</v>
      </c>
      <c r="B2051" s="192" t="s">
        <v>2630</v>
      </c>
      <c r="C2051" s="192" t="s">
        <v>3677</v>
      </c>
      <c r="D2051" s="230" t="s">
        <v>1996</v>
      </c>
      <c r="E2051" s="231"/>
      <c r="F2051" s="232"/>
      <c r="G2051" s="192" t="s">
        <v>16</v>
      </c>
      <c r="H2051" s="191">
        <v>1</v>
      </c>
      <c r="I2051" s="190">
        <v>94.406400000000005</v>
      </c>
      <c r="J2051" s="189">
        <v>94.41</v>
      </c>
    </row>
    <row r="2052" spans="1:10" ht="14.25" customHeight="1" x14ac:dyDescent="0.25">
      <c r="A2052" s="192" t="s">
        <v>2643</v>
      </c>
      <c r="B2052" s="192" t="s">
        <v>2630</v>
      </c>
      <c r="C2052" s="192" t="s">
        <v>3405</v>
      </c>
      <c r="D2052" s="230" t="s">
        <v>2363</v>
      </c>
      <c r="E2052" s="231"/>
      <c r="F2052" s="232"/>
      <c r="G2052" s="192" t="s">
        <v>1</v>
      </c>
      <c r="H2052" s="191">
        <v>19.8</v>
      </c>
      <c r="I2052" s="190">
        <v>6.4799999999999996E-2</v>
      </c>
      <c r="J2052" s="189">
        <v>1.28</v>
      </c>
    </row>
    <row r="2053" spans="1:10" ht="22.9" customHeight="1" x14ac:dyDescent="0.25">
      <c r="A2053" s="192" t="s">
        <v>2643</v>
      </c>
      <c r="B2053" s="192" t="s">
        <v>2630</v>
      </c>
      <c r="C2053" s="192" t="s">
        <v>3676</v>
      </c>
      <c r="D2053" s="230" t="s">
        <v>1885</v>
      </c>
      <c r="E2053" s="231"/>
      <c r="F2053" s="232"/>
      <c r="G2053" s="192" t="s">
        <v>1</v>
      </c>
      <c r="H2053" s="191">
        <v>1</v>
      </c>
      <c r="I2053" s="190">
        <v>185.5883</v>
      </c>
      <c r="J2053" s="189">
        <v>185.59</v>
      </c>
    </row>
    <row r="2054" spans="1:10" ht="14.25" customHeight="1" x14ac:dyDescent="0.25">
      <c r="A2054" s="192" t="s">
        <v>2643</v>
      </c>
      <c r="B2054" s="192" t="s">
        <v>2630</v>
      </c>
      <c r="C2054" s="192" t="s">
        <v>3667</v>
      </c>
      <c r="D2054" s="230" t="s">
        <v>2537</v>
      </c>
      <c r="E2054" s="231"/>
      <c r="F2054" s="232"/>
      <c r="G2054" s="192" t="s">
        <v>19</v>
      </c>
      <c r="H2054" s="191">
        <v>1.0999999999999999E-2</v>
      </c>
      <c r="I2054" s="190">
        <v>25.171199999999999</v>
      </c>
      <c r="J2054" s="189">
        <v>0.28000000000000003</v>
      </c>
    </row>
    <row r="2055" spans="1:10" ht="14.25" customHeight="1" x14ac:dyDescent="0.25">
      <c r="A2055" s="192" t="s">
        <v>2643</v>
      </c>
      <c r="B2055" s="192" t="s">
        <v>2630</v>
      </c>
      <c r="C2055" s="192" t="s">
        <v>2888</v>
      </c>
      <c r="D2055" s="230" t="s">
        <v>1872</v>
      </c>
      <c r="E2055" s="231"/>
      <c r="F2055" s="232"/>
      <c r="G2055" s="192" t="s">
        <v>19</v>
      </c>
      <c r="H2055" s="191">
        <v>0.2</v>
      </c>
      <c r="I2055" s="190">
        <v>18.779199999999999</v>
      </c>
      <c r="J2055" s="189">
        <v>3.76</v>
      </c>
    </row>
    <row r="2056" spans="1:10" ht="14.25" customHeight="1" x14ac:dyDescent="0.25">
      <c r="A2056" s="192" t="s">
        <v>2643</v>
      </c>
      <c r="B2056" s="192" t="s">
        <v>2630</v>
      </c>
      <c r="C2056" s="192" t="s">
        <v>3666</v>
      </c>
      <c r="D2056" s="230" t="s">
        <v>2506</v>
      </c>
      <c r="E2056" s="231"/>
      <c r="F2056" s="232"/>
      <c r="G2056" s="192" t="s">
        <v>19</v>
      </c>
      <c r="H2056" s="191">
        <v>2.4E-2</v>
      </c>
      <c r="I2056" s="190">
        <v>19.103300000000001</v>
      </c>
      <c r="J2056" s="189">
        <v>0.46</v>
      </c>
    </row>
    <row r="2057" spans="1:10" ht="14.25" customHeight="1" x14ac:dyDescent="0.25">
      <c r="A2057" s="192" t="s">
        <v>2643</v>
      </c>
      <c r="B2057" s="192" t="s">
        <v>2630</v>
      </c>
      <c r="C2057" s="192" t="s">
        <v>3664</v>
      </c>
      <c r="D2057" s="230" t="s">
        <v>2396</v>
      </c>
      <c r="E2057" s="231"/>
      <c r="F2057" s="232"/>
      <c r="G2057" s="192" t="s">
        <v>19</v>
      </c>
      <c r="H2057" s="191">
        <v>5.8000000000000003E-2</v>
      </c>
      <c r="I2057" s="190">
        <v>21.477</v>
      </c>
      <c r="J2057" s="189">
        <v>1.25</v>
      </c>
    </row>
    <row r="2058" spans="1:10" ht="14.25" customHeight="1" x14ac:dyDescent="0.25">
      <c r="A2058" s="192" t="s">
        <v>2631</v>
      </c>
      <c r="B2058" s="192" t="s">
        <v>2630</v>
      </c>
      <c r="C2058" s="192" t="s">
        <v>2721</v>
      </c>
      <c r="D2058" s="230" t="s">
        <v>2720</v>
      </c>
      <c r="E2058" s="231"/>
      <c r="F2058" s="232"/>
      <c r="G2058" s="192" t="s">
        <v>0</v>
      </c>
      <c r="H2058" s="191">
        <v>6.1379999999999999</v>
      </c>
      <c r="I2058" s="190">
        <v>8.93</v>
      </c>
      <c r="J2058" s="189">
        <v>119.85</v>
      </c>
    </row>
    <row r="2059" spans="1:10" ht="14.25" customHeight="1" x14ac:dyDescent="0.25">
      <c r="A2059" s="192" t="s">
        <v>2631</v>
      </c>
      <c r="B2059" s="192" t="s">
        <v>2630</v>
      </c>
      <c r="C2059" s="192" t="s">
        <v>2639</v>
      </c>
      <c r="D2059" s="230" t="s">
        <v>2638</v>
      </c>
      <c r="E2059" s="231"/>
      <c r="F2059" s="232"/>
      <c r="G2059" s="192" t="s">
        <v>0</v>
      </c>
      <c r="H2059" s="191">
        <v>1.3620000000000001</v>
      </c>
      <c r="I2059" s="190">
        <v>8.93</v>
      </c>
      <c r="J2059" s="189">
        <v>26.59</v>
      </c>
    </row>
    <row r="2060" spans="1:10" ht="5.65" customHeight="1" x14ac:dyDescent="0.25"/>
    <row r="2061" spans="1:10" ht="11.25" customHeight="1" x14ac:dyDescent="0.25">
      <c r="A2061" s="242" t="s">
        <v>2621</v>
      </c>
      <c r="B2061" s="242"/>
      <c r="C2061" s="242"/>
      <c r="D2061" s="242"/>
      <c r="E2061" s="242"/>
      <c r="F2061" s="242"/>
      <c r="G2061" s="242"/>
      <c r="H2061" s="242"/>
      <c r="I2061" s="242"/>
      <c r="J2061" s="242"/>
    </row>
    <row r="2062" spans="1:10" ht="11.25" customHeight="1" x14ac:dyDescent="0.25">
      <c r="A2062" s="242" t="s">
        <v>2620</v>
      </c>
      <c r="B2062" s="242"/>
      <c r="C2062" s="242"/>
      <c r="D2062" s="242"/>
      <c r="E2062" s="242"/>
      <c r="F2062" s="242"/>
      <c r="G2062" s="242"/>
      <c r="H2062" s="242"/>
      <c r="I2062" s="242"/>
      <c r="J2062" s="242"/>
    </row>
    <row r="2063" spans="1:10" ht="11.25" customHeight="1" x14ac:dyDescent="0.25">
      <c r="A2063" s="242" t="s">
        <v>2619</v>
      </c>
      <c r="B2063" s="242"/>
      <c r="C2063" s="242"/>
      <c r="D2063" s="242"/>
      <c r="E2063" s="242"/>
      <c r="F2063" s="242"/>
      <c r="G2063" s="242"/>
      <c r="H2063" s="242"/>
      <c r="I2063" s="242"/>
      <c r="J2063" s="242"/>
    </row>
    <row r="2064" spans="1:10" ht="70.900000000000006" customHeight="1" x14ac:dyDescent="0.25"/>
    <row r="2065" spans="1:10" ht="14.25" customHeight="1" x14ac:dyDescent="0.25">
      <c r="A2065" s="210" t="s">
        <v>2673</v>
      </c>
      <c r="B2065" s="211"/>
      <c r="C2065" s="211"/>
      <c r="D2065" s="211"/>
      <c r="E2065" s="211"/>
      <c r="F2065" s="211"/>
      <c r="G2065" s="211"/>
      <c r="H2065" s="211"/>
      <c r="I2065" s="211"/>
      <c r="J2065" s="212"/>
    </row>
    <row r="2066" spans="1:10" ht="14.25" customHeight="1" x14ac:dyDescent="0.25">
      <c r="A2066" s="200" t="s">
        <v>2672</v>
      </c>
      <c r="B2066" s="213" t="s">
        <v>77</v>
      </c>
      <c r="C2066" s="214"/>
      <c r="D2066" s="214"/>
      <c r="E2066" s="214"/>
      <c r="F2066" s="214"/>
      <c r="G2066" s="214"/>
      <c r="H2066" s="215"/>
      <c r="I2066" s="197" t="s">
        <v>2671</v>
      </c>
      <c r="J2066" s="192" t="s">
        <v>3675</v>
      </c>
    </row>
    <row r="2067" spans="1:10" ht="14.25" customHeight="1" x14ac:dyDescent="0.25">
      <c r="A2067" s="200" t="s">
        <v>81</v>
      </c>
      <c r="B2067" s="213" t="s">
        <v>85</v>
      </c>
      <c r="C2067" s="214"/>
      <c r="D2067" s="214"/>
      <c r="E2067" s="214"/>
      <c r="F2067" s="214"/>
      <c r="G2067" s="214"/>
      <c r="H2067" s="215"/>
      <c r="I2067" s="197" t="s">
        <v>2669</v>
      </c>
      <c r="J2067" s="202">
        <v>45477</v>
      </c>
    </row>
    <row r="2068" spans="1:10" ht="14.25" customHeight="1" x14ac:dyDescent="0.25">
      <c r="A2068" s="199" t="s">
        <v>2668</v>
      </c>
      <c r="B2068" s="213" t="s">
        <v>2667</v>
      </c>
      <c r="C2068" s="214"/>
      <c r="D2068" s="214"/>
      <c r="E2068" s="214"/>
      <c r="F2068" s="214"/>
      <c r="G2068" s="214"/>
      <c r="H2068" s="215"/>
      <c r="I2068" s="216" t="s">
        <v>2666</v>
      </c>
      <c r="J2068" s="217"/>
    </row>
    <row r="2069" spans="1:10" ht="14.25" customHeight="1" x14ac:dyDescent="0.25">
      <c r="A2069" s="218" t="s">
        <v>2665</v>
      </c>
      <c r="B2069" s="221" t="s">
        <v>2664</v>
      </c>
      <c r="C2069" s="222"/>
      <c r="D2069" s="222"/>
      <c r="E2069" s="222"/>
      <c r="F2069" s="222"/>
      <c r="G2069" s="222"/>
      <c r="H2069" s="223"/>
      <c r="I2069" s="197" t="s">
        <v>2663</v>
      </c>
      <c r="J2069" s="192" t="s">
        <v>2662</v>
      </c>
    </row>
    <row r="2070" spans="1:10" ht="14.25" customHeight="1" x14ac:dyDescent="0.25">
      <c r="A2070" s="219"/>
      <c r="B2070" s="224"/>
      <c r="C2070" s="225"/>
      <c r="D2070" s="225"/>
      <c r="E2070" s="225"/>
      <c r="F2070" s="225"/>
      <c r="G2070" s="225"/>
      <c r="H2070" s="226"/>
      <c r="I2070" s="198" t="s">
        <v>2661</v>
      </c>
      <c r="J2070" s="192" t="s">
        <v>2660</v>
      </c>
    </row>
    <row r="2071" spans="1:10" ht="14.25" customHeight="1" x14ac:dyDescent="0.25">
      <c r="A2071" s="219"/>
      <c r="B2071" s="224"/>
      <c r="C2071" s="225"/>
      <c r="D2071" s="225"/>
      <c r="E2071" s="225"/>
      <c r="F2071" s="225"/>
      <c r="G2071" s="225"/>
      <c r="H2071" s="226"/>
      <c r="I2071" s="216" t="s">
        <v>27</v>
      </c>
      <c r="J2071" s="217"/>
    </row>
    <row r="2072" spans="1:10" ht="14.25" customHeight="1" x14ac:dyDescent="0.25">
      <c r="A2072" s="219"/>
      <c r="B2072" s="227"/>
      <c r="C2072" s="228"/>
      <c r="D2072" s="228"/>
      <c r="E2072" s="228"/>
      <c r="F2072" s="228"/>
      <c r="G2072" s="228"/>
      <c r="H2072" s="229"/>
      <c r="I2072" s="197" t="s">
        <v>2659</v>
      </c>
      <c r="J2072" s="192" t="s">
        <v>2658</v>
      </c>
    </row>
    <row r="2073" spans="1:10" ht="14.25" customHeight="1" x14ac:dyDescent="0.25">
      <c r="A2073" s="220"/>
      <c r="B2073" s="230" t="s">
        <v>2383</v>
      </c>
      <c r="C2073" s="231"/>
      <c r="D2073" s="232"/>
      <c r="E2073" s="230" t="s">
        <v>2383</v>
      </c>
      <c r="F2073" s="231"/>
      <c r="G2073" s="231"/>
      <c r="H2073" s="232"/>
      <c r="I2073" s="197" t="s">
        <v>2657</v>
      </c>
      <c r="J2073" s="192" t="s">
        <v>2383</v>
      </c>
    </row>
    <row r="2074" spans="1:10" ht="14.25" customHeight="1" x14ac:dyDescent="0.25">
      <c r="A2074" s="197" t="s">
        <v>2656</v>
      </c>
      <c r="B2074" s="230" t="s">
        <v>2655</v>
      </c>
      <c r="C2074" s="231"/>
      <c r="D2074" s="231"/>
      <c r="E2074" s="231"/>
      <c r="F2074" s="231"/>
      <c r="G2074" s="231"/>
      <c r="H2074" s="231"/>
      <c r="I2074" s="231"/>
      <c r="J2074" s="232"/>
    </row>
    <row r="2075" spans="1:10" ht="14.25" customHeight="1" x14ac:dyDescent="0.25">
      <c r="A2075" s="192" t="s">
        <v>2631</v>
      </c>
      <c r="B2075" s="192" t="s">
        <v>2630</v>
      </c>
      <c r="C2075" s="192" t="s">
        <v>2646</v>
      </c>
      <c r="D2075" s="230" t="s">
        <v>2645</v>
      </c>
      <c r="E2075" s="231"/>
      <c r="F2075" s="232"/>
      <c r="G2075" s="192" t="s">
        <v>0</v>
      </c>
      <c r="H2075" s="191">
        <v>3.9281109999999999</v>
      </c>
      <c r="I2075" s="190">
        <v>6.46</v>
      </c>
      <c r="J2075" s="189">
        <v>55.49</v>
      </c>
    </row>
    <row r="2076" spans="1:10" ht="14.25" customHeight="1" x14ac:dyDescent="0.25">
      <c r="A2076" s="239" t="s">
        <v>2627</v>
      </c>
      <c r="B2076" s="240"/>
      <c r="C2076" s="240"/>
      <c r="D2076" s="240"/>
      <c r="E2076" s="241"/>
      <c r="F2076" s="188">
        <v>92.35</v>
      </c>
      <c r="G2076" s="239" t="s">
        <v>2626</v>
      </c>
      <c r="H2076" s="240"/>
      <c r="I2076" s="241"/>
      <c r="J2076" s="188">
        <v>804.44</v>
      </c>
    </row>
    <row r="2077" spans="1:10" ht="14.25" customHeight="1" x14ac:dyDescent="0.25">
      <c r="A2077" s="239" t="s">
        <v>2625</v>
      </c>
      <c r="B2077" s="240"/>
      <c r="C2077" s="240"/>
      <c r="D2077" s="240"/>
      <c r="E2077" s="241"/>
      <c r="F2077" s="188">
        <v>109.62</v>
      </c>
      <c r="G2077" s="239" t="s">
        <v>2624</v>
      </c>
      <c r="H2077" s="240"/>
      <c r="I2077" s="241"/>
      <c r="J2077" s="188">
        <v>180.76</v>
      </c>
    </row>
    <row r="2078" spans="1:10" ht="14.25" customHeight="1" x14ac:dyDescent="0.25">
      <c r="A2078" s="239" t="s">
        <v>2623</v>
      </c>
      <c r="B2078" s="240"/>
      <c r="C2078" s="240"/>
      <c r="D2078" s="240"/>
      <c r="E2078" s="241"/>
      <c r="F2078" s="188">
        <v>201.97</v>
      </c>
      <c r="G2078" s="239" t="s">
        <v>2622</v>
      </c>
      <c r="H2078" s="240"/>
      <c r="I2078" s="241"/>
      <c r="J2078" s="188">
        <v>985.2</v>
      </c>
    </row>
    <row r="2079" spans="1:10" ht="22.9" customHeight="1" x14ac:dyDescent="0.25">
      <c r="A2079" s="196" t="s">
        <v>358</v>
      </c>
      <c r="B2079" s="196" t="s">
        <v>2630</v>
      </c>
      <c r="C2079" s="196" t="s">
        <v>3674</v>
      </c>
      <c r="D2079" s="233" t="s">
        <v>359</v>
      </c>
      <c r="E2079" s="234"/>
      <c r="F2079" s="234"/>
      <c r="G2079" s="234"/>
      <c r="H2079" s="234"/>
      <c r="I2079" s="235"/>
      <c r="J2079" s="196" t="s">
        <v>1</v>
      </c>
    </row>
    <row r="2080" spans="1:10" ht="14.25" customHeight="1" x14ac:dyDescent="0.25">
      <c r="A2080" s="195" t="s">
        <v>74</v>
      </c>
      <c r="B2080" s="195" t="s">
        <v>75</v>
      </c>
      <c r="C2080" s="195" t="s">
        <v>29</v>
      </c>
      <c r="D2080" s="236" t="s">
        <v>30</v>
      </c>
      <c r="E2080" s="237"/>
      <c r="F2080" s="238"/>
      <c r="G2080" s="195" t="s">
        <v>2635</v>
      </c>
      <c r="H2080" s="195" t="s">
        <v>1465</v>
      </c>
      <c r="I2080" s="194" t="s">
        <v>2634</v>
      </c>
      <c r="J2080" s="193" t="s">
        <v>76</v>
      </c>
    </row>
    <row r="2081" spans="1:10" ht="32.65" customHeight="1" x14ac:dyDescent="0.25">
      <c r="A2081" s="192" t="s">
        <v>2643</v>
      </c>
      <c r="B2081" s="192" t="s">
        <v>2630</v>
      </c>
      <c r="C2081" s="192" t="s">
        <v>3671</v>
      </c>
      <c r="D2081" s="230" t="s">
        <v>1729</v>
      </c>
      <c r="E2081" s="231"/>
      <c r="F2081" s="232"/>
      <c r="G2081" s="192" t="s">
        <v>1730</v>
      </c>
      <c r="H2081" s="191">
        <v>1</v>
      </c>
      <c r="I2081" s="190">
        <v>105.319</v>
      </c>
      <c r="J2081" s="189">
        <v>105.32</v>
      </c>
    </row>
    <row r="2082" spans="1:10" ht="22.9" customHeight="1" x14ac:dyDescent="0.25">
      <c r="A2082" s="192" t="s">
        <v>2643</v>
      </c>
      <c r="B2082" s="192" t="s">
        <v>2630</v>
      </c>
      <c r="C2082" s="192" t="s">
        <v>3670</v>
      </c>
      <c r="D2082" s="230" t="s">
        <v>1827</v>
      </c>
      <c r="E2082" s="231"/>
      <c r="F2082" s="232"/>
      <c r="G2082" s="192" t="s">
        <v>10</v>
      </c>
      <c r="H2082" s="191">
        <v>11.63</v>
      </c>
      <c r="I2082" s="190">
        <v>3.8239000000000001</v>
      </c>
      <c r="J2082" s="189">
        <v>44.47</v>
      </c>
    </row>
    <row r="2083" spans="1:10" ht="14.25" customHeight="1" x14ac:dyDescent="0.25">
      <c r="A2083" s="192" t="s">
        <v>2643</v>
      </c>
      <c r="B2083" s="192" t="s">
        <v>2630</v>
      </c>
      <c r="C2083" s="192" t="s">
        <v>2702</v>
      </c>
      <c r="D2083" s="230" t="s">
        <v>1597</v>
      </c>
      <c r="E2083" s="231"/>
      <c r="F2083" s="232"/>
      <c r="G2083" s="192" t="s">
        <v>1575</v>
      </c>
      <c r="H2083" s="191">
        <v>2.3861E-2</v>
      </c>
      <c r="I2083" s="190">
        <v>78.9893</v>
      </c>
      <c r="J2083" s="189">
        <v>1.88</v>
      </c>
    </row>
    <row r="2084" spans="1:10" ht="14.25" customHeight="1" x14ac:dyDescent="0.25">
      <c r="A2084" s="192" t="s">
        <v>2643</v>
      </c>
      <c r="B2084" s="192" t="s">
        <v>2630</v>
      </c>
      <c r="C2084" s="192" t="s">
        <v>2700</v>
      </c>
      <c r="D2084" s="230" t="s">
        <v>1579</v>
      </c>
      <c r="E2084" s="231"/>
      <c r="F2084" s="232"/>
      <c r="G2084" s="192" t="s">
        <v>19</v>
      </c>
      <c r="H2084" s="191">
        <v>10.770008000000001</v>
      </c>
      <c r="I2084" s="190">
        <v>0.90739999999999998</v>
      </c>
      <c r="J2084" s="189">
        <v>9.77</v>
      </c>
    </row>
    <row r="2085" spans="1:10" ht="22.9" customHeight="1" x14ac:dyDescent="0.25">
      <c r="A2085" s="192" t="s">
        <v>2643</v>
      </c>
      <c r="B2085" s="192" t="s">
        <v>2630</v>
      </c>
      <c r="C2085" s="192" t="s">
        <v>3659</v>
      </c>
      <c r="D2085" s="230" t="s">
        <v>1728</v>
      </c>
      <c r="E2085" s="231"/>
      <c r="F2085" s="232"/>
      <c r="G2085" s="192" t="s">
        <v>1</v>
      </c>
      <c r="H2085" s="191">
        <v>3</v>
      </c>
      <c r="I2085" s="190">
        <v>22.424900000000001</v>
      </c>
      <c r="J2085" s="189">
        <v>67.27</v>
      </c>
    </row>
    <row r="2086" spans="1:10" ht="32.65" customHeight="1" x14ac:dyDescent="0.25">
      <c r="A2086" s="192" t="s">
        <v>2643</v>
      </c>
      <c r="B2086" s="192" t="s">
        <v>2630</v>
      </c>
      <c r="C2086" s="192" t="s">
        <v>3669</v>
      </c>
      <c r="D2086" s="230" t="s">
        <v>1749</v>
      </c>
      <c r="E2086" s="231"/>
      <c r="F2086" s="232"/>
      <c r="G2086" s="192" t="s">
        <v>16</v>
      </c>
      <c r="H2086" s="191">
        <v>1</v>
      </c>
      <c r="I2086" s="190">
        <v>104.1848</v>
      </c>
      <c r="J2086" s="189">
        <v>104.18</v>
      </c>
    </row>
    <row r="2087" spans="1:10" ht="14.25" customHeight="1" x14ac:dyDescent="0.25">
      <c r="A2087" s="192" t="s">
        <v>2643</v>
      </c>
      <c r="B2087" s="192" t="s">
        <v>2630</v>
      </c>
      <c r="C2087" s="192" t="s">
        <v>3405</v>
      </c>
      <c r="D2087" s="230" t="s">
        <v>2363</v>
      </c>
      <c r="E2087" s="231"/>
      <c r="F2087" s="232"/>
      <c r="G2087" s="192" t="s">
        <v>1</v>
      </c>
      <c r="H2087" s="191">
        <v>19.8</v>
      </c>
      <c r="I2087" s="190">
        <v>6.4799999999999996E-2</v>
      </c>
      <c r="J2087" s="189">
        <v>1.28</v>
      </c>
    </row>
    <row r="2088" spans="1:10" ht="14.25" customHeight="1" x14ac:dyDescent="0.25">
      <c r="A2088" s="192" t="s">
        <v>2643</v>
      </c>
      <c r="B2088" s="192" t="s">
        <v>2630</v>
      </c>
      <c r="C2088" s="192" t="s">
        <v>3673</v>
      </c>
      <c r="D2088" s="230" t="s">
        <v>1736</v>
      </c>
      <c r="E2088" s="231"/>
      <c r="F2088" s="232"/>
      <c r="G2088" s="192" t="s">
        <v>1574</v>
      </c>
      <c r="H2088" s="191">
        <v>1.68</v>
      </c>
      <c r="I2088" s="190">
        <v>369.2647</v>
      </c>
      <c r="J2088" s="189">
        <v>620.36</v>
      </c>
    </row>
    <row r="2089" spans="1:10" ht="14.25" customHeight="1" x14ac:dyDescent="0.25">
      <c r="A2089" s="192" t="s">
        <v>2643</v>
      </c>
      <c r="B2089" s="192" t="s">
        <v>2630</v>
      </c>
      <c r="C2089" s="192" t="s">
        <v>3667</v>
      </c>
      <c r="D2089" s="230" t="s">
        <v>2537</v>
      </c>
      <c r="E2089" s="231"/>
      <c r="F2089" s="232"/>
      <c r="G2089" s="192" t="s">
        <v>19</v>
      </c>
      <c r="H2089" s="191">
        <v>1.0999999999999999E-2</v>
      </c>
      <c r="I2089" s="190">
        <v>25.171199999999999</v>
      </c>
      <c r="J2089" s="189">
        <v>0.28000000000000003</v>
      </c>
    </row>
    <row r="2090" spans="1:10" ht="14.25" customHeight="1" x14ac:dyDescent="0.25">
      <c r="A2090" s="192" t="s">
        <v>2643</v>
      </c>
      <c r="B2090" s="192" t="s">
        <v>2630</v>
      </c>
      <c r="C2090" s="192" t="s">
        <v>3666</v>
      </c>
      <c r="D2090" s="230" t="s">
        <v>2506</v>
      </c>
      <c r="E2090" s="231"/>
      <c r="F2090" s="232"/>
      <c r="G2090" s="192" t="s">
        <v>19</v>
      </c>
      <c r="H2090" s="191">
        <v>2.4E-2</v>
      </c>
      <c r="I2090" s="190">
        <v>19.103300000000001</v>
      </c>
      <c r="J2090" s="189">
        <v>0.46</v>
      </c>
    </row>
    <row r="2091" spans="1:10" ht="22.9" customHeight="1" x14ac:dyDescent="0.25">
      <c r="A2091" s="192" t="s">
        <v>2643</v>
      </c>
      <c r="B2091" s="192" t="s">
        <v>2630</v>
      </c>
      <c r="C2091" s="192" t="s">
        <v>3665</v>
      </c>
      <c r="D2091" s="230" t="s">
        <v>2376</v>
      </c>
      <c r="E2091" s="231"/>
      <c r="F2091" s="232"/>
      <c r="G2091" s="192" t="s">
        <v>1606</v>
      </c>
      <c r="H2091" s="191">
        <v>0.1671</v>
      </c>
      <c r="I2091" s="190">
        <v>10.1106</v>
      </c>
      <c r="J2091" s="189">
        <v>1.69</v>
      </c>
    </row>
    <row r="2092" spans="1:10" ht="14.25" customHeight="1" x14ac:dyDescent="0.25">
      <c r="A2092" s="192" t="s">
        <v>2643</v>
      </c>
      <c r="B2092" s="192" t="s">
        <v>2630</v>
      </c>
      <c r="C2092" s="192" t="s">
        <v>2695</v>
      </c>
      <c r="D2092" s="230" t="s">
        <v>2211</v>
      </c>
      <c r="E2092" s="231"/>
      <c r="F2092" s="232"/>
      <c r="G2092" s="192" t="s">
        <v>19</v>
      </c>
      <c r="H2092" s="191">
        <v>0.2</v>
      </c>
      <c r="I2092" s="190">
        <v>19.087</v>
      </c>
      <c r="J2092" s="189">
        <v>3.82</v>
      </c>
    </row>
    <row r="2093" spans="1:10" ht="14.25" customHeight="1" x14ac:dyDescent="0.25">
      <c r="A2093" s="192" t="s">
        <v>2643</v>
      </c>
      <c r="B2093" s="192" t="s">
        <v>2630</v>
      </c>
      <c r="C2093" s="192" t="s">
        <v>3664</v>
      </c>
      <c r="D2093" s="230" t="s">
        <v>2396</v>
      </c>
      <c r="E2093" s="231"/>
      <c r="F2093" s="232"/>
      <c r="G2093" s="192" t="s">
        <v>19</v>
      </c>
      <c r="H2093" s="191">
        <v>0.06</v>
      </c>
      <c r="I2093" s="190">
        <v>21.477</v>
      </c>
      <c r="J2093" s="189">
        <v>1.29</v>
      </c>
    </row>
    <row r="2094" spans="1:10" ht="14.25" customHeight="1" x14ac:dyDescent="0.25">
      <c r="A2094" s="192" t="s">
        <v>2631</v>
      </c>
      <c r="B2094" s="192" t="s">
        <v>2630</v>
      </c>
      <c r="C2094" s="192" t="s">
        <v>2721</v>
      </c>
      <c r="D2094" s="230" t="s">
        <v>2720</v>
      </c>
      <c r="E2094" s="231"/>
      <c r="F2094" s="232"/>
      <c r="G2094" s="192" t="s">
        <v>0</v>
      </c>
      <c r="H2094" s="191">
        <v>6.5209999999999999</v>
      </c>
      <c r="I2094" s="190">
        <v>8.93</v>
      </c>
      <c r="J2094" s="189">
        <v>127.33</v>
      </c>
    </row>
    <row r="2095" spans="1:10" ht="14.25" customHeight="1" x14ac:dyDescent="0.25">
      <c r="A2095" s="192" t="s">
        <v>2631</v>
      </c>
      <c r="B2095" s="192" t="s">
        <v>2630</v>
      </c>
      <c r="C2095" s="192" t="s">
        <v>2639</v>
      </c>
      <c r="D2095" s="230" t="s">
        <v>2638</v>
      </c>
      <c r="E2095" s="231"/>
      <c r="F2095" s="232"/>
      <c r="G2095" s="192" t="s">
        <v>0</v>
      </c>
      <c r="H2095" s="191">
        <v>1.3620000000000001</v>
      </c>
      <c r="I2095" s="190">
        <v>8.93</v>
      </c>
      <c r="J2095" s="189">
        <v>26.59</v>
      </c>
    </row>
    <row r="2096" spans="1:10" ht="14.25" customHeight="1" x14ac:dyDescent="0.25">
      <c r="A2096" s="192" t="s">
        <v>2631</v>
      </c>
      <c r="B2096" s="192" t="s">
        <v>2630</v>
      </c>
      <c r="C2096" s="192" t="s">
        <v>2646</v>
      </c>
      <c r="D2096" s="230" t="s">
        <v>2645</v>
      </c>
      <c r="E2096" s="231"/>
      <c r="F2096" s="232"/>
      <c r="G2096" s="192" t="s">
        <v>0</v>
      </c>
      <c r="H2096" s="191">
        <v>4.1191110000000002</v>
      </c>
      <c r="I2096" s="190">
        <v>6.46</v>
      </c>
      <c r="J2096" s="189">
        <v>58.18</v>
      </c>
    </row>
    <row r="2097" spans="1:10" ht="14.25" customHeight="1" x14ac:dyDescent="0.25">
      <c r="A2097" s="239" t="s">
        <v>2627</v>
      </c>
      <c r="B2097" s="240"/>
      <c r="C2097" s="240"/>
      <c r="D2097" s="240"/>
      <c r="E2097" s="241"/>
      <c r="F2097" s="188">
        <v>97.03</v>
      </c>
      <c r="G2097" s="239" t="s">
        <v>2626</v>
      </c>
      <c r="H2097" s="240"/>
      <c r="I2097" s="241"/>
      <c r="J2097" s="188">
        <v>1265.21</v>
      </c>
    </row>
    <row r="2098" spans="1:10" ht="14.25" customHeight="1" x14ac:dyDescent="0.25">
      <c r="A2098" s="239" t="s">
        <v>2625</v>
      </c>
      <c r="B2098" s="240"/>
      <c r="C2098" s="240"/>
      <c r="D2098" s="240"/>
      <c r="E2098" s="241"/>
      <c r="F2098" s="188">
        <v>115.15</v>
      </c>
      <c r="G2098" s="239" t="s">
        <v>2624</v>
      </c>
      <c r="H2098" s="240"/>
      <c r="I2098" s="241"/>
      <c r="J2098" s="188">
        <v>284.29000000000002</v>
      </c>
    </row>
    <row r="2099" spans="1:10" ht="14.25" customHeight="1" x14ac:dyDescent="0.25">
      <c r="A2099" s="239" t="s">
        <v>2623</v>
      </c>
      <c r="B2099" s="240"/>
      <c r="C2099" s="240"/>
      <c r="D2099" s="240"/>
      <c r="E2099" s="241"/>
      <c r="F2099" s="188">
        <v>212.18</v>
      </c>
      <c r="G2099" s="239" t="s">
        <v>2622</v>
      </c>
      <c r="H2099" s="240"/>
      <c r="I2099" s="241"/>
      <c r="J2099" s="188">
        <v>1549.5</v>
      </c>
    </row>
    <row r="2100" spans="1:10" ht="32.65" customHeight="1" x14ac:dyDescent="0.25">
      <c r="A2100" s="196" t="s">
        <v>360</v>
      </c>
      <c r="B2100" s="196" t="s">
        <v>2630</v>
      </c>
      <c r="C2100" s="196" t="s">
        <v>3672</v>
      </c>
      <c r="D2100" s="233" t="s">
        <v>361</v>
      </c>
      <c r="E2100" s="234"/>
      <c r="F2100" s="234"/>
      <c r="G2100" s="234"/>
      <c r="H2100" s="234"/>
      <c r="I2100" s="235"/>
      <c r="J2100" s="196" t="s">
        <v>1</v>
      </c>
    </row>
    <row r="2101" spans="1:10" ht="14.25" customHeight="1" x14ac:dyDescent="0.25">
      <c r="A2101" s="195" t="s">
        <v>74</v>
      </c>
      <c r="B2101" s="195" t="s">
        <v>75</v>
      </c>
      <c r="C2101" s="195" t="s">
        <v>29</v>
      </c>
      <c r="D2101" s="236" t="s">
        <v>30</v>
      </c>
      <c r="E2101" s="237"/>
      <c r="F2101" s="238"/>
      <c r="G2101" s="195" t="s">
        <v>2635</v>
      </c>
      <c r="H2101" s="195" t="s">
        <v>1465</v>
      </c>
      <c r="I2101" s="194" t="s">
        <v>2634</v>
      </c>
      <c r="J2101" s="193" t="s">
        <v>76</v>
      </c>
    </row>
    <row r="2102" spans="1:10" ht="32.65" customHeight="1" x14ac:dyDescent="0.25">
      <c r="A2102" s="192" t="s">
        <v>2643</v>
      </c>
      <c r="B2102" s="192" t="s">
        <v>2630</v>
      </c>
      <c r="C2102" s="192" t="s">
        <v>3671</v>
      </c>
      <c r="D2102" s="230" t="s">
        <v>1729</v>
      </c>
      <c r="E2102" s="231"/>
      <c r="F2102" s="232"/>
      <c r="G2102" s="192" t="s">
        <v>1730</v>
      </c>
      <c r="H2102" s="191">
        <v>1</v>
      </c>
      <c r="I2102" s="190">
        <v>105.319</v>
      </c>
      <c r="J2102" s="189">
        <v>105.32</v>
      </c>
    </row>
    <row r="2103" spans="1:10" ht="22.9" customHeight="1" x14ac:dyDescent="0.25">
      <c r="A2103" s="192" t="s">
        <v>2643</v>
      </c>
      <c r="B2103" s="192" t="s">
        <v>2630</v>
      </c>
      <c r="C2103" s="192" t="s">
        <v>3670</v>
      </c>
      <c r="D2103" s="230" t="s">
        <v>1827</v>
      </c>
      <c r="E2103" s="231"/>
      <c r="F2103" s="232"/>
      <c r="G2103" s="192" t="s">
        <v>10</v>
      </c>
      <c r="H2103" s="191">
        <v>11.63</v>
      </c>
      <c r="I2103" s="190">
        <v>3.8239000000000001</v>
      </c>
      <c r="J2103" s="189">
        <v>44.47</v>
      </c>
    </row>
    <row r="2104" spans="1:10" ht="14.25" customHeight="1" x14ac:dyDescent="0.25">
      <c r="A2104" s="192" t="s">
        <v>2643</v>
      </c>
      <c r="B2104" s="192" t="s">
        <v>2630</v>
      </c>
      <c r="C2104" s="192" t="s">
        <v>2702</v>
      </c>
      <c r="D2104" s="230" t="s">
        <v>1597</v>
      </c>
      <c r="E2104" s="231"/>
      <c r="F2104" s="232"/>
      <c r="G2104" s="192" t="s">
        <v>1575</v>
      </c>
      <c r="H2104" s="191">
        <v>2.3861E-2</v>
      </c>
      <c r="I2104" s="190">
        <v>78.9893</v>
      </c>
      <c r="J2104" s="189">
        <v>1.88</v>
      </c>
    </row>
    <row r="2105" spans="1:10" ht="14.25" customHeight="1" x14ac:dyDescent="0.25">
      <c r="A2105" s="192" t="s">
        <v>2643</v>
      </c>
      <c r="B2105" s="192" t="s">
        <v>2630</v>
      </c>
      <c r="C2105" s="192" t="s">
        <v>2700</v>
      </c>
      <c r="D2105" s="230" t="s">
        <v>1579</v>
      </c>
      <c r="E2105" s="231"/>
      <c r="F2105" s="232"/>
      <c r="G2105" s="192" t="s">
        <v>19</v>
      </c>
      <c r="H2105" s="191">
        <v>10.770008000000001</v>
      </c>
      <c r="I2105" s="190">
        <v>0.90739999999999998</v>
      </c>
      <c r="J2105" s="189">
        <v>9.77</v>
      </c>
    </row>
    <row r="2106" spans="1:10" ht="22.9" customHeight="1" x14ac:dyDescent="0.25">
      <c r="A2106" s="192" t="s">
        <v>2643</v>
      </c>
      <c r="B2106" s="192" t="s">
        <v>2630</v>
      </c>
      <c r="C2106" s="192" t="s">
        <v>3659</v>
      </c>
      <c r="D2106" s="230" t="s">
        <v>1728</v>
      </c>
      <c r="E2106" s="231"/>
      <c r="F2106" s="232"/>
      <c r="G2106" s="192" t="s">
        <v>1</v>
      </c>
      <c r="H2106" s="191">
        <v>3</v>
      </c>
      <c r="I2106" s="190">
        <v>22.424900000000001</v>
      </c>
      <c r="J2106" s="189">
        <v>67.27</v>
      </c>
    </row>
    <row r="2107" spans="1:10" ht="32.65" customHeight="1" x14ac:dyDescent="0.25">
      <c r="A2107" s="192" t="s">
        <v>2643</v>
      </c>
      <c r="B2107" s="192" t="s">
        <v>2630</v>
      </c>
      <c r="C2107" s="192" t="s">
        <v>3669</v>
      </c>
      <c r="D2107" s="230" t="s">
        <v>1749</v>
      </c>
      <c r="E2107" s="231"/>
      <c r="F2107" s="232"/>
      <c r="G2107" s="192" t="s">
        <v>16</v>
      </c>
      <c r="H2107" s="191">
        <v>1</v>
      </c>
      <c r="I2107" s="190">
        <v>104.1848</v>
      </c>
      <c r="J2107" s="189">
        <v>104.18</v>
      </c>
    </row>
    <row r="2108" spans="1:10" ht="14.25" customHeight="1" x14ac:dyDescent="0.25">
      <c r="A2108" s="192" t="s">
        <v>2643</v>
      </c>
      <c r="B2108" s="192" t="s">
        <v>2630</v>
      </c>
      <c r="C2108" s="192" t="s">
        <v>3405</v>
      </c>
      <c r="D2108" s="230" t="s">
        <v>2363</v>
      </c>
      <c r="E2108" s="231"/>
      <c r="F2108" s="232"/>
      <c r="G2108" s="192" t="s">
        <v>1</v>
      </c>
      <c r="H2108" s="191">
        <v>19.8</v>
      </c>
      <c r="I2108" s="190">
        <v>6.4799999999999996E-2</v>
      </c>
      <c r="J2108" s="189">
        <v>1.28</v>
      </c>
    </row>
    <row r="2109" spans="1:10" ht="22.9" customHeight="1" x14ac:dyDescent="0.25">
      <c r="A2109" s="192" t="s">
        <v>2643</v>
      </c>
      <c r="B2109" s="192" t="s">
        <v>2630</v>
      </c>
      <c r="C2109" s="192" t="s">
        <v>3668</v>
      </c>
      <c r="D2109" s="230" t="s">
        <v>1681</v>
      </c>
      <c r="E2109" s="231"/>
      <c r="F2109" s="232"/>
      <c r="G2109" s="192" t="s">
        <v>1</v>
      </c>
      <c r="H2109" s="191">
        <v>1</v>
      </c>
      <c r="I2109" s="190">
        <v>202.39080000000001</v>
      </c>
      <c r="J2109" s="189">
        <v>202.39</v>
      </c>
    </row>
    <row r="2110" spans="1:10" ht="14.25" customHeight="1" x14ac:dyDescent="0.25">
      <c r="A2110" s="192" t="s">
        <v>2643</v>
      </c>
      <c r="B2110" s="192" t="s">
        <v>2630</v>
      </c>
      <c r="C2110" s="192" t="s">
        <v>3667</v>
      </c>
      <c r="D2110" s="230" t="s">
        <v>2537</v>
      </c>
      <c r="E2110" s="231"/>
      <c r="F2110" s="232"/>
      <c r="G2110" s="192" t="s">
        <v>19</v>
      </c>
      <c r="H2110" s="191">
        <v>1.0999999999999999E-2</v>
      </c>
      <c r="I2110" s="190">
        <v>25.171199999999999</v>
      </c>
      <c r="J2110" s="189">
        <v>0.28000000000000003</v>
      </c>
    </row>
    <row r="2111" spans="1:10" ht="14.25" customHeight="1" x14ac:dyDescent="0.25">
      <c r="A2111" s="192" t="s">
        <v>2643</v>
      </c>
      <c r="B2111" s="192" t="s">
        <v>2630</v>
      </c>
      <c r="C2111" s="192" t="s">
        <v>3666</v>
      </c>
      <c r="D2111" s="230" t="s">
        <v>2506</v>
      </c>
      <c r="E2111" s="231"/>
      <c r="F2111" s="232"/>
      <c r="G2111" s="192" t="s">
        <v>19</v>
      </c>
      <c r="H2111" s="191">
        <v>2.4E-2</v>
      </c>
      <c r="I2111" s="190">
        <v>19.103300000000001</v>
      </c>
      <c r="J2111" s="189">
        <v>0.46</v>
      </c>
    </row>
    <row r="2112" spans="1:10" ht="22.9" customHeight="1" x14ac:dyDescent="0.25">
      <c r="A2112" s="192" t="s">
        <v>2643</v>
      </c>
      <c r="B2112" s="192" t="s">
        <v>2630</v>
      </c>
      <c r="C2112" s="192" t="s">
        <v>3665</v>
      </c>
      <c r="D2112" s="230" t="s">
        <v>2376</v>
      </c>
      <c r="E2112" s="231"/>
      <c r="F2112" s="232"/>
      <c r="G2112" s="192" t="s">
        <v>1606</v>
      </c>
      <c r="H2112" s="191">
        <v>0.1671</v>
      </c>
      <c r="I2112" s="190">
        <v>10.1106</v>
      </c>
      <c r="J2112" s="189">
        <v>1.69</v>
      </c>
    </row>
    <row r="2113" spans="1:10" ht="14.25" customHeight="1" x14ac:dyDescent="0.25">
      <c r="A2113" s="192" t="s">
        <v>2643</v>
      </c>
      <c r="B2113" s="192" t="s">
        <v>2630</v>
      </c>
      <c r="C2113" s="192" t="s">
        <v>2695</v>
      </c>
      <c r="D2113" s="230" t="s">
        <v>2211</v>
      </c>
      <c r="E2113" s="231"/>
      <c r="F2113" s="232"/>
      <c r="G2113" s="192" t="s">
        <v>19</v>
      </c>
      <c r="H2113" s="191">
        <v>0.2</v>
      </c>
      <c r="I2113" s="190">
        <v>19.087</v>
      </c>
      <c r="J2113" s="189">
        <v>3.82</v>
      </c>
    </row>
    <row r="2114" spans="1:10" ht="14.25" customHeight="1" x14ac:dyDescent="0.25">
      <c r="A2114" s="192" t="s">
        <v>2643</v>
      </c>
      <c r="B2114" s="192" t="s">
        <v>2630</v>
      </c>
      <c r="C2114" s="192" t="s">
        <v>3664</v>
      </c>
      <c r="D2114" s="230" t="s">
        <v>2396</v>
      </c>
      <c r="E2114" s="231"/>
      <c r="F2114" s="232"/>
      <c r="G2114" s="192" t="s">
        <v>19</v>
      </c>
      <c r="H2114" s="191">
        <v>0.06</v>
      </c>
      <c r="I2114" s="190">
        <v>21.477</v>
      </c>
      <c r="J2114" s="189">
        <v>1.29</v>
      </c>
    </row>
    <row r="2115" spans="1:10" ht="14.25" customHeight="1" x14ac:dyDescent="0.25">
      <c r="A2115" s="192" t="s">
        <v>2631</v>
      </c>
      <c r="B2115" s="192" t="s">
        <v>2630</v>
      </c>
      <c r="C2115" s="192" t="s">
        <v>2721</v>
      </c>
      <c r="D2115" s="230" t="s">
        <v>2720</v>
      </c>
      <c r="E2115" s="231"/>
      <c r="F2115" s="232"/>
      <c r="G2115" s="192" t="s">
        <v>0</v>
      </c>
      <c r="H2115" s="191">
        <v>6.5209999999999999</v>
      </c>
      <c r="I2115" s="190">
        <v>8.93</v>
      </c>
      <c r="J2115" s="189">
        <v>127.33</v>
      </c>
    </row>
    <row r="2116" spans="1:10" ht="14.25" customHeight="1" x14ac:dyDescent="0.25">
      <c r="A2116" s="192" t="s">
        <v>2631</v>
      </c>
      <c r="B2116" s="192" t="s">
        <v>2630</v>
      </c>
      <c r="C2116" s="192" t="s">
        <v>2639</v>
      </c>
      <c r="D2116" s="230" t="s">
        <v>2638</v>
      </c>
      <c r="E2116" s="231"/>
      <c r="F2116" s="232"/>
      <c r="G2116" s="192" t="s">
        <v>0</v>
      </c>
      <c r="H2116" s="191">
        <v>1.3620000000000001</v>
      </c>
      <c r="I2116" s="190">
        <v>8.93</v>
      </c>
      <c r="J2116" s="189">
        <v>26.59</v>
      </c>
    </row>
    <row r="2117" spans="1:10" ht="14.25" customHeight="1" x14ac:dyDescent="0.25">
      <c r="A2117" s="192" t="s">
        <v>2631</v>
      </c>
      <c r="B2117" s="192" t="s">
        <v>2630</v>
      </c>
      <c r="C2117" s="192" t="s">
        <v>2646</v>
      </c>
      <c r="D2117" s="230" t="s">
        <v>2645</v>
      </c>
      <c r="E2117" s="231"/>
      <c r="F2117" s="232"/>
      <c r="G2117" s="192" t="s">
        <v>0</v>
      </c>
      <c r="H2117" s="191">
        <v>4.1191110000000002</v>
      </c>
      <c r="I2117" s="190">
        <v>6.46</v>
      </c>
      <c r="J2117" s="189">
        <v>58.18</v>
      </c>
    </row>
    <row r="2118" spans="1:10" ht="14.25" customHeight="1" x14ac:dyDescent="0.25">
      <c r="A2118" s="239" t="s">
        <v>2627</v>
      </c>
      <c r="B2118" s="240"/>
      <c r="C2118" s="240"/>
      <c r="D2118" s="240"/>
      <c r="E2118" s="241"/>
      <c r="F2118" s="188">
        <v>97.03</v>
      </c>
      <c r="G2118" s="239" t="s">
        <v>2626</v>
      </c>
      <c r="H2118" s="240"/>
      <c r="I2118" s="241"/>
      <c r="J2118" s="188">
        <v>847.24</v>
      </c>
    </row>
    <row r="2119" spans="1:10" ht="14.25" customHeight="1" x14ac:dyDescent="0.25">
      <c r="A2119" s="239" t="s">
        <v>2625</v>
      </c>
      <c r="B2119" s="240"/>
      <c r="C2119" s="240"/>
      <c r="D2119" s="240"/>
      <c r="E2119" s="241"/>
      <c r="F2119" s="188">
        <v>115.15</v>
      </c>
      <c r="G2119" s="239" t="s">
        <v>2624</v>
      </c>
      <c r="H2119" s="240"/>
      <c r="I2119" s="241"/>
      <c r="J2119" s="188">
        <v>190.37</v>
      </c>
    </row>
    <row r="2120" spans="1:10" ht="14.25" customHeight="1" x14ac:dyDescent="0.25">
      <c r="A2120" s="239" t="s">
        <v>2623</v>
      </c>
      <c r="B2120" s="240"/>
      <c r="C2120" s="240"/>
      <c r="D2120" s="240"/>
      <c r="E2120" s="241"/>
      <c r="F2120" s="188">
        <v>212.18</v>
      </c>
      <c r="G2120" s="239" t="s">
        <v>2622</v>
      </c>
      <c r="H2120" s="240"/>
      <c r="I2120" s="241"/>
      <c r="J2120" s="188">
        <v>1037.6099999999999</v>
      </c>
    </row>
    <row r="2121" spans="1:10" ht="14.25" customHeight="1" x14ac:dyDescent="0.25">
      <c r="A2121" s="196" t="s">
        <v>362</v>
      </c>
      <c r="B2121" s="196" t="s">
        <v>2637</v>
      </c>
      <c r="C2121" s="196" t="s">
        <v>3663</v>
      </c>
      <c r="D2121" s="233" t="s">
        <v>363</v>
      </c>
      <c r="E2121" s="234"/>
      <c r="F2121" s="234"/>
      <c r="G2121" s="234"/>
      <c r="H2121" s="234"/>
      <c r="I2121" s="235"/>
      <c r="J2121" s="196" t="s">
        <v>1</v>
      </c>
    </row>
    <row r="2122" spans="1:10" ht="14.25" customHeight="1" x14ac:dyDescent="0.25">
      <c r="A2122" s="195" t="s">
        <v>74</v>
      </c>
      <c r="B2122" s="195" t="s">
        <v>75</v>
      </c>
      <c r="C2122" s="195" t="s">
        <v>29</v>
      </c>
      <c r="D2122" s="236" t="s">
        <v>30</v>
      </c>
      <c r="E2122" s="237"/>
      <c r="F2122" s="238"/>
      <c r="G2122" s="195" t="s">
        <v>2635</v>
      </c>
      <c r="H2122" s="195" t="s">
        <v>1465</v>
      </c>
      <c r="I2122" s="194" t="s">
        <v>2634</v>
      </c>
      <c r="J2122" s="193" t="s">
        <v>76</v>
      </c>
    </row>
    <row r="2123" spans="1:10" ht="22.9" customHeight="1" x14ac:dyDescent="0.25">
      <c r="A2123" s="192" t="s">
        <v>2643</v>
      </c>
      <c r="B2123" s="192" t="s">
        <v>2630</v>
      </c>
      <c r="C2123" s="192" t="s">
        <v>3662</v>
      </c>
      <c r="D2123" s="230" t="s">
        <v>2265</v>
      </c>
      <c r="E2123" s="231"/>
      <c r="F2123" s="232"/>
      <c r="G2123" s="192" t="s">
        <v>10</v>
      </c>
      <c r="H2123" s="191">
        <v>2</v>
      </c>
      <c r="I2123" s="190">
        <v>6.7728000000000002</v>
      </c>
      <c r="J2123" s="189">
        <v>13.55</v>
      </c>
    </row>
    <row r="2124" spans="1:10" ht="14.25" customHeight="1" x14ac:dyDescent="0.25">
      <c r="A2124" s="192" t="s">
        <v>2643</v>
      </c>
      <c r="B2124" s="192" t="s">
        <v>2630</v>
      </c>
      <c r="C2124" s="192" t="s">
        <v>3661</v>
      </c>
      <c r="D2124" s="230" t="s">
        <v>1913</v>
      </c>
      <c r="E2124" s="231"/>
      <c r="F2124" s="232"/>
      <c r="G2124" s="192" t="s">
        <v>1574</v>
      </c>
      <c r="H2124" s="191">
        <v>2</v>
      </c>
      <c r="I2124" s="190">
        <v>58.200899999999997</v>
      </c>
      <c r="J2124" s="189">
        <v>116.4</v>
      </c>
    </row>
    <row r="2125" spans="1:10" ht="14.25" customHeight="1" x14ac:dyDescent="0.25">
      <c r="A2125" s="192" t="s">
        <v>2643</v>
      </c>
      <c r="B2125" s="192" t="s">
        <v>2630</v>
      </c>
      <c r="C2125" s="192" t="s">
        <v>3660</v>
      </c>
      <c r="D2125" s="230" t="s">
        <v>2087</v>
      </c>
      <c r="E2125" s="231"/>
      <c r="F2125" s="232"/>
      <c r="G2125" s="192" t="s">
        <v>19</v>
      </c>
      <c r="H2125" s="191">
        <v>0.8</v>
      </c>
      <c r="I2125" s="190">
        <v>50.472099999999998</v>
      </c>
      <c r="J2125" s="189">
        <v>40.380000000000003</v>
      </c>
    </row>
    <row r="2126" spans="1:10" ht="22.9" customHeight="1" x14ac:dyDescent="0.25">
      <c r="A2126" s="192" t="s">
        <v>2643</v>
      </c>
      <c r="B2126" s="192" t="s">
        <v>2630</v>
      </c>
      <c r="C2126" s="192" t="s">
        <v>3659</v>
      </c>
      <c r="D2126" s="230" t="s">
        <v>1728</v>
      </c>
      <c r="E2126" s="231"/>
      <c r="F2126" s="232"/>
      <c r="G2126" s="192" t="s">
        <v>1</v>
      </c>
      <c r="H2126" s="191">
        <v>6</v>
      </c>
      <c r="I2126" s="190">
        <v>22.424900000000001</v>
      </c>
      <c r="J2126" s="189">
        <v>134.55000000000001</v>
      </c>
    </row>
    <row r="2127" spans="1:10" ht="11.65" customHeight="1" x14ac:dyDescent="0.25"/>
    <row r="2128" spans="1:10" ht="11.25" customHeight="1" x14ac:dyDescent="0.25">
      <c r="A2128" s="242" t="s">
        <v>2621</v>
      </c>
      <c r="B2128" s="242"/>
      <c r="C2128" s="242"/>
      <c r="D2128" s="242"/>
      <c r="E2128" s="242"/>
      <c r="F2128" s="242"/>
      <c r="G2128" s="242"/>
      <c r="H2128" s="242"/>
      <c r="I2128" s="242"/>
      <c r="J2128" s="242"/>
    </row>
    <row r="2129" spans="1:10" ht="11.25" customHeight="1" x14ac:dyDescent="0.25">
      <c r="A2129" s="242" t="s">
        <v>2620</v>
      </c>
      <c r="B2129" s="242"/>
      <c r="C2129" s="242"/>
      <c r="D2129" s="242"/>
      <c r="E2129" s="242"/>
      <c r="F2129" s="242"/>
      <c r="G2129" s="242"/>
      <c r="H2129" s="242"/>
      <c r="I2129" s="242"/>
      <c r="J2129" s="242"/>
    </row>
    <row r="2130" spans="1:10" ht="11.25" customHeight="1" x14ac:dyDescent="0.25">
      <c r="A2130" s="242" t="s">
        <v>2619</v>
      </c>
      <c r="B2130" s="242"/>
      <c r="C2130" s="242"/>
      <c r="D2130" s="242"/>
      <c r="E2130" s="242"/>
      <c r="F2130" s="242"/>
      <c r="G2130" s="242"/>
      <c r="H2130" s="242"/>
      <c r="I2130" s="242"/>
      <c r="J2130" s="242"/>
    </row>
    <row r="2131" spans="1:10" ht="70.900000000000006" customHeight="1" x14ac:dyDescent="0.25"/>
    <row r="2132" spans="1:10" ht="14.25" customHeight="1" x14ac:dyDescent="0.25">
      <c r="A2132" s="210" t="s">
        <v>2673</v>
      </c>
      <c r="B2132" s="211"/>
      <c r="C2132" s="211"/>
      <c r="D2132" s="211"/>
      <c r="E2132" s="211"/>
      <c r="F2132" s="211"/>
      <c r="G2132" s="211"/>
      <c r="H2132" s="211"/>
      <c r="I2132" s="211"/>
      <c r="J2132" s="212"/>
    </row>
    <row r="2133" spans="1:10" ht="14.25" customHeight="1" x14ac:dyDescent="0.25">
      <c r="A2133" s="200" t="s">
        <v>2672</v>
      </c>
      <c r="B2133" s="213" t="s">
        <v>77</v>
      </c>
      <c r="C2133" s="214"/>
      <c r="D2133" s="214"/>
      <c r="E2133" s="214"/>
      <c r="F2133" s="214"/>
      <c r="G2133" s="214"/>
      <c r="H2133" s="215"/>
      <c r="I2133" s="197" t="s">
        <v>2671</v>
      </c>
      <c r="J2133" s="192" t="s">
        <v>3658</v>
      </c>
    </row>
    <row r="2134" spans="1:10" ht="14.25" customHeight="1" x14ac:dyDescent="0.25">
      <c r="A2134" s="200" t="s">
        <v>81</v>
      </c>
      <c r="B2134" s="213" t="s">
        <v>85</v>
      </c>
      <c r="C2134" s="214"/>
      <c r="D2134" s="214"/>
      <c r="E2134" s="214"/>
      <c r="F2134" s="214"/>
      <c r="G2134" s="214"/>
      <c r="H2134" s="215"/>
      <c r="I2134" s="197" t="s">
        <v>2669</v>
      </c>
      <c r="J2134" s="202">
        <v>45477</v>
      </c>
    </row>
    <row r="2135" spans="1:10" ht="14.25" customHeight="1" x14ac:dyDescent="0.25">
      <c r="A2135" s="199" t="s">
        <v>2668</v>
      </c>
      <c r="B2135" s="213" t="s">
        <v>2667</v>
      </c>
      <c r="C2135" s="214"/>
      <c r="D2135" s="214"/>
      <c r="E2135" s="214"/>
      <c r="F2135" s="214"/>
      <c r="G2135" s="214"/>
      <c r="H2135" s="215"/>
      <c r="I2135" s="216" t="s">
        <v>2666</v>
      </c>
      <c r="J2135" s="217"/>
    </row>
    <row r="2136" spans="1:10" ht="14.25" customHeight="1" x14ac:dyDescent="0.25">
      <c r="A2136" s="218" t="s">
        <v>2665</v>
      </c>
      <c r="B2136" s="221" t="s">
        <v>2664</v>
      </c>
      <c r="C2136" s="222"/>
      <c r="D2136" s="222"/>
      <c r="E2136" s="222"/>
      <c r="F2136" s="222"/>
      <c r="G2136" s="222"/>
      <c r="H2136" s="223"/>
      <c r="I2136" s="197" t="s">
        <v>2663</v>
      </c>
      <c r="J2136" s="192" t="s">
        <v>2662</v>
      </c>
    </row>
    <row r="2137" spans="1:10" ht="14.25" customHeight="1" x14ac:dyDescent="0.25">
      <c r="A2137" s="219"/>
      <c r="B2137" s="224"/>
      <c r="C2137" s="225"/>
      <c r="D2137" s="225"/>
      <c r="E2137" s="225"/>
      <c r="F2137" s="225"/>
      <c r="G2137" s="225"/>
      <c r="H2137" s="226"/>
      <c r="I2137" s="198" t="s">
        <v>2661</v>
      </c>
      <c r="J2137" s="192" t="s">
        <v>2660</v>
      </c>
    </row>
    <row r="2138" spans="1:10" ht="14.25" customHeight="1" x14ac:dyDescent="0.25">
      <c r="A2138" s="219"/>
      <c r="B2138" s="224"/>
      <c r="C2138" s="225"/>
      <c r="D2138" s="225"/>
      <c r="E2138" s="225"/>
      <c r="F2138" s="225"/>
      <c r="G2138" s="225"/>
      <c r="H2138" s="226"/>
      <c r="I2138" s="216" t="s">
        <v>27</v>
      </c>
      <c r="J2138" s="217"/>
    </row>
    <row r="2139" spans="1:10" ht="14.25" customHeight="1" x14ac:dyDescent="0.25">
      <c r="A2139" s="219"/>
      <c r="B2139" s="227"/>
      <c r="C2139" s="228"/>
      <c r="D2139" s="228"/>
      <c r="E2139" s="228"/>
      <c r="F2139" s="228"/>
      <c r="G2139" s="228"/>
      <c r="H2139" s="229"/>
      <c r="I2139" s="197" t="s">
        <v>2659</v>
      </c>
      <c r="J2139" s="192" t="s">
        <v>2658</v>
      </c>
    </row>
    <row r="2140" spans="1:10" ht="14.25" customHeight="1" x14ac:dyDescent="0.25">
      <c r="A2140" s="220"/>
      <c r="B2140" s="230" t="s">
        <v>2383</v>
      </c>
      <c r="C2140" s="231"/>
      <c r="D2140" s="232"/>
      <c r="E2140" s="230" t="s">
        <v>2383</v>
      </c>
      <c r="F2140" s="231"/>
      <c r="G2140" s="231"/>
      <c r="H2140" s="232"/>
      <c r="I2140" s="197" t="s">
        <v>2657</v>
      </c>
      <c r="J2140" s="192" t="s">
        <v>2383</v>
      </c>
    </row>
    <row r="2141" spans="1:10" ht="14.25" customHeight="1" x14ac:dyDescent="0.25">
      <c r="A2141" s="197" t="s">
        <v>2656</v>
      </c>
      <c r="B2141" s="230" t="s">
        <v>2655</v>
      </c>
      <c r="C2141" s="231"/>
      <c r="D2141" s="231"/>
      <c r="E2141" s="231"/>
      <c r="F2141" s="231"/>
      <c r="G2141" s="231"/>
      <c r="H2141" s="231"/>
      <c r="I2141" s="231"/>
      <c r="J2141" s="232"/>
    </row>
    <row r="2142" spans="1:10" ht="14.25" customHeight="1" x14ac:dyDescent="0.25">
      <c r="A2142" s="192" t="s">
        <v>2643</v>
      </c>
      <c r="B2142" s="192" t="s">
        <v>2630</v>
      </c>
      <c r="C2142" s="192" t="s">
        <v>2757</v>
      </c>
      <c r="D2142" s="230" t="s">
        <v>2505</v>
      </c>
      <c r="E2142" s="231"/>
      <c r="F2142" s="232"/>
      <c r="G2142" s="192" t="s">
        <v>19</v>
      </c>
      <c r="H2142" s="191">
        <v>0.09</v>
      </c>
      <c r="I2142" s="190">
        <v>21.152899999999999</v>
      </c>
      <c r="J2142" s="189">
        <v>1.9</v>
      </c>
    </row>
    <row r="2143" spans="1:10" ht="14.25" customHeight="1" x14ac:dyDescent="0.25">
      <c r="A2143" s="192" t="s">
        <v>2643</v>
      </c>
      <c r="B2143" s="192" t="s">
        <v>2630</v>
      </c>
      <c r="C2143" s="192" t="s">
        <v>3657</v>
      </c>
      <c r="D2143" s="230" t="s">
        <v>2237</v>
      </c>
      <c r="E2143" s="231"/>
      <c r="F2143" s="232"/>
      <c r="G2143" s="192" t="s">
        <v>1574</v>
      </c>
      <c r="H2143" s="191">
        <v>1</v>
      </c>
      <c r="I2143" s="190">
        <v>16.3245</v>
      </c>
      <c r="J2143" s="189">
        <v>16.32</v>
      </c>
    </row>
    <row r="2144" spans="1:10" ht="14.25" customHeight="1" x14ac:dyDescent="0.25">
      <c r="A2144" s="192" t="s">
        <v>2643</v>
      </c>
      <c r="B2144" s="192" t="s">
        <v>2630</v>
      </c>
      <c r="C2144" s="192" t="s">
        <v>2695</v>
      </c>
      <c r="D2144" s="230" t="s">
        <v>2211</v>
      </c>
      <c r="E2144" s="231"/>
      <c r="F2144" s="232"/>
      <c r="G2144" s="192" t="s">
        <v>19</v>
      </c>
      <c r="H2144" s="191">
        <v>2.9000000000000001E-2</v>
      </c>
      <c r="I2144" s="190">
        <v>19.087</v>
      </c>
      <c r="J2144" s="189">
        <v>0.55000000000000004</v>
      </c>
    </row>
    <row r="2145" spans="1:10" ht="14.25" customHeight="1" x14ac:dyDescent="0.25">
      <c r="A2145" s="192" t="s">
        <v>2643</v>
      </c>
      <c r="B2145" s="192" t="s">
        <v>2650</v>
      </c>
      <c r="C2145" s="192" t="s">
        <v>3656</v>
      </c>
      <c r="D2145" s="230" t="s">
        <v>1701</v>
      </c>
      <c r="E2145" s="231"/>
      <c r="F2145" s="232"/>
      <c r="G2145" s="192" t="s">
        <v>1</v>
      </c>
      <c r="H2145" s="191">
        <v>1</v>
      </c>
      <c r="I2145" s="190">
        <v>640.01570000000004</v>
      </c>
      <c r="J2145" s="189">
        <v>640.02</v>
      </c>
    </row>
    <row r="2146" spans="1:10" ht="14.25" customHeight="1" x14ac:dyDescent="0.25">
      <c r="A2146" s="192" t="s">
        <v>2643</v>
      </c>
      <c r="B2146" s="192" t="s">
        <v>2650</v>
      </c>
      <c r="C2146" s="192" t="s">
        <v>3655</v>
      </c>
      <c r="D2146" s="230" t="s">
        <v>2382</v>
      </c>
      <c r="E2146" s="231"/>
      <c r="F2146" s="232"/>
      <c r="G2146" s="192" t="s">
        <v>2383</v>
      </c>
      <c r="H2146" s="191">
        <v>4</v>
      </c>
      <c r="I2146" s="190">
        <v>1.6203000000000001</v>
      </c>
      <c r="J2146" s="189">
        <v>6.48</v>
      </c>
    </row>
    <row r="2147" spans="1:10" ht="14.25" customHeight="1" x14ac:dyDescent="0.25">
      <c r="A2147" s="192" t="s">
        <v>2631</v>
      </c>
      <c r="B2147" s="192" t="s">
        <v>2630</v>
      </c>
      <c r="C2147" s="192" t="s">
        <v>2693</v>
      </c>
      <c r="D2147" s="230" t="s">
        <v>2692</v>
      </c>
      <c r="E2147" s="231"/>
      <c r="F2147" s="232"/>
      <c r="G2147" s="192" t="s">
        <v>0</v>
      </c>
      <c r="H2147" s="191">
        <v>3.8887027000000001</v>
      </c>
      <c r="I2147" s="190">
        <v>6.7</v>
      </c>
      <c r="J2147" s="189">
        <v>56.97</v>
      </c>
    </row>
    <row r="2148" spans="1:10" ht="14.25" customHeight="1" x14ac:dyDescent="0.25">
      <c r="A2148" s="192" t="s">
        <v>2631</v>
      </c>
      <c r="B2148" s="192" t="s">
        <v>2630</v>
      </c>
      <c r="C2148" s="192" t="s">
        <v>2721</v>
      </c>
      <c r="D2148" s="230" t="s">
        <v>2720</v>
      </c>
      <c r="E2148" s="231"/>
      <c r="F2148" s="232"/>
      <c r="G2148" s="192" t="s">
        <v>0</v>
      </c>
      <c r="H2148" s="191">
        <v>3.8887027000000001</v>
      </c>
      <c r="I2148" s="190">
        <v>8.93</v>
      </c>
      <c r="J2148" s="189">
        <v>75.930000000000007</v>
      </c>
    </row>
    <row r="2149" spans="1:10" ht="14.25" customHeight="1" x14ac:dyDescent="0.25">
      <c r="A2149" s="239" t="s">
        <v>2627</v>
      </c>
      <c r="B2149" s="240"/>
      <c r="C2149" s="240"/>
      <c r="D2149" s="240"/>
      <c r="E2149" s="241"/>
      <c r="F2149" s="188">
        <v>60.78</v>
      </c>
      <c r="G2149" s="239" t="s">
        <v>2626</v>
      </c>
      <c r="H2149" s="240"/>
      <c r="I2149" s="241"/>
      <c r="J2149" s="188">
        <v>1161.44</v>
      </c>
    </row>
    <row r="2150" spans="1:10" ht="14.25" customHeight="1" x14ac:dyDescent="0.25">
      <c r="A2150" s="239" t="s">
        <v>2625</v>
      </c>
      <c r="B2150" s="240"/>
      <c r="C2150" s="240"/>
      <c r="D2150" s="240"/>
      <c r="E2150" s="241"/>
      <c r="F2150" s="188">
        <v>72.14</v>
      </c>
      <c r="G2150" s="239" t="s">
        <v>2624</v>
      </c>
      <c r="H2150" s="240"/>
      <c r="I2150" s="241"/>
      <c r="J2150" s="188">
        <v>260.98</v>
      </c>
    </row>
    <row r="2151" spans="1:10" ht="14.25" customHeight="1" x14ac:dyDescent="0.25">
      <c r="A2151" s="239" t="s">
        <v>2623</v>
      </c>
      <c r="B2151" s="240"/>
      <c r="C2151" s="240"/>
      <c r="D2151" s="240"/>
      <c r="E2151" s="241"/>
      <c r="F2151" s="188">
        <v>132.91999999999999</v>
      </c>
      <c r="G2151" s="239" t="s">
        <v>2622</v>
      </c>
      <c r="H2151" s="240"/>
      <c r="I2151" s="241"/>
      <c r="J2151" s="188">
        <v>1422.42</v>
      </c>
    </row>
    <row r="2152" spans="1:10" ht="14.25" customHeight="1" x14ac:dyDescent="0.25">
      <c r="A2152" s="196" t="s">
        <v>366</v>
      </c>
      <c r="B2152" s="196" t="s">
        <v>2637</v>
      </c>
      <c r="C2152" s="196" t="s">
        <v>3654</v>
      </c>
      <c r="D2152" s="233" t="s">
        <v>1563</v>
      </c>
      <c r="E2152" s="234"/>
      <c r="F2152" s="234"/>
      <c r="G2152" s="234"/>
      <c r="H2152" s="234"/>
      <c r="I2152" s="235"/>
      <c r="J2152" s="196" t="s">
        <v>1574</v>
      </c>
    </row>
    <row r="2153" spans="1:10" ht="14.25" customHeight="1" x14ac:dyDescent="0.25">
      <c r="A2153" s="195" t="s">
        <v>74</v>
      </c>
      <c r="B2153" s="195" t="s">
        <v>75</v>
      </c>
      <c r="C2153" s="195" t="s">
        <v>29</v>
      </c>
      <c r="D2153" s="236" t="s">
        <v>30</v>
      </c>
      <c r="E2153" s="237"/>
      <c r="F2153" s="238"/>
      <c r="G2153" s="195" t="s">
        <v>2635</v>
      </c>
      <c r="H2153" s="195" t="s">
        <v>1465</v>
      </c>
      <c r="I2153" s="194" t="s">
        <v>2634</v>
      </c>
      <c r="J2153" s="193" t="s">
        <v>76</v>
      </c>
    </row>
    <row r="2154" spans="1:10" ht="14.25" customHeight="1" x14ac:dyDescent="0.25">
      <c r="A2154" s="192" t="s">
        <v>2643</v>
      </c>
      <c r="B2154" s="192" t="s">
        <v>2630</v>
      </c>
      <c r="C2154" s="192" t="s">
        <v>3653</v>
      </c>
      <c r="D2154" s="230" t="s">
        <v>2218</v>
      </c>
      <c r="E2154" s="231"/>
      <c r="F2154" s="232"/>
      <c r="G2154" s="192" t="s">
        <v>19</v>
      </c>
      <c r="H2154" s="191">
        <v>11.25</v>
      </c>
      <c r="I2154" s="190">
        <v>10.053900000000001</v>
      </c>
      <c r="J2154" s="189">
        <v>113.11</v>
      </c>
    </row>
    <row r="2155" spans="1:10" ht="14.25" customHeight="1" x14ac:dyDescent="0.25">
      <c r="A2155" s="192" t="s">
        <v>2631</v>
      </c>
      <c r="B2155" s="192" t="s">
        <v>2630</v>
      </c>
      <c r="C2155" s="192" t="s">
        <v>2639</v>
      </c>
      <c r="D2155" s="230" t="s">
        <v>2638</v>
      </c>
      <c r="E2155" s="231"/>
      <c r="F2155" s="232"/>
      <c r="G2155" s="192" t="s">
        <v>0</v>
      </c>
      <c r="H2155" s="191">
        <v>0.3433639</v>
      </c>
      <c r="I2155" s="190">
        <v>8.93</v>
      </c>
      <c r="J2155" s="189">
        <v>6.7</v>
      </c>
    </row>
    <row r="2156" spans="1:10" ht="14.25" customHeight="1" x14ac:dyDescent="0.25">
      <c r="A2156" s="192" t="s">
        <v>2631</v>
      </c>
      <c r="B2156" s="192" t="s">
        <v>2630</v>
      </c>
      <c r="C2156" s="192" t="s">
        <v>2646</v>
      </c>
      <c r="D2156" s="230" t="s">
        <v>2645</v>
      </c>
      <c r="E2156" s="231"/>
      <c r="F2156" s="232"/>
      <c r="G2156" s="192" t="s">
        <v>0</v>
      </c>
      <c r="H2156" s="191">
        <v>0.3433639</v>
      </c>
      <c r="I2156" s="190">
        <v>6.46</v>
      </c>
      <c r="J2156" s="189">
        <v>4.8499999999999996</v>
      </c>
    </row>
    <row r="2157" spans="1:10" ht="14.25" customHeight="1" x14ac:dyDescent="0.25">
      <c r="A2157" s="239" t="s">
        <v>2627</v>
      </c>
      <c r="B2157" s="240"/>
      <c r="C2157" s="240"/>
      <c r="D2157" s="240"/>
      <c r="E2157" s="241"/>
      <c r="F2157" s="188">
        <v>5.28</v>
      </c>
      <c r="G2157" s="239" t="s">
        <v>2626</v>
      </c>
      <c r="H2157" s="240"/>
      <c r="I2157" s="241"/>
      <c r="J2157" s="188">
        <v>129.96</v>
      </c>
    </row>
    <row r="2158" spans="1:10" ht="14.25" customHeight="1" x14ac:dyDescent="0.25">
      <c r="A2158" s="239" t="s">
        <v>2625</v>
      </c>
      <c r="B2158" s="240"/>
      <c r="C2158" s="240"/>
      <c r="D2158" s="240"/>
      <c r="E2158" s="241"/>
      <c r="F2158" s="188">
        <v>6.28</v>
      </c>
      <c r="G2158" s="239" t="s">
        <v>2624</v>
      </c>
      <c r="H2158" s="240"/>
      <c r="I2158" s="241"/>
      <c r="J2158" s="188">
        <v>29.2</v>
      </c>
    </row>
    <row r="2159" spans="1:10" ht="14.25" customHeight="1" x14ac:dyDescent="0.25">
      <c r="A2159" s="239" t="s">
        <v>2623</v>
      </c>
      <c r="B2159" s="240"/>
      <c r="C2159" s="240"/>
      <c r="D2159" s="240"/>
      <c r="E2159" s="241"/>
      <c r="F2159" s="188">
        <v>11.56</v>
      </c>
      <c r="G2159" s="239" t="s">
        <v>2622</v>
      </c>
      <c r="H2159" s="240"/>
      <c r="I2159" s="241"/>
      <c r="J2159" s="188">
        <v>159.16</v>
      </c>
    </row>
    <row r="2160" spans="1:10" ht="14.25" customHeight="1" x14ac:dyDescent="0.25">
      <c r="A2160" s="196" t="s">
        <v>368</v>
      </c>
      <c r="B2160" s="196" t="s">
        <v>2630</v>
      </c>
      <c r="C2160" s="196" t="s">
        <v>3652</v>
      </c>
      <c r="D2160" s="233" t="s">
        <v>14</v>
      </c>
      <c r="E2160" s="234"/>
      <c r="F2160" s="234"/>
      <c r="G2160" s="234"/>
      <c r="H2160" s="234"/>
      <c r="I2160" s="235"/>
      <c r="J2160" s="196" t="s">
        <v>1</v>
      </c>
    </row>
    <row r="2161" spans="1:10" ht="14.25" customHeight="1" x14ac:dyDescent="0.25">
      <c r="A2161" s="195" t="s">
        <v>74</v>
      </c>
      <c r="B2161" s="195" t="s">
        <v>75</v>
      </c>
      <c r="C2161" s="195" t="s">
        <v>29</v>
      </c>
      <c r="D2161" s="236" t="s">
        <v>30</v>
      </c>
      <c r="E2161" s="237"/>
      <c r="F2161" s="238"/>
      <c r="G2161" s="195" t="s">
        <v>2635</v>
      </c>
      <c r="H2161" s="195" t="s">
        <v>1465</v>
      </c>
      <c r="I2161" s="194" t="s">
        <v>2634</v>
      </c>
      <c r="J2161" s="193" t="s">
        <v>76</v>
      </c>
    </row>
    <row r="2162" spans="1:10" ht="22.9" customHeight="1" x14ac:dyDescent="0.25">
      <c r="A2162" s="192" t="s">
        <v>2643</v>
      </c>
      <c r="B2162" s="192" t="s">
        <v>2630</v>
      </c>
      <c r="C2162" s="192" t="s">
        <v>3231</v>
      </c>
      <c r="D2162" s="230" t="s">
        <v>1720</v>
      </c>
      <c r="E2162" s="231"/>
      <c r="F2162" s="232"/>
      <c r="G2162" s="192" t="s">
        <v>1</v>
      </c>
      <c r="H2162" s="191">
        <v>6</v>
      </c>
      <c r="I2162" s="190">
        <v>16.413599999999999</v>
      </c>
      <c r="J2162" s="189">
        <v>98.48</v>
      </c>
    </row>
    <row r="2163" spans="1:10" ht="22.9" customHeight="1" x14ac:dyDescent="0.25">
      <c r="A2163" s="192" t="s">
        <v>2643</v>
      </c>
      <c r="B2163" s="192" t="s">
        <v>2630</v>
      </c>
      <c r="C2163" s="192" t="s">
        <v>3233</v>
      </c>
      <c r="D2163" s="230" t="s">
        <v>1777</v>
      </c>
      <c r="E2163" s="231"/>
      <c r="F2163" s="232"/>
      <c r="G2163" s="192" t="s">
        <v>1</v>
      </c>
      <c r="H2163" s="191">
        <v>1</v>
      </c>
      <c r="I2163" s="190">
        <v>150.50899999999999</v>
      </c>
      <c r="J2163" s="189">
        <v>150.51</v>
      </c>
    </row>
    <row r="2164" spans="1:10" ht="14.25" customHeight="1" x14ac:dyDescent="0.25">
      <c r="A2164" s="192" t="s">
        <v>2631</v>
      </c>
      <c r="B2164" s="192" t="s">
        <v>2630</v>
      </c>
      <c r="C2164" s="192" t="s">
        <v>2719</v>
      </c>
      <c r="D2164" s="230" t="s">
        <v>2718</v>
      </c>
      <c r="E2164" s="231"/>
      <c r="F2164" s="232"/>
      <c r="G2164" s="192" t="s">
        <v>0</v>
      </c>
      <c r="H2164" s="191">
        <v>1.1140270999999999</v>
      </c>
      <c r="I2164" s="190">
        <v>8.93</v>
      </c>
      <c r="J2164" s="189">
        <v>21.75</v>
      </c>
    </row>
    <row r="2165" spans="1:10" ht="14.25" customHeight="1" x14ac:dyDescent="0.25">
      <c r="A2165" s="192" t="s">
        <v>2631</v>
      </c>
      <c r="B2165" s="192" t="s">
        <v>2630</v>
      </c>
      <c r="C2165" s="192" t="s">
        <v>2646</v>
      </c>
      <c r="D2165" s="230" t="s">
        <v>2645</v>
      </c>
      <c r="E2165" s="231"/>
      <c r="F2165" s="232"/>
      <c r="G2165" s="192" t="s">
        <v>0</v>
      </c>
      <c r="H2165" s="191">
        <v>0.35094500000000001</v>
      </c>
      <c r="I2165" s="190">
        <v>6.46</v>
      </c>
      <c r="J2165" s="189">
        <v>4.96</v>
      </c>
    </row>
    <row r="2166" spans="1:10" ht="14.25" customHeight="1" x14ac:dyDescent="0.25">
      <c r="A2166" s="239" t="s">
        <v>2627</v>
      </c>
      <c r="B2166" s="240"/>
      <c r="C2166" s="240"/>
      <c r="D2166" s="240"/>
      <c r="E2166" s="241"/>
      <c r="F2166" s="188">
        <v>12.22</v>
      </c>
      <c r="G2166" s="239" t="s">
        <v>2626</v>
      </c>
      <c r="H2166" s="240"/>
      <c r="I2166" s="241"/>
      <c r="J2166" s="188">
        <v>286.27999999999997</v>
      </c>
    </row>
    <row r="2167" spans="1:10" ht="14.25" customHeight="1" x14ac:dyDescent="0.25">
      <c r="A2167" s="239" t="s">
        <v>2625</v>
      </c>
      <c r="B2167" s="240"/>
      <c r="C2167" s="240"/>
      <c r="D2167" s="240"/>
      <c r="E2167" s="241"/>
      <c r="F2167" s="188">
        <v>14.5</v>
      </c>
      <c r="G2167" s="239" t="s">
        <v>2624</v>
      </c>
      <c r="H2167" s="240"/>
      <c r="I2167" s="241"/>
      <c r="J2167" s="188">
        <v>64.33</v>
      </c>
    </row>
    <row r="2168" spans="1:10" ht="14.25" customHeight="1" x14ac:dyDescent="0.25">
      <c r="A2168" s="239" t="s">
        <v>2623</v>
      </c>
      <c r="B2168" s="240"/>
      <c r="C2168" s="240"/>
      <c r="D2168" s="240"/>
      <c r="E2168" s="241"/>
      <c r="F2168" s="188">
        <v>26.72</v>
      </c>
      <c r="G2168" s="239" t="s">
        <v>2622</v>
      </c>
      <c r="H2168" s="240"/>
      <c r="I2168" s="241"/>
      <c r="J2168" s="188">
        <v>350.61</v>
      </c>
    </row>
    <row r="2169" spans="1:10" ht="14.25" customHeight="1" x14ac:dyDescent="0.25">
      <c r="A2169" s="196" t="s">
        <v>369</v>
      </c>
      <c r="B2169" s="196" t="s">
        <v>2637</v>
      </c>
      <c r="C2169" s="196" t="s">
        <v>3651</v>
      </c>
      <c r="D2169" s="233" t="s">
        <v>1519</v>
      </c>
      <c r="E2169" s="234"/>
      <c r="F2169" s="234"/>
      <c r="G2169" s="234"/>
      <c r="H2169" s="234"/>
      <c r="I2169" s="235"/>
      <c r="J2169" s="196" t="s">
        <v>198</v>
      </c>
    </row>
    <row r="2170" spans="1:10" ht="14.25" customHeight="1" x14ac:dyDescent="0.25">
      <c r="A2170" s="195" t="s">
        <v>74</v>
      </c>
      <c r="B2170" s="195" t="s">
        <v>75</v>
      </c>
      <c r="C2170" s="195" t="s">
        <v>29</v>
      </c>
      <c r="D2170" s="236" t="s">
        <v>30</v>
      </c>
      <c r="E2170" s="237"/>
      <c r="F2170" s="238"/>
      <c r="G2170" s="195" t="s">
        <v>2635</v>
      </c>
      <c r="H2170" s="195" t="s">
        <v>1465</v>
      </c>
      <c r="I2170" s="194" t="s">
        <v>2634</v>
      </c>
      <c r="J2170" s="193" t="s">
        <v>76</v>
      </c>
    </row>
    <row r="2171" spans="1:10" ht="14.25" customHeight="1" x14ac:dyDescent="0.25">
      <c r="A2171" s="192" t="s">
        <v>2643</v>
      </c>
      <c r="B2171" s="192" t="s">
        <v>2642</v>
      </c>
      <c r="C2171" s="192" t="s">
        <v>2131</v>
      </c>
      <c r="D2171" s="230" t="s">
        <v>2132</v>
      </c>
      <c r="E2171" s="231"/>
      <c r="F2171" s="232"/>
      <c r="G2171" s="192" t="s">
        <v>1</v>
      </c>
      <c r="H2171" s="191">
        <v>1</v>
      </c>
      <c r="I2171" s="190">
        <v>81.014600000000002</v>
      </c>
      <c r="J2171" s="189">
        <v>81.010000000000005</v>
      </c>
    </row>
    <row r="2172" spans="1:10" ht="22.9" customHeight="1" x14ac:dyDescent="0.25">
      <c r="A2172" s="192" t="s">
        <v>2643</v>
      </c>
      <c r="B2172" s="192" t="s">
        <v>2630</v>
      </c>
      <c r="C2172" s="192" t="s">
        <v>3650</v>
      </c>
      <c r="D2172" s="230" t="s">
        <v>2560</v>
      </c>
      <c r="E2172" s="231"/>
      <c r="F2172" s="232"/>
      <c r="G2172" s="192" t="s">
        <v>19</v>
      </c>
      <c r="H2172" s="191">
        <v>3.1</v>
      </c>
      <c r="I2172" s="190">
        <v>0.76149999999999995</v>
      </c>
      <c r="J2172" s="189">
        <v>2.36</v>
      </c>
    </row>
    <row r="2173" spans="1:10" ht="14.25" customHeight="1" x14ac:dyDescent="0.25">
      <c r="A2173" s="192" t="s">
        <v>2643</v>
      </c>
      <c r="B2173" s="192" t="s">
        <v>2630</v>
      </c>
      <c r="C2173" s="192" t="s">
        <v>3649</v>
      </c>
      <c r="D2173" s="230" t="s">
        <v>2434</v>
      </c>
      <c r="E2173" s="231"/>
      <c r="F2173" s="232"/>
      <c r="G2173" s="192" t="s">
        <v>19</v>
      </c>
      <c r="H2173" s="191">
        <v>1.5</v>
      </c>
      <c r="I2173" s="190">
        <v>8.0934000000000008</v>
      </c>
      <c r="J2173" s="189">
        <v>12.14</v>
      </c>
    </row>
    <row r="2174" spans="1:10" ht="14.25" customHeight="1" x14ac:dyDescent="0.25">
      <c r="A2174" s="192" t="s">
        <v>2643</v>
      </c>
      <c r="B2174" s="192" t="s">
        <v>2630</v>
      </c>
      <c r="C2174" s="192" t="s">
        <v>3622</v>
      </c>
      <c r="D2174" s="230" t="s">
        <v>1604</v>
      </c>
      <c r="E2174" s="231"/>
      <c r="F2174" s="232"/>
      <c r="G2174" s="192" t="s">
        <v>1574</v>
      </c>
      <c r="H2174" s="191">
        <v>1</v>
      </c>
      <c r="I2174" s="190">
        <v>235.3475</v>
      </c>
      <c r="J2174" s="189">
        <v>235.35</v>
      </c>
    </row>
    <row r="2175" spans="1:10" ht="14.25" customHeight="1" x14ac:dyDescent="0.25">
      <c r="A2175" s="192" t="s">
        <v>2631</v>
      </c>
      <c r="B2175" s="192" t="s">
        <v>2630</v>
      </c>
      <c r="C2175" s="192" t="s">
        <v>2646</v>
      </c>
      <c r="D2175" s="230" t="s">
        <v>2645</v>
      </c>
      <c r="E2175" s="231"/>
      <c r="F2175" s="232"/>
      <c r="G2175" s="192" t="s">
        <v>0</v>
      </c>
      <c r="H2175" s="191">
        <v>1.3199905000000001</v>
      </c>
      <c r="I2175" s="190">
        <v>6.46</v>
      </c>
      <c r="J2175" s="189">
        <v>18.649999999999999</v>
      </c>
    </row>
    <row r="2176" spans="1:10" ht="14.25" customHeight="1" x14ac:dyDescent="0.25">
      <c r="A2176" s="192" t="s">
        <v>2631</v>
      </c>
      <c r="B2176" s="192" t="s">
        <v>2630</v>
      </c>
      <c r="C2176" s="192" t="s">
        <v>3615</v>
      </c>
      <c r="D2176" s="230" t="s">
        <v>3614</v>
      </c>
      <c r="E2176" s="231"/>
      <c r="F2176" s="232"/>
      <c r="G2176" s="192" t="s">
        <v>0</v>
      </c>
      <c r="H2176" s="191">
        <v>2.1999841</v>
      </c>
      <c r="I2176" s="190">
        <v>8.93</v>
      </c>
      <c r="J2176" s="189">
        <v>42.96</v>
      </c>
    </row>
    <row r="2177" spans="1:10" ht="14.25" customHeight="1" x14ac:dyDescent="0.25">
      <c r="A2177" s="239" t="s">
        <v>2627</v>
      </c>
      <c r="B2177" s="240"/>
      <c r="C2177" s="240"/>
      <c r="D2177" s="240"/>
      <c r="E2177" s="241"/>
      <c r="F2177" s="188">
        <v>28.17</v>
      </c>
      <c r="G2177" s="239" t="s">
        <v>2626</v>
      </c>
      <c r="H2177" s="240"/>
      <c r="I2177" s="241"/>
      <c r="J2177" s="188">
        <v>419.44</v>
      </c>
    </row>
    <row r="2178" spans="1:10" ht="14.25" customHeight="1" x14ac:dyDescent="0.25">
      <c r="A2178" s="239" t="s">
        <v>2625</v>
      </c>
      <c r="B2178" s="240"/>
      <c r="C2178" s="240"/>
      <c r="D2178" s="240"/>
      <c r="E2178" s="241"/>
      <c r="F2178" s="188">
        <v>33.450000000000003</v>
      </c>
      <c r="G2178" s="239" t="s">
        <v>2624</v>
      </c>
      <c r="H2178" s="240"/>
      <c r="I2178" s="241"/>
      <c r="J2178" s="188">
        <v>94.25</v>
      </c>
    </row>
    <row r="2179" spans="1:10" ht="14.25" customHeight="1" x14ac:dyDescent="0.25">
      <c r="A2179" s="239" t="s">
        <v>2623</v>
      </c>
      <c r="B2179" s="240"/>
      <c r="C2179" s="240"/>
      <c r="D2179" s="240"/>
      <c r="E2179" s="241"/>
      <c r="F2179" s="188">
        <v>61.62</v>
      </c>
      <c r="G2179" s="239" t="s">
        <v>2622</v>
      </c>
      <c r="H2179" s="240"/>
      <c r="I2179" s="241"/>
      <c r="J2179" s="188">
        <v>513.69000000000005</v>
      </c>
    </row>
    <row r="2180" spans="1:10" ht="14.25" customHeight="1" x14ac:dyDescent="0.25">
      <c r="A2180" s="196" t="s">
        <v>373</v>
      </c>
      <c r="B2180" s="196" t="s">
        <v>2630</v>
      </c>
      <c r="C2180" s="196" t="s">
        <v>3648</v>
      </c>
      <c r="D2180" s="233" t="s">
        <v>374</v>
      </c>
      <c r="E2180" s="234"/>
      <c r="F2180" s="234"/>
      <c r="G2180" s="234"/>
      <c r="H2180" s="234"/>
      <c r="I2180" s="235"/>
      <c r="J2180" s="196" t="s">
        <v>198</v>
      </c>
    </row>
    <row r="2181" spans="1:10" ht="14.25" customHeight="1" x14ac:dyDescent="0.25">
      <c r="A2181" s="195" t="s">
        <v>74</v>
      </c>
      <c r="B2181" s="195" t="s">
        <v>75</v>
      </c>
      <c r="C2181" s="195" t="s">
        <v>29</v>
      </c>
      <c r="D2181" s="236" t="s">
        <v>30</v>
      </c>
      <c r="E2181" s="237"/>
      <c r="F2181" s="238"/>
      <c r="G2181" s="195" t="s">
        <v>2635</v>
      </c>
      <c r="H2181" s="195" t="s">
        <v>1465</v>
      </c>
      <c r="I2181" s="194" t="s">
        <v>2634</v>
      </c>
      <c r="J2181" s="193" t="s">
        <v>76</v>
      </c>
    </row>
    <row r="2182" spans="1:10" ht="22.9" customHeight="1" x14ac:dyDescent="0.25">
      <c r="A2182" s="192" t="s">
        <v>2643</v>
      </c>
      <c r="B2182" s="192" t="s">
        <v>2630</v>
      </c>
      <c r="C2182" s="192" t="s">
        <v>2915</v>
      </c>
      <c r="D2182" s="230" t="s">
        <v>1971</v>
      </c>
      <c r="E2182" s="231"/>
      <c r="F2182" s="232"/>
      <c r="G2182" s="192" t="s">
        <v>1</v>
      </c>
      <c r="H2182" s="191">
        <v>4.8166000000000002</v>
      </c>
      <c r="I2182" s="190">
        <v>0.74529999999999996</v>
      </c>
      <c r="J2182" s="189">
        <v>3.59</v>
      </c>
    </row>
    <row r="2183" spans="1:10" ht="22.9" customHeight="1" x14ac:dyDescent="0.25">
      <c r="A2183" s="192" t="s">
        <v>2643</v>
      </c>
      <c r="B2183" s="192" t="s">
        <v>2630</v>
      </c>
      <c r="C2183" s="192" t="s">
        <v>3604</v>
      </c>
      <c r="D2183" s="230" t="s">
        <v>1743</v>
      </c>
      <c r="E2183" s="231"/>
      <c r="F2183" s="232"/>
      <c r="G2183" s="192" t="s">
        <v>1744</v>
      </c>
      <c r="H2183" s="191">
        <v>0.88290000000000002</v>
      </c>
      <c r="I2183" s="190">
        <v>32.170900000000003</v>
      </c>
      <c r="J2183" s="189">
        <v>28.4</v>
      </c>
    </row>
    <row r="2184" spans="1:10" ht="22.9" customHeight="1" x14ac:dyDescent="0.25">
      <c r="A2184" s="192" t="s">
        <v>2643</v>
      </c>
      <c r="B2184" s="192" t="s">
        <v>2630</v>
      </c>
      <c r="C2184" s="192" t="s">
        <v>3647</v>
      </c>
      <c r="D2184" s="230" t="s">
        <v>1646</v>
      </c>
      <c r="E2184" s="231"/>
      <c r="F2184" s="232"/>
      <c r="G2184" s="192" t="s">
        <v>1</v>
      </c>
      <c r="H2184" s="191">
        <v>0.54730000000000001</v>
      </c>
      <c r="I2184" s="190">
        <v>421.31659999999999</v>
      </c>
      <c r="J2184" s="189">
        <v>230.59</v>
      </c>
    </row>
    <row r="2185" spans="1:10" ht="22.9" customHeight="1" x14ac:dyDescent="0.25">
      <c r="A2185" s="192" t="s">
        <v>2643</v>
      </c>
      <c r="B2185" s="192" t="s">
        <v>2630</v>
      </c>
      <c r="C2185" s="192" t="s">
        <v>3646</v>
      </c>
      <c r="D2185" s="230" t="s">
        <v>1686</v>
      </c>
      <c r="E2185" s="231"/>
      <c r="F2185" s="232"/>
      <c r="G2185" s="192" t="s">
        <v>10</v>
      </c>
      <c r="H2185" s="191">
        <v>6.8503999999999996</v>
      </c>
      <c r="I2185" s="190">
        <v>14.9634</v>
      </c>
      <c r="J2185" s="189">
        <v>102.51</v>
      </c>
    </row>
    <row r="2186" spans="1:10" ht="14.25" customHeight="1" x14ac:dyDescent="0.25">
      <c r="A2186" s="192" t="s">
        <v>2631</v>
      </c>
      <c r="B2186" s="192" t="s">
        <v>2630</v>
      </c>
      <c r="C2186" s="192" t="s">
        <v>2639</v>
      </c>
      <c r="D2186" s="230" t="s">
        <v>2638</v>
      </c>
      <c r="E2186" s="231"/>
      <c r="F2186" s="232"/>
      <c r="G2186" s="192" t="s">
        <v>0</v>
      </c>
      <c r="H2186" s="191">
        <v>0.79490839999999996</v>
      </c>
      <c r="I2186" s="190">
        <v>8.93</v>
      </c>
      <c r="J2186" s="189">
        <v>15.52</v>
      </c>
    </row>
    <row r="2187" spans="1:10" ht="14.25" customHeight="1" x14ac:dyDescent="0.25">
      <c r="A2187" s="192" t="s">
        <v>2631</v>
      </c>
      <c r="B2187" s="192" t="s">
        <v>2630</v>
      </c>
      <c r="C2187" s="192" t="s">
        <v>2646</v>
      </c>
      <c r="D2187" s="230" t="s">
        <v>2645</v>
      </c>
      <c r="E2187" s="231"/>
      <c r="F2187" s="232"/>
      <c r="G2187" s="192" t="s">
        <v>0</v>
      </c>
      <c r="H2187" s="191">
        <v>0.39683089999999999</v>
      </c>
      <c r="I2187" s="190">
        <v>6.46</v>
      </c>
      <c r="J2187" s="189">
        <v>5.61</v>
      </c>
    </row>
    <row r="2188" spans="1:10" ht="14.25" customHeight="1" x14ac:dyDescent="0.25">
      <c r="A2188" s="239" t="s">
        <v>2627</v>
      </c>
      <c r="B2188" s="240"/>
      <c r="C2188" s="240"/>
      <c r="D2188" s="240"/>
      <c r="E2188" s="241"/>
      <c r="F2188" s="188">
        <v>9.66</v>
      </c>
      <c r="G2188" s="239" t="s">
        <v>2626</v>
      </c>
      <c r="H2188" s="240"/>
      <c r="I2188" s="241"/>
      <c r="J2188" s="188">
        <v>395.46</v>
      </c>
    </row>
    <row r="2189" spans="1:10" ht="14.25" customHeight="1" x14ac:dyDescent="0.25">
      <c r="A2189" s="239" t="s">
        <v>2625</v>
      </c>
      <c r="B2189" s="240"/>
      <c r="C2189" s="240"/>
      <c r="D2189" s="240"/>
      <c r="E2189" s="241"/>
      <c r="F2189" s="188">
        <v>11.47</v>
      </c>
      <c r="G2189" s="239" t="s">
        <v>2624</v>
      </c>
      <c r="H2189" s="240"/>
      <c r="I2189" s="241"/>
      <c r="J2189" s="188">
        <v>88.86</v>
      </c>
    </row>
    <row r="2190" spans="1:10" ht="14.25" customHeight="1" x14ac:dyDescent="0.25">
      <c r="A2190" s="239" t="s">
        <v>2623</v>
      </c>
      <c r="B2190" s="240"/>
      <c r="C2190" s="240"/>
      <c r="D2190" s="240"/>
      <c r="E2190" s="241"/>
      <c r="F2190" s="188">
        <v>21.13</v>
      </c>
      <c r="G2190" s="239" t="s">
        <v>2622</v>
      </c>
      <c r="H2190" s="240"/>
      <c r="I2190" s="241"/>
      <c r="J2190" s="188">
        <v>484.32</v>
      </c>
    </row>
    <row r="2191" spans="1:10" ht="22.9" customHeight="1" x14ac:dyDescent="0.25">
      <c r="A2191" s="196" t="s">
        <v>375</v>
      </c>
      <c r="B2191" s="196" t="s">
        <v>2637</v>
      </c>
      <c r="C2191" s="196" t="s">
        <v>3645</v>
      </c>
      <c r="D2191" s="233" t="s">
        <v>1539</v>
      </c>
      <c r="E2191" s="234"/>
      <c r="F2191" s="234"/>
      <c r="G2191" s="234"/>
      <c r="H2191" s="234"/>
      <c r="I2191" s="235"/>
      <c r="J2191" s="196" t="s">
        <v>1</v>
      </c>
    </row>
    <row r="2192" spans="1:10" ht="14.25" customHeight="1" x14ac:dyDescent="0.25">
      <c r="A2192" s="195" t="s">
        <v>74</v>
      </c>
      <c r="B2192" s="195" t="s">
        <v>75</v>
      </c>
      <c r="C2192" s="195" t="s">
        <v>29</v>
      </c>
      <c r="D2192" s="236" t="s">
        <v>30</v>
      </c>
      <c r="E2192" s="237"/>
      <c r="F2192" s="238"/>
      <c r="G2192" s="195" t="s">
        <v>2635</v>
      </c>
      <c r="H2192" s="195" t="s">
        <v>1465</v>
      </c>
      <c r="I2192" s="194" t="s">
        <v>2634</v>
      </c>
      <c r="J2192" s="193" t="s">
        <v>76</v>
      </c>
    </row>
    <row r="2193" spans="1:10" ht="14.25" customHeight="1" x14ac:dyDescent="0.25">
      <c r="A2193" s="192" t="s">
        <v>2643</v>
      </c>
      <c r="B2193" s="192" t="s">
        <v>2630</v>
      </c>
      <c r="C2193" s="192" t="s">
        <v>2702</v>
      </c>
      <c r="D2193" s="230" t="s">
        <v>1597</v>
      </c>
      <c r="E2193" s="231"/>
      <c r="F2193" s="232"/>
      <c r="G2193" s="192" t="s">
        <v>1575</v>
      </c>
      <c r="H2193" s="191">
        <v>6.7799999999999996E-3</v>
      </c>
      <c r="I2193" s="190">
        <v>78.9893</v>
      </c>
      <c r="J2193" s="189">
        <v>0.54</v>
      </c>
    </row>
    <row r="2194" spans="1:10" ht="14.25" customHeight="1" x14ac:dyDescent="0.25">
      <c r="A2194" s="192" t="s">
        <v>2643</v>
      </c>
      <c r="B2194" s="192" t="s">
        <v>2630</v>
      </c>
      <c r="C2194" s="192" t="s">
        <v>2893</v>
      </c>
      <c r="D2194" s="230" t="s">
        <v>1585</v>
      </c>
      <c r="E2194" s="231"/>
      <c r="F2194" s="232"/>
      <c r="G2194" s="192" t="s">
        <v>19</v>
      </c>
      <c r="H2194" s="191">
        <v>0.45282</v>
      </c>
      <c r="I2194" s="190">
        <v>1.6203000000000001</v>
      </c>
      <c r="J2194" s="189">
        <v>0.73</v>
      </c>
    </row>
    <row r="2195" spans="1:10" ht="14.25" customHeight="1" x14ac:dyDescent="0.25">
      <c r="A2195" s="192" t="s">
        <v>2643</v>
      </c>
      <c r="B2195" s="192" t="s">
        <v>2630</v>
      </c>
      <c r="C2195" s="192" t="s">
        <v>2700</v>
      </c>
      <c r="D2195" s="230" t="s">
        <v>1579</v>
      </c>
      <c r="E2195" s="231"/>
      <c r="F2195" s="232"/>
      <c r="G2195" s="192" t="s">
        <v>19</v>
      </c>
      <c r="H2195" s="191">
        <v>2.0377200000000002</v>
      </c>
      <c r="I2195" s="190">
        <v>0.90739999999999998</v>
      </c>
      <c r="J2195" s="189">
        <v>1.85</v>
      </c>
    </row>
    <row r="2196" spans="1:10" ht="22.9" customHeight="1" x14ac:dyDescent="0.25">
      <c r="A2196" s="192" t="s">
        <v>2643</v>
      </c>
      <c r="B2196" s="192" t="s">
        <v>2630</v>
      </c>
      <c r="C2196" s="192" t="s">
        <v>3644</v>
      </c>
      <c r="D2196" s="230" t="s">
        <v>2149</v>
      </c>
      <c r="E2196" s="231"/>
      <c r="F2196" s="232"/>
      <c r="G2196" s="192" t="s">
        <v>1574</v>
      </c>
      <c r="H2196" s="191">
        <v>1</v>
      </c>
      <c r="I2196" s="190">
        <v>230.08160000000001</v>
      </c>
      <c r="J2196" s="189">
        <v>230.08</v>
      </c>
    </row>
    <row r="2197" spans="1:10" ht="22.9" customHeight="1" x14ac:dyDescent="0.25">
      <c r="A2197" s="192" t="s">
        <v>2643</v>
      </c>
      <c r="B2197" s="192" t="s">
        <v>2630</v>
      </c>
      <c r="C2197" s="192" t="s">
        <v>3643</v>
      </c>
      <c r="D2197" s="230" t="s">
        <v>2296</v>
      </c>
      <c r="E2197" s="231"/>
      <c r="F2197" s="232"/>
      <c r="G2197" s="192" t="s">
        <v>10</v>
      </c>
      <c r="H2197" s="191">
        <v>6.85</v>
      </c>
      <c r="I2197" s="190">
        <v>13.3026</v>
      </c>
      <c r="J2197" s="189">
        <v>91.12</v>
      </c>
    </row>
    <row r="2198" spans="1:10" ht="14.25" customHeight="1" x14ac:dyDescent="0.25">
      <c r="A2198" s="192" t="s">
        <v>2643</v>
      </c>
      <c r="B2198" s="192" t="s">
        <v>2650</v>
      </c>
      <c r="C2198" s="192" t="s">
        <v>3642</v>
      </c>
      <c r="D2198" s="230" t="s">
        <v>2408</v>
      </c>
      <c r="E2198" s="231"/>
      <c r="F2198" s="232"/>
      <c r="G2198" s="192" t="s">
        <v>1574</v>
      </c>
      <c r="H2198" s="191">
        <v>0.35</v>
      </c>
      <c r="I2198" s="190">
        <v>129.6234</v>
      </c>
      <c r="J2198" s="189">
        <v>45.37</v>
      </c>
    </row>
    <row r="2199" spans="1:10" ht="14.25" customHeight="1" x14ac:dyDescent="0.25">
      <c r="A2199" s="192" t="s">
        <v>2631</v>
      </c>
      <c r="B2199" s="192" t="s">
        <v>2630</v>
      </c>
      <c r="C2199" s="192" t="s">
        <v>2639</v>
      </c>
      <c r="D2199" s="230" t="s">
        <v>2638</v>
      </c>
      <c r="E2199" s="231"/>
      <c r="F2199" s="232"/>
      <c r="G2199" s="192" t="s">
        <v>0</v>
      </c>
      <c r="H2199" s="191">
        <v>0.53168130000000002</v>
      </c>
      <c r="I2199" s="190">
        <v>8.93</v>
      </c>
      <c r="J2199" s="189">
        <v>10.38</v>
      </c>
    </row>
    <row r="2200" spans="1:10" ht="14.25" customHeight="1" x14ac:dyDescent="0.25">
      <c r="A2200" s="192" t="s">
        <v>2631</v>
      </c>
      <c r="B2200" s="192" t="s">
        <v>2630</v>
      </c>
      <c r="C2200" s="192" t="s">
        <v>2717</v>
      </c>
      <c r="D2200" s="230" t="s">
        <v>2716</v>
      </c>
      <c r="E2200" s="231"/>
      <c r="F2200" s="232"/>
      <c r="G2200" s="192" t="s">
        <v>0</v>
      </c>
      <c r="H2200" s="191">
        <v>1.3823713</v>
      </c>
      <c r="I2200" s="190">
        <v>8.93</v>
      </c>
      <c r="J2200" s="189">
        <v>26.99</v>
      </c>
    </row>
    <row r="2201" spans="1:10" ht="4.5" customHeight="1" x14ac:dyDescent="0.25"/>
    <row r="2202" spans="1:10" ht="11.25" customHeight="1" x14ac:dyDescent="0.25">
      <c r="A2202" s="242" t="s">
        <v>2621</v>
      </c>
      <c r="B2202" s="242"/>
      <c r="C2202" s="242"/>
      <c r="D2202" s="242"/>
      <c r="E2202" s="242"/>
      <c r="F2202" s="242"/>
      <c r="G2202" s="242"/>
      <c r="H2202" s="242"/>
      <c r="I2202" s="242"/>
      <c r="J2202" s="242"/>
    </row>
    <row r="2203" spans="1:10" ht="11.25" customHeight="1" x14ac:dyDescent="0.25">
      <c r="A2203" s="242" t="s">
        <v>2620</v>
      </c>
      <c r="B2203" s="242"/>
      <c r="C2203" s="242"/>
      <c r="D2203" s="242"/>
      <c r="E2203" s="242"/>
      <c r="F2203" s="242"/>
      <c r="G2203" s="242"/>
      <c r="H2203" s="242"/>
      <c r="I2203" s="242"/>
      <c r="J2203" s="242"/>
    </row>
    <row r="2204" spans="1:10" ht="11.25" customHeight="1" x14ac:dyDescent="0.25">
      <c r="A2204" s="242" t="s">
        <v>2619</v>
      </c>
      <c r="B2204" s="242"/>
      <c r="C2204" s="242"/>
      <c r="D2204" s="242"/>
      <c r="E2204" s="242"/>
      <c r="F2204" s="242"/>
      <c r="G2204" s="242"/>
      <c r="H2204" s="242"/>
      <c r="I2204" s="242"/>
      <c r="J2204" s="242"/>
    </row>
    <row r="2205" spans="1:10" ht="70.900000000000006" customHeight="1" x14ac:dyDescent="0.25"/>
    <row r="2206" spans="1:10" ht="14.25" customHeight="1" x14ac:dyDescent="0.25">
      <c r="A2206" s="210" t="s">
        <v>2673</v>
      </c>
      <c r="B2206" s="211"/>
      <c r="C2206" s="211"/>
      <c r="D2206" s="211"/>
      <c r="E2206" s="211"/>
      <c r="F2206" s="211"/>
      <c r="G2206" s="211"/>
      <c r="H2206" s="211"/>
      <c r="I2206" s="211"/>
      <c r="J2206" s="212"/>
    </row>
    <row r="2207" spans="1:10" ht="14.25" customHeight="1" x14ac:dyDescent="0.25">
      <c r="A2207" s="200" t="s">
        <v>2672</v>
      </c>
      <c r="B2207" s="213" t="s">
        <v>77</v>
      </c>
      <c r="C2207" s="214"/>
      <c r="D2207" s="214"/>
      <c r="E2207" s="214"/>
      <c r="F2207" s="214"/>
      <c r="G2207" s="214"/>
      <c r="H2207" s="215"/>
      <c r="I2207" s="197" t="s">
        <v>2671</v>
      </c>
      <c r="J2207" s="192" t="s">
        <v>3641</v>
      </c>
    </row>
    <row r="2208" spans="1:10" ht="14.25" customHeight="1" x14ac:dyDescent="0.25">
      <c r="A2208" s="200" t="s">
        <v>81</v>
      </c>
      <c r="B2208" s="213" t="s">
        <v>85</v>
      </c>
      <c r="C2208" s="214"/>
      <c r="D2208" s="214"/>
      <c r="E2208" s="214"/>
      <c r="F2208" s="214"/>
      <c r="G2208" s="214"/>
      <c r="H2208" s="215"/>
      <c r="I2208" s="197" t="s">
        <v>2669</v>
      </c>
      <c r="J2208" s="202">
        <v>45477</v>
      </c>
    </row>
    <row r="2209" spans="1:10" ht="14.25" customHeight="1" x14ac:dyDescent="0.25">
      <c r="A2209" s="199" t="s">
        <v>2668</v>
      </c>
      <c r="B2209" s="213" t="s">
        <v>2667</v>
      </c>
      <c r="C2209" s="214"/>
      <c r="D2209" s="214"/>
      <c r="E2209" s="214"/>
      <c r="F2209" s="214"/>
      <c r="G2209" s="214"/>
      <c r="H2209" s="215"/>
      <c r="I2209" s="216" t="s">
        <v>2666</v>
      </c>
      <c r="J2209" s="217"/>
    </row>
    <row r="2210" spans="1:10" ht="14.25" customHeight="1" x14ac:dyDescent="0.25">
      <c r="A2210" s="218" t="s">
        <v>2665</v>
      </c>
      <c r="B2210" s="221" t="s">
        <v>2664</v>
      </c>
      <c r="C2210" s="222"/>
      <c r="D2210" s="222"/>
      <c r="E2210" s="222"/>
      <c r="F2210" s="222"/>
      <c r="G2210" s="222"/>
      <c r="H2210" s="223"/>
      <c r="I2210" s="197" t="s">
        <v>2663</v>
      </c>
      <c r="J2210" s="192" t="s">
        <v>2662</v>
      </c>
    </row>
    <row r="2211" spans="1:10" ht="14.25" customHeight="1" x14ac:dyDescent="0.25">
      <c r="A2211" s="219"/>
      <c r="B2211" s="224"/>
      <c r="C2211" s="225"/>
      <c r="D2211" s="225"/>
      <c r="E2211" s="225"/>
      <c r="F2211" s="225"/>
      <c r="G2211" s="225"/>
      <c r="H2211" s="226"/>
      <c r="I2211" s="198" t="s">
        <v>2661</v>
      </c>
      <c r="J2211" s="192" t="s">
        <v>2660</v>
      </c>
    </row>
    <row r="2212" spans="1:10" ht="14.25" customHeight="1" x14ac:dyDescent="0.25">
      <c r="A2212" s="219"/>
      <c r="B2212" s="224"/>
      <c r="C2212" s="225"/>
      <c r="D2212" s="225"/>
      <c r="E2212" s="225"/>
      <c r="F2212" s="225"/>
      <c r="G2212" s="225"/>
      <c r="H2212" s="226"/>
      <c r="I2212" s="216" t="s">
        <v>27</v>
      </c>
      <c r="J2212" s="217"/>
    </row>
    <row r="2213" spans="1:10" ht="14.25" customHeight="1" x14ac:dyDescent="0.25">
      <c r="A2213" s="219"/>
      <c r="B2213" s="227"/>
      <c r="C2213" s="228"/>
      <c r="D2213" s="228"/>
      <c r="E2213" s="228"/>
      <c r="F2213" s="228"/>
      <c r="G2213" s="228"/>
      <c r="H2213" s="229"/>
      <c r="I2213" s="197" t="s">
        <v>2659</v>
      </c>
      <c r="J2213" s="192" t="s">
        <v>2658</v>
      </c>
    </row>
    <row r="2214" spans="1:10" ht="14.25" customHeight="1" x14ac:dyDescent="0.25">
      <c r="A2214" s="220"/>
      <c r="B2214" s="230" t="s">
        <v>2383</v>
      </c>
      <c r="C2214" s="231"/>
      <c r="D2214" s="232"/>
      <c r="E2214" s="230" t="s">
        <v>2383</v>
      </c>
      <c r="F2214" s="231"/>
      <c r="G2214" s="231"/>
      <c r="H2214" s="232"/>
      <c r="I2214" s="197" t="s">
        <v>2657</v>
      </c>
      <c r="J2214" s="192" t="s">
        <v>2383</v>
      </c>
    </row>
    <row r="2215" spans="1:10" ht="14.25" customHeight="1" x14ac:dyDescent="0.25">
      <c r="A2215" s="197" t="s">
        <v>2656</v>
      </c>
      <c r="B2215" s="230" t="s">
        <v>2655</v>
      </c>
      <c r="C2215" s="231"/>
      <c r="D2215" s="231"/>
      <c r="E2215" s="231"/>
      <c r="F2215" s="231"/>
      <c r="G2215" s="231"/>
      <c r="H2215" s="231"/>
      <c r="I2215" s="231"/>
      <c r="J2215" s="232"/>
    </row>
    <row r="2216" spans="1:10" ht="14.25" customHeight="1" x14ac:dyDescent="0.25">
      <c r="A2216" s="192" t="s">
        <v>2631</v>
      </c>
      <c r="B2216" s="192" t="s">
        <v>2630</v>
      </c>
      <c r="C2216" s="192" t="s">
        <v>2646</v>
      </c>
      <c r="D2216" s="230" t="s">
        <v>2645</v>
      </c>
      <c r="E2216" s="231"/>
      <c r="F2216" s="232"/>
      <c r="G2216" s="192" t="s">
        <v>0</v>
      </c>
      <c r="H2216" s="191">
        <v>2.3920777000000002</v>
      </c>
      <c r="I2216" s="190">
        <v>6.46</v>
      </c>
      <c r="J2216" s="189">
        <v>33.79</v>
      </c>
    </row>
    <row r="2217" spans="1:10" ht="14.25" customHeight="1" x14ac:dyDescent="0.25">
      <c r="A2217" s="239" t="s">
        <v>2627</v>
      </c>
      <c r="B2217" s="240"/>
      <c r="C2217" s="240"/>
      <c r="D2217" s="240"/>
      <c r="E2217" s="241"/>
      <c r="F2217" s="188">
        <v>32.549999999999997</v>
      </c>
      <c r="G2217" s="239" t="s">
        <v>2626</v>
      </c>
      <c r="H2217" s="240"/>
      <c r="I2217" s="241"/>
      <c r="J2217" s="188">
        <v>473.72</v>
      </c>
    </row>
    <row r="2218" spans="1:10" ht="14.25" customHeight="1" x14ac:dyDescent="0.25">
      <c r="A2218" s="239" t="s">
        <v>2625</v>
      </c>
      <c r="B2218" s="240"/>
      <c r="C2218" s="240"/>
      <c r="D2218" s="240"/>
      <c r="E2218" s="241"/>
      <c r="F2218" s="188">
        <v>38.630000000000003</v>
      </c>
      <c r="G2218" s="239" t="s">
        <v>2624</v>
      </c>
      <c r="H2218" s="240"/>
      <c r="I2218" s="241"/>
      <c r="J2218" s="188">
        <v>106.44</v>
      </c>
    </row>
    <row r="2219" spans="1:10" ht="14.25" customHeight="1" x14ac:dyDescent="0.25">
      <c r="A2219" s="239" t="s">
        <v>2623</v>
      </c>
      <c r="B2219" s="240"/>
      <c r="C2219" s="240"/>
      <c r="D2219" s="240"/>
      <c r="E2219" s="241"/>
      <c r="F2219" s="188">
        <v>71.180000000000007</v>
      </c>
      <c r="G2219" s="239" t="s">
        <v>2622</v>
      </c>
      <c r="H2219" s="240"/>
      <c r="I2219" s="241"/>
      <c r="J2219" s="188">
        <v>580.16</v>
      </c>
    </row>
    <row r="2220" spans="1:10" ht="14.25" customHeight="1" x14ac:dyDescent="0.25">
      <c r="A2220" s="196" t="s">
        <v>380</v>
      </c>
      <c r="B2220" s="196" t="s">
        <v>2637</v>
      </c>
      <c r="C2220" s="196" t="s">
        <v>3640</v>
      </c>
      <c r="D2220" s="233" t="s">
        <v>1478</v>
      </c>
      <c r="E2220" s="234"/>
      <c r="F2220" s="234"/>
      <c r="G2220" s="234"/>
      <c r="H2220" s="234"/>
      <c r="I2220" s="235"/>
      <c r="J2220" s="196" t="s">
        <v>1574</v>
      </c>
    </row>
    <row r="2221" spans="1:10" ht="14.25" customHeight="1" x14ac:dyDescent="0.25">
      <c r="A2221" s="195" t="s">
        <v>74</v>
      </c>
      <c r="B2221" s="195" t="s">
        <v>75</v>
      </c>
      <c r="C2221" s="195" t="s">
        <v>29</v>
      </c>
      <c r="D2221" s="236" t="s">
        <v>30</v>
      </c>
      <c r="E2221" s="237"/>
      <c r="F2221" s="238"/>
      <c r="G2221" s="195" t="s">
        <v>2635</v>
      </c>
      <c r="H2221" s="195" t="s">
        <v>1465</v>
      </c>
      <c r="I2221" s="194" t="s">
        <v>2634</v>
      </c>
      <c r="J2221" s="193" t="s">
        <v>76</v>
      </c>
    </row>
    <row r="2222" spans="1:10" ht="14.25" customHeight="1" x14ac:dyDescent="0.25">
      <c r="A2222" s="192" t="s">
        <v>2643</v>
      </c>
      <c r="B2222" s="192" t="s">
        <v>2630</v>
      </c>
      <c r="C2222" s="192" t="s">
        <v>3639</v>
      </c>
      <c r="D2222" s="230" t="s">
        <v>1788</v>
      </c>
      <c r="E2222" s="231"/>
      <c r="F2222" s="232"/>
      <c r="G2222" s="192" t="s">
        <v>19</v>
      </c>
      <c r="H2222" s="191">
        <v>1</v>
      </c>
      <c r="I2222" s="190">
        <v>27.180399999999999</v>
      </c>
      <c r="J2222" s="189">
        <v>27.18</v>
      </c>
    </row>
    <row r="2223" spans="1:10" ht="22.9" customHeight="1" x14ac:dyDescent="0.25">
      <c r="A2223" s="192" t="s">
        <v>2643</v>
      </c>
      <c r="B2223" s="192" t="s">
        <v>2630</v>
      </c>
      <c r="C2223" s="192" t="s">
        <v>3638</v>
      </c>
      <c r="D2223" s="230" t="s">
        <v>1684</v>
      </c>
      <c r="E2223" s="231"/>
      <c r="F2223" s="232"/>
      <c r="G2223" s="192" t="s">
        <v>10</v>
      </c>
      <c r="H2223" s="191">
        <v>1.5</v>
      </c>
      <c r="I2223" s="190">
        <v>47.255800000000001</v>
      </c>
      <c r="J2223" s="189">
        <v>70.88</v>
      </c>
    </row>
    <row r="2224" spans="1:10" ht="32.65" customHeight="1" x14ac:dyDescent="0.25">
      <c r="A2224" s="192" t="s">
        <v>2643</v>
      </c>
      <c r="B2224" s="192" t="s">
        <v>2650</v>
      </c>
      <c r="C2224" s="192" t="s">
        <v>3637</v>
      </c>
      <c r="D2224" s="230" t="s">
        <v>1614</v>
      </c>
      <c r="E2224" s="231"/>
      <c r="F2224" s="232"/>
      <c r="G2224" s="192" t="s">
        <v>1</v>
      </c>
      <c r="H2224" s="191">
        <v>1</v>
      </c>
      <c r="I2224" s="190">
        <v>299.75420000000003</v>
      </c>
      <c r="J2224" s="189">
        <v>299.75</v>
      </c>
    </row>
    <row r="2225" spans="1:10" ht="14.25" customHeight="1" x14ac:dyDescent="0.25">
      <c r="A2225" s="192" t="s">
        <v>2631</v>
      </c>
      <c r="B2225" s="192" t="s">
        <v>2630</v>
      </c>
      <c r="C2225" s="192" t="s">
        <v>2717</v>
      </c>
      <c r="D2225" s="230" t="s">
        <v>2716</v>
      </c>
      <c r="E2225" s="231"/>
      <c r="F2225" s="232"/>
      <c r="G2225" s="192" t="s">
        <v>0</v>
      </c>
      <c r="H2225" s="191">
        <v>1.6102428</v>
      </c>
      <c r="I2225" s="190">
        <v>8.93</v>
      </c>
      <c r="J2225" s="189">
        <v>31.44</v>
      </c>
    </row>
    <row r="2226" spans="1:10" ht="14.25" customHeight="1" x14ac:dyDescent="0.25">
      <c r="A2226" s="192" t="s">
        <v>2631</v>
      </c>
      <c r="B2226" s="192" t="s">
        <v>2630</v>
      </c>
      <c r="C2226" s="192" t="s">
        <v>2646</v>
      </c>
      <c r="D2226" s="230" t="s">
        <v>2645</v>
      </c>
      <c r="E2226" s="231"/>
      <c r="F2226" s="232"/>
      <c r="G2226" s="192" t="s">
        <v>0</v>
      </c>
      <c r="H2226" s="191">
        <v>1.0734952</v>
      </c>
      <c r="I2226" s="190">
        <v>6.46</v>
      </c>
      <c r="J2226" s="189">
        <v>15.16</v>
      </c>
    </row>
    <row r="2227" spans="1:10" ht="14.25" customHeight="1" x14ac:dyDescent="0.25">
      <c r="A2227" s="239" t="s">
        <v>2627</v>
      </c>
      <c r="B2227" s="240"/>
      <c r="C2227" s="240"/>
      <c r="D2227" s="240"/>
      <c r="E2227" s="241"/>
      <c r="F2227" s="188">
        <v>21.31</v>
      </c>
      <c r="G2227" s="239" t="s">
        <v>2626</v>
      </c>
      <c r="H2227" s="240"/>
      <c r="I2227" s="241"/>
      <c r="J2227" s="188">
        <v>464.88</v>
      </c>
    </row>
    <row r="2228" spans="1:10" ht="14.25" customHeight="1" x14ac:dyDescent="0.25">
      <c r="A2228" s="239" t="s">
        <v>2625</v>
      </c>
      <c r="B2228" s="240"/>
      <c r="C2228" s="240"/>
      <c r="D2228" s="240"/>
      <c r="E2228" s="241"/>
      <c r="F2228" s="188">
        <v>25.31</v>
      </c>
      <c r="G2228" s="239" t="s">
        <v>2624</v>
      </c>
      <c r="H2228" s="240"/>
      <c r="I2228" s="241"/>
      <c r="J2228" s="188">
        <v>104.46</v>
      </c>
    </row>
    <row r="2229" spans="1:10" ht="14.25" customHeight="1" x14ac:dyDescent="0.25">
      <c r="A2229" s="239" t="s">
        <v>2623</v>
      </c>
      <c r="B2229" s="240"/>
      <c r="C2229" s="240"/>
      <c r="D2229" s="240"/>
      <c r="E2229" s="241"/>
      <c r="F2229" s="188">
        <v>46.62</v>
      </c>
      <c r="G2229" s="239" t="s">
        <v>2622</v>
      </c>
      <c r="H2229" s="240"/>
      <c r="I2229" s="241"/>
      <c r="J2229" s="188">
        <v>569.34</v>
      </c>
    </row>
    <row r="2230" spans="1:10" ht="14.25" customHeight="1" x14ac:dyDescent="0.25">
      <c r="A2230" s="196" t="s">
        <v>382</v>
      </c>
      <c r="B2230" s="196" t="s">
        <v>2642</v>
      </c>
      <c r="C2230" s="196" t="s">
        <v>3636</v>
      </c>
      <c r="D2230" s="233" t="s">
        <v>1487</v>
      </c>
      <c r="E2230" s="234"/>
      <c r="F2230" s="234"/>
      <c r="G2230" s="234"/>
      <c r="H2230" s="234"/>
      <c r="I2230" s="235"/>
      <c r="J2230" s="196" t="s">
        <v>1574</v>
      </c>
    </row>
    <row r="2231" spans="1:10" ht="14.25" customHeight="1" x14ac:dyDescent="0.25">
      <c r="A2231" s="195" t="s">
        <v>74</v>
      </c>
      <c r="B2231" s="195" t="s">
        <v>75</v>
      </c>
      <c r="C2231" s="195" t="s">
        <v>29</v>
      </c>
      <c r="D2231" s="236" t="s">
        <v>30</v>
      </c>
      <c r="E2231" s="237"/>
      <c r="F2231" s="238"/>
      <c r="G2231" s="195" t="s">
        <v>2635</v>
      </c>
      <c r="H2231" s="195" t="s">
        <v>1465</v>
      </c>
      <c r="I2231" s="194" t="s">
        <v>2634</v>
      </c>
      <c r="J2231" s="193" t="s">
        <v>76</v>
      </c>
    </row>
    <row r="2232" spans="1:10" ht="14.25" customHeight="1" x14ac:dyDescent="0.25">
      <c r="A2232" s="192" t="s">
        <v>2643</v>
      </c>
      <c r="B2232" s="192" t="s">
        <v>2642</v>
      </c>
      <c r="C2232" s="192" t="s">
        <v>1582</v>
      </c>
      <c r="D2232" s="230" t="s">
        <v>1583</v>
      </c>
      <c r="E2232" s="231"/>
      <c r="F2232" s="232"/>
      <c r="G2232" s="192" t="s">
        <v>1584</v>
      </c>
      <c r="H2232" s="191">
        <v>0.24299999999999999</v>
      </c>
      <c r="I2232" s="190">
        <v>37.0642</v>
      </c>
      <c r="J2232" s="189">
        <v>9.01</v>
      </c>
    </row>
    <row r="2233" spans="1:10" ht="14.25" customHeight="1" x14ac:dyDescent="0.25">
      <c r="A2233" s="192" t="s">
        <v>2643</v>
      </c>
      <c r="B2233" s="192" t="s">
        <v>2642</v>
      </c>
      <c r="C2233" s="192" t="s">
        <v>1714</v>
      </c>
      <c r="D2233" s="230" t="s">
        <v>1715</v>
      </c>
      <c r="E2233" s="231"/>
      <c r="F2233" s="232"/>
      <c r="G2233" s="192" t="s">
        <v>1574</v>
      </c>
      <c r="H2233" s="191">
        <v>1</v>
      </c>
      <c r="I2233" s="190">
        <v>174.2706</v>
      </c>
      <c r="J2233" s="189">
        <v>174.27</v>
      </c>
    </row>
    <row r="2234" spans="1:10" ht="22.9" customHeight="1" x14ac:dyDescent="0.25">
      <c r="A2234" s="192" t="s">
        <v>2643</v>
      </c>
      <c r="B2234" s="192" t="s">
        <v>2630</v>
      </c>
      <c r="C2234" s="192" t="s">
        <v>2765</v>
      </c>
      <c r="D2234" s="230" t="s">
        <v>1626</v>
      </c>
      <c r="E2234" s="231"/>
      <c r="F2234" s="232"/>
      <c r="G2234" s="192" t="s">
        <v>1575</v>
      </c>
      <c r="H2234" s="191">
        <v>6.0499999999999998E-2</v>
      </c>
      <c r="I2234" s="190">
        <v>80.018199999999993</v>
      </c>
      <c r="J2234" s="189">
        <v>4.84</v>
      </c>
    </row>
    <row r="2235" spans="1:10" ht="14.25" customHeight="1" x14ac:dyDescent="0.25">
      <c r="A2235" s="192" t="s">
        <v>2725</v>
      </c>
      <c r="B2235" s="192" t="s">
        <v>2642</v>
      </c>
      <c r="C2235" s="192" t="s">
        <v>2103</v>
      </c>
      <c r="D2235" s="230" t="s">
        <v>2104</v>
      </c>
      <c r="E2235" s="231"/>
      <c r="F2235" s="232"/>
      <c r="G2235" s="192" t="s">
        <v>0</v>
      </c>
      <c r="H2235" s="191">
        <v>1.55E-2</v>
      </c>
      <c r="I2235" s="190">
        <v>2.5114999999999998</v>
      </c>
      <c r="J2235" s="189">
        <v>0.04</v>
      </c>
    </row>
    <row r="2236" spans="1:10" ht="14.25" customHeight="1" x14ac:dyDescent="0.25">
      <c r="A2236" s="192" t="s">
        <v>2631</v>
      </c>
      <c r="B2236" s="192" t="s">
        <v>2642</v>
      </c>
      <c r="C2236" s="192" t="s">
        <v>2769</v>
      </c>
      <c r="D2236" s="230" t="s">
        <v>2768</v>
      </c>
      <c r="E2236" s="231"/>
      <c r="F2236" s="232"/>
      <c r="G2236" s="192" t="s">
        <v>0</v>
      </c>
      <c r="H2236" s="191">
        <v>1.55E-2</v>
      </c>
      <c r="I2236" s="190">
        <v>6.7</v>
      </c>
      <c r="J2236" s="189">
        <v>0.23</v>
      </c>
    </row>
    <row r="2237" spans="1:10" ht="14.25" customHeight="1" x14ac:dyDescent="0.25">
      <c r="A2237" s="192" t="s">
        <v>2631</v>
      </c>
      <c r="B2237" s="192" t="s">
        <v>2642</v>
      </c>
      <c r="C2237" s="192" t="s">
        <v>2641</v>
      </c>
      <c r="D2237" s="230" t="s">
        <v>2640</v>
      </c>
      <c r="E2237" s="231"/>
      <c r="F2237" s="232"/>
      <c r="G2237" s="192" t="s">
        <v>0</v>
      </c>
      <c r="H2237" s="191">
        <v>2.4669952999999998</v>
      </c>
      <c r="I2237" s="190">
        <v>6.46</v>
      </c>
      <c r="J2237" s="189">
        <v>34.85</v>
      </c>
    </row>
    <row r="2238" spans="1:10" ht="14.25" customHeight="1" x14ac:dyDescent="0.25">
      <c r="A2238" s="192" t="s">
        <v>2631</v>
      </c>
      <c r="B2238" s="192" t="s">
        <v>2630</v>
      </c>
      <c r="C2238" s="192" t="s">
        <v>2639</v>
      </c>
      <c r="D2238" s="230" t="s">
        <v>2638</v>
      </c>
      <c r="E2238" s="231"/>
      <c r="F2238" s="232"/>
      <c r="G2238" s="192" t="s">
        <v>0</v>
      </c>
      <c r="H2238" s="191">
        <v>2.4669952999999998</v>
      </c>
      <c r="I2238" s="190">
        <v>8.93</v>
      </c>
      <c r="J2238" s="189">
        <v>48.17</v>
      </c>
    </row>
    <row r="2239" spans="1:10" ht="14.25" customHeight="1" x14ac:dyDescent="0.25">
      <c r="A2239" s="192" t="s">
        <v>2631</v>
      </c>
      <c r="B2239" s="192" t="s">
        <v>2630</v>
      </c>
      <c r="C2239" s="192" t="s">
        <v>2646</v>
      </c>
      <c r="D2239" s="230" t="s">
        <v>2645</v>
      </c>
      <c r="E2239" s="231"/>
      <c r="F2239" s="232"/>
      <c r="G2239" s="192" t="s">
        <v>0</v>
      </c>
      <c r="H2239" s="191">
        <v>0.3</v>
      </c>
      <c r="I2239" s="190">
        <v>6.46</v>
      </c>
      <c r="J2239" s="189">
        <v>4.24</v>
      </c>
    </row>
    <row r="2240" spans="1:10" ht="14.25" customHeight="1" x14ac:dyDescent="0.25">
      <c r="A2240" s="239" t="s">
        <v>2627</v>
      </c>
      <c r="B2240" s="240"/>
      <c r="C2240" s="240"/>
      <c r="D2240" s="240"/>
      <c r="E2240" s="241"/>
      <c r="F2240" s="188">
        <v>40.01</v>
      </c>
      <c r="G2240" s="239" t="s">
        <v>2626</v>
      </c>
      <c r="H2240" s="240"/>
      <c r="I2240" s="241"/>
      <c r="J2240" s="188">
        <v>316.27</v>
      </c>
    </row>
    <row r="2241" spans="1:10" ht="14.25" customHeight="1" x14ac:dyDescent="0.25">
      <c r="A2241" s="239" t="s">
        <v>2625</v>
      </c>
      <c r="B2241" s="240"/>
      <c r="C2241" s="240"/>
      <c r="D2241" s="240"/>
      <c r="E2241" s="241"/>
      <c r="F2241" s="188">
        <v>47.5</v>
      </c>
      <c r="G2241" s="239" t="s">
        <v>2624</v>
      </c>
      <c r="H2241" s="240"/>
      <c r="I2241" s="241"/>
      <c r="J2241" s="188">
        <v>71.069999999999993</v>
      </c>
    </row>
    <row r="2242" spans="1:10" ht="14.25" customHeight="1" x14ac:dyDescent="0.25">
      <c r="A2242" s="239" t="s">
        <v>2623</v>
      </c>
      <c r="B2242" s="240"/>
      <c r="C2242" s="240"/>
      <c r="D2242" s="240"/>
      <c r="E2242" s="241"/>
      <c r="F2242" s="188">
        <v>87.51</v>
      </c>
      <c r="G2242" s="239" t="s">
        <v>2622</v>
      </c>
      <c r="H2242" s="240"/>
      <c r="I2242" s="241"/>
      <c r="J2242" s="188">
        <v>387.34</v>
      </c>
    </row>
    <row r="2243" spans="1:10" ht="14.25" customHeight="1" x14ac:dyDescent="0.25">
      <c r="A2243" s="196" t="s">
        <v>386</v>
      </c>
      <c r="B2243" s="196" t="s">
        <v>2637</v>
      </c>
      <c r="C2243" s="196" t="s">
        <v>3635</v>
      </c>
      <c r="D2243" s="233" t="s">
        <v>1500</v>
      </c>
      <c r="E2243" s="234"/>
      <c r="F2243" s="234"/>
      <c r="G2243" s="234"/>
      <c r="H2243" s="234"/>
      <c r="I2243" s="235"/>
      <c r="J2243" s="196" t="s">
        <v>1574</v>
      </c>
    </row>
    <row r="2244" spans="1:10" ht="14.25" customHeight="1" x14ac:dyDescent="0.25">
      <c r="A2244" s="195" t="s">
        <v>74</v>
      </c>
      <c r="B2244" s="195" t="s">
        <v>75</v>
      </c>
      <c r="C2244" s="195" t="s">
        <v>29</v>
      </c>
      <c r="D2244" s="236" t="s">
        <v>30</v>
      </c>
      <c r="E2244" s="237"/>
      <c r="F2244" s="238"/>
      <c r="G2244" s="195" t="s">
        <v>2635</v>
      </c>
      <c r="H2244" s="195" t="s">
        <v>1465</v>
      </c>
      <c r="I2244" s="194" t="s">
        <v>2634</v>
      </c>
      <c r="J2244" s="193" t="s">
        <v>76</v>
      </c>
    </row>
    <row r="2245" spans="1:10" ht="14.25" customHeight="1" x14ac:dyDescent="0.25">
      <c r="A2245" s="192" t="s">
        <v>2643</v>
      </c>
      <c r="B2245" s="192" t="s">
        <v>2642</v>
      </c>
      <c r="C2245" s="192" t="s">
        <v>1582</v>
      </c>
      <c r="D2245" s="230" t="s">
        <v>1583</v>
      </c>
      <c r="E2245" s="231"/>
      <c r="F2245" s="232"/>
      <c r="G2245" s="192" t="s">
        <v>1584</v>
      </c>
      <c r="H2245" s="191">
        <v>1.2880000000000001E-2</v>
      </c>
      <c r="I2245" s="190">
        <v>37.0642</v>
      </c>
      <c r="J2245" s="189">
        <v>0.48</v>
      </c>
    </row>
    <row r="2246" spans="1:10" ht="22.9" customHeight="1" x14ac:dyDescent="0.25">
      <c r="A2246" s="192" t="s">
        <v>2643</v>
      </c>
      <c r="B2246" s="192" t="s">
        <v>2630</v>
      </c>
      <c r="C2246" s="192" t="s">
        <v>2765</v>
      </c>
      <c r="D2246" s="230" t="s">
        <v>1626</v>
      </c>
      <c r="E2246" s="231"/>
      <c r="F2246" s="232"/>
      <c r="G2246" s="192" t="s">
        <v>1575</v>
      </c>
      <c r="H2246" s="191">
        <v>2.4399999999999999E-3</v>
      </c>
      <c r="I2246" s="190">
        <v>80.018199999999993</v>
      </c>
      <c r="J2246" s="189">
        <v>0.2</v>
      </c>
    </row>
    <row r="2247" spans="1:10" ht="14.25" customHeight="1" x14ac:dyDescent="0.25">
      <c r="A2247" s="192" t="s">
        <v>2643</v>
      </c>
      <c r="B2247" s="192" t="s">
        <v>2650</v>
      </c>
      <c r="C2247" s="192" t="s">
        <v>3634</v>
      </c>
      <c r="D2247" s="230" t="s">
        <v>1500</v>
      </c>
      <c r="E2247" s="231"/>
      <c r="F2247" s="232"/>
      <c r="G2247" s="192" t="s">
        <v>1574</v>
      </c>
      <c r="H2247" s="191">
        <v>1</v>
      </c>
      <c r="I2247" s="190">
        <v>502.29079999999999</v>
      </c>
      <c r="J2247" s="189">
        <v>502.29</v>
      </c>
    </row>
    <row r="2248" spans="1:10" ht="14.25" customHeight="1" x14ac:dyDescent="0.25">
      <c r="A2248" s="192" t="s">
        <v>2725</v>
      </c>
      <c r="B2248" s="192" t="s">
        <v>2642</v>
      </c>
      <c r="C2248" s="192" t="s">
        <v>2103</v>
      </c>
      <c r="D2248" s="230" t="s">
        <v>2104</v>
      </c>
      <c r="E2248" s="231"/>
      <c r="F2248" s="232"/>
      <c r="G2248" s="192" t="s">
        <v>0</v>
      </c>
      <c r="H2248" s="191">
        <v>6.2E-4</v>
      </c>
      <c r="I2248" s="190">
        <v>2.5114999999999998</v>
      </c>
      <c r="J2248" s="189">
        <v>0</v>
      </c>
    </row>
    <row r="2249" spans="1:10" ht="14.25" customHeight="1" x14ac:dyDescent="0.25">
      <c r="A2249" s="192" t="s">
        <v>2631</v>
      </c>
      <c r="B2249" s="192" t="s">
        <v>2642</v>
      </c>
      <c r="C2249" s="192" t="s">
        <v>2769</v>
      </c>
      <c r="D2249" s="230" t="s">
        <v>2768</v>
      </c>
      <c r="E2249" s="231"/>
      <c r="F2249" s="232"/>
      <c r="G2249" s="192" t="s">
        <v>0</v>
      </c>
      <c r="H2249" s="191">
        <v>6.2E-4</v>
      </c>
      <c r="I2249" s="190">
        <v>6.7</v>
      </c>
      <c r="J2249" s="189">
        <v>0.01</v>
      </c>
    </row>
    <row r="2250" spans="1:10" ht="14.25" customHeight="1" x14ac:dyDescent="0.25">
      <c r="A2250" s="192" t="s">
        <v>2631</v>
      </c>
      <c r="B2250" s="192" t="s">
        <v>2630</v>
      </c>
      <c r="C2250" s="192" t="s">
        <v>2883</v>
      </c>
      <c r="D2250" s="230" t="s">
        <v>2882</v>
      </c>
      <c r="E2250" s="231"/>
      <c r="F2250" s="232"/>
      <c r="G2250" s="192" t="s">
        <v>0</v>
      </c>
      <c r="H2250" s="191">
        <v>1.9493601</v>
      </c>
      <c r="I2250" s="190">
        <v>6.46</v>
      </c>
      <c r="J2250" s="189">
        <v>27.54</v>
      </c>
    </row>
    <row r="2251" spans="1:10" ht="14.25" customHeight="1" x14ac:dyDescent="0.25">
      <c r="A2251" s="192" t="s">
        <v>2631</v>
      </c>
      <c r="B2251" s="192" t="s">
        <v>2630</v>
      </c>
      <c r="C2251" s="192" t="s">
        <v>2717</v>
      </c>
      <c r="D2251" s="230" t="s">
        <v>2716</v>
      </c>
      <c r="E2251" s="231"/>
      <c r="F2251" s="232"/>
      <c r="G2251" s="192" t="s">
        <v>0</v>
      </c>
      <c r="H2251" s="191">
        <v>1.9493601</v>
      </c>
      <c r="I2251" s="190">
        <v>8.93</v>
      </c>
      <c r="J2251" s="189">
        <v>38.06</v>
      </c>
    </row>
    <row r="2252" spans="1:10" ht="14.25" customHeight="1" x14ac:dyDescent="0.25">
      <c r="A2252" s="192" t="s">
        <v>2631</v>
      </c>
      <c r="B2252" s="192" t="s">
        <v>2630</v>
      </c>
      <c r="C2252" s="192" t="s">
        <v>2646</v>
      </c>
      <c r="D2252" s="230" t="s">
        <v>2645</v>
      </c>
      <c r="E2252" s="231"/>
      <c r="F2252" s="232"/>
      <c r="G2252" s="192" t="s">
        <v>0</v>
      </c>
      <c r="H2252" s="191">
        <v>1.2E-2</v>
      </c>
      <c r="I2252" s="190">
        <v>6.46</v>
      </c>
      <c r="J2252" s="189">
        <v>0.17</v>
      </c>
    </row>
    <row r="2253" spans="1:10" ht="14.25" customHeight="1" x14ac:dyDescent="0.25">
      <c r="A2253" s="239" t="s">
        <v>2627</v>
      </c>
      <c r="B2253" s="240"/>
      <c r="C2253" s="240"/>
      <c r="D2253" s="240"/>
      <c r="E2253" s="241"/>
      <c r="F2253" s="188">
        <v>30.08</v>
      </c>
      <c r="G2253" s="239" t="s">
        <v>2626</v>
      </c>
      <c r="H2253" s="240"/>
      <c r="I2253" s="241"/>
      <c r="J2253" s="188">
        <v>598.58000000000004</v>
      </c>
    </row>
    <row r="2254" spans="1:10" ht="14.25" customHeight="1" x14ac:dyDescent="0.25">
      <c r="A2254" s="239" t="s">
        <v>2625</v>
      </c>
      <c r="B2254" s="240"/>
      <c r="C2254" s="240"/>
      <c r="D2254" s="240"/>
      <c r="E2254" s="241"/>
      <c r="F2254" s="188">
        <v>35.72</v>
      </c>
      <c r="G2254" s="239" t="s">
        <v>2624</v>
      </c>
      <c r="H2254" s="240"/>
      <c r="I2254" s="241"/>
      <c r="J2254" s="188">
        <v>134.5</v>
      </c>
    </row>
    <row r="2255" spans="1:10" ht="14.25" customHeight="1" x14ac:dyDescent="0.25">
      <c r="A2255" s="239" t="s">
        <v>2623</v>
      </c>
      <c r="B2255" s="240"/>
      <c r="C2255" s="240"/>
      <c r="D2255" s="240"/>
      <c r="E2255" s="241"/>
      <c r="F2255" s="188">
        <v>65.8</v>
      </c>
      <c r="G2255" s="239" t="s">
        <v>2622</v>
      </c>
      <c r="H2255" s="240"/>
      <c r="I2255" s="241"/>
      <c r="J2255" s="188">
        <v>733.08</v>
      </c>
    </row>
    <row r="2256" spans="1:10" ht="14.25" customHeight="1" x14ac:dyDescent="0.25">
      <c r="A2256" s="196" t="s">
        <v>388</v>
      </c>
      <c r="B2256" s="196" t="s">
        <v>2630</v>
      </c>
      <c r="C2256" s="196" t="s">
        <v>3633</v>
      </c>
      <c r="D2256" s="233" t="s">
        <v>389</v>
      </c>
      <c r="E2256" s="234"/>
      <c r="F2256" s="234"/>
      <c r="G2256" s="234"/>
      <c r="H2256" s="234"/>
      <c r="I2256" s="235"/>
      <c r="J2256" s="196" t="s">
        <v>198</v>
      </c>
    </row>
    <row r="2257" spans="1:10" ht="14.25" customHeight="1" x14ac:dyDescent="0.25">
      <c r="A2257" s="195" t="s">
        <v>74</v>
      </c>
      <c r="B2257" s="195" t="s">
        <v>75</v>
      </c>
      <c r="C2257" s="195" t="s">
        <v>29</v>
      </c>
      <c r="D2257" s="236" t="s">
        <v>30</v>
      </c>
      <c r="E2257" s="237"/>
      <c r="F2257" s="238"/>
      <c r="G2257" s="195" t="s">
        <v>2635</v>
      </c>
      <c r="H2257" s="195" t="s">
        <v>1465</v>
      </c>
      <c r="I2257" s="194" t="s">
        <v>2634</v>
      </c>
      <c r="J2257" s="193" t="s">
        <v>76</v>
      </c>
    </row>
    <row r="2258" spans="1:10" ht="22.9" customHeight="1" x14ac:dyDescent="0.25">
      <c r="A2258" s="192" t="s">
        <v>2643</v>
      </c>
      <c r="B2258" s="192" t="s">
        <v>2630</v>
      </c>
      <c r="C2258" s="192" t="s">
        <v>3632</v>
      </c>
      <c r="D2258" s="230" t="s">
        <v>2515</v>
      </c>
      <c r="E2258" s="231"/>
      <c r="F2258" s="232"/>
      <c r="G2258" s="192" t="s">
        <v>1</v>
      </c>
      <c r="H2258" s="191">
        <v>2.1960000000000002</v>
      </c>
      <c r="I2258" s="190">
        <v>0.25109999999999999</v>
      </c>
      <c r="J2258" s="189">
        <v>0.55000000000000004</v>
      </c>
    </row>
    <row r="2259" spans="1:10" ht="14.25" customHeight="1" x14ac:dyDescent="0.25">
      <c r="A2259" s="192" t="s">
        <v>2643</v>
      </c>
      <c r="B2259" s="192" t="s">
        <v>2630</v>
      </c>
      <c r="C2259" s="192" t="s">
        <v>3622</v>
      </c>
      <c r="D2259" s="230" t="s">
        <v>1604</v>
      </c>
      <c r="E2259" s="231"/>
      <c r="F2259" s="232"/>
      <c r="G2259" s="192" t="s">
        <v>1574</v>
      </c>
      <c r="H2259" s="191">
        <v>1</v>
      </c>
      <c r="I2259" s="190">
        <v>235.3475</v>
      </c>
      <c r="J2259" s="189">
        <v>235.35</v>
      </c>
    </row>
    <row r="2260" spans="1:10" ht="14.25" customHeight="1" x14ac:dyDescent="0.25">
      <c r="A2260" s="192" t="s">
        <v>2643</v>
      </c>
      <c r="B2260" s="192" t="s">
        <v>2630</v>
      </c>
      <c r="C2260" s="192" t="s">
        <v>3252</v>
      </c>
      <c r="D2260" s="230" t="s">
        <v>2030</v>
      </c>
      <c r="E2260" s="231"/>
      <c r="F2260" s="232"/>
      <c r="G2260" s="192" t="s">
        <v>19</v>
      </c>
      <c r="H2260" s="191">
        <v>0.96399999999999997</v>
      </c>
      <c r="I2260" s="190">
        <v>31.563300000000002</v>
      </c>
      <c r="J2260" s="189">
        <v>30.43</v>
      </c>
    </row>
    <row r="2261" spans="1:10" ht="22.9" customHeight="1" x14ac:dyDescent="0.25">
      <c r="A2261" s="192" t="s">
        <v>2643</v>
      </c>
      <c r="B2261" s="192" t="s">
        <v>2630</v>
      </c>
      <c r="C2261" s="192" t="s">
        <v>3631</v>
      </c>
      <c r="D2261" s="230" t="s">
        <v>2323</v>
      </c>
      <c r="E2261" s="231"/>
      <c r="F2261" s="232"/>
      <c r="G2261" s="192" t="s">
        <v>10</v>
      </c>
      <c r="H2261" s="191">
        <v>2.992</v>
      </c>
      <c r="I2261" s="190">
        <v>2.6897000000000002</v>
      </c>
      <c r="J2261" s="189">
        <v>8.0500000000000007</v>
      </c>
    </row>
    <row r="2262" spans="1:10" ht="14.25" customHeight="1" x14ac:dyDescent="0.25">
      <c r="A2262" s="192" t="s">
        <v>2643</v>
      </c>
      <c r="B2262" s="192" t="s">
        <v>2630</v>
      </c>
      <c r="C2262" s="192" t="s">
        <v>3624</v>
      </c>
      <c r="D2262" s="230" t="s">
        <v>1982</v>
      </c>
      <c r="E2262" s="231"/>
      <c r="F2262" s="232"/>
      <c r="G2262" s="192" t="s">
        <v>1</v>
      </c>
      <c r="H2262" s="191">
        <v>0.39700000000000002</v>
      </c>
      <c r="I2262" s="190">
        <v>21.258199999999999</v>
      </c>
      <c r="J2262" s="189">
        <v>8.44</v>
      </c>
    </row>
    <row r="2263" spans="1:10" ht="14.25" customHeight="1" x14ac:dyDescent="0.25">
      <c r="A2263" s="192" t="s">
        <v>2631</v>
      </c>
      <c r="B2263" s="192" t="s">
        <v>2630</v>
      </c>
      <c r="C2263" s="192" t="s">
        <v>2646</v>
      </c>
      <c r="D2263" s="230" t="s">
        <v>2645</v>
      </c>
      <c r="E2263" s="231"/>
      <c r="F2263" s="232"/>
      <c r="G2263" s="192" t="s">
        <v>0</v>
      </c>
      <c r="H2263" s="191">
        <v>1.4541006000000001</v>
      </c>
      <c r="I2263" s="190">
        <v>6.46</v>
      </c>
      <c r="J2263" s="189">
        <v>20.54</v>
      </c>
    </row>
    <row r="2264" spans="1:10" ht="14.25" customHeight="1" x14ac:dyDescent="0.25">
      <c r="A2264" s="192" t="s">
        <v>2631</v>
      </c>
      <c r="B2264" s="192" t="s">
        <v>2630</v>
      </c>
      <c r="C2264" s="192" t="s">
        <v>3615</v>
      </c>
      <c r="D2264" s="230" t="s">
        <v>3614</v>
      </c>
      <c r="E2264" s="231"/>
      <c r="F2264" s="232"/>
      <c r="G2264" s="192" t="s">
        <v>0</v>
      </c>
      <c r="H2264" s="191">
        <v>1.4955924</v>
      </c>
      <c r="I2264" s="190">
        <v>8.93</v>
      </c>
      <c r="J2264" s="189">
        <v>29.2</v>
      </c>
    </row>
    <row r="2265" spans="1:10" ht="14.25" customHeight="1" x14ac:dyDescent="0.25">
      <c r="A2265" s="239" t="s">
        <v>2627</v>
      </c>
      <c r="B2265" s="240"/>
      <c r="C2265" s="240"/>
      <c r="D2265" s="240"/>
      <c r="E2265" s="241"/>
      <c r="F2265" s="188">
        <v>22.75</v>
      </c>
      <c r="G2265" s="239" t="s">
        <v>2626</v>
      </c>
      <c r="H2265" s="240"/>
      <c r="I2265" s="241"/>
      <c r="J2265" s="188">
        <v>355.11</v>
      </c>
    </row>
    <row r="2266" spans="1:10" ht="14.25" customHeight="1" x14ac:dyDescent="0.25">
      <c r="A2266" s="239" t="s">
        <v>2625</v>
      </c>
      <c r="B2266" s="240"/>
      <c r="C2266" s="240"/>
      <c r="D2266" s="240"/>
      <c r="E2266" s="241"/>
      <c r="F2266" s="188">
        <v>27</v>
      </c>
      <c r="G2266" s="239" t="s">
        <v>2624</v>
      </c>
      <c r="H2266" s="240"/>
      <c r="I2266" s="241"/>
      <c r="J2266" s="188">
        <v>79.790000000000006</v>
      </c>
    </row>
    <row r="2267" spans="1:10" ht="14.25" customHeight="1" x14ac:dyDescent="0.25">
      <c r="A2267" s="239" t="s">
        <v>2623</v>
      </c>
      <c r="B2267" s="240"/>
      <c r="C2267" s="240"/>
      <c r="D2267" s="240"/>
      <c r="E2267" s="241"/>
      <c r="F2267" s="188">
        <v>49.75</v>
      </c>
      <c r="G2267" s="239" t="s">
        <v>2622</v>
      </c>
      <c r="H2267" s="240"/>
      <c r="I2267" s="241"/>
      <c r="J2267" s="188">
        <v>434.9</v>
      </c>
    </row>
    <row r="2268" spans="1:10" ht="22.9" customHeight="1" x14ac:dyDescent="0.25">
      <c r="A2268" s="196" t="s">
        <v>390</v>
      </c>
      <c r="B2268" s="196" t="s">
        <v>2630</v>
      </c>
      <c r="C2268" s="196" t="s">
        <v>3630</v>
      </c>
      <c r="D2268" s="233" t="s">
        <v>391</v>
      </c>
      <c r="E2268" s="234"/>
      <c r="F2268" s="234"/>
      <c r="G2268" s="234"/>
      <c r="H2268" s="234"/>
      <c r="I2268" s="235"/>
      <c r="J2268" s="196" t="s">
        <v>198</v>
      </c>
    </row>
    <row r="2269" spans="1:10" ht="14.25" customHeight="1" x14ac:dyDescent="0.25">
      <c r="A2269" s="195" t="s">
        <v>74</v>
      </c>
      <c r="B2269" s="195" t="s">
        <v>75</v>
      </c>
      <c r="C2269" s="195" t="s">
        <v>29</v>
      </c>
      <c r="D2269" s="236" t="s">
        <v>30</v>
      </c>
      <c r="E2269" s="237"/>
      <c r="F2269" s="238"/>
      <c r="G2269" s="195" t="s">
        <v>2635</v>
      </c>
      <c r="H2269" s="195" t="s">
        <v>1465</v>
      </c>
      <c r="I2269" s="194" t="s">
        <v>2634</v>
      </c>
      <c r="J2269" s="193" t="s">
        <v>76</v>
      </c>
    </row>
    <row r="2270" spans="1:10" ht="14.25" customHeight="1" x14ac:dyDescent="0.25">
      <c r="A2270" s="192" t="s">
        <v>2643</v>
      </c>
      <c r="B2270" s="192" t="s">
        <v>2630</v>
      </c>
      <c r="C2270" s="192" t="s">
        <v>3629</v>
      </c>
      <c r="D2270" s="230" t="s">
        <v>1921</v>
      </c>
      <c r="E2270" s="231"/>
      <c r="F2270" s="232"/>
      <c r="G2270" s="192" t="s">
        <v>1574</v>
      </c>
      <c r="H2270" s="191">
        <v>1</v>
      </c>
      <c r="I2270" s="190">
        <v>372.18939999999998</v>
      </c>
      <c r="J2270" s="189">
        <v>372.19</v>
      </c>
    </row>
    <row r="2271" spans="1:10" ht="22.9" customHeight="1" x14ac:dyDescent="0.25">
      <c r="A2271" s="192" t="s">
        <v>2643</v>
      </c>
      <c r="B2271" s="192" t="s">
        <v>2630</v>
      </c>
      <c r="C2271" s="192" t="s">
        <v>3626</v>
      </c>
      <c r="D2271" s="230" t="s">
        <v>2288</v>
      </c>
      <c r="E2271" s="231"/>
      <c r="F2271" s="232"/>
      <c r="G2271" s="192" t="s">
        <v>1</v>
      </c>
      <c r="H2271" s="191">
        <v>17.413</v>
      </c>
      <c r="I2271" s="190">
        <v>0.1782</v>
      </c>
      <c r="J2271" s="189">
        <v>3.1</v>
      </c>
    </row>
    <row r="2272" spans="1:10" ht="14.25" customHeight="1" x14ac:dyDescent="0.25">
      <c r="A2272" s="192" t="s">
        <v>2643</v>
      </c>
      <c r="B2272" s="192" t="s">
        <v>2630</v>
      </c>
      <c r="C2272" s="192" t="s">
        <v>3624</v>
      </c>
      <c r="D2272" s="230" t="s">
        <v>1982</v>
      </c>
      <c r="E2272" s="231"/>
      <c r="F2272" s="232"/>
      <c r="G2272" s="192" t="s">
        <v>1</v>
      </c>
      <c r="H2272" s="191">
        <v>0.42399999999999999</v>
      </c>
      <c r="I2272" s="190">
        <v>21.258199999999999</v>
      </c>
      <c r="J2272" s="189">
        <v>9.01</v>
      </c>
    </row>
    <row r="2273" spans="1:10" ht="14.25" customHeight="1" x14ac:dyDescent="0.25">
      <c r="A2273" s="192" t="s">
        <v>2631</v>
      </c>
      <c r="B2273" s="192" t="s">
        <v>2630</v>
      </c>
      <c r="C2273" s="192" t="s">
        <v>2639</v>
      </c>
      <c r="D2273" s="230" t="s">
        <v>2638</v>
      </c>
      <c r="E2273" s="231"/>
      <c r="F2273" s="232"/>
      <c r="G2273" s="192" t="s">
        <v>0</v>
      </c>
      <c r="H2273" s="191">
        <v>1.0621468000000001</v>
      </c>
      <c r="I2273" s="190">
        <v>8.93</v>
      </c>
      <c r="J2273" s="189">
        <v>20.74</v>
      </c>
    </row>
    <row r="2274" spans="1:10" ht="14.25" customHeight="1" x14ac:dyDescent="0.25">
      <c r="A2274" s="192" t="s">
        <v>2631</v>
      </c>
      <c r="B2274" s="192" t="s">
        <v>2630</v>
      </c>
      <c r="C2274" s="192" t="s">
        <v>2646</v>
      </c>
      <c r="D2274" s="230" t="s">
        <v>2645</v>
      </c>
      <c r="E2274" s="231"/>
      <c r="F2274" s="232"/>
      <c r="G2274" s="192" t="s">
        <v>0</v>
      </c>
      <c r="H2274" s="191">
        <v>0.53107340000000003</v>
      </c>
      <c r="I2274" s="190">
        <v>6.46</v>
      </c>
      <c r="J2274" s="189">
        <v>7.5</v>
      </c>
    </row>
    <row r="2275" spans="1:10" ht="12" customHeight="1" x14ac:dyDescent="0.25"/>
    <row r="2276" spans="1:10" ht="11.25" customHeight="1" x14ac:dyDescent="0.25">
      <c r="A2276" s="242" t="s">
        <v>2621</v>
      </c>
      <c r="B2276" s="242"/>
      <c r="C2276" s="242"/>
      <c r="D2276" s="242"/>
      <c r="E2276" s="242"/>
      <c r="F2276" s="242"/>
      <c r="G2276" s="242"/>
      <c r="H2276" s="242"/>
      <c r="I2276" s="242"/>
      <c r="J2276" s="242"/>
    </row>
    <row r="2277" spans="1:10" ht="11.25" customHeight="1" x14ac:dyDescent="0.25">
      <c r="A2277" s="242" t="s">
        <v>2620</v>
      </c>
      <c r="B2277" s="242"/>
      <c r="C2277" s="242"/>
      <c r="D2277" s="242"/>
      <c r="E2277" s="242"/>
      <c r="F2277" s="242"/>
      <c r="G2277" s="242"/>
      <c r="H2277" s="242"/>
      <c r="I2277" s="242"/>
      <c r="J2277" s="242"/>
    </row>
    <row r="2278" spans="1:10" ht="11.25" customHeight="1" x14ac:dyDescent="0.25">
      <c r="A2278" s="242" t="s">
        <v>2619</v>
      </c>
      <c r="B2278" s="242"/>
      <c r="C2278" s="242"/>
      <c r="D2278" s="242"/>
      <c r="E2278" s="242"/>
      <c r="F2278" s="242"/>
      <c r="G2278" s="242"/>
      <c r="H2278" s="242"/>
      <c r="I2278" s="242"/>
      <c r="J2278" s="242"/>
    </row>
    <row r="2279" spans="1:10" ht="70.900000000000006" customHeight="1" x14ac:dyDescent="0.25"/>
    <row r="2280" spans="1:10" ht="14.25" customHeight="1" x14ac:dyDescent="0.25">
      <c r="A2280" s="210" t="s">
        <v>2673</v>
      </c>
      <c r="B2280" s="211"/>
      <c r="C2280" s="211"/>
      <c r="D2280" s="211"/>
      <c r="E2280" s="211"/>
      <c r="F2280" s="211"/>
      <c r="G2280" s="211"/>
      <c r="H2280" s="211"/>
      <c r="I2280" s="211"/>
      <c r="J2280" s="212"/>
    </row>
    <row r="2281" spans="1:10" ht="14.25" customHeight="1" x14ac:dyDescent="0.25">
      <c r="A2281" s="200" t="s">
        <v>2672</v>
      </c>
      <c r="B2281" s="213" t="s">
        <v>77</v>
      </c>
      <c r="C2281" s="214"/>
      <c r="D2281" s="214"/>
      <c r="E2281" s="214"/>
      <c r="F2281" s="214"/>
      <c r="G2281" s="214"/>
      <c r="H2281" s="215"/>
      <c r="I2281" s="197" t="s">
        <v>2671</v>
      </c>
      <c r="J2281" s="192" t="s">
        <v>3628</v>
      </c>
    </row>
    <row r="2282" spans="1:10" ht="14.25" customHeight="1" x14ac:dyDescent="0.25">
      <c r="A2282" s="200" t="s">
        <v>81</v>
      </c>
      <c r="B2282" s="213" t="s">
        <v>85</v>
      </c>
      <c r="C2282" s="214"/>
      <c r="D2282" s="214"/>
      <c r="E2282" s="214"/>
      <c r="F2282" s="214"/>
      <c r="G2282" s="214"/>
      <c r="H2282" s="215"/>
      <c r="I2282" s="197" t="s">
        <v>2669</v>
      </c>
      <c r="J2282" s="202">
        <v>45477</v>
      </c>
    </row>
    <row r="2283" spans="1:10" ht="14.25" customHeight="1" x14ac:dyDescent="0.25">
      <c r="A2283" s="199" t="s">
        <v>2668</v>
      </c>
      <c r="B2283" s="213" t="s">
        <v>2667</v>
      </c>
      <c r="C2283" s="214"/>
      <c r="D2283" s="214"/>
      <c r="E2283" s="214"/>
      <c r="F2283" s="214"/>
      <c r="G2283" s="214"/>
      <c r="H2283" s="215"/>
      <c r="I2283" s="216" t="s">
        <v>2666</v>
      </c>
      <c r="J2283" s="217"/>
    </row>
    <row r="2284" spans="1:10" ht="14.25" customHeight="1" x14ac:dyDescent="0.25">
      <c r="A2284" s="218" t="s">
        <v>2665</v>
      </c>
      <c r="B2284" s="221" t="s">
        <v>2664</v>
      </c>
      <c r="C2284" s="222"/>
      <c r="D2284" s="222"/>
      <c r="E2284" s="222"/>
      <c r="F2284" s="222"/>
      <c r="G2284" s="222"/>
      <c r="H2284" s="223"/>
      <c r="I2284" s="197" t="s">
        <v>2663</v>
      </c>
      <c r="J2284" s="192" t="s">
        <v>2662</v>
      </c>
    </row>
    <row r="2285" spans="1:10" ht="14.25" customHeight="1" x14ac:dyDescent="0.25">
      <c r="A2285" s="219"/>
      <c r="B2285" s="224"/>
      <c r="C2285" s="225"/>
      <c r="D2285" s="225"/>
      <c r="E2285" s="225"/>
      <c r="F2285" s="225"/>
      <c r="G2285" s="225"/>
      <c r="H2285" s="226"/>
      <c r="I2285" s="198" t="s">
        <v>2661</v>
      </c>
      <c r="J2285" s="192" t="s">
        <v>2660</v>
      </c>
    </row>
    <row r="2286" spans="1:10" ht="14.25" customHeight="1" x14ac:dyDescent="0.25">
      <c r="A2286" s="219"/>
      <c r="B2286" s="224"/>
      <c r="C2286" s="225"/>
      <c r="D2286" s="225"/>
      <c r="E2286" s="225"/>
      <c r="F2286" s="225"/>
      <c r="G2286" s="225"/>
      <c r="H2286" s="226"/>
      <c r="I2286" s="216" t="s">
        <v>27</v>
      </c>
      <c r="J2286" s="217"/>
    </row>
    <row r="2287" spans="1:10" ht="14.25" customHeight="1" x14ac:dyDescent="0.25">
      <c r="A2287" s="219"/>
      <c r="B2287" s="227"/>
      <c r="C2287" s="228"/>
      <c r="D2287" s="228"/>
      <c r="E2287" s="228"/>
      <c r="F2287" s="228"/>
      <c r="G2287" s="228"/>
      <c r="H2287" s="229"/>
      <c r="I2287" s="197" t="s">
        <v>2659</v>
      </c>
      <c r="J2287" s="192" t="s">
        <v>2658</v>
      </c>
    </row>
    <row r="2288" spans="1:10" ht="14.25" customHeight="1" x14ac:dyDescent="0.25">
      <c r="A2288" s="220"/>
      <c r="B2288" s="230" t="s">
        <v>2383</v>
      </c>
      <c r="C2288" s="231"/>
      <c r="D2288" s="232"/>
      <c r="E2288" s="230" t="s">
        <v>2383</v>
      </c>
      <c r="F2288" s="231"/>
      <c r="G2288" s="231"/>
      <c r="H2288" s="232"/>
      <c r="I2288" s="197" t="s">
        <v>2657</v>
      </c>
      <c r="J2288" s="192" t="s">
        <v>2383</v>
      </c>
    </row>
    <row r="2289" spans="1:10" ht="14.25" customHeight="1" x14ac:dyDescent="0.25">
      <c r="A2289" s="197" t="s">
        <v>2656</v>
      </c>
      <c r="B2289" s="230" t="s">
        <v>2655</v>
      </c>
      <c r="C2289" s="231"/>
      <c r="D2289" s="231"/>
      <c r="E2289" s="231"/>
      <c r="F2289" s="231"/>
      <c r="G2289" s="231"/>
      <c r="H2289" s="231"/>
      <c r="I2289" s="231"/>
      <c r="J2289" s="232"/>
    </row>
    <row r="2290" spans="1:10" ht="14.25" customHeight="1" x14ac:dyDescent="0.25">
      <c r="A2290" s="239" t="s">
        <v>2627</v>
      </c>
      <c r="B2290" s="240"/>
      <c r="C2290" s="240"/>
      <c r="D2290" s="240"/>
      <c r="E2290" s="241"/>
      <c r="F2290" s="188">
        <v>12.92</v>
      </c>
      <c r="G2290" s="239" t="s">
        <v>2626</v>
      </c>
      <c r="H2290" s="240"/>
      <c r="I2290" s="241"/>
      <c r="J2290" s="188">
        <v>424.91</v>
      </c>
    </row>
    <row r="2291" spans="1:10" ht="14.25" customHeight="1" x14ac:dyDescent="0.25">
      <c r="A2291" s="239" t="s">
        <v>2625</v>
      </c>
      <c r="B2291" s="240"/>
      <c r="C2291" s="240"/>
      <c r="D2291" s="240"/>
      <c r="E2291" s="241"/>
      <c r="F2291" s="188">
        <v>15.33</v>
      </c>
      <c r="G2291" s="239" t="s">
        <v>2624</v>
      </c>
      <c r="H2291" s="240"/>
      <c r="I2291" s="241"/>
      <c r="J2291" s="188">
        <v>95.48</v>
      </c>
    </row>
    <row r="2292" spans="1:10" ht="14.25" customHeight="1" x14ac:dyDescent="0.25">
      <c r="A2292" s="239" t="s">
        <v>2623</v>
      </c>
      <c r="B2292" s="240"/>
      <c r="C2292" s="240"/>
      <c r="D2292" s="240"/>
      <c r="E2292" s="241"/>
      <c r="F2292" s="188">
        <v>28.25</v>
      </c>
      <c r="G2292" s="239" t="s">
        <v>2622</v>
      </c>
      <c r="H2292" s="240"/>
      <c r="I2292" s="241"/>
      <c r="J2292" s="188">
        <v>520.39</v>
      </c>
    </row>
    <row r="2293" spans="1:10" ht="22.9" customHeight="1" x14ac:dyDescent="0.25">
      <c r="A2293" s="196" t="s">
        <v>392</v>
      </c>
      <c r="B2293" s="196" t="s">
        <v>2630</v>
      </c>
      <c r="C2293" s="196" t="s">
        <v>3627</v>
      </c>
      <c r="D2293" s="233" t="s">
        <v>393</v>
      </c>
      <c r="E2293" s="234"/>
      <c r="F2293" s="234"/>
      <c r="G2293" s="234"/>
      <c r="H2293" s="234"/>
      <c r="I2293" s="235"/>
      <c r="J2293" s="196" t="s">
        <v>198</v>
      </c>
    </row>
    <row r="2294" spans="1:10" ht="14.25" customHeight="1" x14ac:dyDescent="0.25">
      <c r="A2294" s="195" t="s">
        <v>74</v>
      </c>
      <c r="B2294" s="195" t="s">
        <v>75</v>
      </c>
      <c r="C2294" s="195" t="s">
        <v>29</v>
      </c>
      <c r="D2294" s="236" t="s">
        <v>30</v>
      </c>
      <c r="E2294" s="237"/>
      <c r="F2294" s="238"/>
      <c r="G2294" s="195" t="s">
        <v>2635</v>
      </c>
      <c r="H2294" s="195" t="s">
        <v>1465</v>
      </c>
      <c r="I2294" s="194" t="s">
        <v>2634</v>
      </c>
      <c r="J2294" s="193" t="s">
        <v>76</v>
      </c>
    </row>
    <row r="2295" spans="1:10" ht="22.9" customHeight="1" x14ac:dyDescent="0.25">
      <c r="A2295" s="192" t="s">
        <v>2643</v>
      </c>
      <c r="B2295" s="192" t="s">
        <v>2630</v>
      </c>
      <c r="C2295" s="192" t="s">
        <v>3626</v>
      </c>
      <c r="D2295" s="230" t="s">
        <v>2288</v>
      </c>
      <c r="E2295" s="231"/>
      <c r="F2295" s="232"/>
      <c r="G2295" s="192" t="s">
        <v>1</v>
      </c>
      <c r="H2295" s="191">
        <v>24.4</v>
      </c>
      <c r="I2295" s="190">
        <v>0.1782</v>
      </c>
      <c r="J2295" s="189">
        <v>4.3499999999999996</v>
      </c>
    </row>
    <row r="2296" spans="1:10" ht="14.25" customHeight="1" x14ac:dyDescent="0.25">
      <c r="A2296" s="192" t="s">
        <v>2643</v>
      </c>
      <c r="B2296" s="192" t="s">
        <v>2630</v>
      </c>
      <c r="C2296" s="192" t="s">
        <v>3625</v>
      </c>
      <c r="D2296" s="230" t="s">
        <v>1682</v>
      </c>
      <c r="E2296" s="231"/>
      <c r="F2296" s="232"/>
      <c r="G2296" s="192" t="s">
        <v>1</v>
      </c>
      <c r="H2296" s="191">
        <v>2.0832999999999999</v>
      </c>
      <c r="I2296" s="190">
        <v>150.28219999999999</v>
      </c>
      <c r="J2296" s="189">
        <v>313.08</v>
      </c>
    </row>
    <row r="2297" spans="1:10" ht="14.25" customHeight="1" x14ac:dyDescent="0.25">
      <c r="A2297" s="192" t="s">
        <v>2643</v>
      </c>
      <c r="B2297" s="192" t="s">
        <v>2630</v>
      </c>
      <c r="C2297" s="192" t="s">
        <v>3624</v>
      </c>
      <c r="D2297" s="230" t="s">
        <v>1982</v>
      </c>
      <c r="E2297" s="231"/>
      <c r="F2297" s="232"/>
      <c r="G2297" s="192" t="s">
        <v>1</v>
      </c>
      <c r="H2297" s="191">
        <v>1.2466999999999999</v>
      </c>
      <c r="I2297" s="190">
        <v>21.258199999999999</v>
      </c>
      <c r="J2297" s="189">
        <v>26.5</v>
      </c>
    </row>
    <row r="2298" spans="1:10" ht="14.25" customHeight="1" x14ac:dyDescent="0.25">
      <c r="A2298" s="192" t="s">
        <v>2631</v>
      </c>
      <c r="B2298" s="192" t="s">
        <v>2630</v>
      </c>
      <c r="C2298" s="192" t="s">
        <v>2639</v>
      </c>
      <c r="D2298" s="230" t="s">
        <v>2638</v>
      </c>
      <c r="E2298" s="231"/>
      <c r="F2298" s="232"/>
      <c r="G2298" s="192" t="s">
        <v>0</v>
      </c>
      <c r="H2298" s="191">
        <v>1.7489617</v>
      </c>
      <c r="I2298" s="190">
        <v>8.93</v>
      </c>
      <c r="J2298" s="189">
        <v>34.15</v>
      </c>
    </row>
    <row r="2299" spans="1:10" ht="14.25" customHeight="1" x14ac:dyDescent="0.25">
      <c r="A2299" s="192" t="s">
        <v>2631</v>
      </c>
      <c r="B2299" s="192" t="s">
        <v>2630</v>
      </c>
      <c r="C2299" s="192" t="s">
        <v>2646</v>
      </c>
      <c r="D2299" s="230" t="s">
        <v>2645</v>
      </c>
      <c r="E2299" s="231"/>
      <c r="F2299" s="232"/>
      <c r="G2299" s="192" t="s">
        <v>0</v>
      </c>
      <c r="H2299" s="191">
        <v>0.87396859999999998</v>
      </c>
      <c r="I2299" s="190">
        <v>6.46</v>
      </c>
      <c r="J2299" s="189">
        <v>12.35</v>
      </c>
    </row>
    <row r="2300" spans="1:10" ht="14.25" customHeight="1" x14ac:dyDescent="0.25">
      <c r="A2300" s="239" t="s">
        <v>2627</v>
      </c>
      <c r="B2300" s="240"/>
      <c r="C2300" s="240"/>
      <c r="D2300" s="240"/>
      <c r="E2300" s="241"/>
      <c r="F2300" s="188">
        <v>21.26</v>
      </c>
      <c r="G2300" s="239" t="s">
        <v>2626</v>
      </c>
      <c r="H2300" s="240"/>
      <c r="I2300" s="241"/>
      <c r="J2300" s="188">
        <v>410.78</v>
      </c>
    </row>
    <row r="2301" spans="1:10" ht="14.25" customHeight="1" x14ac:dyDescent="0.25">
      <c r="A2301" s="239" t="s">
        <v>2625</v>
      </c>
      <c r="B2301" s="240"/>
      <c r="C2301" s="240"/>
      <c r="D2301" s="240"/>
      <c r="E2301" s="241"/>
      <c r="F2301" s="188">
        <v>25.24</v>
      </c>
      <c r="G2301" s="239" t="s">
        <v>2624</v>
      </c>
      <c r="H2301" s="240"/>
      <c r="I2301" s="241"/>
      <c r="J2301" s="188">
        <v>92.3</v>
      </c>
    </row>
    <row r="2302" spans="1:10" ht="14.25" customHeight="1" x14ac:dyDescent="0.25">
      <c r="A2302" s="239" t="s">
        <v>2623</v>
      </c>
      <c r="B2302" s="240"/>
      <c r="C2302" s="240"/>
      <c r="D2302" s="240"/>
      <c r="E2302" s="241"/>
      <c r="F2302" s="188">
        <v>46.5</v>
      </c>
      <c r="G2302" s="239" t="s">
        <v>2622</v>
      </c>
      <c r="H2302" s="240"/>
      <c r="I2302" s="241"/>
      <c r="J2302" s="188">
        <v>503.08</v>
      </c>
    </row>
    <row r="2303" spans="1:10" ht="14.25" customHeight="1" x14ac:dyDescent="0.25">
      <c r="A2303" s="196" t="s">
        <v>394</v>
      </c>
      <c r="B2303" s="196" t="s">
        <v>2637</v>
      </c>
      <c r="C2303" s="196" t="s">
        <v>3623</v>
      </c>
      <c r="D2303" s="233" t="s">
        <v>395</v>
      </c>
      <c r="E2303" s="234"/>
      <c r="F2303" s="234"/>
      <c r="G2303" s="234"/>
      <c r="H2303" s="234"/>
      <c r="I2303" s="235"/>
      <c r="J2303" s="196" t="s">
        <v>1574</v>
      </c>
    </row>
    <row r="2304" spans="1:10" ht="14.25" customHeight="1" x14ac:dyDescent="0.25">
      <c r="A2304" s="195" t="s">
        <v>74</v>
      </c>
      <c r="B2304" s="195" t="s">
        <v>75</v>
      </c>
      <c r="C2304" s="195" t="s">
        <v>29</v>
      </c>
      <c r="D2304" s="236" t="s">
        <v>30</v>
      </c>
      <c r="E2304" s="237"/>
      <c r="F2304" s="238"/>
      <c r="G2304" s="195" t="s">
        <v>2635</v>
      </c>
      <c r="H2304" s="195" t="s">
        <v>1465</v>
      </c>
      <c r="I2304" s="194" t="s">
        <v>2634</v>
      </c>
      <c r="J2304" s="193" t="s">
        <v>76</v>
      </c>
    </row>
    <row r="2305" spans="1:10" ht="14.25" customHeight="1" x14ac:dyDescent="0.25">
      <c r="A2305" s="192" t="s">
        <v>2643</v>
      </c>
      <c r="B2305" s="192" t="s">
        <v>2642</v>
      </c>
      <c r="C2305" s="192" t="s">
        <v>1635</v>
      </c>
      <c r="D2305" s="230" t="s">
        <v>1636</v>
      </c>
      <c r="E2305" s="231"/>
      <c r="F2305" s="232"/>
      <c r="G2305" s="192" t="s">
        <v>16</v>
      </c>
      <c r="H2305" s="191">
        <v>1</v>
      </c>
      <c r="I2305" s="190">
        <v>126.5125</v>
      </c>
      <c r="J2305" s="189">
        <v>126.51</v>
      </c>
    </row>
    <row r="2306" spans="1:10" ht="14.25" customHeight="1" x14ac:dyDescent="0.25">
      <c r="A2306" s="192" t="s">
        <v>2643</v>
      </c>
      <c r="B2306" s="192" t="s">
        <v>2630</v>
      </c>
      <c r="C2306" s="192" t="s">
        <v>3622</v>
      </c>
      <c r="D2306" s="230" t="s">
        <v>1604</v>
      </c>
      <c r="E2306" s="231"/>
      <c r="F2306" s="232"/>
      <c r="G2306" s="192" t="s">
        <v>1574</v>
      </c>
      <c r="H2306" s="191">
        <v>1.05</v>
      </c>
      <c r="I2306" s="190">
        <v>235.3475</v>
      </c>
      <c r="J2306" s="189">
        <v>247.11</v>
      </c>
    </row>
    <row r="2307" spans="1:10" ht="14.25" customHeight="1" x14ac:dyDescent="0.25">
      <c r="A2307" s="192" t="s">
        <v>2631</v>
      </c>
      <c r="B2307" s="192" t="s">
        <v>2630</v>
      </c>
      <c r="C2307" s="192" t="s">
        <v>2949</v>
      </c>
      <c r="D2307" s="230" t="s">
        <v>2948</v>
      </c>
      <c r="E2307" s="231"/>
      <c r="F2307" s="232"/>
      <c r="G2307" s="192" t="s">
        <v>0</v>
      </c>
      <c r="H2307" s="191">
        <v>2.5304867999999998</v>
      </c>
      <c r="I2307" s="190">
        <v>6.46</v>
      </c>
      <c r="J2307" s="189">
        <v>35.74</v>
      </c>
    </row>
    <row r="2308" spans="1:10" ht="14.25" customHeight="1" x14ac:dyDescent="0.25">
      <c r="A2308" s="192" t="s">
        <v>2631</v>
      </c>
      <c r="B2308" s="192" t="s">
        <v>2630</v>
      </c>
      <c r="C2308" s="192" t="s">
        <v>3615</v>
      </c>
      <c r="D2308" s="230" t="s">
        <v>3614</v>
      </c>
      <c r="E2308" s="231"/>
      <c r="F2308" s="232"/>
      <c r="G2308" s="192" t="s">
        <v>0</v>
      </c>
      <c r="H2308" s="191">
        <v>2.5304867999999998</v>
      </c>
      <c r="I2308" s="190">
        <v>8.93</v>
      </c>
      <c r="J2308" s="189">
        <v>49.41</v>
      </c>
    </row>
    <row r="2309" spans="1:10" ht="14.25" customHeight="1" x14ac:dyDescent="0.25">
      <c r="A2309" s="239" t="s">
        <v>2627</v>
      </c>
      <c r="B2309" s="240"/>
      <c r="C2309" s="240"/>
      <c r="D2309" s="240"/>
      <c r="E2309" s="241"/>
      <c r="F2309" s="188">
        <v>38.94</v>
      </c>
      <c r="G2309" s="239" t="s">
        <v>2626</v>
      </c>
      <c r="H2309" s="240"/>
      <c r="I2309" s="241"/>
      <c r="J2309" s="188">
        <v>497.12</v>
      </c>
    </row>
    <row r="2310" spans="1:10" ht="14.25" customHeight="1" x14ac:dyDescent="0.25">
      <c r="A2310" s="239" t="s">
        <v>2625</v>
      </c>
      <c r="B2310" s="240"/>
      <c r="C2310" s="240"/>
      <c r="D2310" s="240"/>
      <c r="E2310" s="241"/>
      <c r="F2310" s="188">
        <v>46.24</v>
      </c>
      <c r="G2310" s="239" t="s">
        <v>2624</v>
      </c>
      <c r="H2310" s="240"/>
      <c r="I2310" s="241"/>
      <c r="J2310" s="188">
        <v>111.7</v>
      </c>
    </row>
    <row r="2311" spans="1:10" ht="14.25" customHeight="1" x14ac:dyDescent="0.25">
      <c r="A2311" s="239" t="s">
        <v>2623</v>
      </c>
      <c r="B2311" s="240"/>
      <c r="C2311" s="240"/>
      <c r="D2311" s="240"/>
      <c r="E2311" s="241"/>
      <c r="F2311" s="188">
        <v>85.18</v>
      </c>
      <c r="G2311" s="239" t="s">
        <v>2622</v>
      </c>
      <c r="H2311" s="240"/>
      <c r="I2311" s="241"/>
      <c r="J2311" s="188">
        <v>608.82000000000005</v>
      </c>
    </row>
    <row r="2312" spans="1:10" ht="14.25" customHeight="1" x14ac:dyDescent="0.25">
      <c r="A2312" s="196" t="s">
        <v>396</v>
      </c>
      <c r="B2312" s="196" t="s">
        <v>2630</v>
      </c>
      <c r="C2312" s="196" t="s">
        <v>3621</v>
      </c>
      <c r="D2312" s="233" t="s">
        <v>397</v>
      </c>
      <c r="E2312" s="234"/>
      <c r="F2312" s="234"/>
      <c r="G2312" s="234"/>
      <c r="H2312" s="234"/>
      <c r="I2312" s="235"/>
      <c r="J2312" s="196" t="s">
        <v>10</v>
      </c>
    </row>
    <row r="2313" spans="1:10" ht="14.25" customHeight="1" x14ac:dyDescent="0.25">
      <c r="A2313" s="195" t="s">
        <v>74</v>
      </c>
      <c r="B2313" s="195" t="s">
        <v>75</v>
      </c>
      <c r="C2313" s="195" t="s">
        <v>29</v>
      </c>
      <c r="D2313" s="236" t="s">
        <v>30</v>
      </c>
      <c r="E2313" s="237"/>
      <c r="F2313" s="238"/>
      <c r="G2313" s="195" t="s">
        <v>2635</v>
      </c>
      <c r="H2313" s="195" t="s">
        <v>1465</v>
      </c>
      <c r="I2313" s="194" t="s">
        <v>2634</v>
      </c>
      <c r="J2313" s="193" t="s">
        <v>76</v>
      </c>
    </row>
    <row r="2314" spans="1:10" ht="14.25" customHeight="1" x14ac:dyDescent="0.25">
      <c r="A2314" s="192" t="s">
        <v>2643</v>
      </c>
      <c r="B2314" s="192" t="s">
        <v>2630</v>
      </c>
      <c r="C2314" s="192" t="s">
        <v>2702</v>
      </c>
      <c r="D2314" s="230" t="s">
        <v>1597</v>
      </c>
      <c r="E2314" s="231"/>
      <c r="F2314" s="232"/>
      <c r="G2314" s="192" t="s">
        <v>1575</v>
      </c>
      <c r="H2314" s="191">
        <v>2.14E-3</v>
      </c>
      <c r="I2314" s="190">
        <v>78.9893</v>
      </c>
      <c r="J2314" s="189">
        <v>0.17</v>
      </c>
    </row>
    <row r="2315" spans="1:10" ht="14.25" customHeight="1" x14ac:dyDescent="0.25">
      <c r="A2315" s="192" t="s">
        <v>2643</v>
      </c>
      <c r="B2315" s="192" t="s">
        <v>2630</v>
      </c>
      <c r="C2315" s="192" t="s">
        <v>2700</v>
      </c>
      <c r="D2315" s="230" t="s">
        <v>1579</v>
      </c>
      <c r="E2315" s="231"/>
      <c r="F2315" s="232"/>
      <c r="G2315" s="192" t="s">
        <v>19</v>
      </c>
      <c r="H2315" s="191">
        <v>0.96592</v>
      </c>
      <c r="I2315" s="190">
        <v>0.90739999999999998</v>
      </c>
      <c r="J2315" s="189">
        <v>0.88</v>
      </c>
    </row>
    <row r="2316" spans="1:10" ht="22.9" customHeight="1" x14ac:dyDescent="0.25">
      <c r="A2316" s="192" t="s">
        <v>2643</v>
      </c>
      <c r="B2316" s="192" t="s">
        <v>2630</v>
      </c>
      <c r="C2316" s="192" t="s">
        <v>3620</v>
      </c>
      <c r="D2316" s="230" t="s">
        <v>1835</v>
      </c>
      <c r="E2316" s="231"/>
      <c r="F2316" s="232"/>
      <c r="G2316" s="192" t="s">
        <v>10</v>
      </c>
      <c r="H2316" s="191">
        <v>1</v>
      </c>
      <c r="I2316" s="190">
        <v>3.9211</v>
      </c>
      <c r="J2316" s="189">
        <v>3.92</v>
      </c>
    </row>
    <row r="2317" spans="1:10" ht="14.25" customHeight="1" x14ac:dyDescent="0.25">
      <c r="A2317" s="192" t="s">
        <v>2631</v>
      </c>
      <c r="B2317" s="192" t="s">
        <v>2630</v>
      </c>
      <c r="C2317" s="192" t="s">
        <v>2639</v>
      </c>
      <c r="D2317" s="230" t="s">
        <v>2638</v>
      </c>
      <c r="E2317" s="231"/>
      <c r="F2317" s="232"/>
      <c r="G2317" s="192" t="s">
        <v>0</v>
      </c>
      <c r="H2317" s="191">
        <v>0.26523190000000002</v>
      </c>
      <c r="I2317" s="190">
        <v>8.93</v>
      </c>
      <c r="J2317" s="189">
        <v>5.18</v>
      </c>
    </row>
    <row r="2318" spans="1:10" ht="14.25" customHeight="1" x14ac:dyDescent="0.25">
      <c r="A2318" s="192" t="s">
        <v>2631</v>
      </c>
      <c r="B2318" s="192" t="s">
        <v>2630</v>
      </c>
      <c r="C2318" s="192" t="s">
        <v>2646</v>
      </c>
      <c r="D2318" s="230" t="s">
        <v>2645</v>
      </c>
      <c r="E2318" s="231"/>
      <c r="F2318" s="232"/>
      <c r="G2318" s="192" t="s">
        <v>0</v>
      </c>
      <c r="H2318" s="191">
        <v>0.1501381</v>
      </c>
      <c r="I2318" s="190">
        <v>6.46</v>
      </c>
      <c r="J2318" s="189">
        <v>2.12</v>
      </c>
    </row>
    <row r="2319" spans="1:10" ht="14.25" customHeight="1" x14ac:dyDescent="0.25">
      <c r="A2319" s="239" t="s">
        <v>2627</v>
      </c>
      <c r="B2319" s="240"/>
      <c r="C2319" s="240"/>
      <c r="D2319" s="240"/>
      <c r="E2319" s="241"/>
      <c r="F2319" s="188">
        <v>3.34</v>
      </c>
      <c r="G2319" s="239" t="s">
        <v>2626</v>
      </c>
      <c r="H2319" s="240"/>
      <c r="I2319" s="241"/>
      <c r="J2319" s="188">
        <v>15.49</v>
      </c>
    </row>
    <row r="2320" spans="1:10" ht="14.25" customHeight="1" x14ac:dyDescent="0.25">
      <c r="A2320" s="239" t="s">
        <v>2625</v>
      </c>
      <c r="B2320" s="240"/>
      <c r="C2320" s="240"/>
      <c r="D2320" s="240"/>
      <c r="E2320" s="241"/>
      <c r="F2320" s="188">
        <v>3.96</v>
      </c>
      <c r="G2320" s="239" t="s">
        <v>2624</v>
      </c>
      <c r="H2320" s="240"/>
      <c r="I2320" s="241"/>
      <c r="J2320" s="188">
        <v>3.48</v>
      </c>
    </row>
    <row r="2321" spans="1:10" ht="14.25" customHeight="1" x14ac:dyDescent="0.25">
      <c r="A2321" s="239" t="s">
        <v>2623</v>
      </c>
      <c r="B2321" s="240"/>
      <c r="C2321" s="240"/>
      <c r="D2321" s="240"/>
      <c r="E2321" s="241"/>
      <c r="F2321" s="188">
        <v>7.3</v>
      </c>
      <c r="G2321" s="239" t="s">
        <v>2622</v>
      </c>
      <c r="H2321" s="240"/>
      <c r="I2321" s="241"/>
      <c r="J2321" s="188">
        <v>18.97</v>
      </c>
    </row>
    <row r="2322" spans="1:10" ht="14.25" customHeight="1" x14ac:dyDescent="0.25">
      <c r="A2322" s="196" t="s">
        <v>398</v>
      </c>
      <c r="B2322" s="196" t="s">
        <v>2642</v>
      </c>
      <c r="C2322" s="196" t="s">
        <v>3619</v>
      </c>
      <c r="D2322" s="233" t="s">
        <v>399</v>
      </c>
      <c r="E2322" s="234"/>
      <c r="F2322" s="234"/>
      <c r="G2322" s="234"/>
      <c r="H2322" s="234"/>
      <c r="I2322" s="235"/>
      <c r="J2322" s="196" t="s">
        <v>198</v>
      </c>
    </row>
    <row r="2323" spans="1:10" ht="14.25" customHeight="1" x14ac:dyDescent="0.25">
      <c r="A2323" s="195" t="s">
        <v>74</v>
      </c>
      <c r="B2323" s="195" t="s">
        <v>75</v>
      </c>
      <c r="C2323" s="195" t="s">
        <v>29</v>
      </c>
      <c r="D2323" s="236" t="s">
        <v>30</v>
      </c>
      <c r="E2323" s="237"/>
      <c r="F2323" s="238"/>
      <c r="G2323" s="195" t="s">
        <v>2635</v>
      </c>
      <c r="H2323" s="195" t="s">
        <v>1465</v>
      </c>
      <c r="I2323" s="194" t="s">
        <v>2634</v>
      </c>
      <c r="J2323" s="193" t="s">
        <v>76</v>
      </c>
    </row>
    <row r="2324" spans="1:10" ht="14.25" customHeight="1" x14ac:dyDescent="0.25">
      <c r="A2324" s="192" t="s">
        <v>2643</v>
      </c>
      <c r="B2324" s="192" t="s">
        <v>2642</v>
      </c>
      <c r="C2324" s="192" t="s">
        <v>2453</v>
      </c>
      <c r="D2324" s="230" t="s">
        <v>2454</v>
      </c>
      <c r="E2324" s="231"/>
      <c r="F2324" s="232"/>
      <c r="G2324" s="192" t="s">
        <v>16</v>
      </c>
      <c r="H2324" s="191">
        <v>1</v>
      </c>
      <c r="I2324" s="190">
        <v>1.3772</v>
      </c>
      <c r="J2324" s="189">
        <v>1.38</v>
      </c>
    </row>
    <row r="2325" spans="1:10" ht="14.25" customHeight="1" x14ac:dyDescent="0.25">
      <c r="A2325" s="192" t="s">
        <v>2643</v>
      </c>
      <c r="B2325" s="192" t="s">
        <v>2642</v>
      </c>
      <c r="C2325" s="192" t="s">
        <v>2285</v>
      </c>
      <c r="D2325" s="230" t="s">
        <v>399</v>
      </c>
      <c r="E2325" s="231"/>
      <c r="F2325" s="232"/>
      <c r="G2325" s="192" t="s">
        <v>1574</v>
      </c>
      <c r="H2325" s="191">
        <v>1</v>
      </c>
      <c r="I2325" s="190">
        <v>4.1478999999999999</v>
      </c>
      <c r="J2325" s="189">
        <v>4.1500000000000004</v>
      </c>
    </row>
    <row r="2326" spans="1:10" ht="14.25" customHeight="1" x14ac:dyDescent="0.25">
      <c r="A2326" s="192" t="s">
        <v>2631</v>
      </c>
      <c r="B2326" s="192" t="s">
        <v>2642</v>
      </c>
      <c r="C2326" s="192" t="s">
        <v>2641</v>
      </c>
      <c r="D2326" s="230" t="s">
        <v>2640</v>
      </c>
      <c r="E2326" s="231"/>
      <c r="F2326" s="232"/>
      <c r="G2326" s="192" t="s">
        <v>0</v>
      </c>
      <c r="H2326" s="191">
        <v>0.31595709999999999</v>
      </c>
      <c r="I2326" s="190">
        <v>6.46</v>
      </c>
      <c r="J2326" s="189">
        <v>4.46</v>
      </c>
    </row>
    <row r="2327" spans="1:10" ht="14.25" customHeight="1" x14ac:dyDescent="0.25">
      <c r="A2327" s="192" t="s">
        <v>2631</v>
      </c>
      <c r="B2327" s="192" t="s">
        <v>2630</v>
      </c>
      <c r="C2327" s="192" t="s">
        <v>2639</v>
      </c>
      <c r="D2327" s="230" t="s">
        <v>2638</v>
      </c>
      <c r="E2327" s="231"/>
      <c r="F2327" s="232"/>
      <c r="G2327" s="192" t="s">
        <v>0</v>
      </c>
      <c r="H2327" s="191">
        <v>0.31595709999999999</v>
      </c>
      <c r="I2327" s="190">
        <v>8.93</v>
      </c>
      <c r="J2327" s="189">
        <v>6.17</v>
      </c>
    </row>
    <row r="2328" spans="1:10" ht="14.25" customHeight="1" x14ac:dyDescent="0.25">
      <c r="A2328" s="239" t="s">
        <v>2627</v>
      </c>
      <c r="B2328" s="240"/>
      <c r="C2328" s="240"/>
      <c r="D2328" s="240"/>
      <c r="E2328" s="241"/>
      <c r="F2328" s="188">
        <v>4.8600000000000003</v>
      </c>
      <c r="G2328" s="239" t="s">
        <v>2626</v>
      </c>
      <c r="H2328" s="240"/>
      <c r="I2328" s="241"/>
      <c r="J2328" s="188">
        <v>21.06</v>
      </c>
    </row>
    <row r="2329" spans="1:10" ht="14.25" customHeight="1" x14ac:dyDescent="0.25">
      <c r="A2329" s="239" t="s">
        <v>2625</v>
      </c>
      <c r="B2329" s="240"/>
      <c r="C2329" s="240"/>
      <c r="D2329" s="240"/>
      <c r="E2329" s="241"/>
      <c r="F2329" s="188">
        <v>5.77</v>
      </c>
      <c r="G2329" s="239" t="s">
        <v>2624</v>
      </c>
      <c r="H2329" s="240"/>
      <c r="I2329" s="241"/>
      <c r="J2329" s="188">
        <v>4.7300000000000004</v>
      </c>
    </row>
    <row r="2330" spans="1:10" ht="14.25" customHeight="1" x14ac:dyDescent="0.25">
      <c r="A2330" s="239" t="s">
        <v>2623</v>
      </c>
      <c r="B2330" s="240"/>
      <c r="C2330" s="240"/>
      <c r="D2330" s="240"/>
      <c r="E2330" s="241"/>
      <c r="F2330" s="188">
        <v>10.63</v>
      </c>
      <c r="G2330" s="239" t="s">
        <v>2622</v>
      </c>
      <c r="H2330" s="240"/>
      <c r="I2330" s="241"/>
      <c r="J2330" s="188">
        <v>25.79</v>
      </c>
    </row>
    <row r="2331" spans="1:10" ht="14.25" customHeight="1" x14ac:dyDescent="0.25">
      <c r="A2331" s="196" t="s">
        <v>400</v>
      </c>
      <c r="B2331" s="196" t="s">
        <v>2630</v>
      </c>
      <c r="C2331" s="196" t="s">
        <v>3618</v>
      </c>
      <c r="D2331" s="233" t="s">
        <v>401</v>
      </c>
      <c r="E2331" s="234"/>
      <c r="F2331" s="234"/>
      <c r="G2331" s="234"/>
      <c r="H2331" s="234"/>
      <c r="I2331" s="235"/>
      <c r="J2331" s="196" t="s">
        <v>198</v>
      </c>
    </row>
    <row r="2332" spans="1:10" ht="14.25" customHeight="1" x14ac:dyDescent="0.25">
      <c r="A2332" s="195" t="s">
        <v>74</v>
      </c>
      <c r="B2332" s="195" t="s">
        <v>75</v>
      </c>
      <c r="C2332" s="195" t="s">
        <v>29</v>
      </c>
      <c r="D2332" s="236" t="s">
        <v>30</v>
      </c>
      <c r="E2332" s="237"/>
      <c r="F2332" s="238"/>
      <c r="G2332" s="195" t="s">
        <v>2635</v>
      </c>
      <c r="H2332" s="195" t="s">
        <v>1465</v>
      </c>
      <c r="I2332" s="194" t="s">
        <v>2634</v>
      </c>
      <c r="J2332" s="193" t="s">
        <v>76</v>
      </c>
    </row>
    <row r="2333" spans="1:10" ht="14.25" customHeight="1" x14ac:dyDescent="0.25">
      <c r="A2333" s="192" t="s">
        <v>2643</v>
      </c>
      <c r="B2333" s="192" t="s">
        <v>2630</v>
      </c>
      <c r="C2333" s="192" t="s">
        <v>3617</v>
      </c>
      <c r="D2333" s="230" t="s">
        <v>1683</v>
      </c>
      <c r="E2333" s="231"/>
      <c r="F2333" s="232"/>
      <c r="G2333" s="192" t="s">
        <v>1574</v>
      </c>
      <c r="H2333" s="191">
        <v>1</v>
      </c>
      <c r="I2333" s="190">
        <v>364.61450000000002</v>
      </c>
      <c r="J2333" s="189">
        <v>364.61</v>
      </c>
    </row>
    <row r="2334" spans="1:10" ht="22.9" customHeight="1" x14ac:dyDescent="0.25">
      <c r="A2334" s="192" t="s">
        <v>2643</v>
      </c>
      <c r="B2334" s="192" t="s">
        <v>2630</v>
      </c>
      <c r="C2334" s="192" t="s">
        <v>3616</v>
      </c>
      <c r="D2334" s="230" t="s">
        <v>2048</v>
      </c>
      <c r="E2334" s="231"/>
      <c r="F2334" s="232"/>
      <c r="G2334" s="192" t="s">
        <v>1</v>
      </c>
      <c r="H2334" s="191">
        <v>4</v>
      </c>
      <c r="I2334" s="190">
        <v>6.3433999999999999</v>
      </c>
      <c r="J2334" s="189">
        <v>25.37</v>
      </c>
    </row>
    <row r="2335" spans="1:10" ht="14.25" customHeight="1" x14ac:dyDescent="0.25">
      <c r="A2335" s="192" t="s">
        <v>2631</v>
      </c>
      <c r="B2335" s="192" t="s">
        <v>2630</v>
      </c>
      <c r="C2335" s="192" t="s">
        <v>2646</v>
      </c>
      <c r="D2335" s="230" t="s">
        <v>2645</v>
      </c>
      <c r="E2335" s="231"/>
      <c r="F2335" s="232"/>
      <c r="G2335" s="192" t="s">
        <v>0</v>
      </c>
      <c r="H2335" s="191">
        <v>0.42407640000000002</v>
      </c>
      <c r="I2335" s="190">
        <v>6.46</v>
      </c>
      <c r="J2335" s="189">
        <v>5.99</v>
      </c>
    </row>
    <row r="2336" spans="1:10" ht="14.25" customHeight="1" x14ac:dyDescent="0.25">
      <c r="A2336" s="192" t="s">
        <v>2631</v>
      </c>
      <c r="B2336" s="192" t="s">
        <v>2630</v>
      </c>
      <c r="C2336" s="192" t="s">
        <v>3615</v>
      </c>
      <c r="D2336" s="230" t="s">
        <v>3614</v>
      </c>
      <c r="E2336" s="231"/>
      <c r="F2336" s="232"/>
      <c r="G2336" s="192" t="s">
        <v>0</v>
      </c>
      <c r="H2336" s="191">
        <v>2.1203818000000001</v>
      </c>
      <c r="I2336" s="190">
        <v>8.93</v>
      </c>
      <c r="J2336" s="189">
        <v>41.4</v>
      </c>
    </row>
    <row r="2337" spans="1:10" ht="14.25" customHeight="1" x14ac:dyDescent="0.25">
      <c r="A2337" s="239" t="s">
        <v>2627</v>
      </c>
      <c r="B2337" s="240"/>
      <c r="C2337" s="240"/>
      <c r="D2337" s="240"/>
      <c r="E2337" s="241"/>
      <c r="F2337" s="188">
        <v>21.67</v>
      </c>
      <c r="G2337" s="239" t="s">
        <v>2626</v>
      </c>
      <c r="H2337" s="240"/>
      <c r="I2337" s="241"/>
      <c r="J2337" s="188">
        <v>456.97</v>
      </c>
    </row>
    <row r="2338" spans="1:10" ht="14.25" customHeight="1" x14ac:dyDescent="0.25">
      <c r="A2338" s="239" t="s">
        <v>2625</v>
      </c>
      <c r="B2338" s="240"/>
      <c r="C2338" s="240"/>
      <c r="D2338" s="240"/>
      <c r="E2338" s="241"/>
      <c r="F2338" s="188">
        <v>25.73</v>
      </c>
      <c r="G2338" s="239" t="s">
        <v>2624</v>
      </c>
      <c r="H2338" s="240"/>
      <c r="I2338" s="241"/>
      <c r="J2338" s="188">
        <v>102.68</v>
      </c>
    </row>
    <row r="2339" spans="1:10" ht="14.25" customHeight="1" x14ac:dyDescent="0.25">
      <c r="A2339" s="239" t="s">
        <v>2623</v>
      </c>
      <c r="B2339" s="240"/>
      <c r="C2339" s="240"/>
      <c r="D2339" s="240"/>
      <c r="E2339" s="241"/>
      <c r="F2339" s="188">
        <v>47.4</v>
      </c>
      <c r="G2339" s="239" t="s">
        <v>2622</v>
      </c>
      <c r="H2339" s="240"/>
      <c r="I2339" s="241"/>
      <c r="J2339" s="188">
        <v>559.65</v>
      </c>
    </row>
    <row r="2340" spans="1:10" ht="14.25" customHeight="1" x14ac:dyDescent="0.25">
      <c r="A2340" s="196" t="s">
        <v>403</v>
      </c>
      <c r="B2340" s="196" t="s">
        <v>2642</v>
      </c>
      <c r="C2340" s="196" t="s">
        <v>3613</v>
      </c>
      <c r="D2340" s="233" t="s">
        <v>1473</v>
      </c>
      <c r="E2340" s="234"/>
      <c r="F2340" s="234"/>
      <c r="G2340" s="234"/>
      <c r="H2340" s="234"/>
      <c r="I2340" s="235"/>
      <c r="J2340" s="196" t="s">
        <v>1574</v>
      </c>
    </row>
    <row r="2341" spans="1:10" ht="14.25" customHeight="1" x14ac:dyDescent="0.25">
      <c r="A2341" s="195" t="s">
        <v>74</v>
      </c>
      <c r="B2341" s="195" t="s">
        <v>75</v>
      </c>
      <c r="C2341" s="195" t="s">
        <v>29</v>
      </c>
      <c r="D2341" s="236" t="s">
        <v>30</v>
      </c>
      <c r="E2341" s="237"/>
      <c r="F2341" s="238"/>
      <c r="G2341" s="195" t="s">
        <v>2635</v>
      </c>
      <c r="H2341" s="195" t="s">
        <v>1465</v>
      </c>
      <c r="I2341" s="194" t="s">
        <v>2634</v>
      </c>
      <c r="J2341" s="193" t="s">
        <v>76</v>
      </c>
    </row>
    <row r="2342" spans="1:10" ht="14.25" customHeight="1" x14ac:dyDescent="0.25">
      <c r="A2342" s="192" t="s">
        <v>2643</v>
      </c>
      <c r="B2342" s="192" t="s">
        <v>2642</v>
      </c>
      <c r="C2342" s="192" t="s">
        <v>1580</v>
      </c>
      <c r="D2342" s="230" t="s">
        <v>1581</v>
      </c>
      <c r="E2342" s="231"/>
      <c r="F2342" s="232"/>
      <c r="G2342" s="192" t="s">
        <v>19</v>
      </c>
      <c r="H2342" s="191">
        <v>15.13</v>
      </c>
      <c r="I2342" s="190">
        <v>7.7774000000000001</v>
      </c>
      <c r="J2342" s="189">
        <v>117.67</v>
      </c>
    </row>
    <row r="2343" spans="1:10" ht="14.25" customHeight="1" x14ac:dyDescent="0.25">
      <c r="A2343" s="192" t="s">
        <v>2643</v>
      </c>
      <c r="B2343" s="192" t="s">
        <v>2642</v>
      </c>
      <c r="C2343" s="192" t="s">
        <v>1621</v>
      </c>
      <c r="D2343" s="230" t="s">
        <v>1622</v>
      </c>
      <c r="E2343" s="231"/>
      <c r="F2343" s="232"/>
      <c r="G2343" s="192" t="s">
        <v>10</v>
      </c>
      <c r="H2343" s="191">
        <v>0.15129999999999999</v>
      </c>
      <c r="I2343" s="190">
        <v>134.4357</v>
      </c>
      <c r="J2343" s="189">
        <v>20.34</v>
      </c>
    </row>
    <row r="2344" spans="1:10" ht="14.25" customHeight="1" x14ac:dyDescent="0.25">
      <c r="A2344" s="192" t="s">
        <v>2631</v>
      </c>
      <c r="B2344" s="192" t="s">
        <v>2630</v>
      </c>
      <c r="C2344" s="192" t="s">
        <v>2883</v>
      </c>
      <c r="D2344" s="230" t="s">
        <v>2882</v>
      </c>
      <c r="E2344" s="231"/>
      <c r="F2344" s="232"/>
      <c r="G2344" s="192" t="s">
        <v>0</v>
      </c>
      <c r="H2344" s="191">
        <v>1.7337133</v>
      </c>
      <c r="I2344" s="190">
        <v>6.46</v>
      </c>
      <c r="J2344" s="189">
        <v>24.49</v>
      </c>
    </row>
    <row r="2345" spans="1:10" ht="14.25" customHeight="1" x14ac:dyDescent="0.25">
      <c r="A2345" s="192" t="s">
        <v>2631</v>
      </c>
      <c r="B2345" s="192" t="s">
        <v>2630</v>
      </c>
      <c r="C2345" s="192" t="s">
        <v>2717</v>
      </c>
      <c r="D2345" s="230" t="s">
        <v>2716</v>
      </c>
      <c r="E2345" s="231"/>
      <c r="F2345" s="232"/>
      <c r="G2345" s="192" t="s">
        <v>0</v>
      </c>
      <c r="H2345" s="191">
        <v>2.025366</v>
      </c>
      <c r="I2345" s="190">
        <v>8.93</v>
      </c>
      <c r="J2345" s="189">
        <v>39.549999999999997</v>
      </c>
    </row>
    <row r="2346" spans="1:10" ht="14.25" customHeight="1" x14ac:dyDescent="0.25">
      <c r="A2346" s="239" t="s">
        <v>2627</v>
      </c>
      <c r="B2346" s="240"/>
      <c r="C2346" s="240"/>
      <c r="D2346" s="240"/>
      <c r="E2346" s="241"/>
      <c r="F2346" s="188">
        <v>29.29</v>
      </c>
      <c r="G2346" s="239" t="s">
        <v>2626</v>
      </c>
      <c r="H2346" s="240"/>
      <c r="I2346" s="241"/>
      <c r="J2346" s="188">
        <v>230.74</v>
      </c>
    </row>
    <row r="2347" spans="1:10" ht="14.25" customHeight="1" x14ac:dyDescent="0.25">
      <c r="A2347" s="239" t="s">
        <v>2625</v>
      </c>
      <c r="B2347" s="240"/>
      <c r="C2347" s="240"/>
      <c r="D2347" s="240"/>
      <c r="E2347" s="241"/>
      <c r="F2347" s="188">
        <v>34.770000000000003</v>
      </c>
      <c r="G2347" s="239" t="s">
        <v>2624</v>
      </c>
      <c r="H2347" s="240"/>
      <c r="I2347" s="241"/>
      <c r="J2347" s="188">
        <v>51.85</v>
      </c>
    </row>
    <row r="2348" spans="1:10" ht="14.25" customHeight="1" x14ac:dyDescent="0.25">
      <c r="A2348" s="239" t="s">
        <v>2623</v>
      </c>
      <c r="B2348" s="240"/>
      <c r="C2348" s="240"/>
      <c r="D2348" s="240"/>
      <c r="E2348" s="241"/>
      <c r="F2348" s="188">
        <v>64.06</v>
      </c>
      <c r="G2348" s="239" t="s">
        <v>2622</v>
      </c>
      <c r="H2348" s="240"/>
      <c r="I2348" s="241"/>
      <c r="J2348" s="188">
        <v>282.58999999999997</v>
      </c>
    </row>
    <row r="2349" spans="1:10" ht="14.25" customHeight="1" x14ac:dyDescent="0.25">
      <c r="A2349" s="196" t="s">
        <v>405</v>
      </c>
      <c r="B2349" s="196" t="s">
        <v>2630</v>
      </c>
      <c r="C2349" s="196" t="s">
        <v>3612</v>
      </c>
      <c r="D2349" s="233" t="s">
        <v>406</v>
      </c>
      <c r="E2349" s="234"/>
      <c r="F2349" s="234"/>
      <c r="G2349" s="234"/>
      <c r="H2349" s="234"/>
      <c r="I2349" s="235"/>
      <c r="J2349" s="196" t="s">
        <v>198</v>
      </c>
    </row>
    <row r="2350" spans="1:10" ht="14.25" customHeight="1" x14ac:dyDescent="0.25">
      <c r="A2350" s="195" t="s">
        <v>74</v>
      </c>
      <c r="B2350" s="195" t="s">
        <v>75</v>
      </c>
      <c r="C2350" s="195" t="s">
        <v>29</v>
      </c>
      <c r="D2350" s="236" t="s">
        <v>30</v>
      </c>
      <c r="E2350" s="237"/>
      <c r="F2350" s="238"/>
      <c r="G2350" s="195" t="s">
        <v>2635</v>
      </c>
      <c r="H2350" s="195" t="s">
        <v>1465</v>
      </c>
      <c r="I2350" s="194" t="s">
        <v>2634</v>
      </c>
      <c r="J2350" s="193" t="s">
        <v>76</v>
      </c>
    </row>
    <row r="2351" spans="1:10" ht="14.25" customHeight="1" x14ac:dyDescent="0.25">
      <c r="A2351" s="192" t="s">
        <v>2643</v>
      </c>
      <c r="B2351" s="192" t="s">
        <v>2630</v>
      </c>
      <c r="C2351" s="192" t="s">
        <v>2734</v>
      </c>
      <c r="D2351" s="230" t="s">
        <v>2009</v>
      </c>
      <c r="E2351" s="231"/>
      <c r="F2351" s="232"/>
      <c r="G2351" s="192" t="s">
        <v>2010</v>
      </c>
      <c r="H2351" s="191">
        <v>7.0200000000000004E-4</v>
      </c>
      <c r="I2351" s="190">
        <v>0.95599999999999996</v>
      </c>
      <c r="J2351" s="189">
        <v>0</v>
      </c>
    </row>
    <row r="2352" spans="1:10" ht="13.9" customHeight="1" x14ac:dyDescent="0.25"/>
    <row r="2353" spans="1:10" ht="11.25" customHeight="1" x14ac:dyDescent="0.25">
      <c r="A2353" s="242" t="s">
        <v>2621</v>
      </c>
      <c r="B2353" s="242"/>
      <c r="C2353" s="242"/>
      <c r="D2353" s="242"/>
      <c r="E2353" s="242"/>
      <c r="F2353" s="242"/>
      <c r="G2353" s="242"/>
      <c r="H2353" s="242"/>
      <c r="I2353" s="242"/>
      <c r="J2353" s="242"/>
    </row>
    <row r="2354" spans="1:10" ht="11.25" customHeight="1" x14ac:dyDescent="0.25">
      <c r="A2354" s="242" t="s">
        <v>2620</v>
      </c>
      <c r="B2354" s="242"/>
      <c r="C2354" s="242"/>
      <c r="D2354" s="242"/>
      <c r="E2354" s="242"/>
      <c r="F2354" s="242"/>
      <c r="G2354" s="242"/>
      <c r="H2354" s="242"/>
      <c r="I2354" s="242"/>
      <c r="J2354" s="242"/>
    </row>
    <row r="2355" spans="1:10" ht="11.25" customHeight="1" x14ac:dyDescent="0.25">
      <c r="A2355" s="242" t="s">
        <v>2619</v>
      </c>
      <c r="B2355" s="242"/>
      <c r="C2355" s="242"/>
      <c r="D2355" s="242"/>
      <c r="E2355" s="242"/>
      <c r="F2355" s="242"/>
      <c r="G2355" s="242"/>
      <c r="H2355" s="242"/>
      <c r="I2355" s="242"/>
      <c r="J2355" s="242"/>
    </row>
    <row r="2356" spans="1:10" ht="70.900000000000006" customHeight="1" x14ac:dyDescent="0.25"/>
    <row r="2357" spans="1:10" ht="14.25" customHeight="1" x14ac:dyDescent="0.25">
      <c r="A2357" s="210" t="s">
        <v>2673</v>
      </c>
      <c r="B2357" s="211"/>
      <c r="C2357" s="211"/>
      <c r="D2357" s="211"/>
      <c r="E2357" s="211"/>
      <c r="F2357" s="211"/>
      <c r="G2357" s="211"/>
      <c r="H2357" s="211"/>
      <c r="I2357" s="211"/>
      <c r="J2357" s="212"/>
    </row>
    <row r="2358" spans="1:10" ht="14.25" customHeight="1" x14ac:dyDescent="0.25">
      <c r="A2358" s="200" t="s">
        <v>2672</v>
      </c>
      <c r="B2358" s="213" t="s">
        <v>77</v>
      </c>
      <c r="C2358" s="214"/>
      <c r="D2358" s="214"/>
      <c r="E2358" s="214"/>
      <c r="F2358" s="214"/>
      <c r="G2358" s="214"/>
      <c r="H2358" s="215"/>
      <c r="I2358" s="197" t="s">
        <v>2671</v>
      </c>
      <c r="J2358" s="192" t="s">
        <v>3611</v>
      </c>
    </row>
    <row r="2359" spans="1:10" ht="14.25" customHeight="1" x14ac:dyDescent="0.25">
      <c r="A2359" s="200" t="s">
        <v>81</v>
      </c>
      <c r="B2359" s="213" t="s">
        <v>85</v>
      </c>
      <c r="C2359" s="214"/>
      <c r="D2359" s="214"/>
      <c r="E2359" s="214"/>
      <c r="F2359" s="214"/>
      <c r="G2359" s="214"/>
      <c r="H2359" s="215"/>
      <c r="I2359" s="197" t="s">
        <v>2669</v>
      </c>
      <c r="J2359" s="202">
        <v>45477</v>
      </c>
    </row>
    <row r="2360" spans="1:10" ht="14.25" customHeight="1" x14ac:dyDescent="0.25">
      <c r="A2360" s="199" t="s">
        <v>2668</v>
      </c>
      <c r="B2360" s="213" t="s">
        <v>2667</v>
      </c>
      <c r="C2360" s="214"/>
      <c r="D2360" s="214"/>
      <c r="E2360" s="214"/>
      <c r="F2360" s="214"/>
      <c r="G2360" s="214"/>
      <c r="H2360" s="215"/>
      <c r="I2360" s="216" t="s">
        <v>2666</v>
      </c>
      <c r="J2360" s="217"/>
    </row>
    <row r="2361" spans="1:10" ht="14.25" customHeight="1" x14ac:dyDescent="0.25">
      <c r="A2361" s="218" t="s">
        <v>2665</v>
      </c>
      <c r="B2361" s="221" t="s">
        <v>2664</v>
      </c>
      <c r="C2361" s="222"/>
      <c r="D2361" s="222"/>
      <c r="E2361" s="222"/>
      <c r="F2361" s="222"/>
      <c r="G2361" s="222"/>
      <c r="H2361" s="223"/>
      <c r="I2361" s="197" t="s">
        <v>2663</v>
      </c>
      <c r="J2361" s="192" t="s">
        <v>2662</v>
      </c>
    </row>
    <row r="2362" spans="1:10" ht="14.25" customHeight="1" x14ac:dyDescent="0.25">
      <c r="A2362" s="219"/>
      <c r="B2362" s="224"/>
      <c r="C2362" s="225"/>
      <c r="D2362" s="225"/>
      <c r="E2362" s="225"/>
      <c r="F2362" s="225"/>
      <c r="G2362" s="225"/>
      <c r="H2362" s="226"/>
      <c r="I2362" s="198" t="s">
        <v>2661</v>
      </c>
      <c r="J2362" s="192" t="s">
        <v>2660</v>
      </c>
    </row>
    <row r="2363" spans="1:10" ht="14.25" customHeight="1" x14ac:dyDescent="0.25">
      <c r="A2363" s="219"/>
      <c r="B2363" s="224"/>
      <c r="C2363" s="225"/>
      <c r="D2363" s="225"/>
      <c r="E2363" s="225"/>
      <c r="F2363" s="225"/>
      <c r="G2363" s="225"/>
      <c r="H2363" s="226"/>
      <c r="I2363" s="216" t="s">
        <v>27</v>
      </c>
      <c r="J2363" s="217"/>
    </row>
    <row r="2364" spans="1:10" ht="14.25" customHeight="1" x14ac:dyDescent="0.25">
      <c r="A2364" s="219"/>
      <c r="B2364" s="227"/>
      <c r="C2364" s="228"/>
      <c r="D2364" s="228"/>
      <c r="E2364" s="228"/>
      <c r="F2364" s="228"/>
      <c r="G2364" s="228"/>
      <c r="H2364" s="229"/>
      <c r="I2364" s="197" t="s">
        <v>2659</v>
      </c>
      <c r="J2364" s="192" t="s">
        <v>2658</v>
      </c>
    </row>
    <row r="2365" spans="1:10" ht="14.25" customHeight="1" x14ac:dyDescent="0.25">
      <c r="A2365" s="220"/>
      <c r="B2365" s="230" t="s">
        <v>2383</v>
      </c>
      <c r="C2365" s="231"/>
      <c r="D2365" s="232"/>
      <c r="E2365" s="230" t="s">
        <v>2383</v>
      </c>
      <c r="F2365" s="231"/>
      <c r="G2365" s="231"/>
      <c r="H2365" s="232"/>
      <c r="I2365" s="197" t="s">
        <v>2657</v>
      </c>
      <c r="J2365" s="192" t="s">
        <v>2383</v>
      </c>
    </row>
    <row r="2366" spans="1:10" ht="14.25" customHeight="1" x14ac:dyDescent="0.25">
      <c r="A2366" s="197" t="s">
        <v>2656</v>
      </c>
      <c r="B2366" s="230" t="s">
        <v>2655</v>
      </c>
      <c r="C2366" s="231"/>
      <c r="D2366" s="231"/>
      <c r="E2366" s="231"/>
      <c r="F2366" s="231"/>
      <c r="G2366" s="231"/>
      <c r="H2366" s="231"/>
      <c r="I2366" s="231"/>
      <c r="J2366" s="232"/>
    </row>
    <row r="2367" spans="1:10" ht="22.9" customHeight="1" x14ac:dyDescent="0.25">
      <c r="A2367" s="192" t="s">
        <v>2643</v>
      </c>
      <c r="B2367" s="192" t="s">
        <v>2630</v>
      </c>
      <c r="C2367" s="192" t="s">
        <v>3610</v>
      </c>
      <c r="D2367" s="230" t="s">
        <v>1665</v>
      </c>
      <c r="E2367" s="231"/>
      <c r="F2367" s="232"/>
      <c r="G2367" s="192" t="s">
        <v>16</v>
      </c>
      <c r="H2367" s="191">
        <v>4.1500000000000004</v>
      </c>
      <c r="I2367" s="190">
        <v>1.7094</v>
      </c>
      <c r="J2367" s="189">
        <v>7.09</v>
      </c>
    </row>
    <row r="2368" spans="1:10" ht="32.65" customHeight="1" x14ac:dyDescent="0.25">
      <c r="A2368" s="192" t="s">
        <v>2643</v>
      </c>
      <c r="B2368" s="192" t="s">
        <v>2630</v>
      </c>
      <c r="C2368" s="192" t="s">
        <v>3609</v>
      </c>
      <c r="D2368" s="230" t="s">
        <v>1578</v>
      </c>
      <c r="E2368" s="231"/>
      <c r="F2368" s="232"/>
      <c r="G2368" s="192" t="s">
        <v>1574</v>
      </c>
      <c r="H2368" s="191">
        <v>1.1459999999999999</v>
      </c>
      <c r="I2368" s="190">
        <v>147.3656</v>
      </c>
      <c r="J2368" s="189">
        <v>168.88</v>
      </c>
    </row>
    <row r="2369" spans="1:10" ht="22.9" customHeight="1" x14ac:dyDescent="0.25">
      <c r="A2369" s="192" t="s">
        <v>2725</v>
      </c>
      <c r="B2369" s="192" t="s">
        <v>2630</v>
      </c>
      <c r="C2369" s="192" t="s">
        <v>3602</v>
      </c>
      <c r="D2369" s="230" t="s">
        <v>2548</v>
      </c>
      <c r="E2369" s="231"/>
      <c r="F2369" s="232"/>
      <c r="G2369" s="192" t="s">
        <v>1</v>
      </c>
      <c r="H2369" s="191">
        <v>1.9999999999999999E-7</v>
      </c>
      <c r="I2369" s="190">
        <v>4949.2736000000004</v>
      </c>
      <c r="J2369" s="189">
        <v>0</v>
      </c>
    </row>
    <row r="2370" spans="1:10" ht="14.25" customHeight="1" x14ac:dyDescent="0.25">
      <c r="A2370" s="192" t="s">
        <v>2631</v>
      </c>
      <c r="B2370" s="192" t="s">
        <v>2630</v>
      </c>
      <c r="C2370" s="192" t="s">
        <v>3601</v>
      </c>
      <c r="D2370" s="230" t="s">
        <v>3600</v>
      </c>
      <c r="E2370" s="231"/>
      <c r="F2370" s="232"/>
      <c r="G2370" s="192" t="s">
        <v>0</v>
      </c>
      <c r="H2370" s="191">
        <v>2.0999999999999999E-3</v>
      </c>
      <c r="I2370" s="190">
        <v>8.93</v>
      </c>
      <c r="J2370" s="189">
        <v>0.04</v>
      </c>
    </row>
    <row r="2371" spans="1:10" ht="14.25" customHeight="1" x14ac:dyDescent="0.25">
      <c r="A2371" s="192" t="s">
        <v>2631</v>
      </c>
      <c r="B2371" s="192" t="s">
        <v>2630</v>
      </c>
      <c r="C2371" s="192" t="s">
        <v>2646</v>
      </c>
      <c r="D2371" s="230" t="s">
        <v>2645</v>
      </c>
      <c r="E2371" s="231"/>
      <c r="F2371" s="232"/>
      <c r="G2371" s="192" t="s">
        <v>0</v>
      </c>
      <c r="H2371" s="191">
        <v>0.24359069999999999</v>
      </c>
      <c r="I2371" s="190">
        <v>6.46</v>
      </c>
      <c r="J2371" s="189">
        <v>3.44</v>
      </c>
    </row>
    <row r="2372" spans="1:10" ht="14.25" customHeight="1" x14ac:dyDescent="0.25">
      <c r="A2372" s="192" t="s">
        <v>2631</v>
      </c>
      <c r="B2372" s="192" t="s">
        <v>2630</v>
      </c>
      <c r="C2372" s="192" t="s">
        <v>3597</v>
      </c>
      <c r="D2372" s="230" t="s">
        <v>3596</v>
      </c>
      <c r="E2372" s="231"/>
      <c r="F2372" s="232"/>
      <c r="G2372" s="192" t="s">
        <v>0</v>
      </c>
      <c r="H2372" s="191">
        <v>0.2200174</v>
      </c>
      <c r="I2372" s="190">
        <v>8.93</v>
      </c>
      <c r="J2372" s="189">
        <v>4.3</v>
      </c>
    </row>
    <row r="2373" spans="1:10" ht="14.25" customHeight="1" x14ac:dyDescent="0.25">
      <c r="A2373" s="239" t="s">
        <v>2627</v>
      </c>
      <c r="B2373" s="240"/>
      <c r="C2373" s="240"/>
      <c r="D2373" s="240"/>
      <c r="E2373" s="241"/>
      <c r="F2373" s="188">
        <v>3.56</v>
      </c>
      <c r="G2373" s="239" t="s">
        <v>2626</v>
      </c>
      <c r="H2373" s="240"/>
      <c r="I2373" s="241"/>
      <c r="J2373" s="188">
        <v>187.26</v>
      </c>
    </row>
    <row r="2374" spans="1:10" ht="14.25" customHeight="1" x14ac:dyDescent="0.25">
      <c r="A2374" s="239" t="s">
        <v>2625</v>
      </c>
      <c r="B2374" s="240"/>
      <c r="C2374" s="240"/>
      <c r="D2374" s="240"/>
      <c r="E2374" s="241"/>
      <c r="F2374" s="188">
        <v>4.22</v>
      </c>
      <c r="G2374" s="239" t="s">
        <v>2624</v>
      </c>
      <c r="H2374" s="240"/>
      <c r="I2374" s="241"/>
      <c r="J2374" s="188">
        <v>42.08</v>
      </c>
    </row>
    <row r="2375" spans="1:10" ht="14.25" customHeight="1" x14ac:dyDescent="0.25">
      <c r="A2375" s="239" t="s">
        <v>2623</v>
      </c>
      <c r="B2375" s="240"/>
      <c r="C2375" s="240"/>
      <c r="D2375" s="240"/>
      <c r="E2375" s="241"/>
      <c r="F2375" s="188">
        <v>7.78</v>
      </c>
      <c r="G2375" s="239" t="s">
        <v>2622</v>
      </c>
      <c r="H2375" s="240"/>
      <c r="I2375" s="241"/>
      <c r="J2375" s="188">
        <v>229.34</v>
      </c>
    </row>
    <row r="2376" spans="1:10" ht="22.9" customHeight="1" x14ac:dyDescent="0.25">
      <c r="A2376" s="196" t="s">
        <v>407</v>
      </c>
      <c r="B2376" s="196" t="s">
        <v>2630</v>
      </c>
      <c r="C2376" s="196" t="s">
        <v>3608</v>
      </c>
      <c r="D2376" s="233" t="s">
        <v>22</v>
      </c>
      <c r="E2376" s="234"/>
      <c r="F2376" s="234"/>
      <c r="G2376" s="234"/>
      <c r="H2376" s="234"/>
      <c r="I2376" s="235"/>
      <c r="J2376" s="196" t="s">
        <v>10</v>
      </c>
    </row>
    <row r="2377" spans="1:10" ht="14.25" customHeight="1" x14ac:dyDescent="0.25">
      <c r="A2377" s="195" t="s">
        <v>74</v>
      </c>
      <c r="B2377" s="195" t="s">
        <v>75</v>
      </c>
      <c r="C2377" s="195" t="s">
        <v>29</v>
      </c>
      <c r="D2377" s="236" t="s">
        <v>30</v>
      </c>
      <c r="E2377" s="237"/>
      <c r="F2377" s="238"/>
      <c r="G2377" s="195" t="s">
        <v>2635</v>
      </c>
      <c r="H2377" s="195" t="s">
        <v>1465</v>
      </c>
      <c r="I2377" s="194" t="s">
        <v>2634</v>
      </c>
      <c r="J2377" s="193" t="s">
        <v>76</v>
      </c>
    </row>
    <row r="2378" spans="1:10" ht="14.25" customHeight="1" x14ac:dyDescent="0.25">
      <c r="A2378" s="192" t="s">
        <v>2643</v>
      </c>
      <c r="B2378" s="192" t="s">
        <v>2630</v>
      </c>
      <c r="C2378" s="192" t="s">
        <v>2734</v>
      </c>
      <c r="D2378" s="230" t="s">
        <v>2009</v>
      </c>
      <c r="E2378" s="231"/>
      <c r="F2378" s="232"/>
      <c r="G2378" s="192" t="s">
        <v>2010</v>
      </c>
      <c r="H2378" s="191">
        <v>1.0296E-2</v>
      </c>
      <c r="I2378" s="190">
        <v>0.95599999999999996</v>
      </c>
      <c r="J2378" s="189">
        <v>0.01</v>
      </c>
    </row>
    <row r="2379" spans="1:10" ht="14.25" customHeight="1" x14ac:dyDescent="0.25">
      <c r="A2379" s="192" t="s">
        <v>2643</v>
      </c>
      <c r="B2379" s="192" t="s">
        <v>2630</v>
      </c>
      <c r="C2379" s="192" t="s">
        <v>2888</v>
      </c>
      <c r="D2379" s="230" t="s">
        <v>1872</v>
      </c>
      <c r="E2379" s="231"/>
      <c r="F2379" s="232"/>
      <c r="G2379" s="192" t="s">
        <v>19</v>
      </c>
      <c r="H2379" s="191">
        <v>2.5000000000000001E-2</v>
      </c>
      <c r="I2379" s="190">
        <v>18.779199999999999</v>
      </c>
      <c r="J2379" s="189">
        <v>0.47</v>
      </c>
    </row>
    <row r="2380" spans="1:10" ht="14.25" customHeight="1" x14ac:dyDescent="0.25">
      <c r="A2380" s="192" t="s">
        <v>2643</v>
      </c>
      <c r="B2380" s="192" t="s">
        <v>2630</v>
      </c>
      <c r="C2380" s="192" t="s">
        <v>3254</v>
      </c>
      <c r="D2380" s="230" t="s">
        <v>2458</v>
      </c>
      <c r="E2380" s="231"/>
      <c r="F2380" s="232"/>
      <c r="G2380" s="192" t="s">
        <v>19</v>
      </c>
      <c r="H2380" s="191">
        <v>4.8999999999999998E-3</v>
      </c>
      <c r="I2380" s="190">
        <v>51.460500000000003</v>
      </c>
      <c r="J2380" s="189">
        <v>0.25</v>
      </c>
    </row>
    <row r="2381" spans="1:10" ht="22.9" customHeight="1" x14ac:dyDescent="0.25">
      <c r="A2381" s="192" t="s">
        <v>2643</v>
      </c>
      <c r="B2381" s="192" t="s">
        <v>2630</v>
      </c>
      <c r="C2381" s="192" t="s">
        <v>3604</v>
      </c>
      <c r="D2381" s="230" t="s">
        <v>1743</v>
      </c>
      <c r="E2381" s="231"/>
      <c r="F2381" s="232"/>
      <c r="G2381" s="192" t="s">
        <v>1744</v>
      </c>
      <c r="H2381" s="191">
        <v>0.161</v>
      </c>
      <c r="I2381" s="190">
        <v>32.170900000000003</v>
      </c>
      <c r="J2381" s="189">
        <v>5.18</v>
      </c>
    </row>
    <row r="2382" spans="1:10" ht="14.25" customHeight="1" x14ac:dyDescent="0.25">
      <c r="A2382" s="192" t="s">
        <v>2643</v>
      </c>
      <c r="B2382" s="192" t="s">
        <v>2630</v>
      </c>
      <c r="C2382" s="192" t="s">
        <v>3603</v>
      </c>
      <c r="D2382" s="230" t="s">
        <v>1706</v>
      </c>
      <c r="E2382" s="231"/>
      <c r="F2382" s="232"/>
      <c r="G2382" s="192" t="s">
        <v>19</v>
      </c>
      <c r="H2382" s="191">
        <v>0.18</v>
      </c>
      <c r="I2382" s="190">
        <v>252.3201</v>
      </c>
      <c r="J2382" s="189">
        <v>45.42</v>
      </c>
    </row>
    <row r="2383" spans="1:10" ht="14.25" customHeight="1" x14ac:dyDescent="0.25">
      <c r="A2383" s="192" t="s">
        <v>2643</v>
      </c>
      <c r="B2383" s="192" t="s">
        <v>2630</v>
      </c>
      <c r="C2383" s="192" t="s">
        <v>3607</v>
      </c>
      <c r="D2383" s="230" t="s">
        <v>1773</v>
      </c>
      <c r="E2383" s="231"/>
      <c r="F2383" s="232"/>
      <c r="G2383" s="192" t="s">
        <v>10</v>
      </c>
      <c r="H2383" s="191">
        <v>1.05</v>
      </c>
      <c r="I2383" s="190">
        <v>73.820499999999996</v>
      </c>
      <c r="J2383" s="189">
        <v>77.510000000000005</v>
      </c>
    </row>
    <row r="2384" spans="1:10" ht="22.9" customHeight="1" x14ac:dyDescent="0.25">
      <c r="A2384" s="192" t="s">
        <v>2725</v>
      </c>
      <c r="B2384" s="192" t="s">
        <v>2630</v>
      </c>
      <c r="C2384" s="192" t="s">
        <v>3602</v>
      </c>
      <c r="D2384" s="230" t="s">
        <v>2548</v>
      </c>
      <c r="E2384" s="231"/>
      <c r="F2384" s="232"/>
      <c r="G2384" s="192" t="s">
        <v>1</v>
      </c>
      <c r="H2384" s="191">
        <v>3.1999999999999999E-6</v>
      </c>
      <c r="I2384" s="190">
        <v>4949.2736000000004</v>
      </c>
      <c r="J2384" s="189">
        <v>0.02</v>
      </c>
    </row>
    <row r="2385" spans="1:10" ht="14.25" customHeight="1" x14ac:dyDescent="0.25">
      <c r="A2385" s="192" t="s">
        <v>2631</v>
      </c>
      <c r="B2385" s="192" t="s">
        <v>2630</v>
      </c>
      <c r="C2385" s="192" t="s">
        <v>3601</v>
      </c>
      <c r="D2385" s="230" t="s">
        <v>3600</v>
      </c>
      <c r="E2385" s="231"/>
      <c r="F2385" s="232"/>
      <c r="G2385" s="192" t="s">
        <v>0</v>
      </c>
      <c r="H2385" s="191">
        <v>3.15E-2</v>
      </c>
      <c r="I2385" s="190">
        <v>8.93</v>
      </c>
      <c r="J2385" s="189">
        <v>0.62</v>
      </c>
    </row>
    <row r="2386" spans="1:10" ht="14.25" customHeight="1" x14ac:dyDescent="0.25">
      <c r="A2386" s="192" t="s">
        <v>2631</v>
      </c>
      <c r="B2386" s="192" t="s">
        <v>2630</v>
      </c>
      <c r="C2386" s="192" t="s">
        <v>2646</v>
      </c>
      <c r="D2386" s="230" t="s">
        <v>2645</v>
      </c>
      <c r="E2386" s="231"/>
      <c r="F2386" s="232"/>
      <c r="G2386" s="192" t="s">
        <v>0</v>
      </c>
      <c r="H2386" s="191">
        <v>0.60113819999999996</v>
      </c>
      <c r="I2386" s="190">
        <v>6.46</v>
      </c>
      <c r="J2386" s="189">
        <v>8.49</v>
      </c>
    </row>
    <row r="2387" spans="1:10" ht="14.25" customHeight="1" x14ac:dyDescent="0.25">
      <c r="A2387" s="192" t="s">
        <v>2631</v>
      </c>
      <c r="B2387" s="192" t="s">
        <v>2630</v>
      </c>
      <c r="C2387" s="192" t="s">
        <v>3597</v>
      </c>
      <c r="D2387" s="230" t="s">
        <v>3596</v>
      </c>
      <c r="E2387" s="231"/>
      <c r="F2387" s="232"/>
      <c r="G2387" s="192" t="s">
        <v>0</v>
      </c>
      <c r="H2387" s="191">
        <v>0.51186969999999998</v>
      </c>
      <c r="I2387" s="190">
        <v>8.93</v>
      </c>
      <c r="J2387" s="189">
        <v>9.99</v>
      </c>
    </row>
    <row r="2388" spans="1:10" ht="14.25" customHeight="1" x14ac:dyDescent="0.25">
      <c r="A2388" s="239" t="s">
        <v>2627</v>
      </c>
      <c r="B2388" s="240"/>
      <c r="C2388" s="240"/>
      <c r="D2388" s="240"/>
      <c r="E2388" s="241"/>
      <c r="F2388" s="188">
        <v>8.74</v>
      </c>
      <c r="G2388" s="239" t="s">
        <v>2626</v>
      </c>
      <c r="H2388" s="240"/>
      <c r="I2388" s="241"/>
      <c r="J2388" s="188">
        <v>156.54</v>
      </c>
    </row>
    <row r="2389" spans="1:10" ht="14.25" customHeight="1" x14ac:dyDescent="0.25">
      <c r="A2389" s="239" t="s">
        <v>2625</v>
      </c>
      <c r="B2389" s="240"/>
      <c r="C2389" s="240"/>
      <c r="D2389" s="240"/>
      <c r="E2389" s="241"/>
      <c r="F2389" s="188">
        <v>10.37</v>
      </c>
      <c r="G2389" s="239" t="s">
        <v>2624</v>
      </c>
      <c r="H2389" s="240"/>
      <c r="I2389" s="241"/>
      <c r="J2389" s="188">
        <v>35.17</v>
      </c>
    </row>
    <row r="2390" spans="1:10" ht="14.25" customHeight="1" x14ac:dyDescent="0.25">
      <c r="A2390" s="239" t="s">
        <v>2623</v>
      </c>
      <c r="B2390" s="240"/>
      <c r="C2390" s="240"/>
      <c r="D2390" s="240"/>
      <c r="E2390" s="241"/>
      <c r="F2390" s="188">
        <v>19.11</v>
      </c>
      <c r="G2390" s="239" t="s">
        <v>2622</v>
      </c>
      <c r="H2390" s="240"/>
      <c r="I2390" s="241"/>
      <c r="J2390" s="188">
        <v>191.71</v>
      </c>
    </row>
    <row r="2391" spans="1:10" ht="14.25" customHeight="1" x14ac:dyDescent="0.25">
      <c r="A2391" s="196" t="s">
        <v>408</v>
      </c>
      <c r="B2391" s="196" t="s">
        <v>2630</v>
      </c>
      <c r="C2391" s="196" t="s">
        <v>3606</v>
      </c>
      <c r="D2391" s="233" t="s">
        <v>409</v>
      </c>
      <c r="E2391" s="234"/>
      <c r="F2391" s="234"/>
      <c r="G2391" s="234"/>
      <c r="H2391" s="234"/>
      <c r="I2391" s="235"/>
      <c r="J2391" s="196" t="s">
        <v>10</v>
      </c>
    </row>
    <row r="2392" spans="1:10" ht="14.25" customHeight="1" x14ac:dyDescent="0.25">
      <c r="A2392" s="195" t="s">
        <v>74</v>
      </c>
      <c r="B2392" s="195" t="s">
        <v>75</v>
      </c>
      <c r="C2392" s="195" t="s">
        <v>29</v>
      </c>
      <c r="D2392" s="236" t="s">
        <v>30</v>
      </c>
      <c r="E2392" s="237"/>
      <c r="F2392" s="238"/>
      <c r="G2392" s="195" t="s">
        <v>2635</v>
      </c>
      <c r="H2392" s="195" t="s">
        <v>1465</v>
      </c>
      <c r="I2392" s="194" t="s">
        <v>2634</v>
      </c>
      <c r="J2392" s="193" t="s">
        <v>76</v>
      </c>
    </row>
    <row r="2393" spans="1:10" ht="14.25" customHeight="1" x14ac:dyDescent="0.25">
      <c r="A2393" s="192" t="s">
        <v>2643</v>
      </c>
      <c r="B2393" s="192" t="s">
        <v>2630</v>
      </c>
      <c r="C2393" s="192" t="s">
        <v>2734</v>
      </c>
      <c r="D2393" s="230" t="s">
        <v>2009</v>
      </c>
      <c r="E2393" s="231"/>
      <c r="F2393" s="232"/>
      <c r="G2393" s="192" t="s">
        <v>2010</v>
      </c>
      <c r="H2393" s="191">
        <v>1.0296E-2</v>
      </c>
      <c r="I2393" s="190">
        <v>0.95599999999999996</v>
      </c>
      <c r="J2393" s="189">
        <v>0.01</v>
      </c>
    </row>
    <row r="2394" spans="1:10" ht="14.25" customHeight="1" x14ac:dyDescent="0.25">
      <c r="A2394" s="192" t="s">
        <v>2643</v>
      </c>
      <c r="B2394" s="192" t="s">
        <v>2630</v>
      </c>
      <c r="C2394" s="192" t="s">
        <v>2888</v>
      </c>
      <c r="D2394" s="230" t="s">
        <v>1872</v>
      </c>
      <c r="E2394" s="231"/>
      <c r="F2394" s="232"/>
      <c r="G2394" s="192" t="s">
        <v>19</v>
      </c>
      <c r="H2394" s="191">
        <v>8.0000000000000002E-3</v>
      </c>
      <c r="I2394" s="190">
        <v>18.779199999999999</v>
      </c>
      <c r="J2394" s="189">
        <v>0.15</v>
      </c>
    </row>
    <row r="2395" spans="1:10" ht="14.25" customHeight="1" x14ac:dyDescent="0.25">
      <c r="A2395" s="192" t="s">
        <v>2643</v>
      </c>
      <c r="B2395" s="192" t="s">
        <v>2630</v>
      </c>
      <c r="C2395" s="192" t="s">
        <v>3254</v>
      </c>
      <c r="D2395" s="230" t="s">
        <v>2458</v>
      </c>
      <c r="E2395" s="231"/>
      <c r="F2395" s="232"/>
      <c r="G2395" s="192" t="s">
        <v>19</v>
      </c>
      <c r="H2395" s="191">
        <v>1.6000000000000001E-3</v>
      </c>
      <c r="I2395" s="190">
        <v>51.460500000000003</v>
      </c>
      <c r="J2395" s="189">
        <v>0.08</v>
      </c>
    </row>
    <row r="2396" spans="1:10" ht="14.25" customHeight="1" x14ac:dyDescent="0.25">
      <c r="A2396" s="192" t="s">
        <v>2643</v>
      </c>
      <c r="B2396" s="192" t="s">
        <v>2630</v>
      </c>
      <c r="C2396" s="192" t="s">
        <v>3605</v>
      </c>
      <c r="D2396" s="230" t="s">
        <v>1695</v>
      </c>
      <c r="E2396" s="231"/>
      <c r="F2396" s="232"/>
      <c r="G2396" s="192" t="s">
        <v>10</v>
      </c>
      <c r="H2396" s="191">
        <v>1.05</v>
      </c>
      <c r="I2396" s="190">
        <v>22.465399999999999</v>
      </c>
      <c r="J2396" s="189">
        <v>23.59</v>
      </c>
    </row>
    <row r="2397" spans="1:10" ht="22.9" customHeight="1" x14ac:dyDescent="0.25">
      <c r="A2397" s="192" t="s">
        <v>2643</v>
      </c>
      <c r="B2397" s="192" t="s">
        <v>2630</v>
      </c>
      <c r="C2397" s="192" t="s">
        <v>3604</v>
      </c>
      <c r="D2397" s="230" t="s">
        <v>1743</v>
      </c>
      <c r="E2397" s="231"/>
      <c r="F2397" s="232"/>
      <c r="G2397" s="192" t="s">
        <v>1744</v>
      </c>
      <c r="H2397" s="191">
        <v>0.21099999999999999</v>
      </c>
      <c r="I2397" s="190">
        <v>32.170900000000003</v>
      </c>
      <c r="J2397" s="189">
        <v>6.79</v>
      </c>
    </row>
    <row r="2398" spans="1:10" ht="14.25" customHeight="1" x14ac:dyDescent="0.25">
      <c r="A2398" s="192" t="s">
        <v>2643</v>
      </c>
      <c r="B2398" s="192" t="s">
        <v>2630</v>
      </c>
      <c r="C2398" s="192" t="s">
        <v>3603</v>
      </c>
      <c r="D2398" s="230" t="s">
        <v>1706</v>
      </c>
      <c r="E2398" s="231"/>
      <c r="F2398" s="232"/>
      <c r="G2398" s="192" t="s">
        <v>19</v>
      </c>
      <c r="H2398" s="191">
        <v>5.8999999999999997E-2</v>
      </c>
      <c r="I2398" s="190">
        <v>252.3201</v>
      </c>
      <c r="J2398" s="189">
        <v>14.89</v>
      </c>
    </row>
    <row r="2399" spans="1:10" ht="22.9" customHeight="1" x14ac:dyDescent="0.25">
      <c r="A2399" s="192" t="s">
        <v>2725</v>
      </c>
      <c r="B2399" s="192" t="s">
        <v>2630</v>
      </c>
      <c r="C2399" s="192" t="s">
        <v>3602</v>
      </c>
      <c r="D2399" s="230" t="s">
        <v>2548</v>
      </c>
      <c r="E2399" s="231"/>
      <c r="F2399" s="232"/>
      <c r="G2399" s="192" t="s">
        <v>1</v>
      </c>
      <c r="H2399" s="191">
        <v>3.1999999999999999E-6</v>
      </c>
      <c r="I2399" s="190">
        <v>4949.2736000000004</v>
      </c>
      <c r="J2399" s="189">
        <v>0.02</v>
      </c>
    </row>
    <row r="2400" spans="1:10" ht="14.25" customHeight="1" x14ac:dyDescent="0.25">
      <c r="A2400" s="192" t="s">
        <v>2631</v>
      </c>
      <c r="B2400" s="192" t="s">
        <v>2630</v>
      </c>
      <c r="C2400" s="192" t="s">
        <v>3601</v>
      </c>
      <c r="D2400" s="230" t="s">
        <v>3600</v>
      </c>
      <c r="E2400" s="231"/>
      <c r="F2400" s="232"/>
      <c r="G2400" s="192" t="s">
        <v>0</v>
      </c>
      <c r="H2400" s="191">
        <v>3.15E-2</v>
      </c>
      <c r="I2400" s="190">
        <v>8.93</v>
      </c>
      <c r="J2400" s="189">
        <v>0.62</v>
      </c>
    </row>
    <row r="2401" spans="1:10" ht="14.25" customHeight="1" x14ac:dyDescent="0.25">
      <c r="A2401" s="192" t="s">
        <v>2631</v>
      </c>
      <c r="B2401" s="192" t="s">
        <v>2630</v>
      </c>
      <c r="C2401" s="192" t="s">
        <v>2646</v>
      </c>
      <c r="D2401" s="230" t="s">
        <v>2645</v>
      </c>
      <c r="E2401" s="231"/>
      <c r="F2401" s="232"/>
      <c r="G2401" s="192" t="s">
        <v>0</v>
      </c>
      <c r="H2401" s="191">
        <v>0.23045189999999999</v>
      </c>
      <c r="I2401" s="190">
        <v>6.46</v>
      </c>
      <c r="J2401" s="189">
        <v>3.26</v>
      </c>
    </row>
    <row r="2402" spans="1:10" ht="14.25" customHeight="1" x14ac:dyDescent="0.25">
      <c r="A2402" s="192" t="s">
        <v>2631</v>
      </c>
      <c r="B2402" s="192" t="s">
        <v>2630</v>
      </c>
      <c r="C2402" s="192" t="s">
        <v>3597</v>
      </c>
      <c r="D2402" s="230" t="s">
        <v>3596</v>
      </c>
      <c r="E2402" s="231"/>
      <c r="F2402" s="232"/>
      <c r="G2402" s="192" t="s">
        <v>0</v>
      </c>
      <c r="H2402" s="191">
        <v>0.13981389999999999</v>
      </c>
      <c r="I2402" s="190">
        <v>8.93</v>
      </c>
      <c r="J2402" s="189">
        <v>2.73</v>
      </c>
    </row>
    <row r="2403" spans="1:10" ht="14.25" customHeight="1" x14ac:dyDescent="0.25">
      <c r="A2403" s="239" t="s">
        <v>2627</v>
      </c>
      <c r="B2403" s="240"/>
      <c r="C2403" s="240"/>
      <c r="D2403" s="240"/>
      <c r="E2403" s="241"/>
      <c r="F2403" s="188">
        <v>3.02</v>
      </c>
      <c r="G2403" s="239" t="s">
        <v>2626</v>
      </c>
      <c r="H2403" s="240"/>
      <c r="I2403" s="241"/>
      <c r="J2403" s="188">
        <v>55.12</v>
      </c>
    </row>
    <row r="2404" spans="1:10" ht="14.25" customHeight="1" x14ac:dyDescent="0.25">
      <c r="A2404" s="239" t="s">
        <v>2625</v>
      </c>
      <c r="B2404" s="240"/>
      <c r="C2404" s="240"/>
      <c r="D2404" s="240"/>
      <c r="E2404" s="241"/>
      <c r="F2404" s="188">
        <v>3.58</v>
      </c>
      <c r="G2404" s="239" t="s">
        <v>2624</v>
      </c>
      <c r="H2404" s="240"/>
      <c r="I2404" s="241"/>
      <c r="J2404" s="188">
        <v>12.39</v>
      </c>
    </row>
    <row r="2405" spans="1:10" ht="14.25" customHeight="1" x14ac:dyDescent="0.25">
      <c r="A2405" s="239" t="s">
        <v>2623</v>
      </c>
      <c r="B2405" s="240"/>
      <c r="C2405" s="240"/>
      <c r="D2405" s="240"/>
      <c r="E2405" s="241"/>
      <c r="F2405" s="188">
        <v>6.6</v>
      </c>
      <c r="G2405" s="239" t="s">
        <v>2622</v>
      </c>
      <c r="H2405" s="240"/>
      <c r="I2405" s="241"/>
      <c r="J2405" s="188">
        <v>67.510000000000005</v>
      </c>
    </row>
    <row r="2406" spans="1:10" ht="14.25" customHeight="1" x14ac:dyDescent="0.25">
      <c r="A2406" s="196" t="s">
        <v>410</v>
      </c>
      <c r="B2406" s="196" t="s">
        <v>2637</v>
      </c>
      <c r="C2406" s="196" t="s">
        <v>3599</v>
      </c>
      <c r="D2406" s="233" t="s">
        <v>411</v>
      </c>
      <c r="E2406" s="234"/>
      <c r="F2406" s="234"/>
      <c r="G2406" s="234"/>
      <c r="H2406" s="234"/>
      <c r="I2406" s="235"/>
      <c r="J2406" s="196" t="s">
        <v>10</v>
      </c>
    </row>
    <row r="2407" spans="1:10" ht="14.25" customHeight="1" x14ac:dyDescent="0.25">
      <c r="A2407" s="195" t="s">
        <v>74</v>
      </c>
      <c r="B2407" s="195" t="s">
        <v>75</v>
      </c>
      <c r="C2407" s="195" t="s">
        <v>29</v>
      </c>
      <c r="D2407" s="236" t="s">
        <v>30</v>
      </c>
      <c r="E2407" s="237"/>
      <c r="F2407" s="238"/>
      <c r="G2407" s="195" t="s">
        <v>2635</v>
      </c>
      <c r="H2407" s="195" t="s">
        <v>1465</v>
      </c>
      <c r="I2407" s="194" t="s">
        <v>2634</v>
      </c>
      <c r="J2407" s="193" t="s">
        <v>76</v>
      </c>
    </row>
    <row r="2408" spans="1:10" ht="14.25" customHeight="1" x14ac:dyDescent="0.25">
      <c r="A2408" s="192" t="s">
        <v>2643</v>
      </c>
      <c r="B2408" s="192" t="s">
        <v>2650</v>
      </c>
      <c r="C2408" s="192" t="s">
        <v>3598</v>
      </c>
      <c r="D2408" s="230" t="s">
        <v>1828</v>
      </c>
      <c r="E2408" s="231"/>
      <c r="F2408" s="232"/>
      <c r="G2408" s="192" t="s">
        <v>10</v>
      </c>
      <c r="H2408" s="191">
        <v>1.01</v>
      </c>
      <c r="I2408" s="190">
        <v>116.3937</v>
      </c>
      <c r="J2408" s="189">
        <v>117.56</v>
      </c>
    </row>
    <row r="2409" spans="1:10" ht="14.25" customHeight="1" x14ac:dyDescent="0.25">
      <c r="A2409" s="192" t="s">
        <v>2631</v>
      </c>
      <c r="B2409" s="192" t="s">
        <v>2630</v>
      </c>
      <c r="C2409" s="192" t="s">
        <v>2646</v>
      </c>
      <c r="D2409" s="230" t="s">
        <v>2645</v>
      </c>
      <c r="E2409" s="231"/>
      <c r="F2409" s="232"/>
      <c r="G2409" s="192" t="s">
        <v>0</v>
      </c>
      <c r="H2409" s="191">
        <v>0.21291470000000001</v>
      </c>
      <c r="I2409" s="190">
        <v>6.46</v>
      </c>
      <c r="J2409" s="189">
        <v>3.01</v>
      </c>
    </row>
    <row r="2410" spans="1:10" ht="14.25" customHeight="1" x14ac:dyDescent="0.25">
      <c r="A2410" s="192" t="s">
        <v>2631</v>
      </c>
      <c r="B2410" s="192" t="s">
        <v>2630</v>
      </c>
      <c r="C2410" s="192" t="s">
        <v>3597</v>
      </c>
      <c r="D2410" s="230" t="s">
        <v>3596</v>
      </c>
      <c r="E2410" s="231"/>
      <c r="F2410" s="232"/>
      <c r="G2410" s="192" t="s">
        <v>0</v>
      </c>
      <c r="H2410" s="191">
        <v>0.21291470000000001</v>
      </c>
      <c r="I2410" s="190">
        <v>8.93</v>
      </c>
      <c r="J2410" s="189">
        <v>4.16</v>
      </c>
    </row>
    <row r="2411" spans="1:10" ht="14.25" customHeight="1" x14ac:dyDescent="0.25">
      <c r="A2411" s="239" t="s">
        <v>2627</v>
      </c>
      <c r="B2411" s="240"/>
      <c r="C2411" s="240"/>
      <c r="D2411" s="240"/>
      <c r="E2411" s="241"/>
      <c r="F2411" s="188">
        <v>3.28</v>
      </c>
      <c r="G2411" s="239" t="s">
        <v>2626</v>
      </c>
      <c r="H2411" s="240"/>
      <c r="I2411" s="241"/>
      <c r="J2411" s="188">
        <v>127.93</v>
      </c>
    </row>
    <row r="2412" spans="1:10" ht="14.25" customHeight="1" x14ac:dyDescent="0.25">
      <c r="A2412" s="239" t="s">
        <v>2625</v>
      </c>
      <c r="B2412" s="240"/>
      <c r="C2412" s="240"/>
      <c r="D2412" s="240"/>
      <c r="E2412" s="241"/>
      <c r="F2412" s="188">
        <v>3.89</v>
      </c>
      <c r="G2412" s="239" t="s">
        <v>2624</v>
      </c>
      <c r="H2412" s="240"/>
      <c r="I2412" s="241"/>
      <c r="J2412" s="188">
        <v>28.75</v>
      </c>
    </row>
    <row r="2413" spans="1:10" ht="14.25" customHeight="1" x14ac:dyDescent="0.25">
      <c r="A2413" s="239" t="s">
        <v>2623</v>
      </c>
      <c r="B2413" s="240"/>
      <c r="C2413" s="240"/>
      <c r="D2413" s="240"/>
      <c r="E2413" s="241"/>
      <c r="F2413" s="188">
        <v>7.17</v>
      </c>
      <c r="G2413" s="239" t="s">
        <v>2622</v>
      </c>
      <c r="H2413" s="240"/>
      <c r="I2413" s="241"/>
      <c r="J2413" s="188">
        <v>156.68</v>
      </c>
    </row>
    <row r="2414" spans="1:10" ht="14.25" customHeight="1" x14ac:dyDescent="0.25">
      <c r="A2414" s="196" t="s">
        <v>413</v>
      </c>
      <c r="B2414" s="196" t="s">
        <v>2637</v>
      </c>
      <c r="C2414" s="196" t="s">
        <v>3595</v>
      </c>
      <c r="D2414" s="233" t="s">
        <v>1475</v>
      </c>
      <c r="E2414" s="234"/>
      <c r="F2414" s="234"/>
      <c r="G2414" s="234"/>
      <c r="H2414" s="234"/>
      <c r="I2414" s="235"/>
      <c r="J2414" s="196" t="s">
        <v>10</v>
      </c>
    </row>
    <row r="2415" spans="1:10" ht="14.25" customHeight="1" x14ac:dyDescent="0.25">
      <c r="A2415" s="195" t="s">
        <v>74</v>
      </c>
      <c r="B2415" s="195" t="s">
        <v>75</v>
      </c>
      <c r="C2415" s="195" t="s">
        <v>29</v>
      </c>
      <c r="D2415" s="236" t="s">
        <v>30</v>
      </c>
      <c r="E2415" s="237"/>
      <c r="F2415" s="238"/>
      <c r="G2415" s="195" t="s">
        <v>2635</v>
      </c>
      <c r="H2415" s="195" t="s">
        <v>1465</v>
      </c>
      <c r="I2415" s="194" t="s">
        <v>2634</v>
      </c>
      <c r="J2415" s="193" t="s">
        <v>76</v>
      </c>
    </row>
    <row r="2416" spans="1:10" ht="14.25" customHeight="1" x14ac:dyDescent="0.25">
      <c r="A2416" s="192" t="s">
        <v>2643</v>
      </c>
      <c r="B2416" s="192" t="s">
        <v>2642</v>
      </c>
      <c r="C2416" s="192" t="s">
        <v>1644</v>
      </c>
      <c r="D2416" s="230" t="s">
        <v>1645</v>
      </c>
      <c r="E2416" s="231"/>
      <c r="F2416" s="232"/>
      <c r="G2416" s="192" t="s">
        <v>19</v>
      </c>
      <c r="H2416" s="191">
        <v>3.52</v>
      </c>
      <c r="I2416" s="190">
        <v>7.8502999999999998</v>
      </c>
      <c r="J2416" s="189">
        <v>27.63</v>
      </c>
    </row>
    <row r="2417" spans="1:10" ht="14.25" customHeight="1" x14ac:dyDescent="0.25">
      <c r="A2417" s="192" t="s">
        <v>2643</v>
      </c>
      <c r="B2417" s="192" t="s">
        <v>2642</v>
      </c>
      <c r="C2417" s="192" t="s">
        <v>1582</v>
      </c>
      <c r="D2417" s="230" t="s">
        <v>1583</v>
      </c>
      <c r="E2417" s="231"/>
      <c r="F2417" s="232"/>
      <c r="G2417" s="192" t="s">
        <v>1584</v>
      </c>
      <c r="H2417" s="191">
        <v>0.26879999999999998</v>
      </c>
      <c r="I2417" s="190">
        <v>37.0642</v>
      </c>
      <c r="J2417" s="189">
        <v>9.9600000000000009</v>
      </c>
    </row>
    <row r="2418" spans="1:10" ht="14.25" customHeight="1" x14ac:dyDescent="0.25">
      <c r="A2418" s="192" t="s">
        <v>2643</v>
      </c>
      <c r="B2418" s="192" t="s">
        <v>2642</v>
      </c>
      <c r="C2418" s="192" t="s">
        <v>1779</v>
      </c>
      <c r="D2418" s="230" t="s">
        <v>1780</v>
      </c>
      <c r="E2418" s="231"/>
      <c r="F2418" s="232"/>
      <c r="G2418" s="192" t="s">
        <v>1677</v>
      </c>
      <c r="H2418" s="191">
        <v>1.44E-2</v>
      </c>
      <c r="I2418" s="190">
        <v>141.7756</v>
      </c>
      <c r="J2418" s="189">
        <v>2.04</v>
      </c>
    </row>
    <row r="2419" spans="1:10" ht="14.25" customHeight="1" x14ac:dyDescent="0.25">
      <c r="A2419" s="192" t="s">
        <v>2643</v>
      </c>
      <c r="B2419" s="192" t="s">
        <v>2642</v>
      </c>
      <c r="C2419" s="192" t="s">
        <v>1841</v>
      </c>
      <c r="D2419" s="230" t="s">
        <v>1842</v>
      </c>
      <c r="E2419" s="231"/>
      <c r="F2419" s="232"/>
      <c r="G2419" s="192" t="s">
        <v>19</v>
      </c>
      <c r="H2419" s="191">
        <v>0.16800000000000001</v>
      </c>
      <c r="I2419" s="190">
        <v>16.1219</v>
      </c>
      <c r="J2419" s="189">
        <v>2.71</v>
      </c>
    </row>
    <row r="2420" spans="1:10" ht="14.25" customHeight="1" x14ac:dyDescent="0.25">
      <c r="A2420" s="192" t="s">
        <v>2643</v>
      </c>
      <c r="B2420" s="192" t="s">
        <v>2642</v>
      </c>
      <c r="C2420" s="192" t="s">
        <v>1675</v>
      </c>
      <c r="D2420" s="230" t="s">
        <v>1676</v>
      </c>
      <c r="E2420" s="231"/>
      <c r="F2420" s="232"/>
      <c r="G2420" s="192" t="s">
        <v>1677</v>
      </c>
      <c r="H2420" s="191">
        <v>6.7199999999999996E-2</v>
      </c>
      <c r="I2420" s="190">
        <v>170.13069999999999</v>
      </c>
      <c r="J2420" s="189">
        <v>11.43</v>
      </c>
    </row>
    <row r="2421" spans="1:10" ht="14.25" customHeight="1" x14ac:dyDescent="0.25">
      <c r="A2421" s="192" t="s">
        <v>2643</v>
      </c>
      <c r="B2421" s="192" t="s">
        <v>2642</v>
      </c>
      <c r="C2421" s="192" t="s">
        <v>1590</v>
      </c>
      <c r="D2421" s="230" t="s">
        <v>1591</v>
      </c>
      <c r="E2421" s="231"/>
      <c r="F2421" s="232"/>
      <c r="G2421" s="192" t="s">
        <v>1575</v>
      </c>
      <c r="H2421" s="191">
        <v>3.3599999999999998E-2</v>
      </c>
      <c r="I2421" s="190">
        <v>182.79329999999999</v>
      </c>
      <c r="J2421" s="189">
        <v>6.14</v>
      </c>
    </row>
    <row r="2422" spans="1:10" ht="14.25" customHeight="1" x14ac:dyDescent="0.25">
      <c r="A2422" s="192" t="s">
        <v>2643</v>
      </c>
      <c r="B2422" s="192" t="s">
        <v>2642</v>
      </c>
      <c r="C2422" s="192" t="s">
        <v>1696</v>
      </c>
      <c r="D2422" s="230" t="s">
        <v>1697</v>
      </c>
      <c r="E2422" s="231"/>
      <c r="F2422" s="232"/>
      <c r="G2422" s="192" t="s">
        <v>1677</v>
      </c>
      <c r="H2422" s="191">
        <v>0.1104</v>
      </c>
      <c r="I2422" s="190">
        <v>72.913200000000003</v>
      </c>
      <c r="J2422" s="189">
        <v>8.0500000000000007</v>
      </c>
    </row>
    <row r="2423" spans="1:10" ht="14.25" customHeight="1" x14ac:dyDescent="0.25">
      <c r="A2423" s="192" t="s">
        <v>2643</v>
      </c>
      <c r="B2423" s="192" t="s">
        <v>2630</v>
      </c>
      <c r="C2423" s="192" t="s">
        <v>2773</v>
      </c>
      <c r="D2423" s="230" t="s">
        <v>2014</v>
      </c>
      <c r="E2423" s="231"/>
      <c r="F2423" s="232"/>
      <c r="G2423" s="192" t="s">
        <v>19</v>
      </c>
      <c r="H2423" s="191">
        <v>9.4399999999999998E-2</v>
      </c>
      <c r="I2423" s="190">
        <v>6.8537999999999997</v>
      </c>
      <c r="J2423" s="189">
        <v>0.65</v>
      </c>
    </row>
    <row r="2424" spans="1:10" ht="22.9" customHeight="1" x14ac:dyDescent="0.25">
      <c r="A2424" s="192" t="s">
        <v>2643</v>
      </c>
      <c r="B2424" s="192" t="s">
        <v>2630</v>
      </c>
      <c r="C2424" s="192" t="s">
        <v>2765</v>
      </c>
      <c r="D2424" s="230" t="s">
        <v>1626</v>
      </c>
      <c r="E2424" s="231"/>
      <c r="F2424" s="232"/>
      <c r="G2424" s="192" t="s">
        <v>1575</v>
      </c>
      <c r="H2424" s="191">
        <v>3.4000000000000002E-2</v>
      </c>
      <c r="I2424" s="190">
        <v>80.018199999999993</v>
      </c>
      <c r="J2424" s="189">
        <v>2.72</v>
      </c>
    </row>
    <row r="2425" spans="1:10" ht="14.25" customHeight="1" x14ac:dyDescent="0.25">
      <c r="A2425" s="192" t="s">
        <v>2725</v>
      </c>
      <c r="B2425" s="192" t="s">
        <v>2642</v>
      </c>
      <c r="C2425" s="192" t="s">
        <v>2103</v>
      </c>
      <c r="D2425" s="230" t="s">
        <v>2104</v>
      </c>
      <c r="E2425" s="231"/>
      <c r="F2425" s="232"/>
      <c r="G2425" s="192" t="s">
        <v>0</v>
      </c>
      <c r="H2425" s="191">
        <v>1.5599999999999999E-2</v>
      </c>
      <c r="I2425" s="190">
        <v>2.5114999999999998</v>
      </c>
      <c r="J2425" s="189">
        <v>0.04</v>
      </c>
    </row>
    <row r="2426" spans="1:10" ht="3.4" customHeight="1" x14ac:dyDescent="0.25"/>
    <row r="2427" spans="1:10" ht="11.25" customHeight="1" x14ac:dyDescent="0.25">
      <c r="A2427" s="242" t="s">
        <v>2621</v>
      </c>
      <c r="B2427" s="242"/>
      <c r="C2427" s="242"/>
      <c r="D2427" s="242"/>
      <c r="E2427" s="242"/>
      <c r="F2427" s="242"/>
      <c r="G2427" s="242"/>
      <c r="H2427" s="242"/>
      <c r="I2427" s="242"/>
      <c r="J2427" s="242"/>
    </row>
    <row r="2428" spans="1:10" ht="11.25" customHeight="1" x14ac:dyDescent="0.25">
      <c r="A2428" s="242" t="s">
        <v>2620</v>
      </c>
      <c r="B2428" s="242"/>
      <c r="C2428" s="242"/>
      <c r="D2428" s="242"/>
      <c r="E2428" s="242"/>
      <c r="F2428" s="242"/>
      <c r="G2428" s="242"/>
      <c r="H2428" s="242"/>
      <c r="I2428" s="242"/>
      <c r="J2428" s="242"/>
    </row>
    <row r="2429" spans="1:10" ht="11.25" customHeight="1" x14ac:dyDescent="0.25">
      <c r="A2429" s="242" t="s">
        <v>2619</v>
      </c>
      <c r="B2429" s="242"/>
      <c r="C2429" s="242"/>
      <c r="D2429" s="242"/>
      <c r="E2429" s="242"/>
      <c r="F2429" s="242"/>
      <c r="G2429" s="242"/>
      <c r="H2429" s="242"/>
      <c r="I2429" s="242"/>
      <c r="J2429" s="242"/>
    </row>
    <row r="2430" spans="1:10" ht="70.900000000000006" customHeight="1" x14ac:dyDescent="0.25"/>
    <row r="2431" spans="1:10" ht="14.25" customHeight="1" x14ac:dyDescent="0.25">
      <c r="A2431" s="210" t="s">
        <v>2673</v>
      </c>
      <c r="B2431" s="211"/>
      <c r="C2431" s="211"/>
      <c r="D2431" s="211"/>
      <c r="E2431" s="211"/>
      <c r="F2431" s="211"/>
      <c r="G2431" s="211"/>
      <c r="H2431" s="211"/>
      <c r="I2431" s="211"/>
      <c r="J2431" s="212"/>
    </row>
    <row r="2432" spans="1:10" ht="14.25" customHeight="1" x14ac:dyDescent="0.25">
      <c r="A2432" s="200" t="s">
        <v>2672</v>
      </c>
      <c r="B2432" s="213" t="s">
        <v>77</v>
      </c>
      <c r="C2432" s="214"/>
      <c r="D2432" s="214"/>
      <c r="E2432" s="214"/>
      <c r="F2432" s="214"/>
      <c r="G2432" s="214"/>
      <c r="H2432" s="215"/>
      <c r="I2432" s="197" t="s">
        <v>2671</v>
      </c>
      <c r="J2432" s="192" t="s">
        <v>3594</v>
      </c>
    </row>
    <row r="2433" spans="1:10" ht="14.25" customHeight="1" x14ac:dyDescent="0.25">
      <c r="A2433" s="200" t="s">
        <v>81</v>
      </c>
      <c r="B2433" s="213" t="s">
        <v>85</v>
      </c>
      <c r="C2433" s="214"/>
      <c r="D2433" s="214"/>
      <c r="E2433" s="214"/>
      <c r="F2433" s="214"/>
      <c r="G2433" s="214"/>
      <c r="H2433" s="215"/>
      <c r="I2433" s="197" t="s">
        <v>2669</v>
      </c>
      <c r="J2433" s="202">
        <v>45477</v>
      </c>
    </row>
    <row r="2434" spans="1:10" ht="14.25" customHeight="1" x14ac:dyDescent="0.25">
      <c r="A2434" s="199" t="s">
        <v>2668</v>
      </c>
      <c r="B2434" s="213" t="s">
        <v>2667</v>
      </c>
      <c r="C2434" s="214"/>
      <c r="D2434" s="214"/>
      <c r="E2434" s="214"/>
      <c r="F2434" s="214"/>
      <c r="G2434" s="214"/>
      <c r="H2434" s="215"/>
      <c r="I2434" s="216" t="s">
        <v>2666</v>
      </c>
      <c r="J2434" s="217"/>
    </row>
    <row r="2435" spans="1:10" ht="14.25" customHeight="1" x14ac:dyDescent="0.25">
      <c r="A2435" s="218" t="s">
        <v>2665</v>
      </c>
      <c r="B2435" s="221" t="s">
        <v>2664</v>
      </c>
      <c r="C2435" s="222"/>
      <c r="D2435" s="222"/>
      <c r="E2435" s="222"/>
      <c r="F2435" s="222"/>
      <c r="G2435" s="222"/>
      <c r="H2435" s="223"/>
      <c r="I2435" s="197" t="s">
        <v>2663</v>
      </c>
      <c r="J2435" s="192" t="s">
        <v>2662</v>
      </c>
    </row>
    <row r="2436" spans="1:10" ht="14.25" customHeight="1" x14ac:dyDescent="0.25">
      <c r="A2436" s="219"/>
      <c r="B2436" s="224"/>
      <c r="C2436" s="225"/>
      <c r="D2436" s="225"/>
      <c r="E2436" s="225"/>
      <c r="F2436" s="225"/>
      <c r="G2436" s="225"/>
      <c r="H2436" s="226"/>
      <c r="I2436" s="198" t="s">
        <v>2661</v>
      </c>
      <c r="J2436" s="192" t="s">
        <v>2660</v>
      </c>
    </row>
    <row r="2437" spans="1:10" ht="14.25" customHeight="1" x14ac:dyDescent="0.25">
      <c r="A2437" s="219"/>
      <c r="B2437" s="224"/>
      <c r="C2437" s="225"/>
      <c r="D2437" s="225"/>
      <c r="E2437" s="225"/>
      <c r="F2437" s="225"/>
      <c r="G2437" s="225"/>
      <c r="H2437" s="226"/>
      <c r="I2437" s="216" t="s">
        <v>27</v>
      </c>
      <c r="J2437" s="217"/>
    </row>
    <row r="2438" spans="1:10" ht="14.25" customHeight="1" x14ac:dyDescent="0.25">
      <c r="A2438" s="219"/>
      <c r="B2438" s="227"/>
      <c r="C2438" s="228"/>
      <c r="D2438" s="228"/>
      <c r="E2438" s="228"/>
      <c r="F2438" s="228"/>
      <c r="G2438" s="228"/>
      <c r="H2438" s="229"/>
      <c r="I2438" s="197" t="s">
        <v>2659</v>
      </c>
      <c r="J2438" s="192" t="s">
        <v>2658</v>
      </c>
    </row>
    <row r="2439" spans="1:10" ht="14.25" customHeight="1" x14ac:dyDescent="0.25">
      <c r="A2439" s="220"/>
      <c r="B2439" s="230" t="s">
        <v>2383</v>
      </c>
      <c r="C2439" s="231"/>
      <c r="D2439" s="232"/>
      <c r="E2439" s="230" t="s">
        <v>2383</v>
      </c>
      <c r="F2439" s="231"/>
      <c r="G2439" s="231"/>
      <c r="H2439" s="232"/>
      <c r="I2439" s="197" t="s">
        <v>2657</v>
      </c>
      <c r="J2439" s="192" t="s">
        <v>2383</v>
      </c>
    </row>
    <row r="2440" spans="1:10" ht="14.25" customHeight="1" x14ac:dyDescent="0.25">
      <c r="A2440" s="197" t="s">
        <v>2656</v>
      </c>
      <c r="B2440" s="230" t="s">
        <v>2655</v>
      </c>
      <c r="C2440" s="231"/>
      <c r="D2440" s="231"/>
      <c r="E2440" s="231"/>
      <c r="F2440" s="231"/>
      <c r="G2440" s="231"/>
      <c r="H2440" s="231"/>
      <c r="I2440" s="231"/>
      <c r="J2440" s="232"/>
    </row>
    <row r="2441" spans="1:10" ht="14.25" customHeight="1" x14ac:dyDescent="0.25">
      <c r="A2441" s="192" t="s">
        <v>2725</v>
      </c>
      <c r="B2441" s="192" t="s">
        <v>2642</v>
      </c>
      <c r="C2441" s="192" t="s">
        <v>2083</v>
      </c>
      <c r="D2441" s="230" t="s">
        <v>2084</v>
      </c>
      <c r="E2441" s="231"/>
      <c r="F2441" s="232"/>
      <c r="G2441" s="192" t="s">
        <v>0</v>
      </c>
      <c r="H2441" s="191">
        <v>2.5999999999999999E-2</v>
      </c>
      <c r="I2441" s="190">
        <v>1.7499</v>
      </c>
      <c r="J2441" s="189">
        <v>0.05</v>
      </c>
    </row>
    <row r="2442" spans="1:10" ht="14.25" customHeight="1" x14ac:dyDescent="0.25">
      <c r="A2442" s="192" t="s">
        <v>2631</v>
      </c>
      <c r="B2442" s="192" t="s">
        <v>2642</v>
      </c>
      <c r="C2442" s="192" t="s">
        <v>2771</v>
      </c>
      <c r="D2442" s="230" t="s">
        <v>2770</v>
      </c>
      <c r="E2442" s="231"/>
      <c r="F2442" s="232"/>
      <c r="G2442" s="192" t="s">
        <v>0</v>
      </c>
      <c r="H2442" s="191">
        <v>1.1184000000000001</v>
      </c>
      <c r="I2442" s="190">
        <v>8.93</v>
      </c>
      <c r="J2442" s="189">
        <v>21.84</v>
      </c>
    </row>
    <row r="2443" spans="1:10" ht="14.25" customHeight="1" x14ac:dyDescent="0.25">
      <c r="A2443" s="192" t="s">
        <v>2631</v>
      </c>
      <c r="B2443" s="192" t="s">
        <v>2642</v>
      </c>
      <c r="C2443" s="192" t="s">
        <v>2769</v>
      </c>
      <c r="D2443" s="230" t="s">
        <v>2768</v>
      </c>
      <c r="E2443" s="231"/>
      <c r="F2443" s="232"/>
      <c r="G2443" s="192" t="s">
        <v>0</v>
      </c>
      <c r="H2443" s="191">
        <v>1.5599999999999999E-2</v>
      </c>
      <c r="I2443" s="190">
        <v>6.7</v>
      </c>
      <c r="J2443" s="189">
        <v>0.23</v>
      </c>
    </row>
    <row r="2444" spans="1:10" ht="14.25" customHeight="1" x14ac:dyDescent="0.25">
      <c r="A2444" s="192" t="s">
        <v>2631</v>
      </c>
      <c r="B2444" s="192" t="s">
        <v>2630</v>
      </c>
      <c r="C2444" s="192" t="s">
        <v>2743</v>
      </c>
      <c r="D2444" s="230" t="s">
        <v>2742</v>
      </c>
      <c r="E2444" s="231"/>
      <c r="F2444" s="232"/>
      <c r="G2444" s="192" t="s">
        <v>0</v>
      </c>
      <c r="H2444" s="191">
        <v>0.25600000000000001</v>
      </c>
      <c r="I2444" s="190">
        <v>8.93</v>
      </c>
      <c r="J2444" s="189">
        <v>5</v>
      </c>
    </row>
    <row r="2445" spans="1:10" ht="14.25" customHeight="1" x14ac:dyDescent="0.25">
      <c r="A2445" s="192" t="s">
        <v>2631</v>
      </c>
      <c r="B2445" s="192" t="s">
        <v>2630</v>
      </c>
      <c r="C2445" s="192" t="s">
        <v>2639</v>
      </c>
      <c r="D2445" s="230" t="s">
        <v>2638</v>
      </c>
      <c r="E2445" s="231"/>
      <c r="F2445" s="232"/>
      <c r="G2445" s="192" t="s">
        <v>0</v>
      </c>
      <c r="H2445" s="191">
        <v>6.6000000000000003E-2</v>
      </c>
      <c r="I2445" s="190">
        <v>8.93</v>
      </c>
      <c r="J2445" s="189">
        <v>1.29</v>
      </c>
    </row>
    <row r="2446" spans="1:10" ht="14.25" customHeight="1" x14ac:dyDescent="0.25">
      <c r="A2446" s="192" t="s">
        <v>2631</v>
      </c>
      <c r="B2446" s="192" t="s">
        <v>2630</v>
      </c>
      <c r="C2446" s="192" t="s">
        <v>2646</v>
      </c>
      <c r="D2446" s="230" t="s">
        <v>2645</v>
      </c>
      <c r="E2446" s="231"/>
      <c r="F2446" s="232"/>
      <c r="G2446" s="192" t="s">
        <v>0</v>
      </c>
      <c r="H2446" s="191">
        <v>1.2951999999999999</v>
      </c>
      <c r="I2446" s="190">
        <v>6.46</v>
      </c>
      <c r="J2446" s="189">
        <v>18.3</v>
      </c>
    </row>
    <row r="2447" spans="1:10" ht="14.25" customHeight="1" x14ac:dyDescent="0.25">
      <c r="A2447" s="239" t="s">
        <v>2627</v>
      </c>
      <c r="B2447" s="240"/>
      <c r="C2447" s="240"/>
      <c r="D2447" s="240"/>
      <c r="E2447" s="241"/>
      <c r="F2447" s="188">
        <v>21.34</v>
      </c>
      <c r="G2447" s="239" t="s">
        <v>2626</v>
      </c>
      <c r="H2447" s="240"/>
      <c r="I2447" s="241"/>
      <c r="J2447" s="188">
        <v>138.88999999999999</v>
      </c>
    </row>
    <row r="2448" spans="1:10" ht="14.25" customHeight="1" x14ac:dyDescent="0.25">
      <c r="A2448" s="239" t="s">
        <v>2625</v>
      </c>
      <c r="B2448" s="240"/>
      <c r="C2448" s="240"/>
      <c r="D2448" s="240"/>
      <c r="E2448" s="241"/>
      <c r="F2448" s="188">
        <v>25.32</v>
      </c>
      <c r="G2448" s="239" t="s">
        <v>2624</v>
      </c>
      <c r="H2448" s="240"/>
      <c r="I2448" s="241"/>
      <c r="J2448" s="188">
        <v>31.21</v>
      </c>
    </row>
    <row r="2449" spans="1:10" ht="14.25" customHeight="1" x14ac:dyDescent="0.25">
      <c r="A2449" s="239" t="s">
        <v>2623</v>
      </c>
      <c r="B2449" s="240"/>
      <c r="C2449" s="240"/>
      <c r="D2449" s="240"/>
      <c r="E2449" s="241"/>
      <c r="F2449" s="188">
        <v>46.66</v>
      </c>
      <c r="G2449" s="239" t="s">
        <v>2622</v>
      </c>
      <c r="H2449" s="240"/>
      <c r="I2449" s="241"/>
      <c r="J2449" s="188">
        <v>170.1</v>
      </c>
    </row>
    <row r="2450" spans="1:10" ht="14.25" customHeight="1" x14ac:dyDescent="0.25">
      <c r="A2450" s="196" t="s">
        <v>414</v>
      </c>
      <c r="B2450" s="196" t="s">
        <v>2630</v>
      </c>
      <c r="C2450" s="196" t="s">
        <v>3593</v>
      </c>
      <c r="D2450" s="233" t="s">
        <v>415</v>
      </c>
      <c r="E2450" s="234"/>
      <c r="F2450" s="234"/>
      <c r="G2450" s="234"/>
      <c r="H2450" s="234"/>
      <c r="I2450" s="235"/>
      <c r="J2450" s="196" t="s">
        <v>10</v>
      </c>
    </row>
    <row r="2451" spans="1:10" ht="14.25" customHeight="1" x14ac:dyDescent="0.25">
      <c r="A2451" s="195" t="s">
        <v>74</v>
      </c>
      <c r="B2451" s="195" t="s">
        <v>75</v>
      </c>
      <c r="C2451" s="195" t="s">
        <v>29</v>
      </c>
      <c r="D2451" s="236" t="s">
        <v>30</v>
      </c>
      <c r="E2451" s="237"/>
      <c r="F2451" s="238"/>
      <c r="G2451" s="195" t="s">
        <v>2635</v>
      </c>
      <c r="H2451" s="195" t="s">
        <v>1465</v>
      </c>
      <c r="I2451" s="194" t="s">
        <v>2634</v>
      </c>
      <c r="J2451" s="193" t="s">
        <v>76</v>
      </c>
    </row>
    <row r="2452" spans="1:10" ht="14.25" customHeight="1" x14ac:dyDescent="0.25">
      <c r="A2452" s="192" t="s">
        <v>2643</v>
      </c>
      <c r="B2452" s="192" t="s">
        <v>2630</v>
      </c>
      <c r="C2452" s="192" t="s">
        <v>3592</v>
      </c>
      <c r="D2452" s="230" t="s">
        <v>1593</v>
      </c>
      <c r="E2452" s="231"/>
      <c r="F2452" s="232"/>
      <c r="G2452" s="192" t="s">
        <v>19</v>
      </c>
      <c r="H2452" s="191">
        <v>0.87690000000000001</v>
      </c>
      <c r="I2452" s="190">
        <v>7.0644999999999998</v>
      </c>
      <c r="J2452" s="189">
        <v>6.19</v>
      </c>
    </row>
    <row r="2453" spans="1:10" ht="14.25" customHeight="1" x14ac:dyDescent="0.25">
      <c r="A2453" s="192" t="s">
        <v>2643</v>
      </c>
      <c r="B2453" s="192" t="s">
        <v>2630</v>
      </c>
      <c r="C2453" s="192" t="s">
        <v>2702</v>
      </c>
      <c r="D2453" s="230" t="s">
        <v>1597</v>
      </c>
      <c r="E2453" s="231"/>
      <c r="F2453" s="232"/>
      <c r="G2453" s="192" t="s">
        <v>1575</v>
      </c>
      <c r="H2453" s="191">
        <v>1.17179E-2</v>
      </c>
      <c r="I2453" s="190">
        <v>78.9893</v>
      </c>
      <c r="J2453" s="189">
        <v>0.93</v>
      </c>
    </row>
    <row r="2454" spans="1:10" ht="14.25" customHeight="1" x14ac:dyDescent="0.25">
      <c r="A2454" s="192" t="s">
        <v>2643</v>
      </c>
      <c r="B2454" s="192" t="s">
        <v>2630</v>
      </c>
      <c r="C2454" s="192" t="s">
        <v>2700</v>
      </c>
      <c r="D2454" s="230" t="s">
        <v>1579</v>
      </c>
      <c r="E2454" s="231"/>
      <c r="F2454" s="232"/>
      <c r="G2454" s="192" t="s">
        <v>19</v>
      </c>
      <c r="H2454" s="191">
        <v>5.0074471000000003</v>
      </c>
      <c r="I2454" s="190">
        <v>0.90739999999999998</v>
      </c>
      <c r="J2454" s="189">
        <v>4.54</v>
      </c>
    </row>
    <row r="2455" spans="1:10" ht="22.9" customHeight="1" x14ac:dyDescent="0.25">
      <c r="A2455" s="192" t="s">
        <v>2643</v>
      </c>
      <c r="B2455" s="192" t="s">
        <v>2630</v>
      </c>
      <c r="C2455" s="192" t="s">
        <v>2762</v>
      </c>
      <c r="D2455" s="230" t="s">
        <v>2236</v>
      </c>
      <c r="E2455" s="231"/>
      <c r="F2455" s="232"/>
      <c r="G2455" s="192" t="s">
        <v>1606</v>
      </c>
      <c r="H2455" s="191">
        <v>3.5000000000000001E-3</v>
      </c>
      <c r="I2455" s="190">
        <v>6.4488000000000003</v>
      </c>
      <c r="J2455" s="189">
        <v>0.02</v>
      </c>
    </row>
    <row r="2456" spans="1:10" ht="14.25" customHeight="1" x14ac:dyDescent="0.25">
      <c r="A2456" s="192" t="s">
        <v>2643</v>
      </c>
      <c r="B2456" s="192" t="s">
        <v>2630</v>
      </c>
      <c r="C2456" s="192" t="s">
        <v>2734</v>
      </c>
      <c r="D2456" s="230" t="s">
        <v>2009</v>
      </c>
      <c r="E2456" s="231"/>
      <c r="F2456" s="232"/>
      <c r="G2456" s="192" t="s">
        <v>2010</v>
      </c>
      <c r="H2456" s="191">
        <v>4.0558400000000001E-2</v>
      </c>
      <c r="I2456" s="190">
        <v>0.95599999999999996</v>
      </c>
      <c r="J2456" s="189">
        <v>0.04</v>
      </c>
    </row>
    <row r="2457" spans="1:10" ht="14.25" customHeight="1" x14ac:dyDescent="0.25">
      <c r="A2457" s="192" t="s">
        <v>2643</v>
      </c>
      <c r="B2457" s="192" t="s">
        <v>2630</v>
      </c>
      <c r="C2457" s="192" t="s">
        <v>2759</v>
      </c>
      <c r="D2457" s="230" t="s">
        <v>1656</v>
      </c>
      <c r="E2457" s="231"/>
      <c r="F2457" s="232"/>
      <c r="G2457" s="192" t="s">
        <v>10</v>
      </c>
      <c r="H2457" s="191">
        <v>0.84560000000000002</v>
      </c>
      <c r="I2457" s="190">
        <v>3.0785999999999998</v>
      </c>
      <c r="J2457" s="189">
        <v>2.6</v>
      </c>
    </row>
    <row r="2458" spans="1:10" ht="14.25" customHeight="1" x14ac:dyDescent="0.25">
      <c r="A2458" s="192" t="s">
        <v>2643</v>
      </c>
      <c r="B2458" s="192" t="s">
        <v>2630</v>
      </c>
      <c r="C2458" s="192" t="s">
        <v>2697</v>
      </c>
      <c r="D2458" s="230" t="s">
        <v>1666</v>
      </c>
      <c r="E2458" s="231"/>
      <c r="F2458" s="232"/>
      <c r="G2458" s="192" t="s">
        <v>1575</v>
      </c>
      <c r="H2458" s="191">
        <v>9.1044999999999997E-3</v>
      </c>
      <c r="I2458" s="190">
        <v>161.17859999999999</v>
      </c>
      <c r="J2458" s="189">
        <v>1.47</v>
      </c>
    </row>
    <row r="2459" spans="1:10" ht="14.25" customHeight="1" x14ac:dyDescent="0.25">
      <c r="A2459" s="192" t="s">
        <v>2643</v>
      </c>
      <c r="B2459" s="192" t="s">
        <v>2630</v>
      </c>
      <c r="C2459" s="192" t="s">
        <v>3591</v>
      </c>
      <c r="D2459" s="230" t="s">
        <v>1855</v>
      </c>
      <c r="E2459" s="231"/>
      <c r="F2459" s="232"/>
      <c r="G2459" s="192" t="s">
        <v>19</v>
      </c>
      <c r="H2459" s="191">
        <v>2.5600000000000001E-2</v>
      </c>
      <c r="I2459" s="190">
        <v>19.103300000000001</v>
      </c>
      <c r="J2459" s="189">
        <v>0.49</v>
      </c>
    </row>
    <row r="2460" spans="1:10" ht="14.25" customHeight="1" x14ac:dyDescent="0.25">
      <c r="A2460" s="192" t="s">
        <v>2643</v>
      </c>
      <c r="B2460" s="192" t="s">
        <v>2630</v>
      </c>
      <c r="C2460" s="192" t="s">
        <v>3590</v>
      </c>
      <c r="D2460" s="230" t="s">
        <v>1610</v>
      </c>
      <c r="E2460" s="231"/>
      <c r="F2460" s="232"/>
      <c r="G2460" s="192" t="s">
        <v>10</v>
      </c>
      <c r="H2460" s="191">
        <v>0.88959999999999995</v>
      </c>
      <c r="I2460" s="190">
        <v>20.051100000000002</v>
      </c>
      <c r="J2460" s="189">
        <v>17.84</v>
      </c>
    </row>
    <row r="2461" spans="1:10" ht="22.9" customHeight="1" x14ac:dyDescent="0.25">
      <c r="A2461" s="192" t="s">
        <v>2643</v>
      </c>
      <c r="B2461" s="192" t="s">
        <v>2630</v>
      </c>
      <c r="C2461" s="192" t="s">
        <v>2753</v>
      </c>
      <c r="D2461" s="230" t="s">
        <v>1753</v>
      </c>
      <c r="E2461" s="231"/>
      <c r="F2461" s="232"/>
      <c r="G2461" s="192" t="s">
        <v>1</v>
      </c>
      <c r="H2461" s="191">
        <v>5</v>
      </c>
      <c r="I2461" s="190">
        <v>0.1782</v>
      </c>
      <c r="J2461" s="189">
        <v>0.89</v>
      </c>
    </row>
    <row r="2462" spans="1:10" ht="22.9" customHeight="1" x14ac:dyDescent="0.25">
      <c r="A2462" s="192" t="s">
        <v>2725</v>
      </c>
      <c r="B2462" s="192" t="s">
        <v>2630</v>
      </c>
      <c r="C2462" s="192" t="s">
        <v>2748</v>
      </c>
      <c r="D2462" s="230" t="s">
        <v>2483</v>
      </c>
      <c r="E2462" s="231"/>
      <c r="F2462" s="232"/>
      <c r="G2462" s="192" t="s">
        <v>1</v>
      </c>
      <c r="H2462" s="191">
        <v>5.4E-6</v>
      </c>
      <c r="I2462" s="190">
        <v>1206.8588999999999</v>
      </c>
      <c r="J2462" s="189">
        <v>0.01</v>
      </c>
    </row>
    <row r="2463" spans="1:10" ht="22.9" customHeight="1" x14ac:dyDescent="0.25">
      <c r="A2463" s="192" t="s">
        <v>2725</v>
      </c>
      <c r="B2463" s="192" t="s">
        <v>2630</v>
      </c>
      <c r="C2463" s="192" t="s">
        <v>2746</v>
      </c>
      <c r="D2463" s="230" t="s">
        <v>2204</v>
      </c>
      <c r="E2463" s="231"/>
      <c r="F2463" s="232"/>
      <c r="G2463" s="192" t="s">
        <v>1</v>
      </c>
      <c r="H2463" s="191">
        <v>2.2000000000000001E-6</v>
      </c>
      <c r="I2463" s="190">
        <v>20420.8583</v>
      </c>
      <c r="J2463" s="189">
        <v>0.04</v>
      </c>
    </row>
    <row r="2464" spans="1:10" ht="14.25" customHeight="1" x14ac:dyDescent="0.25">
      <c r="A2464" s="192" t="s">
        <v>2631</v>
      </c>
      <c r="B2464" s="192" t="s">
        <v>2630</v>
      </c>
      <c r="C2464" s="192" t="s">
        <v>2745</v>
      </c>
      <c r="D2464" s="230" t="s">
        <v>2744</v>
      </c>
      <c r="E2464" s="231"/>
      <c r="F2464" s="232"/>
      <c r="G2464" s="192" t="s">
        <v>0</v>
      </c>
      <c r="H2464" s="191">
        <v>2.0539999999999998E-3</v>
      </c>
      <c r="I2464" s="190">
        <v>6.46</v>
      </c>
      <c r="J2464" s="189">
        <v>0.03</v>
      </c>
    </row>
    <row r="2465" spans="1:10" ht="14.25" customHeight="1" x14ac:dyDescent="0.25">
      <c r="A2465" s="192" t="s">
        <v>2631</v>
      </c>
      <c r="B2465" s="192" t="s">
        <v>2630</v>
      </c>
      <c r="C2465" s="192" t="s">
        <v>2693</v>
      </c>
      <c r="D2465" s="230" t="s">
        <v>2692</v>
      </c>
      <c r="E2465" s="231"/>
      <c r="F2465" s="232"/>
      <c r="G2465" s="192" t="s">
        <v>0</v>
      </c>
      <c r="H2465" s="191">
        <v>3.5799999999999998E-2</v>
      </c>
      <c r="I2465" s="190">
        <v>6.7</v>
      </c>
      <c r="J2465" s="189">
        <v>0.52</v>
      </c>
    </row>
    <row r="2466" spans="1:10" ht="14.25" customHeight="1" x14ac:dyDescent="0.25">
      <c r="A2466" s="192" t="s">
        <v>2631</v>
      </c>
      <c r="B2466" s="192" t="s">
        <v>2630</v>
      </c>
      <c r="C2466" s="192" t="s">
        <v>2743</v>
      </c>
      <c r="D2466" s="230" t="s">
        <v>2742</v>
      </c>
      <c r="E2466" s="231"/>
      <c r="F2466" s="232"/>
      <c r="G2466" s="192" t="s">
        <v>0</v>
      </c>
      <c r="H2466" s="191">
        <v>1.2798E-2</v>
      </c>
      <c r="I2466" s="190">
        <v>8.93</v>
      </c>
      <c r="J2466" s="189">
        <v>0.25</v>
      </c>
    </row>
    <row r="2467" spans="1:10" ht="14.25" customHeight="1" x14ac:dyDescent="0.25">
      <c r="A2467" s="192" t="s">
        <v>2631</v>
      </c>
      <c r="B2467" s="192" t="s">
        <v>2630</v>
      </c>
      <c r="C2467" s="192" t="s">
        <v>2691</v>
      </c>
      <c r="D2467" s="230" t="s">
        <v>2690</v>
      </c>
      <c r="E2467" s="231"/>
      <c r="F2467" s="232"/>
      <c r="G2467" s="192" t="s">
        <v>0</v>
      </c>
      <c r="H2467" s="191">
        <v>0.15840000000000001</v>
      </c>
      <c r="I2467" s="190">
        <v>8.93</v>
      </c>
      <c r="J2467" s="189">
        <v>3.09</v>
      </c>
    </row>
    <row r="2468" spans="1:10" ht="14.25" customHeight="1" x14ac:dyDescent="0.25">
      <c r="A2468" s="192" t="s">
        <v>2631</v>
      </c>
      <c r="B2468" s="192" t="s">
        <v>2630</v>
      </c>
      <c r="C2468" s="192" t="s">
        <v>2739</v>
      </c>
      <c r="D2468" s="230" t="s">
        <v>2738</v>
      </c>
      <c r="E2468" s="231"/>
      <c r="F2468" s="232"/>
      <c r="G2468" s="192" t="s">
        <v>0</v>
      </c>
      <c r="H2468" s="191">
        <v>5.6000000000000001E-2</v>
      </c>
      <c r="I2468" s="190">
        <v>9.89</v>
      </c>
      <c r="J2468" s="189">
        <v>1.21</v>
      </c>
    </row>
    <row r="2469" spans="1:10" ht="14.25" customHeight="1" x14ac:dyDescent="0.25">
      <c r="A2469" s="192" t="s">
        <v>2631</v>
      </c>
      <c r="B2469" s="192" t="s">
        <v>2630</v>
      </c>
      <c r="C2469" s="192" t="s">
        <v>2639</v>
      </c>
      <c r="D2469" s="230" t="s">
        <v>2638</v>
      </c>
      <c r="E2469" s="231"/>
      <c r="F2469" s="232"/>
      <c r="G2469" s="192" t="s">
        <v>0</v>
      </c>
      <c r="H2469" s="191">
        <v>0.29520669999999999</v>
      </c>
      <c r="I2469" s="190">
        <v>8.93</v>
      </c>
      <c r="J2469" s="189">
        <v>5.76</v>
      </c>
    </row>
    <row r="2470" spans="1:10" ht="14.25" customHeight="1" x14ac:dyDescent="0.25">
      <c r="A2470" s="192" t="s">
        <v>2631</v>
      </c>
      <c r="B2470" s="192" t="s">
        <v>2630</v>
      </c>
      <c r="C2470" s="192" t="s">
        <v>2646</v>
      </c>
      <c r="D2470" s="230" t="s">
        <v>2645</v>
      </c>
      <c r="E2470" s="231"/>
      <c r="F2470" s="232"/>
      <c r="G2470" s="192" t="s">
        <v>0</v>
      </c>
      <c r="H2470" s="191">
        <v>0.18230679999999999</v>
      </c>
      <c r="I2470" s="190">
        <v>6.46</v>
      </c>
      <c r="J2470" s="189">
        <v>2.58</v>
      </c>
    </row>
    <row r="2471" spans="1:10" ht="14.25" customHeight="1" x14ac:dyDescent="0.25">
      <c r="A2471" s="192" t="s">
        <v>2631</v>
      </c>
      <c r="B2471" s="192" t="s">
        <v>2630</v>
      </c>
      <c r="C2471" s="192" t="s">
        <v>2713</v>
      </c>
      <c r="D2471" s="230" t="s">
        <v>2712</v>
      </c>
      <c r="E2471" s="231"/>
      <c r="F2471" s="232"/>
      <c r="G2471" s="192" t="s">
        <v>0</v>
      </c>
      <c r="H2471" s="191">
        <v>2.1862900000000001E-2</v>
      </c>
      <c r="I2471" s="190">
        <v>6.7</v>
      </c>
      <c r="J2471" s="189">
        <v>0.32</v>
      </c>
    </row>
    <row r="2472" spans="1:10" ht="14.25" customHeight="1" x14ac:dyDescent="0.25">
      <c r="A2472" s="239" t="s">
        <v>2627</v>
      </c>
      <c r="B2472" s="240"/>
      <c r="C2472" s="240"/>
      <c r="D2472" s="240"/>
      <c r="E2472" s="241"/>
      <c r="F2472" s="188">
        <v>6.29</v>
      </c>
      <c r="G2472" s="239" t="s">
        <v>2626</v>
      </c>
      <c r="H2472" s="240"/>
      <c r="I2472" s="241"/>
      <c r="J2472" s="188">
        <v>54.6</v>
      </c>
    </row>
    <row r="2473" spans="1:10" ht="14.25" customHeight="1" x14ac:dyDescent="0.25">
      <c r="A2473" s="239" t="s">
        <v>2625</v>
      </c>
      <c r="B2473" s="240"/>
      <c r="C2473" s="240"/>
      <c r="D2473" s="240"/>
      <c r="E2473" s="241"/>
      <c r="F2473" s="188">
        <v>7.49</v>
      </c>
      <c r="G2473" s="239" t="s">
        <v>2624</v>
      </c>
      <c r="H2473" s="240"/>
      <c r="I2473" s="241"/>
      <c r="J2473" s="188">
        <v>12.27</v>
      </c>
    </row>
    <row r="2474" spans="1:10" ht="14.25" customHeight="1" x14ac:dyDescent="0.25">
      <c r="A2474" s="239" t="s">
        <v>2623</v>
      </c>
      <c r="B2474" s="240"/>
      <c r="C2474" s="240"/>
      <c r="D2474" s="240"/>
      <c r="E2474" s="241"/>
      <c r="F2474" s="188">
        <v>13.78</v>
      </c>
      <c r="G2474" s="239" t="s">
        <v>2622</v>
      </c>
      <c r="H2474" s="240"/>
      <c r="I2474" s="241"/>
      <c r="J2474" s="188">
        <v>66.87</v>
      </c>
    </row>
    <row r="2475" spans="1:10" ht="22.9" customHeight="1" x14ac:dyDescent="0.25">
      <c r="A2475" s="196" t="s">
        <v>416</v>
      </c>
      <c r="B2475" s="196" t="s">
        <v>2630</v>
      </c>
      <c r="C2475" s="196" t="s">
        <v>3566</v>
      </c>
      <c r="D2475" s="233" t="s">
        <v>417</v>
      </c>
      <c r="E2475" s="234"/>
      <c r="F2475" s="234"/>
      <c r="G2475" s="234"/>
      <c r="H2475" s="234"/>
      <c r="I2475" s="235"/>
      <c r="J2475" s="196" t="s">
        <v>198</v>
      </c>
    </row>
    <row r="2476" spans="1:10" ht="14.25" customHeight="1" x14ac:dyDescent="0.25">
      <c r="A2476" s="195" t="s">
        <v>74</v>
      </c>
      <c r="B2476" s="195" t="s">
        <v>75</v>
      </c>
      <c r="C2476" s="195" t="s">
        <v>29</v>
      </c>
      <c r="D2476" s="236" t="s">
        <v>30</v>
      </c>
      <c r="E2476" s="237"/>
      <c r="F2476" s="238"/>
      <c r="G2476" s="195" t="s">
        <v>2635</v>
      </c>
      <c r="H2476" s="195" t="s">
        <v>1465</v>
      </c>
      <c r="I2476" s="194" t="s">
        <v>2634</v>
      </c>
      <c r="J2476" s="193" t="s">
        <v>76</v>
      </c>
    </row>
    <row r="2477" spans="1:10" ht="14.25" customHeight="1" x14ac:dyDescent="0.25">
      <c r="A2477" s="192" t="s">
        <v>2643</v>
      </c>
      <c r="B2477" s="192" t="s">
        <v>2630</v>
      </c>
      <c r="C2477" s="192" t="s">
        <v>2702</v>
      </c>
      <c r="D2477" s="230" t="s">
        <v>1597</v>
      </c>
      <c r="E2477" s="231"/>
      <c r="F2477" s="232"/>
      <c r="G2477" s="192" t="s">
        <v>1575</v>
      </c>
      <c r="H2477" s="191">
        <v>4.2863999999999999E-2</v>
      </c>
      <c r="I2477" s="190">
        <v>78.9893</v>
      </c>
      <c r="J2477" s="189">
        <v>3.39</v>
      </c>
    </row>
    <row r="2478" spans="1:10" ht="14.25" customHeight="1" x14ac:dyDescent="0.25">
      <c r="A2478" s="192" t="s">
        <v>2643</v>
      </c>
      <c r="B2478" s="192" t="s">
        <v>2630</v>
      </c>
      <c r="C2478" s="192" t="s">
        <v>2893</v>
      </c>
      <c r="D2478" s="230" t="s">
        <v>1585</v>
      </c>
      <c r="E2478" s="231"/>
      <c r="F2478" s="232"/>
      <c r="G2478" s="192" t="s">
        <v>19</v>
      </c>
      <c r="H2478" s="191">
        <v>6.434488</v>
      </c>
      <c r="I2478" s="190">
        <v>1.6203000000000001</v>
      </c>
      <c r="J2478" s="189">
        <v>10.43</v>
      </c>
    </row>
    <row r="2479" spans="1:10" ht="14.25" customHeight="1" x14ac:dyDescent="0.25">
      <c r="A2479" s="192" t="s">
        <v>2643</v>
      </c>
      <c r="B2479" s="192" t="s">
        <v>2630</v>
      </c>
      <c r="C2479" s="192" t="s">
        <v>2700</v>
      </c>
      <c r="D2479" s="230" t="s">
        <v>1579</v>
      </c>
      <c r="E2479" s="231"/>
      <c r="F2479" s="232"/>
      <c r="G2479" s="192" t="s">
        <v>19</v>
      </c>
      <c r="H2479" s="191">
        <v>7.2387519999999999</v>
      </c>
      <c r="I2479" s="190">
        <v>0.90739999999999998</v>
      </c>
      <c r="J2479" s="189">
        <v>6.57</v>
      </c>
    </row>
    <row r="2480" spans="1:10" ht="14.25" customHeight="1" x14ac:dyDescent="0.25">
      <c r="A2480" s="192" t="s">
        <v>2631</v>
      </c>
      <c r="B2480" s="192" t="s">
        <v>2630</v>
      </c>
      <c r="C2480" s="192" t="s">
        <v>2639</v>
      </c>
      <c r="D2480" s="230" t="s">
        <v>2638</v>
      </c>
      <c r="E2480" s="231"/>
      <c r="F2480" s="232"/>
      <c r="G2480" s="192" t="s">
        <v>0</v>
      </c>
      <c r="H2480" s="191">
        <v>0.60590169999999999</v>
      </c>
      <c r="I2480" s="190">
        <v>8.93</v>
      </c>
      <c r="J2480" s="189">
        <v>11.83</v>
      </c>
    </row>
    <row r="2481" spans="1:10" ht="14.25" customHeight="1" x14ac:dyDescent="0.25">
      <c r="A2481" s="192" t="s">
        <v>2631</v>
      </c>
      <c r="B2481" s="192" t="s">
        <v>2630</v>
      </c>
      <c r="C2481" s="192" t="s">
        <v>2646</v>
      </c>
      <c r="D2481" s="230" t="s">
        <v>2645</v>
      </c>
      <c r="E2481" s="231"/>
      <c r="F2481" s="232"/>
      <c r="G2481" s="192" t="s">
        <v>0</v>
      </c>
      <c r="H2481" s="191">
        <v>0.63901260000000004</v>
      </c>
      <c r="I2481" s="190">
        <v>6.46</v>
      </c>
      <c r="J2481" s="189">
        <v>9.0299999999999994</v>
      </c>
    </row>
    <row r="2482" spans="1:10" ht="14.25" customHeight="1" x14ac:dyDescent="0.25">
      <c r="A2482" s="239" t="s">
        <v>2627</v>
      </c>
      <c r="B2482" s="240"/>
      <c r="C2482" s="240"/>
      <c r="D2482" s="240"/>
      <c r="E2482" s="241"/>
      <c r="F2482" s="188">
        <v>9.5399999999999991</v>
      </c>
      <c r="G2482" s="239" t="s">
        <v>2626</v>
      </c>
      <c r="H2482" s="240"/>
      <c r="I2482" s="241"/>
      <c r="J2482" s="188">
        <v>50.83</v>
      </c>
    </row>
    <row r="2483" spans="1:10" ht="14.25" customHeight="1" x14ac:dyDescent="0.25">
      <c r="A2483" s="239" t="s">
        <v>2625</v>
      </c>
      <c r="B2483" s="240"/>
      <c r="C2483" s="240"/>
      <c r="D2483" s="240"/>
      <c r="E2483" s="241"/>
      <c r="F2483" s="188">
        <v>11.32</v>
      </c>
      <c r="G2483" s="239" t="s">
        <v>2624</v>
      </c>
      <c r="H2483" s="240"/>
      <c r="I2483" s="241"/>
      <c r="J2483" s="188">
        <v>11.42</v>
      </c>
    </row>
    <row r="2484" spans="1:10" ht="14.25" customHeight="1" x14ac:dyDescent="0.25">
      <c r="A2484" s="239" t="s">
        <v>2623</v>
      </c>
      <c r="B2484" s="240"/>
      <c r="C2484" s="240"/>
      <c r="D2484" s="240"/>
      <c r="E2484" s="241"/>
      <c r="F2484" s="188">
        <v>20.86</v>
      </c>
      <c r="G2484" s="239" t="s">
        <v>2622</v>
      </c>
      <c r="H2484" s="240"/>
      <c r="I2484" s="241"/>
      <c r="J2484" s="188">
        <v>62.25</v>
      </c>
    </row>
    <row r="2485" spans="1:10" ht="14.25" customHeight="1" x14ac:dyDescent="0.25">
      <c r="A2485" s="196" t="s">
        <v>421</v>
      </c>
      <c r="B2485" s="196" t="s">
        <v>2630</v>
      </c>
      <c r="C2485" s="196" t="s">
        <v>3589</v>
      </c>
      <c r="D2485" s="233" t="s">
        <v>12</v>
      </c>
      <c r="E2485" s="234"/>
      <c r="F2485" s="234"/>
      <c r="G2485" s="234"/>
      <c r="H2485" s="234"/>
      <c r="I2485" s="235"/>
      <c r="J2485" s="196" t="s">
        <v>198</v>
      </c>
    </row>
    <row r="2486" spans="1:10" ht="14.25" customHeight="1" x14ac:dyDescent="0.25">
      <c r="A2486" s="195" t="s">
        <v>74</v>
      </c>
      <c r="B2486" s="195" t="s">
        <v>75</v>
      </c>
      <c r="C2486" s="195" t="s">
        <v>29</v>
      </c>
      <c r="D2486" s="236" t="s">
        <v>30</v>
      </c>
      <c r="E2486" s="237"/>
      <c r="F2486" s="238"/>
      <c r="G2486" s="195" t="s">
        <v>2635</v>
      </c>
      <c r="H2486" s="195" t="s">
        <v>1465</v>
      </c>
      <c r="I2486" s="194" t="s">
        <v>2634</v>
      </c>
      <c r="J2486" s="193" t="s">
        <v>76</v>
      </c>
    </row>
    <row r="2487" spans="1:10" ht="32.65" customHeight="1" x14ac:dyDescent="0.25">
      <c r="A2487" s="192" t="s">
        <v>2643</v>
      </c>
      <c r="B2487" s="192" t="s">
        <v>2630</v>
      </c>
      <c r="C2487" s="192" t="s">
        <v>3588</v>
      </c>
      <c r="D2487" s="230" t="s">
        <v>1617</v>
      </c>
      <c r="E2487" s="231"/>
      <c r="F2487" s="232"/>
      <c r="G2487" s="192" t="s">
        <v>19</v>
      </c>
      <c r="H2487" s="191">
        <v>1.5</v>
      </c>
      <c r="I2487" s="190">
        <v>15.870799999999999</v>
      </c>
      <c r="J2487" s="189">
        <v>23.81</v>
      </c>
    </row>
    <row r="2488" spans="1:10" ht="14.25" customHeight="1" x14ac:dyDescent="0.25">
      <c r="A2488" s="192" t="s">
        <v>2631</v>
      </c>
      <c r="B2488" s="192" t="s">
        <v>2630</v>
      </c>
      <c r="C2488" s="192" t="s">
        <v>2949</v>
      </c>
      <c r="D2488" s="230" t="s">
        <v>2948</v>
      </c>
      <c r="E2488" s="231"/>
      <c r="F2488" s="232"/>
      <c r="G2488" s="192" t="s">
        <v>0</v>
      </c>
      <c r="H2488" s="191">
        <v>8.4663100000000005E-2</v>
      </c>
      <c r="I2488" s="190">
        <v>6.46</v>
      </c>
      <c r="J2488" s="189">
        <v>1.2</v>
      </c>
    </row>
    <row r="2489" spans="1:10" ht="14.25" customHeight="1" x14ac:dyDescent="0.25">
      <c r="A2489" s="192" t="s">
        <v>2631</v>
      </c>
      <c r="B2489" s="192" t="s">
        <v>2630</v>
      </c>
      <c r="C2489" s="192" t="s">
        <v>3413</v>
      </c>
      <c r="D2489" s="230" t="s">
        <v>3412</v>
      </c>
      <c r="E2489" s="231"/>
      <c r="F2489" s="232"/>
      <c r="G2489" s="192" t="s">
        <v>0</v>
      </c>
      <c r="H2489" s="191">
        <v>0.37561060000000002</v>
      </c>
      <c r="I2489" s="190">
        <v>6.7</v>
      </c>
      <c r="J2489" s="189">
        <v>5.5</v>
      </c>
    </row>
    <row r="2490" spans="1:10" ht="14.25" customHeight="1" x14ac:dyDescent="0.25">
      <c r="A2490" s="239" t="s">
        <v>2627</v>
      </c>
      <c r="B2490" s="240"/>
      <c r="C2490" s="240"/>
      <c r="D2490" s="240"/>
      <c r="E2490" s="241"/>
      <c r="F2490" s="188">
        <v>3.06</v>
      </c>
      <c r="G2490" s="239" t="s">
        <v>2626</v>
      </c>
      <c r="H2490" s="240"/>
      <c r="I2490" s="241"/>
      <c r="J2490" s="188">
        <v>34.04</v>
      </c>
    </row>
    <row r="2491" spans="1:10" ht="14.25" customHeight="1" x14ac:dyDescent="0.25">
      <c r="A2491" s="239" t="s">
        <v>2625</v>
      </c>
      <c r="B2491" s="240"/>
      <c r="C2491" s="240"/>
      <c r="D2491" s="240"/>
      <c r="E2491" s="241"/>
      <c r="F2491" s="188">
        <v>3.64</v>
      </c>
      <c r="G2491" s="239" t="s">
        <v>2624</v>
      </c>
      <c r="H2491" s="240"/>
      <c r="I2491" s="241"/>
      <c r="J2491" s="188">
        <v>7.65</v>
      </c>
    </row>
    <row r="2492" spans="1:10" ht="14.25" customHeight="1" x14ac:dyDescent="0.25">
      <c r="A2492" s="239" t="s">
        <v>2623</v>
      </c>
      <c r="B2492" s="240"/>
      <c r="C2492" s="240"/>
      <c r="D2492" s="240"/>
      <c r="E2492" s="241"/>
      <c r="F2492" s="188">
        <v>6.7</v>
      </c>
      <c r="G2492" s="239" t="s">
        <v>2622</v>
      </c>
      <c r="H2492" s="240"/>
      <c r="I2492" s="241"/>
      <c r="J2492" s="188">
        <v>41.69</v>
      </c>
    </row>
    <row r="2493" spans="1:10" ht="14.25" customHeight="1" x14ac:dyDescent="0.25">
      <c r="A2493" s="196" t="s">
        <v>424</v>
      </c>
      <c r="B2493" s="196" t="s">
        <v>2630</v>
      </c>
      <c r="C2493" s="196" t="s">
        <v>3587</v>
      </c>
      <c r="D2493" s="233" t="s">
        <v>425</v>
      </c>
      <c r="E2493" s="234"/>
      <c r="F2493" s="234"/>
      <c r="G2493" s="234"/>
      <c r="H2493" s="234"/>
      <c r="I2493" s="235"/>
      <c r="J2493" s="196" t="s">
        <v>198</v>
      </c>
    </row>
    <row r="2494" spans="1:10" ht="14.25" customHeight="1" x14ac:dyDescent="0.25">
      <c r="A2494" s="195" t="s">
        <v>74</v>
      </c>
      <c r="B2494" s="195" t="s">
        <v>75</v>
      </c>
      <c r="C2494" s="195" t="s">
        <v>29</v>
      </c>
      <c r="D2494" s="236" t="s">
        <v>30</v>
      </c>
      <c r="E2494" s="237"/>
      <c r="F2494" s="238"/>
      <c r="G2494" s="195" t="s">
        <v>2635</v>
      </c>
      <c r="H2494" s="195" t="s">
        <v>1465</v>
      </c>
      <c r="I2494" s="194" t="s">
        <v>2634</v>
      </c>
      <c r="J2494" s="193" t="s">
        <v>76</v>
      </c>
    </row>
    <row r="2495" spans="1:10" ht="22.9" customHeight="1" x14ac:dyDescent="0.25">
      <c r="A2495" s="192" t="s">
        <v>2643</v>
      </c>
      <c r="B2495" s="192" t="s">
        <v>2630</v>
      </c>
      <c r="C2495" s="192" t="s">
        <v>3337</v>
      </c>
      <c r="D2495" s="230" t="s">
        <v>1761</v>
      </c>
      <c r="E2495" s="231"/>
      <c r="F2495" s="232"/>
      <c r="G2495" s="192" t="s">
        <v>1606</v>
      </c>
      <c r="H2495" s="191">
        <v>0.28000000000000003</v>
      </c>
      <c r="I2495" s="190">
        <v>6.7080000000000002</v>
      </c>
      <c r="J2495" s="189">
        <v>1.88</v>
      </c>
    </row>
    <row r="2496" spans="1:10" ht="14.25" customHeight="1" x14ac:dyDescent="0.25">
      <c r="A2496" s="192" t="s">
        <v>2643</v>
      </c>
      <c r="B2496" s="192" t="s">
        <v>2630</v>
      </c>
      <c r="C2496" s="192" t="s">
        <v>2702</v>
      </c>
      <c r="D2496" s="230" t="s">
        <v>1597</v>
      </c>
      <c r="E2496" s="231"/>
      <c r="F2496" s="232"/>
      <c r="G2496" s="192" t="s">
        <v>1575</v>
      </c>
      <c r="H2496" s="191">
        <v>3.175E-2</v>
      </c>
      <c r="I2496" s="190">
        <v>78.9893</v>
      </c>
      <c r="J2496" s="189">
        <v>2.5099999999999998</v>
      </c>
    </row>
    <row r="2497" spans="1:10" ht="14.25" customHeight="1" x14ac:dyDescent="0.25">
      <c r="A2497" s="192" t="s">
        <v>2643</v>
      </c>
      <c r="B2497" s="192" t="s">
        <v>2630</v>
      </c>
      <c r="C2497" s="192" t="s">
        <v>2700</v>
      </c>
      <c r="D2497" s="230" t="s">
        <v>1579</v>
      </c>
      <c r="E2497" s="231"/>
      <c r="F2497" s="232"/>
      <c r="G2497" s="192" t="s">
        <v>19</v>
      </c>
      <c r="H2497" s="191">
        <v>14.340249999999999</v>
      </c>
      <c r="I2497" s="190">
        <v>0.90739999999999998</v>
      </c>
      <c r="J2497" s="189">
        <v>13.01</v>
      </c>
    </row>
    <row r="2498" spans="1:10" ht="14.25" customHeight="1" x14ac:dyDescent="0.25">
      <c r="A2498" s="192" t="s">
        <v>2643</v>
      </c>
      <c r="B2498" s="192" t="s">
        <v>2630</v>
      </c>
      <c r="C2498" s="192" t="s">
        <v>2734</v>
      </c>
      <c r="D2498" s="230" t="s">
        <v>2009</v>
      </c>
      <c r="E2498" s="231"/>
      <c r="F2498" s="232"/>
      <c r="G2498" s="192" t="s">
        <v>2010</v>
      </c>
      <c r="H2498" s="191">
        <v>3.2218400000000001E-2</v>
      </c>
      <c r="I2498" s="190">
        <v>0.95599999999999996</v>
      </c>
      <c r="J2498" s="189">
        <v>0.03</v>
      </c>
    </row>
    <row r="2499" spans="1:10" ht="22.9" customHeight="1" x14ac:dyDescent="0.25">
      <c r="A2499" s="192" t="s">
        <v>2725</v>
      </c>
      <c r="B2499" s="192" t="s">
        <v>2630</v>
      </c>
      <c r="C2499" s="192" t="s">
        <v>2724</v>
      </c>
      <c r="D2499" s="230" t="s">
        <v>2050</v>
      </c>
      <c r="E2499" s="231"/>
      <c r="F2499" s="232"/>
      <c r="G2499" s="192" t="s">
        <v>1</v>
      </c>
      <c r="H2499" s="191">
        <v>1.01E-5</v>
      </c>
      <c r="I2499" s="190">
        <v>5020.1289999999999</v>
      </c>
      <c r="J2499" s="189">
        <v>0.05</v>
      </c>
    </row>
    <row r="2500" spans="1:10" ht="12" customHeight="1" x14ac:dyDescent="0.25"/>
    <row r="2501" spans="1:10" ht="11.25" customHeight="1" x14ac:dyDescent="0.25">
      <c r="A2501" s="242" t="s">
        <v>2621</v>
      </c>
      <c r="B2501" s="242"/>
      <c r="C2501" s="242"/>
      <c r="D2501" s="242"/>
      <c r="E2501" s="242"/>
      <c r="F2501" s="242"/>
      <c r="G2501" s="242"/>
      <c r="H2501" s="242"/>
      <c r="I2501" s="242"/>
      <c r="J2501" s="242"/>
    </row>
    <row r="2502" spans="1:10" ht="11.25" customHeight="1" x14ac:dyDescent="0.25">
      <c r="A2502" s="242" t="s">
        <v>2620</v>
      </c>
      <c r="B2502" s="242"/>
      <c r="C2502" s="242"/>
      <c r="D2502" s="242"/>
      <c r="E2502" s="242"/>
      <c r="F2502" s="242"/>
      <c r="G2502" s="242"/>
      <c r="H2502" s="242"/>
      <c r="I2502" s="242"/>
      <c r="J2502" s="242"/>
    </row>
    <row r="2503" spans="1:10" ht="11.25" customHeight="1" x14ac:dyDescent="0.25">
      <c r="A2503" s="242" t="s">
        <v>2619</v>
      </c>
      <c r="B2503" s="242"/>
      <c r="C2503" s="242"/>
      <c r="D2503" s="242"/>
      <c r="E2503" s="242"/>
      <c r="F2503" s="242"/>
      <c r="G2503" s="242"/>
      <c r="H2503" s="242"/>
      <c r="I2503" s="242"/>
      <c r="J2503" s="242"/>
    </row>
    <row r="2504" spans="1:10" ht="70.900000000000006" customHeight="1" x14ac:dyDescent="0.25"/>
    <row r="2505" spans="1:10" ht="14.25" customHeight="1" x14ac:dyDescent="0.25">
      <c r="A2505" s="210" t="s">
        <v>2673</v>
      </c>
      <c r="B2505" s="211"/>
      <c r="C2505" s="211"/>
      <c r="D2505" s="211"/>
      <c r="E2505" s="211"/>
      <c r="F2505" s="211"/>
      <c r="G2505" s="211"/>
      <c r="H2505" s="211"/>
      <c r="I2505" s="211"/>
      <c r="J2505" s="212"/>
    </row>
    <row r="2506" spans="1:10" ht="14.25" customHeight="1" x14ac:dyDescent="0.25">
      <c r="A2506" s="200" t="s">
        <v>2672</v>
      </c>
      <c r="B2506" s="213" t="s">
        <v>77</v>
      </c>
      <c r="C2506" s="214"/>
      <c r="D2506" s="214"/>
      <c r="E2506" s="214"/>
      <c r="F2506" s="214"/>
      <c r="G2506" s="214"/>
      <c r="H2506" s="215"/>
      <c r="I2506" s="197" t="s">
        <v>2671</v>
      </c>
      <c r="J2506" s="192" t="s">
        <v>3586</v>
      </c>
    </row>
    <row r="2507" spans="1:10" ht="14.25" customHeight="1" x14ac:dyDescent="0.25">
      <c r="A2507" s="200" t="s">
        <v>81</v>
      </c>
      <c r="B2507" s="213" t="s">
        <v>85</v>
      </c>
      <c r="C2507" s="214"/>
      <c r="D2507" s="214"/>
      <c r="E2507" s="214"/>
      <c r="F2507" s="214"/>
      <c r="G2507" s="214"/>
      <c r="H2507" s="215"/>
      <c r="I2507" s="197" t="s">
        <v>2669</v>
      </c>
      <c r="J2507" s="202">
        <v>45477</v>
      </c>
    </row>
    <row r="2508" spans="1:10" ht="14.25" customHeight="1" x14ac:dyDescent="0.25">
      <c r="A2508" s="199" t="s">
        <v>2668</v>
      </c>
      <c r="B2508" s="213" t="s">
        <v>2667</v>
      </c>
      <c r="C2508" s="214"/>
      <c r="D2508" s="214"/>
      <c r="E2508" s="214"/>
      <c r="F2508" s="214"/>
      <c r="G2508" s="214"/>
      <c r="H2508" s="215"/>
      <c r="I2508" s="216" t="s">
        <v>2666</v>
      </c>
      <c r="J2508" s="217"/>
    </row>
    <row r="2509" spans="1:10" ht="14.25" customHeight="1" x14ac:dyDescent="0.25">
      <c r="A2509" s="218" t="s">
        <v>2665</v>
      </c>
      <c r="B2509" s="221" t="s">
        <v>2664</v>
      </c>
      <c r="C2509" s="222"/>
      <c r="D2509" s="222"/>
      <c r="E2509" s="222"/>
      <c r="F2509" s="222"/>
      <c r="G2509" s="222"/>
      <c r="H2509" s="223"/>
      <c r="I2509" s="197" t="s">
        <v>2663</v>
      </c>
      <c r="J2509" s="192" t="s">
        <v>2662</v>
      </c>
    </row>
    <row r="2510" spans="1:10" ht="14.25" customHeight="1" x14ac:dyDescent="0.25">
      <c r="A2510" s="219"/>
      <c r="B2510" s="224"/>
      <c r="C2510" s="225"/>
      <c r="D2510" s="225"/>
      <c r="E2510" s="225"/>
      <c r="F2510" s="225"/>
      <c r="G2510" s="225"/>
      <c r="H2510" s="226"/>
      <c r="I2510" s="198" t="s">
        <v>2661</v>
      </c>
      <c r="J2510" s="192" t="s">
        <v>2660</v>
      </c>
    </row>
    <row r="2511" spans="1:10" ht="14.25" customHeight="1" x14ac:dyDescent="0.25">
      <c r="A2511" s="219"/>
      <c r="B2511" s="224"/>
      <c r="C2511" s="225"/>
      <c r="D2511" s="225"/>
      <c r="E2511" s="225"/>
      <c r="F2511" s="225"/>
      <c r="G2511" s="225"/>
      <c r="H2511" s="226"/>
      <c r="I2511" s="216" t="s">
        <v>27</v>
      </c>
      <c r="J2511" s="217"/>
    </row>
    <row r="2512" spans="1:10" ht="14.25" customHeight="1" x14ac:dyDescent="0.25">
      <c r="A2512" s="219"/>
      <c r="B2512" s="227"/>
      <c r="C2512" s="228"/>
      <c r="D2512" s="228"/>
      <c r="E2512" s="228"/>
      <c r="F2512" s="228"/>
      <c r="G2512" s="228"/>
      <c r="H2512" s="229"/>
      <c r="I2512" s="197" t="s">
        <v>2659</v>
      </c>
      <c r="J2512" s="192" t="s">
        <v>2658</v>
      </c>
    </row>
    <row r="2513" spans="1:10" ht="14.25" customHeight="1" x14ac:dyDescent="0.25">
      <c r="A2513" s="220"/>
      <c r="B2513" s="230" t="s">
        <v>2383</v>
      </c>
      <c r="C2513" s="231"/>
      <c r="D2513" s="232"/>
      <c r="E2513" s="230" t="s">
        <v>2383</v>
      </c>
      <c r="F2513" s="231"/>
      <c r="G2513" s="231"/>
      <c r="H2513" s="232"/>
      <c r="I2513" s="197" t="s">
        <v>2657</v>
      </c>
      <c r="J2513" s="192" t="s">
        <v>2383</v>
      </c>
    </row>
    <row r="2514" spans="1:10" ht="14.25" customHeight="1" x14ac:dyDescent="0.25">
      <c r="A2514" s="197" t="s">
        <v>2656</v>
      </c>
      <c r="B2514" s="230" t="s">
        <v>2655</v>
      </c>
      <c r="C2514" s="231"/>
      <c r="D2514" s="231"/>
      <c r="E2514" s="231"/>
      <c r="F2514" s="231"/>
      <c r="G2514" s="231"/>
      <c r="H2514" s="231"/>
      <c r="I2514" s="231"/>
      <c r="J2514" s="232"/>
    </row>
    <row r="2515" spans="1:10" ht="14.25" customHeight="1" x14ac:dyDescent="0.25">
      <c r="A2515" s="192" t="s">
        <v>2631</v>
      </c>
      <c r="B2515" s="192" t="s">
        <v>2630</v>
      </c>
      <c r="C2515" s="192" t="s">
        <v>2639</v>
      </c>
      <c r="D2515" s="230" t="s">
        <v>2638</v>
      </c>
      <c r="E2515" s="231"/>
      <c r="F2515" s="232"/>
      <c r="G2515" s="192" t="s">
        <v>0</v>
      </c>
      <c r="H2515" s="191">
        <v>0.75743260000000001</v>
      </c>
      <c r="I2515" s="190">
        <v>8.93</v>
      </c>
      <c r="J2515" s="189">
        <v>14.79</v>
      </c>
    </row>
    <row r="2516" spans="1:10" ht="14.25" customHeight="1" x14ac:dyDescent="0.25">
      <c r="A2516" s="192" t="s">
        <v>2631</v>
      </c>
      <c r="B2516" s="192" t="s">
        <v>2630</v>
      </c>
      <c r="C2516" s="192" t="s">
        <v>2646</v>
      </c>
      <c r="D2516" s="230" t="s">
        <v>2645</v>
      </c>
      <c r="E2516" s="231"/>
      <c r="F2516" s="232"/>
      <c r="G2516" s="192" t="s">
        <v>0</v>
      </c>
      <c r="H2516" s="191">
        <v>0.15304019999999999</v>
      </c>
      <c r="I2516" s="190">
        <v>6.46</v>
      </c>
      <c r="J2516" s="189">
        <v>2.16</v>
      </c>
    </row>
    <row r="2517" spans="1:10" ht="14.25" customHeight="1" x14ac:dyDescent="0.25">
      <c r="A2517" s="192" t="s">
        <v>2631</v>
      </c>
      <c r="B2517" s="192" t="s">
        <v>2630</v>
      </c>
      <c r="C2517" s="192" t="s">
        <v>2713</v>
      </c>
      <c r="D2517" s="230" t="s">
        <v>2712</v>
      </c>
      <c r="E2517" s="231"/>
      <c r="F2517" s="232"/>
      <c r="G2517" s="192" t="s">
        <v>0</v>
      </c>
      <c r="H2517" s="191">
        <v>0.1105</v>
      </c>
      <c r="I2517" s="190">
        <v>6.7</v>
      </c>
      <c r="J2517" s="189">
        <v>1.62</v>
      </c>
    </row>
    <row r="2518" spans="1:10" ht="14.25" customHeight="1" x14ac:dyDescent="0.25">
      <c r="A2518" s="239" t="s">
        <v>2627</v>
      </c>
      <c r="B2518" s="240"/>
      <c r="C2518" s="240"/>
      <c r="D2518" s="240"/>
      <c r="E2518" s="241"/>
      <c r="F2518" s="188">
        <v>8.49</v>
      </c>
      <c r="G2518" s="239" t="s">
        <v>2626</v>
      </c>
      <c r="H2518" s="240"/>
      <c r="I2518" s="241"/>
      <c r="J2518" s="188">
        <v>43.86</v>
      </c>
    </row>
    <row r="2519" spans="1:10" ht="14.25" customHeight="1" x14ac:dyDescent="0.25">
      <c r="A2519" s="239" t="s">
        <v>2625</v>
      </c>
      <c r="B2519" s="240"/>
      <c r="C2519" s="240"/>
      <c r="D2519" s="240"/>
      <c r="E2519" s="241"/>
      <c r="F2519" s="188">
        <v>10.08</v>
      </c>
      <c r="G2519" s="239" t="s">
        <v>2624</v>
      </c>
      <c r="H2519" s="240"/>
      <c r="I2519" s="241"/>
      <c r="J2519" s="188">
        <v>9.86</v>
      </c>
    </row>
    <row r="2520" spans="1:10" ht="14.25" customHeight="1" x14ac:dyDescent="0.25">
      <c r="A2520" s="239" t="s">
        <v>2623</v>
      </c>
      <c r="B2520" s="240"/>
      <c r="C2520" s="240"/>
      <c r="D2520" s="240"/>
      <c r="E2520" s="241"/>
      <c r="F2520" s="188">
        <v>18.57</v>
      </c>
      <c r="G2520" s="239" t="s">
        <v>2622</v>
      </c>
      <c r="H2520" s="240"/>
      <c r="I2520" s="241"/>
      <c r="J2520" s="188">
        <v>53.72</v>
      </c>
    </row>
    <row r="2521" spans="1:10" ht="14.25" customHeight="1" x14ac:dyDescent="0.25">
      <c r="A2521" s="196" t="s">
        <v>428</v>
      </c>
      <c r="B2521" s="196" t="s">
        <v>2630</v>
      </c>
      <c r="C2521" s="196" t="s">
        <v>3577</v>
      </c>
      <c r="D2521" s="233" t="s">
        <v>429</v>
      </c>
      <c r="E2521" s="234"/>
      <c r="F2521" s="234"/>
      <c r="G2521" s="234"/>
      <c r="H2521" s="234"/>
      <c r="I2521" s="235"/>
      <c r="J2521" s="196" t="s">
        <v>198</v>
      </c>
    </row>
    <row r="2522" spans="1:10" ht="14.25" customHeight="1" x14ac:dyDescent="0.25">
      <c r="A2522" s="195" t="s">
        <v>74</v>
      </c>
      <c r="B2522" s="195" t="s">
        <v>75</v>
      </c>
      <c r="C2522" s="195" t="s">
        <v>29</v>
      </c>
      <c r="D2522" s="236" t="s">
        <v>30</v>
      </c>
      <c r="E2522" s="237"/>
      <c r="F2522" s="238"/>
      <c r="G2522" s="195" t="s">
        <v>2635</v>
      </c>
      <c r="H2522" s="195" t="s">
        <v>1465</v>
      </c>
      <c r="I2522" s="194" t="s">
        <v>2634</v>
      </c>
      <c r="J2522" s="193" t="s">
        <v>76</v>
      </c>
    </row>
    <row r="2523" spans="1:10" ht="14.25" customHeight="1" x14ac:dyDescent="0.25">
      <c r="A2523" s="192" t="s">
        <v>2643</v>
      </c>
      <c r="B2523" s="192" t="s">
        <v>2630</v>
      </c>
      <c r="C2523" s="192" t="s">
        <v>2702</v>
      </c>
      <c r="D2523" s="230" t="s">
        <v>1597</v>
      </c>
      <c r="E2523" s="231"/>
      <c r="F2523" s="232"/>
      <c r="G2523" s="192" t="s">
        <v>1575</v>
      </c>
      <c r="H2523" s="191">
        <v>5.5E-2</v>
      </c>
      <c r="I2523" s="190">
        <v>78.9893</v>
      </c>
      <c r="J2523" s="189">
        <v>4.34</v>
      </c>
    </row>
    <row r="2524" spans="1:10" ht="14.25" customHeight="1" x14ac:dyDescent="0.25">
      <c r="A2524" s="192" t="s">
        <v>2643</v>
      </c>
      <c r="B2524" s="192" t="s">
        <v>2630</v>
      </c>
      <c r="C2524" s="192" t="s">
        <v>2700</v>
      </c>
      <c r="D2524" s="230" t="s">
        <v>1579</v>
      </c>
      <c r="E2524" s="231"/>
      <c r="F2524" s="232"/>
      <c r="G2524" s="192" t="s">
        <v>19</v>
      </c>
      <c r="H2524" s="191">
        <v>24.79796</v>
      </c>
      <c r="I2524" s="190">
        <v>0.90739999999999998</v>
      </c>
      <c r="J2524" s="189">
        <v>22.5</v>
      </c>
    </row>
    <row r="2525" spans="1:10" ht="14.25" customHeight="1" x14ac:dyDescent="0.25">
      <c r="A2525" s="192" t="s">
        <v>2643</v>
      </c>
      <c r="B2525" s="192" t="s">
        <v>2630</v>
      </c>
      <c r="C2525" s="192" t="s">
        <v>3576</v>
      </c>
      <c r="D2525" s="230" t="s">
        <v>1924</v>
      </c>
      <c r="E2525" s="231"/>
      <c r="F2525" s="232"/>
      <c r="G2525" s="192" t="s">
        <v>1574</v>
      </c>
      <c r="H2525" s="191">
        <v>1.04</v>
      </c>
      <c r="I2525" s="190">
        <v>1.9361999999999999</v>
      </c>
      <c r="J2525" s="189">
        <v>2.0099999999999998</v>
      </c>
    </row>
    <row r="2526" spans="1:10" ht="14.25" customHeight="1" x14ac:dyDescent="0.25">
      <c r="A2526" s="192" t="s">
        <v>2631</v>
      </c>
      <c r="B2526" s="192" t="s">
        <v>2630</v>
      </c>
      <c r="C2526" s="192" t="s">
        <v>2639</v>
      </c>
      <c r="D2526" s="230" t="s">
        <v>2638</v>
      </c>
      <c r="E2526" s="231"/>
      <c r="F2526" s="232"/>
      <c r="G2526" s="192" t="s">
        <v>0</v>
      </c>
      <c r="H2526" s="191">
        <v>0.68768739999999995</v>
      </c>
      <c r="I2526" s="190">
        <v>8.93</v>
      </c>
      <c r="J2526" s="189">
        <v>13.43</v>
      </c>
    </row>
    <row r="2527" spans="1:10" ht="14.25" customHeight="1" x14ac:dyDescent="0.25">
      <c r="A2527" s="192" t="s">
        <v>2631</v>
      </c>
      <c r="B2527" s="192" t="s">
        <v>2630</v>
      </c>
      <c r="C2527" s="192" t="s">
        <v>2646</v>
      </c>
      <c r="D2527" s="230" t="s">
        <v>2645</v>
      </c>
      <c r="E2527" s="231"/>
      <c r="F2527" s="232"/>
      <c r="G2527" s="192" t="s">
        <v>0</v>
      </c>
      <c r="H2527" s="191">
        <v>0.6676668</v>
      </c>
      <c r="I2527" s="190">
        <v>6.46</v>
      </c>
      <c r="J2527" s="189">
        <v>9.43</v>
      </c>
    </row>
    <row r="2528" spans="1:10" ht="14.25" customHeight="1" x14ac:dyDescent="0.25">
      <c r="A2528" s="239" t="s">
        <v>2627</v>
      </c>
      <c r="B2528" s="240"/>
      <c r="C2528" s="240"/>
      <c r="D2528" s="240"/>
      <c r="E2528" s="241"/>
      <c r="F2528" s="188">
        <v>10.45</v>
      </c>
      <c r="G2528" s="239" t="s">
        <v>2626</v>
      </c>
      <c r="H2528" s="240"/>
      <c r="I2528" s="241"/>
      <c r="J2528" s="188">
        <v>62.17</v>
      </c>
    </row>
    <row r="2529" spans="1:10" ht="14.25" customHeight="1" x14ac:dyDescent="0.25">
      <c r="A2529" s="239" t="s">
        <v>2625</v>
      </c>
      <c r="B2529" s="240"/>
      <c r="C2529" s="240"/>
      <c r="D2529" s="240"/>
      <c r="E2529" s="241"/>
      <c r="F2529" s="188">
        <v>12.41</v>
      </c>
      <c r="G2529" s="239" t="s">
        <v>2624</v>
      </c>
      <c r="H2529" s="240"/>
      <c r="I2529" s="241"/>
      <c r="J2529" s="188">
        <v>13.97</v>
      </c>
    </row>
    <row r="2530" spans="1:10" ht="14.25" customHeight="1" x14ac:dyDescent="0.25">
      <c r="A2530" s="239" t="s">
        <v>2623</v>
      </c>
      <c r="B2530" s="240"/>
      <c r="C2530" s="240"/>
      <c r="D2530" s="240"/>
      <c r="E2530" s="241"/>
      <c r="F2530" s="188">
        <v>22.86</v>
      </c>
      <c r="G2530" s="239" t="s">
        <v>2622</v>
      </c>
      <c r="H2530" s="240"/>
      <c r="I2530" s="241"/>
      <c r="J2530" s="188">
        <v>76.14</v>
      </c>
    </row>
    <row r="2531" spans="1:10" ht="14.25" customHeight="1" x14ac:dyDescent="0.25">
      <c r="A2531" s="196" t="s">
        <v>430</v>
      </c>
      <c r="B2531" s="196" t="s">
        <v>2630</v>
      </c>
      <c r="C2531" s="196" t="s">
        <v>3575</v>
      </c>
      <c r="D2531" s="233" t="s">
        <v>431</v>
      </c>
      <c r="E2531" s="234"/>
      <c r="F2531" s="234"/>
      <c r="G2531" s="234"/>
      <c r="H2531" s="234"/>
      <c r="I2531" s="235"/>
      <c r="J2531" s="196" t="s">
        <v>198</v>
      </c>
    </row>
    <row r="2532" spans="1:10" ht="14.25" customHeight="1" x14ac:dyDescent="0.25">
      <c r="A2532" s="195" t="s">
        <v>74</v>
      </c>
      <c r="B2532" s="195" t="s">
        <v>75</v>
      </c>
      <c r="C2532" s="195" t="s">
        <v>29</v>
      </c>
      <c r="D2532" s="236" t="s">
        <v>30</v>
      </c>
      <c r="E2532" s="237"/>
      <c r="F2532" s="238"/>
      <c r="G2532" s="195" t="s">
        <v>2635</v>
      </c>
      <c r="H2532" s="195" t="s">
        <v>1465</v>
      </c>
      <c r="I2532" s="194" t="s">
        <v>2634</v>
      </c>
      <c r="J2532" s="193" t="s">
        <v>76</v>
      </c>
    </row>
    <row r="2533" spans="1:10" ht="14.25" customHeight="1" x14ac:dyDescent="0.25">
      <c r="A2533" s="192" t="s">
        <v>2643</v>
      </c>
      <c r="B2533" s="192" t="s">
        <v>2630</v>
      </c>
      <c r="C2533" s="192" t="s">
        <v>2702</v>
      </c>
      <c r="D2533" s="230" t="s">
        <v>1597</v>
      </c>
      <c r="E2533" s="231"/>
      <c r="F2533" s="232"/>
      <c r="G2533" s="192" t="s">
        <v>1575</v>
      </c>
      <c r="H2533" s="191">
        <v>5.5E-2</v>
      </c>
      <c r="I2533" s="190">
        <v>78.9893</v>
      </c>
      <c r="J2533" s="189">
        <v>4.34</v>
      </c>
    </row>
    <row r="2534" spans="1:10" ht="14.25" customHeight="1" x14ac:dyDescent="0.25">
      <c r="A2534" s="192" t="s">
        <v>2643</v>
      </c>
      <c r="B2534" s="192" t="s">
        <v>2630</v>
      </c>
      <c r="C2534" s="192" t="s">
        <v>2700</v>
      </c>
      <c r="D2534" s="230" t="s">
        <v>1579</v>
      </c>
      <c r="E2534" s="231"/>
      <c r="F2534" s="232"/>
      <c r="G2534" s="192" t="s">
        <v>19</v>
      </c>
      <c r="H2534" s="191">
        <v>24.79796</v>
      </c>
      <c r="I2534" s="190">
        <v>0.90739999999999998</v>
      </c>
      <c r="J2534" s="189">
        <v>22.5</v>
      </c>
    </row>
    <row r="2535" spans="1:10" ht="14.25" customHeight="1" x14ac:dyDescent="0.25">
      <c r="A2535" s="192" t="s">
        <v>2643</v>
      </c>
      <c r="B2535" s="192" t="s">
        <v>2630</v>
      </c>
      <c r="C2535" s="192" t="s">
        <v>3574</v>
      </c>
      <c r="D2535" s="230" t="s">
        <v>1747</v>
      </c>
      <c r="E2535" s="231"/>
      <c r="F2535" s="232"/>
      <c r="G2535" s="192" t="s">
        <v>1574</v>
      </c>
      <c r="H2535" s="191">
        <v>1.05</v>
      </c>
      <c r="I2535" s="190">
        <v>13.7644</v>
      </c>
      <c r="J2535" s="189">
        <v>14.45</v>
      </c>
    </row>
    <row r="2536" spans="1:10" ht="14.25" customHeight="1" x14ac:dyDescent="0.25">
      <c r="A2536" s="192" t="s">
        <v>2631</v>
      </c>
      <c r="B2536" s="192" t="s">
        <v>2630</v>
      </c>
      <c r="C2536" s="192" t="s">
        <v>2639</v>
      </c>
      <c r="D2536" s="230" t="s">
        <v>2638</v>
      </c>
      <c r="E2536" s="231"/>
      <c r="F2536" s="232"/>
      <c r="G2536" s="192" t="s">
        <v>0</v>
      </c>
      <c r="H2536" s="191">
        <v>0.74137779999999998</v>
      </c>
      <c r="I2536" s="190">
        <v>8.93</v>
      </c>
      <c r="J2536" s="189">
        <v>14.48</v>
      </c>
    </row>
    <row r="2537" spans="1:10" ht="14.25" customHeight="1" x14ac:dyDescent="0.25">
      <c r="A2537" s="192" t="s">
        <v>2631</v>
      </c>
      <c r="B2537" s="192" t="s">
        <v>2630</v>
      </c>
      <c r="C2537" s="192" t="s">
        <v>2646</v>
      </c>
      <c r="D2537" s="230" t="s">
        <v>2645</v>
      </c>
      <c r="E2537" s="231"/>
      <c r="F2537" s="232"/>
      <c r="G2537" s="192" t="s">
        <v>0</v>
      </c>
      <c r="H2537" s="191">
        <v>0.6797396</v>
      </c>
      <c r="I2537" s="190">
        <v>6.46</v>
      </c>
      <c r="J2537" s="189">
        <v>9.6</v>
      </c>
    </row>
    <row r="2538" spans="1:10" ht="14.25" customHeight="1" x14ac:dyDescent="0.25">
      <c r="A2538" s="239" t="s">
        <v>2627</v>
      </c>
      <c r="B2538" s="240"/>
      <c r="C2538" s="240"/>
      <c r="D2538" s="240"/>
      <c r="E2538" s="241"/>
      <c r="F2538" s="188">
        <v>11.01</v>
      </c>
      <c r="G2538" s="239" t="s">
        <v>2626</v>
      </c>
      <c r="H2538" s="240"/>
      <c r="I2538" s="241"/>
      <c r="J2538" s="188">
        <v>76.34</v>
      </c>
    </row>
    <row r="2539" spans="1:10" ht="14.25" customHeight="1" x14ac:dyDescent="0.25">
      <c r="A2539" s="239" t="s">
        <v>2625</v>
      </c>
      <c r="B2539" s="240"/>
      <c r="C2539" s="240"/>
      <c r="D2539" s="240"/>
      <c r="E2539" s="241"/>
      <c r="F2539" s="188">
        <v>13.07</v>
      </c>
      <c r="G2539" s="239" t="s">
        <v>2624</v>
      </c>
      <c r="H2539" s="240"/>
      <c r="I2539" s="241"/>
      <c r="J2539" s="188">
        <v>17.149999999999999</v>
      </c>
    </row>
    <row r="2540" spans="1:10" ht="14.25" customHeight="1" x14ac:dyDescent="0.25">
      <c r="A2540" s="239" t="s">
        <v>2623</v>
      </c>
      <c r="B2540" s="240"/>
      <c r="C2540" s="240"/>
      <c r="D2540" s="240"/>
      <c r="E2540" s="241"/>
      <c r="F2540" s="188">
        <v>24.08</v>
      </c>
      <c r="G2540" s="239" t="s">
        <v>2622</v>
      </c>
      <c r="H2540" s="240"/>
      <c r="I2540" s="241"/>
      <c r="J2540" s="188">
        <v>93.49</v>
      </c>
    </row>
    <row r="2541" spans="1:10" ht="22.9" customHeight="1" x14ac:dyDescent="0.25">
      <c r="A2541" s="196" t="s">
        <v>432</v>
      </c>
      <c r="B2541" s="196" t="s">
        <v>2630</v>
      </c>
      <c r="C2541" s="196" t="s">
        <v>3573</v>
      </c>
      <c r="D2541" s="233" t="s">
        <v>1518</v>
      </c>
      <c r="E2541" s="234"/>
      <c r="F2541" s="234"/>
      <c r="G2541" s="234"/>
      <c r="H2541" s="234"/>
      <c r="I2541" s="235"/>
      <c r="J2541" s="196" t="s">
        <v>198</v>
      </c>
    </row>
    <row r="2542" spans="1:10" ht="14.25" customHeight="1" x14ac:dyDescent="0.25">
      <c r="A2542" s="195" t="s">
        <v>74</v>
      </c>
      <c r="B2542" s="195" t="s">
        <v>75</v>
      </c>
      <c r="C2542" s="195" t="s">
        <v>29</v>
      </c>
      <c r="D2542" s="236" t="s">
        <v>30</v>
      </c>
      <c r="E2542" s="237"/>
      <c r="F2542" s="238"/>
      <c r="G2542" s="195" t="s">
        <v>2635</v>
      </c>
      <c r="H2542" s="195" t="s">
        <v>1465</v>
      </c>
      <c r="I2542" s="194" t="s">
        <v>2634</v>
      </c>
      <c r="J2542" s="193" t="s">
        <v>76</v>
      </c>
    </row>
    <row r="2543" spans="1:10" ht="22.9" customHeight="1" x14ac:dyDescent="0.25">
      <c r="A2543" s="192" t="s">
        <v>2643</v>
      </c>
      <c r="B2543" s="192" t="s">
        <v>2630</v>
      </c>
      <c r="C2543" s="192" t="s">
        <v>2765</v>
      </c>
      <c r="D2543" s="230" t="s">
        <v>1626</v>
      </c>
      <c r="E2543" s="231"/>
      <c r="F2543" s="232"/>
      <c r="G2543" s="192" t="s">
        <v>1575</v>
      </c>
      <c r="H2543" s="191">
        <v>3.5149999999999999E-3</v>
      </c>
      <c r="I2543" s="190">
        <v>80.018199999999993</v>
      </c>
      <c r="J2543" s="189">
        <v>0.28000000000000003</v>
      </c>
    </row>
    <row r="2544" spans="1:10" ht="14.25" customHeight="1" x14ac:dyDescent="0.25">
      <c r="A2544" s="192" t="s">
        <v>2643</v>
      </c>
      <c r="B2544" s="192" t="s">
        <v>2630</v>
      </c>
      <c r="C2544" s="192" t="s">
        <v>2700</v>
      </c>
      <c r="D2544" s="230" t="s">
        <v>1579</v>
      </c>
      <c r="E2544" s="231"/>
      <c r="F2544" s="232"/>
      <c r="G2544" s="192" t="s">
        <v>19</v>
      </c>
      <c r="H2544" s="191">
        <v>1.5780130000000001</v>
      </c>
      <c r="I2544" s="190">
        <v>0.90739999999999998</v>
      </c>
      <c r="J2544" s="189">
        <v>1.43</v>
      </c>
    </row>
    <row r="2545" spans="1:10" ht="14.25" customHeight="1" x14ac:dyDescent="0.25">
      <c r="A2545" s="192" t="s">
        <v>2643</v>
      </c>
      <c r="B2545" s="192" t="s">
        <v>2630</v>
      </c>
      <c r="C2545" s="192" t="s">
        <v>2734</v>
      </c>
      <c r="D2545" s="230" t="s">
        <v>2009</v>
      </c>
      <c r="E2545" s="231"/>
      <c r="F2545" s="232"/>
      <c r="G2545" s="192" t="s">
        <v>2010</v>
      </c>
      <c r="H2545" s="191">
        <v>4.6756999999999996E-3</v>
      </c>
      <c r="I2545" s="190">
        <v>0.95599999999999996</v>
      </c>
      <c r="J2545" s="189">
        <v>0</v>
      </c>
    </row>
    <row r="2546" spans="1:10" ht="22.9" customHeight="1" x14ac:dyDescent="0.25">
      <c r="A2546" s="192" t="s">
        <v>2725</v>
      </c>
      <c r="B2546" s="192" t="s">
        <v>2630</v>
      </c>
      <c r="C2546" s="192" t="s">
        <v>2724</v>
      </c>
      <c r="D2546" s="230" t="s">
        <v>2050</v>
      </c>
      <c r="E2546" s="231"/>
      <c r="F2546" s="232"/>
      <c r="G2546" s="192" t="s">
        <v>1</v>
      </c>
      <c r="H2546" s="191">
        <v>1.5E-6</v>
      </c>
      <c r="I2546" s="190">
        <v>5020.1289999999999</v>
      </c>
      <c r="J2546" s="189">
        <v>0.01</v>
      </c>
    </row>
    <row r="2547" spans="1:10" ht="14.25" customHeight="1" x14ac:dyDescent="0.25">
      <c r="A2547" s="192" t="s">
        <v>2631</v>
      </c>
      <c r="B2547" s="192" t="s">
        <v>2630</v>
      </c>
      <c r="C2547" s="192" t="s">
        <v>2639</v>
      </c>
      <c r="D2547" s="230" t="s">
        <v>2638</v>
      </c>
      <c r="E2547" s="231"/>
      <c r="F2547" s="232"/>
      <c r="G2547" s="192" t="s">
        <v>0</v>
      </c>
      <c r="H2547" s="191">
        <v>0.1058713</v>
      </c>
      <c r="I2547" s="190">
        <v>8.93</v>
      </c>
      <c r="J2547" s="189">
        <v>2.0699999999999998</v>
      </c>
    </row>
    <row r="2548" spans="1:10" ht="14.25" customHeight="1" x14ac:dyDescent="0.25">
      <c r="A2548" s="192" t="s">
        <v>2631</v>
      </c>
      <c r="B2548" s="192" t="s">
        <v>2630</v>
      </c>
      <c r="C2548" s="192" t="s">
        <v>2646</v>
      </c>
      <c r="D2548" s="230" t="s">
        <v>2645</v>
      </c>
      <c r="E2548" s="231"/>
      <c r="F2548" s="232"/>
      <c r="G2548" s="192" t="s">
        <v>0</v>
      </c>
      <c r="H2548" s="191">
        <v>3.5315800000000001E-2</v>
      </c>
      <c r="I2548" s="190">
        <v>6.46</v>
      </c>
      <c r="J2548" s="189">
        <v>0.5</v>
      </c>
    </row>
    <row r="2549" spans="1:10" ht="14.25" customHeight="1" x14ac:dyDescent="0.25">
      <c r="A2549" s="192" t="s">
        <v>2631</v>
      </c>
      <c r="B2549" s="192" t="s">
        <v>2630</v>
      </c>
      <c r="C2549" s="192" t="s">
        <v>2713</v>
      </c>
      <c r="D2549" s="230" t="s">
        <v>2712</v>
      </c>
      <c r="E2549" s="231"/>
      <c r="F2549" s="232"/>
      <c r="G2549" s="192" t="s">
        <v>0</v>
      </c>
      <c r="H2549" s="191">
        <v>1.5984000000000002E-2</v>
      </c>
      <c r="I2549" s="190">
        <v>6.7</v>
      </c>
      <c r="J2549" s="189">
        <v>0.23</v>
      </c>
    </row>
    <row r="2550" spans="1:10" ht="14.25" customHeight="1" x14ac:dyDescent="0.25">
      <c r="A2550" s="239" t="s">
        <v>2627</v>
      </c>
      <c r="B2550" s="240"/>
      <c r="C2550" s="240"/>
      <c r="D2550" s="240"/>
      <c r="E2550" s="241"/>
      <c r="F2550" s="188">
        <v>1.28</v>
      </c>
      <c r="G2550" s="239" t="s">
        <v>2626</v>
      </c>
      <c r="H2550" s="240"/>
      <c r="I2550" s="241"/>
      <c r="J2550" s="188">
        <v>5.73</v>
      </c>
    </row>
    <row r="2551" spans="1:10" ht="14.25" customHeight="1" x14ac:dyDescent="0.25">
      <c r="A2551" s="239" t="s">
        <v>2625</v>
      </c>
      <c r="B2551" s="240"/>
      <c r="C2551" s="240"/>
      <c r="D2551" s="240"/>
      <c r="E2551" s="241"/>
      <c r="F2551" s="188">
        <v>1.52</v>
      </c>
      <c r="G2551" s="239" t="s">
        <v>2624</v>
      </c>
      <c r="H2551" s="240"/>
      <c r="I2551" s="241"/>
      <c r="J2551" s="188">
        <v>1.29</v>
      </c>
    </row>
    <row r="2552" spans="1:10" ht="14.25" customHeight="1" x14ac:dyDescent="0.25">
      <c r="A2552" s="239" t="s">
        <v>2623</v>
      </c>
      <c r="B2552" s="240"/>
      <c r="C2552" s="240"/>
      <c r="D2552" s="240"/>
      <c r="E2552" s="241"/>
      <c r="F2552" s="188">
        <v>2.8</v>
      </c>
      <c r="G2552" s="239" t="s">
        <v>2622</v>
      </c>
      <c r="H2552" s="240"/>
      <c r="I2552" s="241"/>
      <c r="J2552" s="188">
        <v>7.02</v>
      </c>
    </row>
    <row r="2553" spans="1:10" ht="14.25" customHeight="1" x14ac:dyDescent="0.25">
      <c r="A2553" s="196" t="s">
        <v>434</v>
      </c>
      <c r="B2553" s="196" t="s">
        <v>2630</v>
      </c>
      <c r="C2553" s="196" t="s">
        <v>3585</v>
      </c>
      <c r="D2553" s="233" t="s">
        <v>435</v>
      </c>
      <c r="E2553" s="234"/>
      <c r="F2553" s="234"/>
      <c r="G2553" s="234"/>
      <c r="H2553" s="234"/>
      <c r="I2553" s="235"/>
      <c r="J2553" s="196" t="s">
        <v>198</v>
      </c>
    </row>
    <row r="2554" spans="1:10" ht="14.25" customHeight="1" x14ac:dyDescent="0.25">
      <c r="A2554" s="195" t="s">
        <v>74</v>
      </c>
      <c r="B2554" s="195" t="s">
        <v>75</v>
      </c>
      <c r="C2554" s="195" t="s">
        <v>29</v>
      </c>
      <c r="D2554" s="236" t="s">
        <v>30</v>
      </c>
      <c r="E2554" s="237"/>
      <c r="F2554" s="238"/>
      <c r="G2554" s="195" t="s">
        <v>2635</v>
      </c>
      <c r="H2554" s="195" t="s">
        <v>1465</v>
      </c>
      <c r="I2554" s="194" t="s">
        <v>2634</v>
      </c>
      <c r="J2554" s="193" t="s">
        <v>76</v>
      </c>
    </row>
    <row r="2555" spans="1:10" ht="22.9" customHeight="1" x14ac:dyDescent="0.25">
      <c r="A2555" s="192" t="s">
        <v>2643</v>
      </c>
      <c r="B2555" s="192" t="s">
        <v>2630</v>
      </c>
      <c r="C2555" s="192" t="s">
        <v>3583</v>
      </c>
      <c r="D2555" s="230" t="s">
        <v>1738</v>
      </c>
      <c r="E2555" s="231"/>
      <c r="F2555" s="232"/>
      <c r="G2555" s="192" t="s">
        <v>19</v>
      </c>
      <c r="H2555" s="191">
        <v>3.4615</v>
      </c>
      <c r="I2555" s="190">
        <v>3.0785999999999998</v>
      </c>
      <c r="J2555" s="189">
        <v>10.66</v>
      </c>
    </row>
    <row r="2556" spans="1:10" ht="14.25" customHeight="1" x14ac:dyDescent="0.25">
      <c r="A2556" s="192" t="s">
        <v>2631</v>
      </c>
      <c r="B2556" s="192" t="s">
        <v>2630</v>
      </c>
      <c r="C2556" s="192" t="s">
        <v>2949</v>
      </c>
      <c r="D2556" s="230" t="s">
        <v>2948</v>
      </c>
      <c r="E2556" s="231"/>
      <c r="F2556" s="232"/>
      <c r="G2556" s="192" t="s">
        <v>0</v>
      </c>
      <c r="H2556" s="191">
        <v>8.8066900000000004E-2</v>
      </c>
      <c r="I2556" s="190">
        <v>6.46</v>
      </c>
      <c r="J2556" s="189">
        <v>1.24</v>
      </c>
    </row>
    <row r="2557" spans="1:10" ht="14.25" customHeight="1" x14ac:dyDescent="0.25">
      <c r="A2557" s="192" t="s">
        <v>2631</v>
      </c>
      <c r="B2557" s="192" t="s">
        <v>2630</v>
      </c>
      <c r="C2557" s="192" t="s">
        <v>3413</v>
      </c>
      <c r="D2557" s="230" t="s">
        <v>3412</v>
      </c>
      <c r="E2557" s="231"/>
      <c r="F2557" s="232"/>
      <c r="G2557" s="192" t="s">
        <v>0</v>
      </c>
      <c r="H2557" s="191">
        <v>0.390482</v>
      </c>
      <c r="I2557" s="190">
        <v>6.7</v>
      </c>
      <c r="J2557" s="189">
        <v>5.72</v>
      </c>
    </row>
    <row r="2558" spans="1:10" ht="14.25" customHeight="1" x14ac:dyDescent="0.25">
      <c r="A2558" s="239" t="s">
        <v>2627</v>
      </c>
      <c r="B2558" s="240"/>
      <c r="C2558" s="240"/>
      <c r="D2558" s="240"/>
      <c r="E2558" s="241"/>
      <c r="F2558" s="188">
        <v>3.19</v>
      </c>
      <c r="G2558" s="239" t="s">
        <v>2626</v>
      </c>
      <c r="H2558" s="240"/>
      <c r="I2558" s="241"/>
      <c r="J2558" s="188">
        <v>21.3</v>
      </c>
    </row>
    <row r="2559" spans="1:10" ht="14.25" customHeight="1" x14ac:dyDescent="0.25">
      <c r="A2559" s="239" t="s">
        <v>2625</v>
      </c>
      <c r="B2559" s="240"/>
      <c r="C2559" s="240"/>
      <c r="D2559" s="240"/>
      <c r="E2559" s="241"/>
      <c r="F2559" s="188">
        <v>3.77</v>
      </c>
      <c r="G2559" s="239" t="s">
        <v>2624</v>
      </c>
      <c r="H2559" s="240"/>
      <c r="I2559" s="241"/>
      <c r="J2559" s="188">
        <v>4.79</v>
      </c>
    </row>
    <row r="2560" spans="1:10" ht="14.25" customHeight="1" x14ac:dyDescent="0.25">
      <c r="A2560" s="239" t="s">
        <v>2623</v>
      </c>
      <c r="B2560" s="240"/>
      <c r="C2560" s="240"/>
      <c r="D2560" s="240"/>
      <c r="E2560" s="241"/>
      <c r="F2560" s="188">
        <v>6.96</v>
      </c>
      <c r="G2560" s="239" t="s">
        <v>2622</v>
      </c>
      <c r="H2560" s="240"/>
      <c r="I2560" s="241"/>
      <c r="J2560" s="188">
        <v>26.09</v>
      </c>
    </row>
    <row r="2561" spans="1:10" ht="22.9" customHeight="1" x14ac:dyDescent="0.25">
      <c r="A2561" s="196" t="s">
        <v>436</v>
      </c>
      <c r="B2561" s="196" t="s">
        <v>2630</v>
      </c>
      <c r="C2561" s="196" t="s">
        <v>3584</v>
      </c>
      <c r="D2561" s="233" t="s">
        <v>437</v>
      </c>
      <c r="E2561" s="234"/>
      <c r="F2561" s="234"/>
      <c r="G2561" s="234"/>
      <c r="H2561" s="234"/>
      <c r="I2561" s="235"/>
      <c r="J2561" s="196" t="s">
        <v>1</v>
      </c>
    </row>
    <row r="2562" spans="1:10" ht="14.25" customHeight="1" x14ac:dyDescent="0.25">
      <c r="A2562" s="195" t="s">
        <v>74</v>
      </c>
      <c r="B2562" s="195" t="s">
        <v>75</v>
      </c>
      <c r="C2562" s="195" t="s">
        <v>29</v>
      </c>
      <c r="D2562" s="236" t="s">
        <v>30</v>
      </c>
      <c r="E2562" s="237"/>
      <c r="F2562" s="238"/>
      <c r="G2562" s="195" t="s">
        <v>2635</v>
      </c>
      <c r="H2562" s="195" t="s">
        <v>1465</v>
      </c>
      <c r="I2562" s="194" t="s">
        <v>2634</v>
      </c>
      <c r="J2562" s="193" t="s">
        <v>76</v>
      </c>
    </row>
    <row r="2563" spans="1:10" ht="22.9" customHeight="1" x14ac:dyDescent="0.25">
      <c r="A2563" s="192" t="s">
        <v>2643</v>
      </c>
      <c r="B2563" s="192" t="s">
        <v>2630</v>
      </c>
      <c r="C2563" s="192" t="s">
        <v>3583</v>
      </c>
      <c r="D2563" s="230" t="s">
        <v>1738</v>
      </c>
      <c r="E2563" s="231"/>
      <c r="F2563" s="232"/>
      <c r="G2563" s="192" t="s">
        <v>19</v>
      </c>
      <c r="H2563" s="191">
        <v>0.73850000000000005</v>
      </c>
      <c r="I2563" s="190">
        <v>3.0785999999999998</v>
      </c>
      <c r="J2563" s="189">
        <v>2.27</v>
      </c>
    </row>
    <row r="2564" spans="1:10" ht="14.25" customHeight="1" x14ac:dyDescent="0.25">
      <c r="A2564" s="192" t="s">
        <v>2643</v>
      </c>
      <c r="B2564" s="192" t="s">
        <v>2630</v>
      </c>
      <c r="C2564" s="192" t="s">
        <v>3582</v>
      </c>
      <c r="D2564" s="230" t="s">
        <v>2387</v>
      </c>
      <c r="E2564" s="231"/>
      <c r="F2564" s="232"/>
      <c r="G2564" s="192" t="s">
        <v>1574</v>
      </c>
      <c r="H2564" s="191">
        <v>0.35709999999999997</v>
      </c>
      <c r="I2564" s="190">
        <v>6.5460000000000003</v>
      </c>
      <c r="J2564" s="189">
        <v>2.34</v>
      </c>
    </row>
    <row r="2565" spans="1:10" ht="14.25" customHeight="1" x14ac:dyDescent="0.25">
      <c r="A2565" s="192" t="s">
        <v>2631</v>
      </c>
      <c r="B2565" s="192" t="s">
        <v>2630</v>
      </c>
      <c r="C2565" s="192" t="s">
        <v>2949</v>
      </c>
      <c r="D2565" s="230" t="s">
        <v>2948</v>
      </c>
      <c r="E2565" s="231"/>
      <c r="F2565" s="232"/>
      <c r="G2565" s="192" t="s">
        <v>0</v>
      </c>
      <c r="H2565" s="191">
        <v>1.49169E-2</v>
      </c>
      <c r="I2565" s="190">
        <v>6.46</v>
      </c>
      <c r="J2565" s="189">
        <v>0.21</v>
      </c>
    </row>
    <row r="2566" spans="1:10" ht="14.25" customHeight="1" x14ac:dyDescent="0.25">
      <c r="A2566" s="192" t="s">
        <v>2631</v>
      </c>
      <c r="B2566" s="192" t="s">
        <v>2630</v>
      </c>
      <c r="C2566" s="192" t="s">
        <v>3413</v>
      </c>
      <c r="D2566" s="230" t="s">
        <v>3412</v>
      </c>
      <c r="E2566" s="231"/>
      <c r="F2566" s="232"/>
      <c r="G2566" s="192" t="s">
        <v>0</v>
      </c>
      <c r="H2566" s="191">
        <v>6.61297E-2</v>
      </c>
      <c r="I2566" s="190">
        <v>6.7</v>
      </c>
      <c r="J2566" s="189">
        <v>0.97</v>
      </c>
    </row>
    <row r="2567" spans="1:10" ht="14.25" customHeight="1" x14ac:dyDescent="0.25">
      <c r="A2567" s="239" t="s">
        <v>2627</v>
      </c>
      <c r="B2567" s="240"/>
      <c r="C2567" s="240"/>
      <c r="D2567" s="240"/>
      <c r="E2567" s="241"/>
      <c r="F2567" s="188">
        <v>0.54</v>
      </c>
      <c r="G2567" s="239" t="s">
        <v>2626</v>
      </c>
      <c r="H2567" s="240"/>
      <c r="I2567" s="241"/>
      <c r="J2567" s="188">
        <v>6.41</v>
      </c>
    </row>
    <row r="2568" spans="1:10" ht="14.25" customHeight="1" x14ac:dyDescent="0.25">
      <c r="A2568" s="239" t="s">
        <v>2625</v>
      </c>
      <c r="B2568" s="240"/>
      <c r="C2568" s="240"/>
      <c r="D2568" s="240"/>
      <c r="E2568" s="241"/>
      <c r="F2568" s="188">
        <v>0.64</v>
      </c>
      <c r="G2568" s="239" t="s">
        <v>2624</v>
      </c>
      <c r="H2568" s="240"/>
      <c r="I2568" s="241"/>
      <c r="J2568" s="188">
        <v>1.44</v>
      </c>
    </row>
    <row r="2569" spans="1:10" ht="14.25" customHeight="1" x14ac:dyDescent="0.25">
      <c r="A2569" s="239" t="s">
        <v>2623</v>
      </c>
      <c r="B2569" s="240"/>
      <c r="C2569" s="240"/>
      <c r="D2569" s="240"/>
      <c r="E2569" s="241"/>
      <c r="F2569" s="188">
        <v>1.18</v>
      </c>
      <c r="G2569" s="239" t="s">
        <v>2622</v>
      </c>
      <c r="H2569" s="240"/>
      <c r="I2569" s="241"/>
      <c r="J2569" s="188">
        <v>7.85</v>
      </c>
    </row>
    <row r="2570" spans="1:10" ht="14.25" customHeight="1" x14ac:dyDescent="0.25">
      <c r="A2570" s="196" t="s">
        <v>439</v>
      </c>
      <c r="B2570" s="196" t="s">
        <v>2637</v>
      </c>
      <c r="C2570" s="196" t="s">
        <v>3581</v>
      </c>
      <c r="D2570" s="233" t="s">
        <v>1556</v>
      </c>
      <c r="E2570" s="234"/>
      <c r="F2570" s="234"/>
      <c r="G2570" s="234"/>
      <c r="H2570" s="234"/>
      <c r="I2570" s="235"/>
      <c r="J2570" s="196" t="s">
        <v>1574</v>
      </c>
    </row>
    <row r="2571" spans="1:10" ht="14.25" customHeight="1" x14ac:dyDescent="0.25">
      <c r="A2571" s="195" t="s">
        <v>74</v>
      </c>
      <c r="B2571" s="195" t="s">
        <v>75</v>
      </c>
      <c r="C2571" s="195" t="s">
        <v>29</v>
      </c>
      <c r="D2571" s="236" t="s">
        <v>30</v>
      </c>
      <c r="E2571" s="237"/>
      <c r="F2571" s="238"/>
      <c r="G2571" s="195" t="s">
        <v>2635</v>
      </c>
      <c r="H2571" s="195" t="s">
        <v>1465</v>
      </c>
      <c r="I2571" s="194" t="s">
        <v>2634</v>
      </c>
      <c r="J2571" s="193" t="s">
        <v>76</v>
      </c>
    </row>
    <row r="2572" spans="1:10" ht="14.25" customHeight="1" x14ac:dyDescent="0.25">
      <c r="A2572" s="192" t="s">
        <v>2643</v>
      </c>
      <c r="B2572" s="192" t="s">
        <v>2630</v>
      </c>
      <c r="C2572" s="192" t="s">
        <v>3580</v>
      </c>
      <c r="D2572" s="230" t="s">
        <v>2201</v>
      </c>
      <c r="E2572" s="231"/>
      <c r="F2572" s="232"/>
      <c r="G2572" s="192" t="s">
        <v>1</v>
      </c>
      <c r="H2572" s="191">
        <v>0.26</v>
      </c>
      <c r="I2572" s="190">
        <v>89.602199999999996</v>
      </c>
      <c r="J2572" s="189">
        <v>23.3</v>
      </c>
    </row>
    <row r="2573" spans="1:10" ht="14.25" customHeight="1" x14ac:dyDescent="0.25">
      <c r="A2573" s="192" t="s">
        <v>2631</v>
      </c>
      <c r="B2573" s="192" t="s">
        <v>2630</v>
      </c>
      <c r="C2573" s="192" t="s">
        <v>2949</v>
      </c>
      <c r="D2573" s="230" t="s">
        <v>2948</v>
      </c>
      <c r="E2573" s="231"/>
      <c r="F2573" s="232"/>
      <c r="G2573" s="192" t="s">
        <v>0</v>
      </c>
      <c r="H2573" s="191">
        <v>0.16637650000000001</v>
      </c>
      <c r="I2573" s="190">
        <v>6.46</v>
      </c>
      <c r="J2573" s="189">
        <v>2.35</v>
      </c>
    </row>
    <row r="2574" spans="1:10" ht="14.25" customHeight="1" x14ac:dyDescent="0.25">
      <c r="A2574" s="192" t="s">
        <v>2631</v>
      </c>
      <c r="B2574" s="192" t="s">
        <v>2630</v>
      </c>
      <c r="C2574" s="192" t="s">
        <v>3413</v>
      </c>
      <c r="D2574" s="230" t="s">
        <v>3412</v>
      </c>
      <c r="E2574" s="231"/>
      <c r="F2574" s="232"/>
      <c r="G2574" s="192" t="s">
        <v>0</v>
      </c>
      <c r="H2574" s="191">
        <v>0.16637650000000001</v>
      </c>
      <c r="I2574" s="190">
        <v>6.7</v>
      </c>
      <c r="J2574" s="189">
        <v>2.44</v>
      </c>
    </row>
    <row r="2575" spans="1:10" ht="25.15" customHeight="1" x14ac:dyDescent="0.25"/>
    <row r="2576" spans="1:10" ht="11.25" customHeight="1" x14ac:dyDescent="0.25">
      <c r="A2576" s="242" t="s">
        <v>2621</v>
      </c>
      <c r="B2576" s="242"/>
      <c r="C2576" s="242"/>
      <c r="D2576" s="242"/>
      <c r="E2576" s="242"/>
      <c r="F2576" s="242"/>
      <c r="G2576" s="242"/>
      <c r="H2576" s="242"/>
      <c r="I2576" s="242"/>
      <c r="J2576" s="242"/>
    </row>
    <row r="2577" spans="1:10" ht="11.25" customHeight="1" x14ac:dyDescent="0.25">
      <c r="A2577" s="242" t="s">
        <v>2620</v>
      </c>
      <c r="B2577" s="242"/>
      <c r="C2577" s="242"/>
      <c r="D2577" s="242"/>
      <c r="E2577" s="242"/>
      <c r="F2577" s="242"/>
      <c r="G2577" s="242"/>
      <c r="H2577" s="242"/>
      <c r="I2577" s="242"/>
      <c r="J2577" s="242"/>
    </row>
    <row r="2578" spans="1:10" ht="11.25" customHeight="1" x14ac:dyDescent="0.25">
      <c r="A2578" s="242" t="s">
        <v>2619</v>
      </c>
      <c r="B2578" s="242"/>
      <c r="C2578" s="242"/>
      <c r="D2578" s="242"/>
      <c r="E2578" s="242"/>
      <c r="F2578" s="242"/>
      <c r="G2578" s="242"/>
      <c r="H2578" s="242"/>
      <c r="I2578" s="242"/>
      <c r="J2578" s="242"/>
    </row>
    <row r="2579" spans="1:10" ht="70.900000000000006" customHeight="1" x14ac:dyDescent="0.25"/>
    <row r="2580" spans="1:10" ht="14.25" customHeight="1" x14ac:dyDescent="0.25">
      <c r="A2580" s="210" t="s">
        <v>2673</v>
      </c>
      <c r="B2580" s="211"/>
      <c r="C2580" s="211"/>
      <c r="D2580" s="211"/>
      <c r="E2580" s="211"/>
      <c r="F2580" s="211"/>
      <c r="G2580" s="211"/>
      <c r="H2580" s="211"/>
      <c r="I2580" s="211"/>
      <c r="J2580" s="212"/>
    </row>
    <row r="2581" spans="1:10" ht="14.25" customHeight="1" x14ac:dyDescent="0.25">
      <c r="A2581" s="200" t="s">
        <v>2672</v>
      </c>
      <c r="B2581" s="213" t="s">
        <v>77</v>
      </c>
      <c r="C2581" s="214"/>
      <c r="D2581" s="214"/>
      <c r="E2581" s="214"/>
      <c r="F2581" s="214"/>
      <c r="G2581" s="214"/>
      <c r="H2581" s="215"/>
      <c r="I2581" s="197" t="s">
        <v>2671</v>
      </c>
      <c r="J2581" s="192" t="s">
        <v>3579</v>
      </c>
    </row>
    <row r="2582" spans="1:10" ht="14.25" customHeight="1" x14ac:dyDescent="0.25">
      <c r="A2582" s="200" t="s">
        <v>81</v>
      </c>
      <c r="B2582" s="213" t="s">
        <v>85</v>
      </c>
      <c r="C2582" s="214"/>
      <c r="D2582" s="214"/>
      <c r="E2582" s="214"/>
      <c r="F2582" s="214"/>
      <c r="G2582" s="214"/>
      <c r="H2582" s="215"/>
      <c r="I2582" s="197" t="s">
        <v>2669</v>
      </c>
      <c r="J2582" s="202">
        <v>45477</v>
      </c>
    </row>
    <row r="2583" spans="1:10" ht="14.25" customHeight="1" x14ac:dyDescent="0.25">
      <c r="A2583" s="199" t="s">
        <v>2668</v>
      </c>
      <c r="B2583" s="213" t="s">
        <v>2667</v>
      </c>
      <c r="C2583" s="214"/>
      <c r="D2583" s="214"/>
      <c r="E2583" s="214"/>
      <c r="F2583" s="214"/>
      <c r="G2583" s="214"/>
      <c r="H2583" s="215"/>
      <c r="I2583" s="216" t="s">
        <v>2666</v>
      </c>
      <c r="J2583" s="217"/>
    </row>
    <row r="2584" spans="1:10" ht="14.25" customHeight="1" x14ac:dyDescent="0.25">
      <c r="A2584" s="218" t="s">
        <v>2665</v>
      </c>
      <c r="B2584" s="221" t="s">
        <v>2664</v>
      </c>
      <c r="C2584" s="222"/>
      <c r="D2584" s="222"/>
      <c r="E2584" s="222"/>
      <c r="F2584" s="222"/>
      <c r="G2584" s="222"/>
      <c r="H2584" s="223"/>
      <c r="I2584" s="197" t="s">
        <v>2663</v>
      </c>
      <c r="J2584" s="192" t="s">
        <v>2662</v>
      </c>
    </row>
    <row r="2585" spans="1:10" ht="14.25" customHeight="1" x14ac:dyDescent="0.25">
      <c r="A2585" s="219"/>
      <c r="B2585" s="224"/>
      <c r="C2585" s="225"/>
      <c r="D2585" s="225"/>
      <c r="E2585" s="225"/>
      <c r="F2585" s="225"/>
      <c r="G2585" s="225"/>
      <c r="H2585" s="226"/>
      <c r="I2585" s="198" t="s">
        <v>2661</v>
      </c>
      <c r="J2585" s="192" t="s">
        <v>2660</v>
      </c>
    </row>
    <row r="2586" spans="1:10" ht="14.25" customHeight="1" x14ac:dyDescent="0.25">
      <c r="A2586" s="219"/>
      <c r="B2586" s="224"/>
      <c r="C2586" s="225"/>
      <c r="D2586" s="225"/>
      <c r="E2586" s="225"/>
      <c r="F2586" s="225"/>
      <c r="G2586" s="225"/>
      <c r="H2586" s="226"/>
      <c r="I2586" s="216" t="s">
        <v>27</v>
      </c>
      <c r="J2586" s="217"/>
    </row>
    <row r="2587" spans="1:10" ht="14.25" customHeight="1" x14ac:dyDescent="0.25">
      <c r="A2587" s="219"/>
      <c r="B2587" s="227"/>
      <c r="C2587" s="228"/>
      <c r="D2587" s="228"/>
      <c r="E2587" s="228"/>
      <c r="F2587" s="228"/>
      <c r="G2587" s="228"/>
      <c r="H2587" s="229"/>
      <c r="I2587" s="197" t="s">
        <v>2659</v>
      </c>
      <c r="J2587" s="192" t="s">
        <v>2658</v>
      </c>
    </row>
    <row r="2588" spans="1:10" ht="14.25" customHeight="1" x14ac:dyDescent="0.25">
      <c r="A2588" s="220"/>
      <c r="B2588" s="230" t="s">
        <v>2383</v>
      </c>
      <c r="C2588" s="231"/>
      <c r="D2588" s="232"/>
      <c r="E2588" s="230" t="s">
        <v>2383</v>
      </c>
      <c r="F2588" s="231"/>
      <c r="G2588" s="231"/>
      <c r="H2588" s="232"/>
      <c r="I2588" s="197" t="s">
        <v>2657</v>
      </c>
      <c r="J2588" s="192" t="s">
        <v>2383</v>
      </c>
    </row>
    <row r="2589" spans="1:10" ht="14.25" customHeight="1" x14ac:dyDescent="0.25">
      <c r="A2589" s="197" t="s">
        <v>2656</v>
      </c>
      <c r="B2589" s="230" t="s">
        <v>2655</v>
      </c>
      <c r="C2589" s="231"/>
      <c r="D2589" s="231"/>
      <c r="E2589" s="231"/>
      <c r="F2589" s="231"/>
      <c r="G2589" s="231"/>
      <c r="H2589" s="231"/>
      <c r="I2589" s="231"/>
      <c r="J2589" s="232"/>
    </row>
    <row r="2590" spans="1:10" ht="14.25" customHeight="1" x14ac:dyDescent="0.25">
      <c r="A2590" s="239" t="s">
        <v>2627</v>
      </c>
      <c r="B2590" s="240"/>
      <c r="C2590" s="240"/>
      <c r="D2590" s="240"/>
      <c r="E2590" s="241"/>
      <c r="F2590" s="188">
        <v>2.19</v>
      </c>
      <c r="G2590" s="239" t="s">
        <v>2626</v>
      </c>
      <c r="H2590" s="240"/>
      <c r="I2590" s="241"/>
      <c r="J2590" s="188">
        <v>30.61</v>
      </c>
    </row>
    <row r="2591" spans="1:10" ht="14.25" customHeight="1" x14ac:dyDescent="0.25">
      <c r="A2591" s="239" t="s">
        <v>2625</v>
      </c>
      <c r="B2591" s="240"/>
      <c r="C2591" s="240"/>
      <c r="D2591" s="240"/>
      <c r="E2591" s="241"/>
      <c r="F2591" s="188">
        <v>2.6</v>
      </c>
      <c r="G2591" s="239" t="s">
        <v>2624</v>
      </c>
      <c r="H2591" s="240"/>
      <c r="I2591" s="241"/>
      <c r="J2591" s="188">
        <v>6.88</v>
      </c>
    </row>
    <row r="2592" spans="1:10" ht="14.25" customHeight="1" x14ac:dyDescent="0.25">
      <c r="A2592" s="239" t="s">
        <v>2623</v>
      </c>
      <c r="B2592" s="240"/>
      <c r="C2592" s="240"/>
      <c r="D2592" s="240"/>
      <c r="E2592" s="241"/>
      <c r="F2592" s="188">
        <v>4.79</v>
      </c>
      <c r="G2592" s="239" t="s">
        <v>2622</v>
      </c>
      <c r="H2592" s="240"/>
      <c r="I2592" s="241"/>
      <c r="J2592" s="188">
        <v>37.49</v>
      </c>
    </row>
    <row r="2593" spans="1:10" ht="14.25" customHeight="1" x14ac:dyDescent="0.25">
      <c r="A2593" s="196" t="s">
        <v>441</v>
      </c>
      <c r="B2593" s="196" t="s">
        <v>2630</v>
      </c>
      <c r="C2593" s="196" t="s">
        <v>3578</v>
      </c>
      <c r="D2593" s="233" t="s">
        <v>442</v>
      </c>
      <c r="E2593" s="234"/>
      <c r="F2593" s="234"/>
      <c r="G2593" s="234"/>
      <c r="H2593" s="234"/>
      <c r="I2593" s="235"/>
      <c r="J2593" s="196" t="s">
        <v>198</v>
      </c>
    </row>
    <row r="2594" spans="1:10" ht="14.25" customHeight="1" x14ac:dyDescent="0.25">
      <c r="A2594" s="195" t="s">
        <v>74</v>
      </c>
      <c r="B2594" s="195" t="s">
        <v>75</v>
      </c>
      <c r="C2594" s="195" t="s">
        <v>29</v>
      </c>
      <c r="D2594" s="236" t="s">
        <v>30</v>
      </c>
      <c r="E2594" s="237"/>
      <c r="F2594" s="238"/>
      <c r="G2594" s="195" t="s">
        <v>2635</v>
      </c>
      <c r="H2594" s="195" t="s">
        <v>1465</v>
      </c>
      <c r="I2594" s="194" t="s">
        <v>2634</v>
      </c>
      <c r="J2594" s="193" t="s">
        <v>76</v>
      </c>
    </row>
    <row r="2595" spans="1:10" ht="14.25" customHeight="1" x14ac:dyDescent="0.25">
      <c r="A2595" s="192" t="s">
        <v>2643</v>
      </c>
      <c r="B2595" s="192" t="s">
        <v>2630</v>
      </c>
      <c r="C2595" s="192" t="s">
        <v>2733</v>
      </c>
      <c r="D2595" s="230" t="s">
        <v>2039</v>
      </c>
      <c r="E2595" s="231"/>
      <c r="F2595" s="232"/>
      <c r="G2595" s="192" t="s">
        <v>1606</v>
      </c>
      <c r="H2595" s="191">
        <v>0.14399999999999999</v>
      </c>
      <c r="I2595" s="190">
        <v>31.611899999999999</v>
      </c>
      <c r="J2595" s="189">
        <v>4.55</v>
      </c>
    </row>
    <row r="2596" spans="1:10" ht="14.25" customHeight="1" x14ac:dyDescent="0.25">
      <c r="A2596" s="192" t="s">
        <v>2631</v>
      </c>
      <c r="B2596" s="192" t="s">
        <v>2630</v>
      </c>
      <c r="C2596" s="192" t="s">
        <v>2883</v>
      </c>
      <c r="D2596" s="230" t="s">
        <v>2882</v>
      </c>
      <c r="E2596" s="231"/>
      <c r="F2596" s="232"/>
      <c r="G2596" s="192" t="s">
        <v>0</v>
      </c>
      <c r="H2596" s="191">
        <v>0.11166710000000001</v>
      </c>
      <c r="I2596" s="190">
        <v>6.46</v>
      </c>
      <c r="J2596" s="189">
        <v>1.58</v>
      </c>
    </row>
    <row r="2597" spans="1:10" ht="14.25" customHeight="1" x14ac:dyDescent="0.25">
      <c r="A2597" s="192" t="s">
        <v>2631</v>
      </c>
      <c r="B2597" s="192" t="s">
        <v>2630</v>
      </c>
      <c r="C2597" s="192" t="s">
        <v>2717</v>
      </c>
      <c r="D2597" s="230" t="s">
        <v>2716</v>
      </c>
      <c r="E2597" s="231"/>
      <c r="F2597" s="232"/>
      <c r="G2597" s="192" t="s">
        <v>0</v>
      </c>
      <c r="H2597" s="191">
        <v>0.1122972</v>
      </c>
      <c r="I2597" s="190">
        <v>8.93</v>
      </c>
      <c r="J2597" s="189">
        <v>2.19</v>
      </c>
    </row>
    <row r="2598" spans="1:10" ht="14.25" customHeight="1" x14ac:dyDescent="0.25">
      <c r="A2598" s="239" t="s">
        <v>2627</v>
      </c>
      <c r="B2598" s="240"/>
      <c r="C2598" s="240"/>
      <c r="D2598" s="240"/>
      <c r="E2598" s="241"/>
      <c r="F2598" s="188">
        <v>1.72</v>
      </c>
      <c r="G2598" s="239" t="s">
        <v>2626</v>
      </c>
      <c r="H2598" s="240"/>
      <c r="I2598" s="241"/>
      <c r="J2598" s="188">
        <v>10.029999999999999</v>
      </c>
    </row>
    <row r="2599" spans="1:10" ht="14.25" customHeight="1" x14ac:dyDescent="0.25">
      <c r="A2599" s="239" t="s">
        <v>2625</v>
      </c>
      <c r="B2599" s="240"/>
      <c r="C2599" s="240"/>
      <c r="D2599" s="240"/>
      <c r="E2599" s="241"/>
      <c r="F2599" s="188">
        <v>2.0499999999999998</v>
      </c>
      <c r="G2599" s="239" t="s">
        <v>2624</v>
      </c>
      <c r="H2599" s="240"/>
      <c r="I2599" s="241"/>
      <c r="J2599" s="188">
        <v>2.25</v>
      </c>
    </row>
    <row r="2600" spans="1:10" ht="14.25" customHeight="1" x14ac:dyDescent="0.25">
      <c r="A2600" s="239" t="s">
        <v>2623</v>
      </c>
      <c r="B2600" s="240"/>
      <c r="C2600" s="240"/>
      <c r="D2600" s="240"/>
      <c r="E2600" s="241"/>
      <c r="F2600" s="188">
        <v>3.77</v>
      </c>
      <c r="G2600" s="239" t="s">
        <v>2622</v>
      </c>
      <c r="H2600" s="240"/>
      <c r="I2600" s="241"/>
      <c r="J2600" s="188">
        <v>12.28</v>
      </c>
    </row>
    <row r="2601" spans="1:10" ht="14.25" customHeight="1" x14ac:dyDescent="0.25">
      <c r="A2601" s="196" t="s">
        <v>445</v>
      </c>
      <c r="B2601" s="196" t="s">
        <v>2630</v>
      </c>
      <c r="C2601" s="196" t="s">
        <v>3577</v>
      </c>
      <c r="D2601" s="233" t="s">
        <v>429</v>
      </c>
      <c r="E2601" s="234"/>
      <c r="F2601" s="234"/>
      <c r="G2601" s="234"/>
      <c r="H2601" s="234"/>
      <c r="I2601" s="235"/>
      <c r="J2601" s="196" t="s">
        <v>198</v>
      </c>
    </row>
    <row r="2602" spans="1:10" ht="14.25" customHeight="1" x14ac:dyDescent="0.25">
      <c r="A2602" s="195" t="s">
        <v>74</v>
      </c>
      <c r="B2602" s="195" t="s">
        <v>75</v>
      </c>
      <c r="C2602" s="195" t="s">
        <v>29</v>
      </c>
      <c r="D2602" s="236" t="s">
        <v>30</v>
      </c>
      <c r="E2602" s="237"/>
      <c r="F2602" s="238"/>
      <c r="G2602" s="195" t="s">
        <v>2635</v>
      </c>
      <c r="H2602" s="195" t="s">
        <v>1465</v>
      </c>
      <c r="I2602" s="194" t="s">
        <v>2634</v>
      </c>
      <c r="J2602" s="193" t="s">
        <v>76</v>
      </c>
    </row>
    <row r="2603" spans="1:10" ht="14.25" customHeight="1" x14ac:dyDescent="0.25">
      <c r="A2603" s="192" t="s">
        <v>2643</v>
      </c>
      <c r="B2603" s="192" t="s">
        <v>2630</v>
      </c>
      <c r="C2603" s="192" t="s">
        <v>2702</v>
      </c>
      <c r="D2603" s="230" t="s">
        <v>1597</v>
      </c>
      <c r="E2603" s="231"/>
      <c r="F2603" s="232"/>
      <c r="G2603" s="192" t="s">
        <v>1575</v>
      </c>
      <c r="H2603" s="191">
        <v>5.5E-2</v>
      </c>
      <c r="I2603" s="190">
        <v>78.9893</v>
      </c>
      <c r="J2603" s="189">
        <v>4.34</v>
      </c>
    </row>
    <row r="2604" spans="1:10" ht="14.25" customHeight="1" x14ac:dyDescent="0.25">
      <c r="A2604" s="192" t="s">
        <v>2643</v>
      </c>
      <c r="B2604" s="192" t="s">
        <v>2630</v>
      </c>
      <c r="C2604" s="192" t="s">
        <v>2700</v>
      </c>
      <c r="D2604" s="230" t="s">
        <v>1579</v>
      </c>
      <c r="E2604" s="231"/>
      <c r="F2604" s="232"/>
      <c r="G2604" s="192" t="s">
        <v>19</v>
      </c>
      <c r="H2604" s="191">
        <v>24.79796</v>
      </c>
      <c r="I2604" s="190">
        <v>0.90739999999999998</v>
      </c>
      <c r="J2604" s="189">
        <v>22.5</v>
      </c>
    </row>
    <row r="2605" spans="1:10" ht="14.25" customHeight="1" x14ac:dyDescent="0.25">
      <c r="A2605" s="192" t="s">
        <v>2643</v>
      </c>
      <c r="B2605" s="192" t="s">
        <v>2630</v>
      </c>
      <c r="C2605" s="192" t="s">
        <v>3576</v>
      </c>
      <c r="D2605" s="230" t="s">
        <v>1924</v>
      </c>
      <c r="E2605" s="231"/>
      <c r="F2605" s="232"/>
      <c r="G2605" s="192" t="s">
        <v>1574</v>
      </c>
      <c r="H2605" s="191">
        <v>1.04</v>
      </c>
      <c r="I2605" s="190">
        <v>1.9361999999999999</v>
      </c>
      <c r="J2605" s="189">
        <v>2.0099999999999998</v>
      </c>
    </row>
    <row r="2606" spans="1:10" ht="14.25" customHeight="1" x14ac:dyDescent="0.25">
      <c r="A2606" s="192" t="s">
        <v>2631</v>
      </c>
      <c r="B2606" s="192" t="s">
        <v>2630</v>
      </c>
      <c r="C2606" s="192" t="s">
        <v>2639</v>
      </c>
      <c r="D2606" s="230" t="s">
        <v>2638</v>
      </c>
      <c r="E2606" s="231"/>
      <c r="F2606" s="232"/>
      <c r="G2606" s="192" t="s">
        <v>0</v>
      </c>
      <c r="H2606" s="191">
        <v>0.68768739999999995</v>
      </c>
      <c r="I2606" s="190">
        <v>8.93</v>
      </c>
      <c r="J2606" s="189">
        <v>13.43</v>
      </c>
    </row>
    <row r="2607" spans="1:10" ht="14.25" customHeight="1" x14ac:dyDescent="0.25">
      <c r="A2607" s="192" t="s">
        <v>2631</v>
      </c>
      <c r="B2607" s="192" t="s">
        <v>2630</v>
      </c>
      <c r="C2607" s="192" t="s">
        <v>2646</v>
      </c>
      <c r="D2607" s="230" t="s">
        <v>2645</v>
      </c>
      <c r="E2607" s="231"/>
      <c r="F2607" s="232"/>
      <c r="G2607" s="192" t="s">
        <v>0</v>
      </c>
      <c r="H2607" s="191">
        <v>0.6676668</v>
      </c>
      <c r="I2607" s="190">
        <v>6.46</v>
      </c>
      <c r="J2607" s="189">
        <v>9.43</v>
      </c>
    </row>
    <row r="2608" spans="1:10" ht="14.25" customHeight="1" x14ac:dyDescent="0.25">
      <c r="A2608" s="239" t="s">
        <v>2627</v>
      </c>
      <c r="B2608" s="240"/>
      <c r="C2608" s="240"/>
      <c r="D2608" s="240"/>
      <c r="E2608" s="241"/>
      <c r="F2608" s="188">
        <v>10.45</v>
      </c>
      <c r="G2608" s="239" t="s">
        <v>2626</v>
      </c>
      <c r="H2608" s="240"/>
      <c r="I2608" s="241"/>
      <c r="J2608" s="188">
        <v>62.17</v>
      </c>
    </row>
    <row r="2609" spans="1:10" ht="14.25" customHeight="1" x14ac:dyDescent="0.25">
      <c r="A2609" s="239" t="s">
        <v>2625</v>
      </c>
      <c r="B2609" s="240"/>
      <c r="C2609" s="240"/>
      <c r="D2609" s="240"/>
      <c r="E2609" s="241"/>
      <c r="F2609" s="188">
        <v>12.41</v>
      </c>
      <c r="G2609" s="239" t="s">
        <v>2624</v>
      </c>
      <c r="H2609" s="240"/>
      <c r="I2609" s="241"/>
      <c r="J2609" s="188">
        <v>13.97</v>
      </c>
    </row>
    <row r="2610" spans="1:10" ht="14.25" customHeight="1" x14ac:dyDescent="0.25">
      <c r="A2610" s="239" t="s">
        <v>2623</v>
      </c>
      <c r="B2610" s="240"/>
      <c r="C2610" s="240"/>
      <c r="D2610" s="240"/>
      <c r="E2610" s="241"/>
      <c r="F2610" s="188">
        <v>22.86</v>
      </c>
      <c r="G2610" s="239" t="s">
        <v>2622</v>
      </c>
      <c r="H2610" s="240"/>
      <c r="I2610" s="241"/>
      <c r="J2610" s="188">
        <v>76.14</v>
      </c>
    </row>
    <row r="2611" spans="1:10" ht="14.25" customHeight="1" x14ac:dyDescent="0.25">
      <c r="A2611" s="196" t="s">
        <v>446</v>
      </c>
      <c r="B2611" s="196" t="s">
        <v>2630</v>
      </c>
      <c r="C2611" s="196" t="s">
        <v>3575</v>
      </c>
      <c r="D2611" s="233" t="s">
        <v>431</v>
      </c>
      <c r="E2611" s="234"/>
      <c r="F2611" s="234"/>
      <c r="G2611" s="234"/>
      <c r="H2611" s="234"/>
      <c r="I2611" s="235"/>
      <c r="J2611" s="196" t="s">
        <v>198</v>
      </c>
    </row>
    <row r="2612" spans="1:10" ht="14.25" customHeight="1" x14ac:dyDescent="0.25">
      <c r="A2612" s="195" t="s">
        <v>74</v>
      </c>
      <c r="B2612" s="195" t="s">
        <v>75</v>
      </c>
      <c r="C2612" s="195" t="s">
        <v>29</v>
      </c>
      <c r="D2612" s="236" t="s">
        <v>30</v>
      </c>
      <c r="E2612" s="237"/>
      <c r="F2612" s="238"/>
      <c r="G2612" s="195" t="s">
        <v>2635</v>
      </c>
      <c r="H2612" s="195" t="s">
        <v>1465</v>
      </c>
      <c r="I2612" s="194" t="s">
        <v>2634</v>
      </c>
      <c r="J2612" s="193" t="s">
        <v>76</v>
      </c>
    </row>
    <row r="2613" spans="1:10" ht="14.25" customHeight="1" x14ac:dyDescent="0.25">
      <c r="A2613" s="192" t="s">
        <v>2643</v>
      </c>
      <c r="B2613" s="192" t="s">
        <v>2630</v>
      </c>
      <c r="C2613" s="192" t="s">
        <v>2702</v>
      </c>
      <c r="D2613" s="230" t="s">
        <v>1597</v>
      </c>
      <c r="E2613" s="231"/>
      <c r="F2613" s="232"/>
      <c r="G2613" s="192" t="s">
        <v>1575</v>
      </c>
      <c r="H2613" s="191">
        <v>5.5E-2</v>
      </c>
      <c r="I2613" s="190">
        <v>78.9893</v>
      </c>
      <c r="J2613" s="189">
        <v>4.34</v>
      </c>
    </row>
    <row r="2614" spans="1:10" ht="14.25" customHeight="1" x14ac:dyDescent="0.25">
      <c r="A2614" s="192" t="s">
        <v>2643</v>
      </c>
      <c r="B2614" s="192" t="s">
        <v>2630</v>
      </c>
      <c r="C2614" s="192" t="s">
        <v>2700</v>
      </c>
      <c r="D2614" s="230" t="s">
        <v>1579</v>
      </c>
      <c r="E2614" s="231"/>
      <c r="F2614" s="232"/>
      <c r="G2614" s="192" t="s">
        <v>19</v>
      </c>
      <c r="H2614" s="191">
        <v>24.79796</v>
      </c>
      <c r="I2614" s="190">
        <v>0.90739999999999998</v>
      </c>
      <c r="J2614" s="189">
        <v>22.5</v>
      </c>
    </row>
    <row r="2615" spans="1:10" ht="14.25" customHeight="1" x14ac:dyDescent="0.25">
      <c r="A2615" s="192" t="s">
        <v>2643</v>
      </c>
      <c r="B2615" s="192" t="s">
        <v>2630</v>
      </c>
      <c r="C2615" s="192" t="s">
        <v>3574</v>
      </c>
      <c r="D2615" s="230" t="s">
        <v>1747</v>
      </c>
      <c r="E2615" s="231"/>
      <c r="F2615" s="232"/>
      <c r="G2615" s="192" t="s">
        <v>1574</v>
      </c>
      <c r="H2615" s="191">
        <v>1.05</v>
      </c>
      <c r="I2615" s="190">
        <v>13.7644</v>
      </c>
      <c r="J2615" s="189">
        <v>14.45</v>
      </c>
    </row>
    <row r="2616" spans="1:10" ht="14.25" customHeight="1" x14ac:dyDescent="0.25">
      <c r="A2616" s="192" t="s">
        <v>2631</v>
      </c>
      <c r="B2616" s="192" t="s">
        <v>2630</v>
      </c>
      <c r="C2616" s="192" t="s">
        <v>2639</v>
      </c>
      <c r="D2616" s="230" t="s">
        <v>2638</v>
      </c>
      <c r="E2616" s="231"/>
      <c r="F2616" s="232"/>
      <c r="G2616" s="192" t="s">
        <v>0</v>
      </c>
      <c r="H2616" s="191">
        <v>0.74137779999999998</v>
      </c>
      <c r="I2616" s="190">
        <v>8.93</v>
      </c>
      <c r="J2616" s="189">
        <v>14.48</v>
      </c>
    </row>
    <row r="2617" spans="1:10" ht="14.25" customHeight="1" x14ac:dyDescent="0.25">
      <c r="A2617" s="192" t="s">
        <v>2631</v>
      </c>
      <c r="B2617" s="192" t="s">
        <v>2630</v>
      </c>
      <c r="C2617" s="192" t="s">
        <v>2646</v>
      </c>
      <c r="D2617" s="230" t="s">
        <v>2645</v>
      </c>
      <c r="E2617" s="231"/>
      <c r="F2617" s="232"/>
      <c r="G2617" s="192" t="s">
        <v>0</v>
      </c>
      <c r="H2617" s="191">
        <v>0.6797396</v>
      </c>
      <c r="I2617" s="190">
        <v>6.46</v>
      </c>
      <c r="J2617" s="189">
        <v>9.6</v>
      </c>
    </row>
    <row r="2618" spans="1:10" ht="14.25" customHeight="1" x14ac:dyDescent="0.25">
      <c r="A2618" s="239" t="s">
        <v>2627</v>
      </c>
      <c r="B2618" s="240"/>
      <c r="C2618" s="240"/>
      <c r="D2618" s="240"/>
      <c r="E2618" s="241"/>
      <c r="F2618" s="188">
        <v>11.01</v>
      </c>
      <c r="G2618" s="239" t="s">
        <v>2626</v>
      </c>
      <c r="H2618" s="240"/>
      <c r="I2618" s="241"/>
      <c r="J2618" s="188">
        <v>76.34</v>
      </c>
    </row>
    <row r="2619" spans="1:10" ht="14.25" customHeight="1" x14ac:dyDescent="0.25">
      <c r="A2619" s="239" t="s">
        <v>2625</v>
      </c>
      <c r="B2619" s="240"/>
      <c r="C2619" s="240"/>
      <c r="D2619" s="240"/>
      <c r="E2619" s="241"/>
      <c r="F2619" s="188">
        <v>13.07</v>
      </c>
      <c r="G2619" s="239" t="s">
        <v>2624</v>
      </c>
      <c r="H2619" s="240"/>
      <c r="I2619" s="241"/>
      <c r="J2619" s="188">
        <v>17.149999999999999</v>
      </c>
    </row>
    <row r="2620" spans="1:10" ht="14.25" customHeight="1" x14ac:dyDescent="0.25">
      <c r="A2620" s="239" t="s">
        <v>2623</v>
      </c>
      <c r="B2620" s="240"/>
      <c r="C2620" s="240"/>
      <c r="D2620" s="240"/>
      <c r="E2620" s="241"/>
      <c r="F2620" s="188">
        <v>24.08</v>
      </c>
      <c r="G2620" s="239" t="s">
        <v>2622</v>
      </c>
      <c r="H2620" s="240"/>
      <c r="I2620" s="241"/>
      <c r="J2620" s="188">
        <v>93.49</v>
      </c>
    </row>
    <row r="2621" spans="1:10" ht="22.9" customHeight="1" x14ac:dyDescent="0.25">
      <c r="A2621" s="196" t="s">
        <v>447</v>
      </c>
      <c r="B2621" s="196" t="s">
        <v>2630</v>
      </c>
      <c r="C2621" s="196" t="s">
        <v>3573</v>
      </c>
      <c r="D2621" s="233" t="s">
        <v>1518</v>
      </c>
      <c r="E2621" s="234"/>
      <c r="F2621" s="234"/>
      <c r="G2621" s="234"/>
      <c r="H2621" s="234"/>
      <c r="I2621" s="235"/>
      <c r="J2621" s="196" t="s">
        <v>198</v>
      </c>
    </row>
    <row r="2622" spans="1:10" ht="14.25" customHeight="1" x14ac:dyDescent="0.25">
      <c r="A2622" s="195" t="s">
        <v>74</v>
      </c>
      <c r="B2622" s="195" t="s">
        <v>75</v>
      </c>
      <c r="C2622" s="195" t="s">
        <v>29</v>
      </c>
      <c r="D2622" s="236" t="s">
        <v>30</v>
      </c>
      <c r="E2622" s="237"/>
      <c r="F2622" s="238"/>
      <c r="G2622" s="195" t="s">
        <v>2635</v>
      </c>
      <c r="H2622" s="195" t="s">
        <v>1465</v>
      </c>
      <c r="I2622" s="194" t="s">
        <v>2634</v>
      </c>
      <c r="J2622" s="193" t="s">
        <v>76</v>
      </c>
    </row>
    <row r="2623" spans="1:10" ht="22.9" customHeight="1" x14ac:dyDescent="0.25">
      <c r="A2623" s="192" t="s">
        <v>2643</v>
      </c>
      <c r="B2623" s="192" t="s">
        <v>2630</v>
      </c>
      <c r="C2623" s="192" t="s">
        <v>2765</v>
      </c>
      <c r="D2623" s="230" t="s">
        <v>1626</v>
      </c>
      <c r="E2623" s="231"/>
      <c r="F2623" s="232"/>
      <c r="G2623" s="192" t="s">
        <v>1575</v>
      </c>
      <c r="H2623" s="191">
        <v>3.5149999999999999E-3</v>
      </c>
      <c r="I2623" s="190">
        <v>80.018199999999993</v>
      </c>
      <c r="J2623" s="189">
        <v>0.28000000000000003</v>
      </c>
    </row>
    <row r="2624" spans="1:10" ht="14.25" customHeight="1" x14ac:dyDescent="0.25">
      <c r="A2624" s="192" t="s">
        <v>2643</v>
      </c>
      <c r="B2624" s="192" t="s">
        <v>2630</v>
      </c>
      <c r="C2624" s="192" t="s">
        <v>2700</v>
      </c>
      <c r="D2624" s="230" t="s">
        <v>1579</v>
      </c>
      <c r="E2624" s="231"/>
      <c r="F2624" s="232"/>
      <c r="G2624" s="192" t="s">
        <v>19</v>
      </c>
      <c r="H2624" s="191">
        <v>1.5780130000000001</v>
      </c>
      <c r="I2624" s="190">
        <v>0.90739999999999998</v>
      </c>
      <c r="J2624" s="189">
        <v>1.43</v>
      </c>
    </row>
    <row r="2625" spans="1:10" ht="14.25" customHeight="1" x14ac:dyDescent="0.25">
      <c r="A2625" s="192" t="s">
        <v>2643</v>
      </c>
      <c r="B2625" s="192" t="s">
        <v>2630</v>
      </c>
      <c r="C2625" s="192" t="s">
        <v>2734</v>
      </c>
      <c r="D2625" s="230" t="s">
        <v>2009</v>
      </c>
      <c r="E2625" s="231"/>
      <c r="F2625" s="232"/>
      <c r="G2625" s="192" t="s">
        <v>2010</v>
      </c>
      <c r="H2625" s="191">
        <v>4.6756999999999996E-3</v>
      </c>
      <c r="I2625" s="190">
        <v>0.95599999999999996</v>
      </c>
      <c r="J2625" s="189">
        <v>0</v>
      </c>
    </row>
    <row r="2626" spans="1:10" ht="22.9" customHeight="1" x14ac:dyDescent="0.25">
      <c r="A2626" s="192" t="s">
        <v>2725</v>
      </c>
      <c r="B2626" s="192" t="s">
        <v>2630</v>
      </c>
      <c r="C2626" s="192" t="s">
        <v>2724</v>
      </c>
      <c r="D2626" s="230" t="s">
        <v>2050</v>
      </c>
      <c r="E2626" s="231"/>
      <c r="F2626" s="232"/>
      <c r="G2626" s="192" t="s">
        <v>1</v>
      </c>
      <c r="H2626" s="191">
        <v>1.5E-6</v>
      </c>
      <c r="I2626" s="190">
        <v>5020.1289999999999</v>
      </c>
      <c r="J2626" s="189">
        <v>0.01</v>
      </c>
    </row>
    <row r="2627" spans="1:10" ht="14.25" customHeight="1" x14ac:dyDescent="0.25">
      <c r="A2627" s="192" t="s">
        <v>2631</v>
      </c>
      <c r="B2627" s="192" t="s">
        <v>2630</v>
      </c>
      <c r="C2627" s="192" t="s">
        <v>2639</v>
      </c>
      <c r="D2627" s="230" t="s">
        <v>2638</v>
      </c>
      <c r="E2627" s="231"/>
      <c r="F2627" s="232"/>
      <c r="G2627" s="192" t="s">
        <v>0</v>
      </c>
      <c r="H2627" s="191">
        <v>0.1058713</v>
      </c>
      <c r="I2627" s="190">
        <v>8.93</v>
      </c>
      <c r="J2627" s="189">
        <v>2.0699999999999998</v>
      </c>
    </row>
    <row r="2628" spans="1:10" ht="14.25" customHeight="1" x14ac:dyDescent="0.25">
      <c r="A2628" s="192" t="s">
        <v>2631</v>
      </c>
      <c r="B2628" s="192" t="s">
        <v>2630</v>
      </c>
      <c r="C2628" s="192" t="s">
        <v>2646</v>
      </c>
      <c r="D2628" s="230" t="s">
        <v>2645</v>
      </c>
      <c r="E2628" s="231"/>
      <c r="F2628" s="232"/>
      <c r="G2628" s="192" t="s">
        <v>0</v>
      </c>
      <c r="H2628" s="191">
        <v>3.5315800000000001E-2</v>
      </c>
      <c r="I2628" s="190">
        <v>6.46</v>
      </c>
      <c r="J2628" s="189">
        <v>0.5</v>
      </c>
    </row>
    <row r="2629" spans="1:10" ht="14.25" customHeight="1" x14ac:dyDescent="0.25">
      <c r="A2629" s="192" t="s">
        <v>2631</v>
      </c>
      <c r="B2629" s="192" t="s">
        <v>2630</v>
      </c>
      <c r="C2629" s="192" t="s">
        <v>2713</v>
      </c>
      <c r="D2629" s="230" t="s">
        <v>2712</v>
      </c>
      <c r="E2629" s="231"/>
      <c r="F2629" s="232"/>
      <c r="G2629" s="192" t="s">
        <v>0</v>
      </c>
      <c r="H2629" s="191">
        <v>1.5984000000000002E-2</v>
      </c>
      <c r="I2629" s="190">
        <v>6.7</v>
      </c>
      <c r="J2629" s="189">
        <v>0.23</v>
      </c>
    </row>
    <row r="2630" spans="1:10" ht="14.25" customHeight="1" x14ac:dyDescent="0.25">
      <c r="A2630" s="239" t="s">
        <v>2627</v>
      </c>
      <c r="B2630" s="240"/>
      <c r="C2630" s="240"/>
      <c r="D2630" s="240"/>
      <c r="E2630" s="241"/>
      <c r="F2630" s="188">
        <v>1.28</v>
      </c>
      <c r="G2630" s="239" t="s">
        <v>2626</v>
      </c>
      <c r="H2630" s="240"/>
      <c r="I2630" s="241"/>
      <c r="J2630" s="188">
        <v>5.73</v>
      </c>
    </row>
    <row r="2631" spans="1:10" ht="14.25" customHeight="1" x14ac:dyDescent="0.25">
      <c r="A2631" s="239" t="s">
        <v>2625</v>
      </c>
      <c r="B2631" s="240"/>
      <c r="C2631" s="240"/>
      <c r="D2631" s="240"/>
      <c r="E2631" s="241"/>
      <c r="F2631" s="188">
        <v>1.52</v>
      </c>
      <c r="G2631" s="239" t="s">
        <v>2624</v>
      </c>
      <c r="H2631" s="240"/>
      <c r="I2631" s="241"/>
      <c r="J2631" s="188">
        <v>1.29</v>
      </c>
    </row>
    <row r="2632" spans="1:10" ht="14.25" customHeight="1" x14ac:dyDescent="0.25">
      <c r="A2632" s="239" t="s">
        <v>2623</v>
      </c>
      <c r="B2632" s="240"/>
      <c r="C2632" s="240"/>
      <c r="D2632" s="240"/>
      <c r="E2632" s="241"/>
      <c r="F2632" s="188">
        <v>2.8</v>
      </c>
      <c r="G2632" s="239" t="s">
        <v>2622</v>
      </c>
      <c r="H2632" s="240"/>
      <c r="I2632" s="241"/>
      <c r="J2632" s="188">
        <v>7.02</v>
      </c>
    </row>
    <row r="2633" spans="1:10" ht="22.9" customHeight="1" x14ac:dyDescent="0.25">
      <c r="A2633" s="196" t="s">
        <v>448</v>
      </c>
      <c r="B2633" s="196" t="s">
        <v>2630</v>
      </c>
      <c r="C2633" s="196" t="s">
        <v>3572</v>
      </c>
      <c r="D2633" s="233" t="s">
        <v>18</v>
      </c>
      <c r="E2633" s="234"/>
      <c r="F2633" s="234"/>
      <c r="G2633" s="234"/>
      <c r="H2633" s="234"/>
      <c r="I2633" s="235"/>
      <c r="J2633" s="196" t="s">
        <v>198</v>
      </c>
    </row>
    <row r="2634" spans="1:10" ht="14.25" customHeight="1" x14ac:dyDescent="0.25">
      <c r="A2634" s="195" t="s">
        <v>74</v>
      </c>
      <c r="B2634" s="195" t="s">
        <v>75</v>
      </c>
      <c r="C2634" s="195" t="s">
        <v>29</v>
      </c>
      <c r="D2634" s="236" t="s">
        <v>30</v>
      </c>
      <c r="E2634" s="237"/>
      <c r="F2634" s="238"/>
      <c r="G2634" s="195" t="s">
        <v>2635</v>
      </c>
      <c r="H2634" s="195" t="s">
        <v>1465</v>
      </c>
      <c r="I2634" s="194" t="s">
        <v>2634</v>
      </c>
      <c r="J2634" s="193" t="s">
        <v>76</v>
      </c>
    </row>
    <row r="2635" spans="1:10" ht="14.25" customHeight="1" x14ac:dyDescent="0.25">
      <c r="A2635" s="192" t="s">
        <v>2643</v>
      </c>
      <c r="B2635" s="192" t="s">
        <v>2630</v>
      </c>
      <c r="C2635" s="192" t="s">
        <v>3571</v>
      </c>
      <c r="D2635" s="230" t="s">
        <v>1991</v>
      </c>
      <c r="E2635" s="231"/>
      <c r="F2635" s="232"/>
      <c r="G2635" s="192" t="s">
        <v>19</v>
      </c>
      <c r="H2635" s="191">
        <v>0.26</v>
      </c>
      <c r="I2635" s="190">
        <v>6.4569000000000001</v>
      </c>
      <c r="J2635" s="189">
        <v>1.68</v>
      </c>
    </row>
    <row r="2636" spans="1:10" ht="22.9" customHeight="1" x14ac:dyDescent="0.25">
      <c r="A2636" s="192" t="s">
        <v>2643</v>
      </c>
      <c r="B2636" s="192" t="s">
        <v>2630</v>
      </c>
      <c r="C2636" s="192" t="s">
        <v>3570</v>
      </c>
      <c r="D2636" s="230" t="s">
        <v>1620</v>
      </c>
      <c r="E2636" s="231"/>
      <c r="F2636" s="232"/>
      <c r="G2636" s="192" t="s">
        <v>1574</v>
      </c>
      <c r="H2636" s="191">
        <v>1.1318999999999999</v>
      </c>
      <c r="I2636" s="190">
        <v>61.3767</v>
      </c>
      <c r="J2636" s="189">
        <v>69.47</v>
      </c>
    </row>
    <row r="2637" spans="1:10" ht="22.9" customHeight="1" x14ac:dyDescent="0.25">
      <c r="A2637" s="192" t="s">
        <v>2643</v>
      </c>
      <c r="B2637" s="192" t="s">
        <v>2630</v>
      </c>
      <c r="C2637" s="192" t="s">
        <v>3569</v>
      </c>
      <c r="D2637" s="230" t="s">
        <v>1719</v>
      </c>
      <c r="E2637" s="231"/>
      <c r="F2637" s="232"/>
      <c r="G2637" s="192" t="s">
        <v>1606</v>
      </c>
      <c r="H2637" s="191">
        <v>0.58720000000000006</v>
      </c>
      <c r="I2637" s="190">
        <v>21.468900000000001</v>
      </c>
      <c r="J2637" s="189">
        <v>12.61</v>
      </c>
    </row>
    <row r="2638" spans="1:10" ht="14.25" customHeight="1" x14ac:dyDescent="0.25">
      <c r="A2638" s="192" t="s">
        <v>2631</v>
      </c>
      <c r="B2638" s="192" t="s">
        <v>2630</v>
      </c>
      <c r="C2638" s="192" t="s">
        <v>2949</v>
      </c>
      <c r="D2638" s="230" t="s">
        <v>2948</v>
      </c>
      <c r="E2638" s="231"/>
      <c r="F2638" s="232"/>
      <c r="G2638" s="192" t="s">
        <v>0</v>
      </c>
      <c r="H2638" s="191">
        <v>8.7129999999999999E-2</v>
      </c>
      <c r="I2638" s="190">
        <v>6.46</v>
      </c>
      <c r="J2638" s="189">
        <v>1.23</v>
      </c>
    </row>
    <row r="2639" spans="1:10" ht="14.25" customHeight="1" x14ac:dyDescent="0.25">
      <c r="A2639" s="192" t="s">
        <v>2631</v>
      </c>
      <c r="B2639" s="192" t="s">
        <v>2630</v>
      </c>
      <c r="C2639" s="192" t="s">
        <v>3413</v>
      </c>
      <c r="D2639" s="230" t="s">
        <v>3412</v>
      </c>
      <c r="E2639" s="231"/>
      <c r="F2639" s="232"/>
      <c r="G2639" s="192" t="s">
        <v>0</v>
      </c>
      <c r="H2639" s="191">
        <v>0.38648909999999997</v>
      </c>
      <c r="I2639" s="190">
        <v>6.7</v>
      </c>
      <c r="J2639" s="189">
        <v>5.66</v>
      </c>
    </row>
    <row r="2640" spans="1:10" ht="14.25" customHeight="1" x14ac:dyDescent="0.25">
      <c r="A2640" s="239" t="s">
        <v>2627</v>
      </c>
      <c r="B2640" s="240"/>
      <c r="C2640" s="240"/>
      <c r="D2640" s="240"/>
      <c r="E2640" s="241"/>
      <c r="F2640" s="188">
        <v>3.15</v>
      </c>
      <c r="G2640" s="239" t="s">
        <v>2626</v>
      </c>
      <c r="H2640" s="240"/>
      <c r="I2640" s="241"/>
      <c r="J2640" s="188">
        <v>94.29</v>
      </c>
    </row>
    <row r="2641" spans="1:10" ht="14.25" customHeight="1" x14ac:dyDescent="0.25">
      <c r="A2641" s="239" t="s">
        <v>2625</v>
      </c>
      <c r="B2641" s="240"/>
      <c r="C2641" s="240"/>
      <c r="D2641" s="240"/>
      <c r="E2641" s="241"/>
      <c r="F2641" s="188">
        <v>3.75</v>
      </c>
      <c r="G2641" s="239" t="s">
        <v>2624</v>
      </c>
      <c r="H2641" s="240"/>
      <c r="I2641" s="241"/>
      <c r="J2641" s="188">
        <v>21.19</v>
      </c>
    </row>
    <row r="2642" spans="1:10" ht="14.25" customHeight="1" x14ac:dyDescent="0.25">
      <c r="A2642" s="239" t="s">
        <v>2623</v>
      </c>
      <c r="B2642" s="240"/>
      <c r="C2642" s="240"/>
      <c r="D2642" s="240"/>
      <c r="E2642" s="241"/>
      <c r="F2642" s="188">
        <v>6.9</v>
      </c>
      <c r="G2642" s="239" t="s">
        <v>2622</v>
      </c>
      <c r="H2642" s="240"/>
      <c r="I2642" s="241"/>
      <c r="J2642" s="188">
        <v>115.48</v>
      </c>
    </row>
    <row r="2643" spans="1:10" ht="22.9" customHeight="1" x14ac:dyDescent="0.25">
      <c r="A2643" s="196" t="s">
        <v>1113</v>
      </c>
      <c r="B2643" s="196" t="s">
        <v>2630</v>
      </c>
      <c r="C2643" s="196" t="s">
        <v>3568</v>
      </c>
      <c r="D2643" s="233" t="s">
        <v>1480</v>
      </c>
      <c r="E2643" s="234"/>
      <c r="F2643" s="234"/>
      <c r="G2643" s="234"/>
      <c r="H2643" s="234"/>
      <c r="I2643" s="235"/>
      <c r="J2643" s="196" t="s">
        <v>198</v>
      </c>
    </row>
    <row r="2644" spans="1:10" ht="14.25" customHeight="1" x14ac:dyDescent="0.25">
      <c r="A2644" s="195" t="s">
        <v>74</v>
      </c>
      <c r="B2644" s="195" t="s">
        <v>75</v>
      </c>
      <c r="C2644" s="195" t="s">
        <v>29</v>
      </c>
      <c r="D2644" s="236" t="s">
        <v>30</v>
      </c>
      <c r="E2644" s="237"/>
      <c r="F2644" s="238"/>
      <c r="G2644" s="195" t="s">
        <v>2635</v>
      </c>
      <c r="H2644" s="195" t="s">
        <v>1465</v>
      </c>
      <c r="I2644" s="194" t="s">
        <v>2634</v>
      </c>
      <c r="J2644" s="193" t="s">
        <v>76</v>
      </c>
    </row>
    <row r="2645" spans="1:10" ht="22.9" customHeight="1" x14ac:dyDescent="0.25">
      <c r="A2645" s="192" t="s">
        <v>2643</v>
      </c>
      <c r="B2645" s="192" t="s">
        <v>2630</v>
      </c>
      <c r="C2645" s="192" t="s">
        <v>2765</v>
      </c>
      <c r="D2645" s="230" t="s">
        <v>1626</v>
      </c>
      <c r="E2645" s="231"/>
      <c r="F2645" s="232"/>
      <c r="G2645" s="192" t="s">
        <v>1575</v>
      </c>
      <c r="H2645" s="191">
        <v>3.4780000000000002E-3</v>
      </c>
      <c r="I2645" s="190">
        <v>80.018199999999993</v>
      </c>
      <c r="J2645" s="189">
        <v>0.28000000000000003</v>
      </c>
    </row>
    <row r="2646" spans="1:10" ht="14.25" customHeight="1" x14ac:dyDescent="0.25">
      <c r="A2646" s="192" t="s">
        <v>2643</v>
      </c>
      <c r="B2646" s="192" t="s">
        <v>2630</v>
      </c>
      <c r="C2646" s="192" t="s">
        <v>2700</v>
      </c>
      <c r="D2646" s="230" t="s">
        <v>1579</v>
      </c>
      <c r="E2646" s="231"/>
      <c r="F2646" s="232"/>
      <c r="G2646" s="192" t="s">
        <v>19</v>
      </c>
      <c r="H2646" s="191">
        <v>1.563731</v>
      </c>
      <c r="I2646" s="190">
        <v>0.90739999999999998</v>
      </c>
      <c r="J2646" s="189">
        <v>1.42</v>
      </c>
    </row>
    <row r="2647" spans="1:10" ht="14.25" customHeight="1" x14ac:dyDescent="0.25">
      <c r="A2647" s="192" t="s">
        <v>2631</v>
      </c>
      <c r="B2647" s="192" t="s">
        <v>2630</v>
      </c>
      <c r="C2647" s="192" t="s">
        <v>2639</v>
      </c>
      <c r="D2647" s="230" t="s">
        <v>2638</v>
      </c>
      <c r="E2647" s="231"/>
      <c r="F2647" s="232"/>
      <c r="G2647" s="192" t="s">
        <v>0</v>
      </c>
      <c r="H2647" s="191">
        <v>5.1466400000000002E-2</v>
      </c>
      <c r="I2647" s="190">
        <v>8.93</v>
      </c>
      <c r="J2647" s="189">
        <v>1</v>
      </c>
    </row>
    <row r="2648" spans="1:10" ht="14.25" customHeight="1" x14ac:dyDescent="0.25">
      <c r="A2648" s="192" t="s">
        <v>2631</v>
      </c>
      <c r="B2648" s="192" t="s">
        <v>2630</v>
      </c>
      <c r="C2648" s="192" t="s">
        <v>2646</v>
      </c>
      <c r="D2648" s="230" t="s">
        <v>2645</v>
      </c>
      <c r="E2648" s="231"/>
      <c r="F2648" s="232"/>
      <c r="G2648" s="192" t="s">
        <v>0</v>
      </c>
      <c r="H2648" s="191">
        <v>6.0045599999999998E-2</v>
      </c>
      <c r="I2648" s="190">
        <v>6.46</v>
      </c>
      <c r="J2648" s="189">
        <v>0.85</v>
      </c>
    </row>
    <row r="2649" spans="1:10" ht="21.75" customHeight="1" x14ac:dyDescent="0.25"/>
    <row r="2650" spans="1:10" ht="11.25" customHeight="1" x14ac:dyDescent="0.25">
      <c r="A2650" s="242" t="s">
        <v>2621</v>
      </c>
      <c r="B2650" s="242"/>
      <c r="C2650" s="242"/>
      <c r="D2650" s="242"/>
      <c r="E2650" s="242"/>
      <c r="F2650" s="242"/>
      <c r="G2650" s="242"/>
      <c r="H2650" s="242"/>
      <c r="I2650" s="242"/>
      <c r="J2650" s="242"/>
    </row>
    <row r="2651" spans="1:10" ht="11.25" customHeight="1" x14ac:dyDescent="0.25">
      <c r="A2651" s="242" t="s">
        <v>2620</v>
      </c>
      <c r="B2651" s="242"/>
      <c r="C2651" s="242"/>
      <c r="D2651" s="242"/>
      <c r="E2651" s="242"/>
      <c r="F2651" s="242"/>
      <c r="G2651" s="242"/>
      <c r="H2651" s="242"/>
      <c r="I2651" s="242"/>
      <c r="J2651" s="242"/>
    </row>
    <row r="2652" spans="1:10" ht="11.25" customHeight="1" x14ac:dyDescent="0.25">
      <c r="A2652" s="242" t="s">
        <v>2619</v>
      </c>
      <c r="B2652" s="242"/>
      <c r="C2652" s="242"/>
      <c r="D2652" s="242"/>
      <c r="E2652" s="242"/>
      <c r="F2652" s="242"/>
      <c r="G2652" s="242"/>
      <c r="H2652" s="242"/>
      <c r="I2652" s="242"/>
      <c r="J2652" s="242"/>
    </row>
    <row r="2653" spans="1:10" ht="70.900000000000006" customHeight="1" x14ac:dyDescent="0.25"/>
    <row r="2654" spans="1:10" ht="14.25" customHeight="1" x14ac:dyDescent="0.25">
      <c r="A2654" s="210" t="s">
        <v>2673</v>
      </c>
      <c r="B2654" s="211"/>
      <c r="C2654" s="211"/>
      <c r="D2654" s="211"/>
      <c r="E2654" s="211"/>
      <c r="F2654" s="211"/>
      <c r="G2654" s="211"/>
      <c r="H2654" s="211"/>
      <c r="I2654" s="211"/>
      <c r="J2654" s="212"/>
    </row>
    <row r="2655" spans="1:10" ht="14.25" customHeight="1" x14ac:dyDescent="0.25">
      <c r="A2655" s="200" t="s">
        <v>2672</v>
      </c>
      <c r="B2655" s="213" t="s">
        <v>77</v>
      </c>
      <c r="C2655" s="214"/>
      <c r="D2655" s="214"/>
      <c r="E2655" s="214"/>
      <c r="F2655" s="214"/>
      <c r="G2655" s="214"/>
      <c r="H2655" s="215"/>
      <c r="I2655" s="197" t="s">
        <v>2671</v>
      </c>
      <c r="J2655" s="192" t="s">
        <v>3567</v>
      </c>
    </row>
    <row r="2656" spans="1:10" ht="14.25" customHeight="1" x14ac:dyDescent="0.25">
      <c r="A2656" s="200" t="s">
        <v>81</v>
      </c>
      <c r="B2656" s="213" t="s">
        <v>85</v>
      </c>
      <c r="C2656" s="214"/>
      <c r="D2656" s="214"/>
      <c r="E2656" s="214"/>
      <c r="F2656" s="214"/>
      <c r="G2656" s="214"/>
      <c r="H2656" s="215"/>
      <c r="I2656" s="197" t="s">
        <v>2669</v>
      </c>
      <c r="J2656" s="202">
        <v>45477</v>
      </c>
    </row>
    <row r="2657" spans="1:10" ht="14.25" customHeight="1" x14ac:dyDescent="0.25">
      <c r="A2657" s="199" t="s">
        <v>2668</v>
      </c>
      <c r="B2657" s="213" t="s">
        <v>2667</v>
      </c>
      <c r="C2657" s="214"/>
      <c r="D2657" s="214"/>
      <c r="E2657" s="214"/>
      <c r="F2657" s="214"/>
      <c r="G2657" s="214"/>
      <c r="H2657" s="215"/>
      <c r="I2657" s="216" t="s">
        <v>2666</v>
      </c>
      <c r="J2657" s="217"/>
    </row>
    <row r="2658" spans="1:10" ht="14.25" customHeight="1" x14ac:dyDescent="0.25">
      <c r="A2658" s="218" t="s">
        <v>2665</v>
      </c>
      <c r="B2658" s="221" t="s">
        <v>2664</v>
      </c>
      <c r="C2658" s="222"/>
      <c r="D2658" s="222"/>
      <c r="E2658" s="222"/>
      <c r="F2658" s="222"/>
      <c r="G2658" s="222"/>
      <c r="H2658" s="223"/>
      <c r="I2658" s="197" t="s">
        <v>2663</v>
      </c>
      <c r="J2658" s="192" t="s">
        <v>2662</v>
      </c>
    </row>
    <row r="2659" spans="1:10" ht="14.25" customHeight="1" x14ac:dyDescent="0.25">
      <c r="A2659" s="219"/>
      <c r="B2659" s="224"/>
      <c r="C2659" s="225"/>
      <c r="D2659" s="225"/>
      <c r="E2659" s="225"/>
      <c r="F2659" s="225"/>
      <c r="G2659" s="225"/>
      <c r="H2659" s="226"/>
      <c r="I2659" s="198" t="s">
        <v>2661</v>
      </c>
      <c r="J2659" s="192" t="s">
        <v>2660</v>
      </c>
    </row>
    <row r="2660" spans="1:10" ht="14.25" customHeight="1" x14ac:dyDescent="0.25">
      <c r="A2660" s="219"/>
      <c r="B2660" s="224"/>
      <c r="C2660" s="225"/>
      <c r="D2660" s="225"/>
      <c r="E2660" s="225"/>
      <c r="F2660" s="225"/>
      <c r="G2660" s="225"/>
      <c r="H2660" s="226"/>
      <c r="I2660" s="216" t="s">
        <v>27</v>
      </c>
      <c r="J2660" s="217"/>
    </row>
    <row r="2661" spans="1:10" ht="14.25" customHeight="1" x14ac:dyDescent="0.25">
      <c r="A2661" s="219"/>
      <c r="B2661" s="227"/>
      <c r="C2661" s="228"/>
      <c r="D2661" s="228"/>
      <c r="E2661" s="228"/>
      <c r="F2661" s="228"/>
      <c r="G2661" s="228"/>
      <c r="H2661" s="229"/>
      <c r="I2661" s="197" t="s">
        <v>2659</v>
      </c>
      <c r="J2661" s="192" t="s">
        <v>2658</v>
      </c>
    </row>
    <row r="2662" spans="1:10" ht="14.25" customHeight="1" x14ac:dyDescent="0.25">
      <c r="A2662" s="220"/>
      <c r="B2662" s="230" t="s">
        <v>2383</v>
      </c>
      <c r="C2662" s="231"/>
      <c r="D2662" s="232"/>
      <c r="E2662" s="230" t="s">
        <v>2383</v>
      </c>
      <c r="F2662" s="231"/>
      <c r="G2662" s="231"/>
      <c r="H2662" s="232"/>
      <c r="I2662" s="197" t="s">
        <v>2657</v>
      </c>
      <c r="J2662" s="192" t="s">
        <v>2383</v>
      </c>
    </row>
    <row r="2663" spans="1:10" ht="14.25" customHeight="1" x14ac:dyDescent="0.25">
      <c r="A2663" s="197" t="s">
        <v>2656</v>
      </c>
      <c r="B2663" s="230" t="s">
        <v>2655</v>
      </c>
      <c r="C2663" s="231"/>
      <c r="D2663" s="231"/>
      <c r="E2663" s="231"/>
      <c r="F2663" s="231"/>
      <c r="G2663" s="231"/>
      <c r="H2663" s="231"/>
      <c r="I2663" s="231"/>
      <c r="J2663" s="232"/>
    </row>
    <row r="2664" spans="1:10" ht="14.25" customHeight="1" x14ac:dyDescent="0.25">
      <c r="A2664" s="239" t="s">
        <v>2627</v>
      </c>
      <c r="B2664" s="240"/>
      <c r="C2664" s="240"/>
      <c r="D2664" s="240"/>
      <c r="E2664" s="241"/>
      <c r="F2664" s="188">
        <v>0.85</v>
      </c>
      <c r="G2664" s="239" t="s">
        <v>2626</v>
      </c>
      <c r="H2664" s="240"/>
      <c r="I2664" s="241"/>
      <c r="J2664" s="188">
        <v>4.41</v>
      </c>
    </row>
    <row r="2665" spans="1:10" ht="14.25" customHeight="1" x14ac:dyDescent="0.25">
      <c r="A2665" s="239" t="s">
        <v>2625</v>
      </c>
      <c r="B2665" s="240"/>
      <c r="C2665" s="240"/>
      <c r="D2665" s="240"/>
      <c r="E2665" s="241"/>
      <c r="F2665" s="188">
        <v>1</v>
      </c>
      <c r="G2665" s="239" t="s">
        <v>2624</v>
      </c>
      <c r="H2665" s="240"/>
      <c r="I2665" s="241"/>
      <c r="J2665" s="188">
        <v>0.99</v>
      </c>
    </row>
    <row r="2666" spans="1:10" ht="14.25" customHeight="1" x14ac:dyDescent="0.25">
      <c r="A2666" s="239" t="s">
        <v>2623</v>
      </c>
      <c r="B2666" s="240"/>
      <c r="C2666" s="240"/>
      <c r="D2666" s="240"/>
      <c r="E2666" s="241"/>
      <c r="F2666" s="188">
        <v>1.85</v>
      </c>
      <c r="G2666" s="239" t="s">
        <v>2622</v>
      </c>
      <c r="H2666" s="240"/>
      <c r="I2666" s="241"/>
      <c r="J2666" s="188">
        <v>5.4</v>
      </c>
    </row>
    <row r="2667" spans="1:10" ht="22.9" customHeight="1" x14ac:dyDescent="0.25">
      <c r="A2667" s="196" t="s">
        <v>1114</v>
      </c>
      <c r="B2667" s="196" t="s">
        <v>2630</v>
      </c>
      <c r="C2667" s="196" t="s">
        <v>3566</v>
      </c>
      <c r="D2667" s="233" t="s">
        <v>453</v>
      </c>
      <c r="E2667" s="234"/>
      <c r="F2667" s="234"/>
      <c r="G2667" s="234"/>
      <c r="H2667" s="234"/>
      <c r="I2667" s="235"/>
      <c r="J2667" s="196" t="s">
        <v>198</v>
      </c>
    </row>
    <row r="2668" spans="1:10" ht="14.25" customHeight="1" x14ac:dyDescent="0.25">
      <c r="A2668" s="195" t="s">
        <v>74</v>
      </c>
      <c r="B2668" s="195" t="s">
        <v>75</v>
      </c>
      <c r="C2668" s="195" t="s">
        <v>29</v>
      </c>
      <c r="D2668" s="236" t="s">
        <v>30</v>
      </c>
      <c r="E2668" s="237"/>
      <c r="F2668" s="238"/>
      <c r="G2668" s="195" t="s">
        <v>2635</v>
      </c>
      <c r="H2668" s="195" t="s">
        <v>1465</v>
      </c>
      <c r="I2668" s="194" t="s">
        <v>2634</v>
      </c>
      <c r="J2668" s="193" t="s">
        <v>76</v>
      </c>
    </row>
    <row r="2669" spans="1:10" ht="14.25" customHeight="1" x14ac:dyDescent="0.25">
      <c r="A2669" s="192" t="s">
        <v>2643</v>
      </c>
      <c r="B2669" s="192" t="s">
        <v>2630</v>
      </c>
      <c r="C2669" s="192" t="s">
        <v>2702</v>
      </c>
      <c r="D2669" s="230" t="s">
        <v>1597</v>
      </c>
      <c r="E2669" s="231"/>
      <c r="F2669" s="232"/>
      <c r="G2669" s="192" t="s">
        <v>1575</v>
      </c>
      <c r="H2669" s="191">
        <v>4.2863999999999999E-2</v>
      </c>
      <c r="I2669" s="190">
        <v>78.9893</v>
      </c>
      <c r="J2669" s="189">
        <v>3.39</v>
      </c>
    </row>
    <row r="2670" spans="1:10" ht="14.25" customHeight="1" x14ac:dyDescent="0.25">
      <c r="A2670" s="192" t="s">
        <v>2643</v>
      </c>
      <c r="B2670" s="192" t="s">
        <v>2630</v>
      </c>
      <c r="C2670" s="192" t="s">
        <v>2893</v>
      </c>
      <c r="D2670" s="230" t="s">
        <v>1585</v>
      </c>
      <c r="E2670" s="231"/>
      <c r="F2670" s="232"/>
      <c r="G2670" s="192" t="s">
        <v>19</v>
      </c>
      <c r="H2670" s="191">
        <v>6.434488</v>
      </c>
      <c r="I2670" s="190">
        <v>1.6203000000000001</v>
      </c>
      <c r="J2670" s="189">
        <v>10.43</v>
      </c>
    </row>
    <row r="2671" spans="1:10" ht="14.25" customHeight="1" x14ac:dyDescent="0.25">
      <c r="A2671" s="192" t="s">
        <v>2643</v>
      </c>
      <c r="B2671" s="192" t="s">
        <v>2630</v>
      </c>
      <c r="C2671" s="192" t="s">
        <v>2700</v>
      </c>
      <c r="D2671" s="230" t="s">
        <v>1579</v>
      </c>
      <c r="E2671" s="231"/>
      <c r="F2671" s="232"/>
      <c r="G2671" s="192" t="s">
        <v>19</v>
      </c>
      <c r="H2671" s="191">
        <v>7.2387519999999999</v>
      </c>
      <c r="I2671" s="190">
        <v>0.90739999999999998</v>
      </c>
      <c r="J2671" s="189">
        <v>6.57</v>
      </c>
    </row>
    <row r="2672" spans="1:10" ht="14.25" customHeight="1" x14ac:dyDescent="0.25">
      <c r="A2672" s="192" t="s">
        <v>2631</v>
      </c>
      <c r="B2672" s="192" t="s">
        <v>2630</v>
      </c>
      <c r="C2672" s="192" t="s">
        <v>2639</v>
      </c>
      <c r="D2672" s="230" t="s">
        <v>2638</v>
      </c>
      <c r="E2672" s="231"/>
      <c r="F2672" s="232"/>
      <c r="G2672" s="192" t="s">
        <v>0</v>
      </c>
      <c r="H2672" s="191">
        <v>0.60590169999999999</v>
      </c>
      <c r="I2672" s="190">
        <v>8.93</v>
      </c>
      <c r="J2672" s="189">
        <v>11.83</v>
      </c>
    </row>
    <row r="2673" spans="1:10" ht="14.25" customHeight="1" x14ac:dyDescent="0.25">
      <c r="A2673" s="192" t="s">
        <v>2631</v>
      </c>
      <c r="B2673" s="192" t="s">
        <v>2630</v>
      </c>
      <c r="C2673" s="192" t="s">
        <v>2646</v>
      </c>
      <c r="D2673" s="230" t="s">
        <v>2645</v>
      </c>
      <c r="E2673" s="231"/>
      <c r="F2673" s="232"/>
      <c r="G2673" s="192" t="s">
        <v>0</v>
      </c>
      <c r="H2673" s="191">
        <v>0.63901260000000004</v>
      </c>
      <c r="I2673" s="190">
        <v>6.46</v>
      </c>
      <c r="J2673" s="189">
        <v>9.0299999999999994</v>
      </c>
    </row>
    <row r="2674" spans="1:10" ht="14.25" customHeight="1" x14ac:dyDescent="0.25">
      <c r="A2674" s="239" t="s">
        <v>2627</v>
      </c>
      <c r="B2674" s="240"/>
      <c r="C2674" s="240"/>
      <c r="D2674" s="240"/>
      <c r="E2674" s="241"/>
      <c r="F2674" s="188">
        <v>9.5399999999999991</v>
      </c>
      <c r="G2674" s="239" t="s">
        <v>2626</v>
      </c>
      <c r="H2674" s="240"/>
      <c r="I2674" s="241"/>
      <c r="J2674" s="188">
        <v>50.83</v>
      </c>
    </row>
    <row r="2675" spans="1:10" ht="14.25" customHeight="1" x14ac:dyDescent="0.25">
      <c r="A2675" s="239" t="s">
        <v>2625</v>
      </c>
      <c r="B2675" s="240"/>
      <c r="C2675" s="240"/>
      <c r="D2675" s="240"/>
      <c r="E2675" s="241"/>
      <c r="F2675" s="188">
        <v>11.32</v>
      </c>
      <c r="G2675" s="239" t="s">
        <v>2624</v>
      </c>
      <c r="H2675" s="240"/>
      <c r="I2675" s="241"/>
      <c r="J2675" s="188">
        <v>11.42</v>
      </c>
    </row>
    <row r="2676" spans="1:10" ht="14.25" customHeight="1" x14ac:dyDescent="0.25">
      <c r="A2676" s="239" t="s">
        <v>2623</v>
      </c>
      <c r="B2676" s="240"/>
      <c r="C2676" s="240"/>
      <c r="D2676" s="240"/>
      <c r="E2676" s="241"/>
      <c r="F2676" s="188">
        <v>20.86</v>
      </c>
      <c r="G2676" s="239" t="s">
        <v>2622</v>
      </c>
      <c r="H2676" s="240"/>
      <c r="I2676" s="241"/>
      <c r="J2676" s="188">
        <v>62.25</v>
      </c>
    </row>
    <row r="2677" spans="1:10" ht="22.9" customHeight="1" x14ac:dyDescent="0.25">
      <c r="A2677" s="196" t="s">
        <v>1115</v>
      </c>
      <c r="B2677" s="196" t="s">
        <v>2630</v>
      </c>
      <c r="C2677" s="196" t="s">
        <v>3565</v>
      </c>
      <c r="D2677" s="233" t="s">
        <v>454</v>
      </c>
      <c r="E2677" s="234"/>
      <c r="F2677" s="234"/>
      <c r="G2677" s="234"/>
      <c r="H2677" s="234"/>
      <c r="I2677" s="235"/>
      <c r="J2677" s="196" t="s">
        <v>198</v>
      </c>
    </row>
    <row r="2678" spans="1:10" ht="14.25" customHeight="1" x14ac:dyDescent="0.25">
      <c r="A2678" s="195" t="s">
        <v>74</v>
      </c>
      <c r="B2678" s="195" t="s">
        <v>75</v>
      </c>
      <c r="C2678" s="195" t="s">
        <v>29</v>
      </c>
      <c r="D2678" s="236" t="s">
        <v>30</v>
      </c>
      <c r="E2678" s="237"/>
      <c r="F2678" s="238"/>
      <c r="G2678" s="195" t="s">
        <v>2635</v>
      </c>
      <c r="H2678" s="195" t="s">
        <v>1465</v>
      </c>
      <c r="I2678" s="194" t="s">
        <v>2634</v>
      </c>
      <c r="J2678" s="193" t="s">
        <v>76</v>
      </c>
    </row>
    <row r="2679" spans="1:10" ht="14.25" customHeight="1" x14ac:dyDescent="0.25">
      <c r="A2679" s="192" t="s">
        <v>2643</v>
      </c>
      <c r="B2679" s="192" t="s">
        <v>2630</v>
      </c>
      <c r="C2679" s="192" t="s">
        <v>2702</v>
      </c>
      <c r="D2679" s="230" t="s">
        <v>1597</v>
      </c>
      <c r="E2679" s="231"/>
      <c r="F2679" s="232"/>
      <c r="G2679" s="192" t="s">
        <v>1575</v>
      </c>
      <c r="H2679" s="191">
        <v>3.6423999999999998E-2</v>
      </c>
      <c r="I2679" s="190">
        <v>78.9893</v>
      </c>
      <c r="J2679" s="189">
        <v>2.88</v>
      </c>
    </row>
    <row r="2680" spans="1:10" ht="14.25" customHeight="1" x14ac:dyDescent="0.25">
      <c r="A2680" s="192" t="s">
        <v>2643</v>
      </c>
      <c r="B2680" s="192" t="s">
        <v>2630</v>
      </c>
      <c r="C2680" s="192" t="s">
        <v>2893</v>
      </c>
      <c r="D2680" s="230" t="s">
        <v>1585</v>
      </c>
      <c r="E2680" s="231"/>
      <c r="F2680" s="232"/>
      <c r="G2680" s="192" t="s">
        <v>19</v>
      </c>
      <c r="H2680" s="191">
        <v>5.4667399999999997</v>
      </c>
      <c r="I2680" s="190">
        <v>1.6203000000000001</v>
      </c>
      <c r="J2680" s="189">
        <v>8.86</v>
      </c>
    </row>
    <row r="2681" spans="1:10" ht="14.25" customHeight="1" x14ac:dyDescent="0.25">
      <c r="A2681" s="192" t="s">
        <v>2643</v>
      </c>
      <c r="B2681" s="192" t="s">
        <v>2630</v>
      </c>
      <c r="C2681" s="192" t="s">
        <v>2700</v>
      </c>
      <c r="D2681" s="230" t="s">
        <v>1579</v>
      </c>
      <c r="E2681" s="231"/>
      <c r="F2681" s="232"/>
      <c r="G2681" s="192" t="s">
        <v>19</v>
      </c>
      <c r="H2681" s="191">
        <v>6.150004</v>
      </c>
      <c r="I2681" s="190">
        <v>0.90739999999999998</v>
      </c>
      <c r="J2681" s="189">
        <v>5.58</v>
      </c>
    </row>
    <row r="2682" spans="1:10" ht="14.25" customHeight="1" x14ac:dyDescent="0.25">
      <c r="A2682" s="192" t="s">
        <v>2643</v>
      </c>
      <c r="B2682" s="192" t="s">
        <v>2630</v>
      </c>
      <c r="C2682" s="192" t="s">
        <v>2734</v>
      </c>
      <c r="D2682" s="230" t="s">
        <v>2009</v>
      </c>
      <c r="E2682" s="231"/>
      <c r="F2682" s="232"/>
      <c r="G2682" s="192" t="s">
        <v>2010</v>
      </c>
      <c r="H2682" s="191">
        <v>4.12521E-2</v>
      </c>
      <c r="I2682" s="190">
        <v>0.95599999999999996</v>
      </c>
      <c r="J2682" s="189">
        <v>0.04</v>
      </c>
    </row>
    <row r="2683" spans="1:10" ht="22.9" customHeight="1" x14ac:dyDescent="0.25">
      <c r="A2683" s="192" t="s">
        <v>2643</v>
      </c>
      <c r="B2683" s="192" t="s">
        <v>2630</v>
      </c>
      <c r="C2683" s="192" t="s">
        <v>3563</v>
      </c>
      <c r="D2683" s="230" t="s">
        <v>1692</v>
      </c>
      <c r="E2683" s="231"/>
      <c r="F2683" s="232"/>
      <c r="G2683" s="192" t="s">
        <v>1574</v>
      </c>
      <c r="H2683" s="191">
        <v>0.13880000000000001</v>
      </c>
      <c r="I2683" s="190">
        <v>15.781700000000001</v>
      </c>
      <c r="J2683" s="189">
        <v>2.19</v>
      </c>
    </row>
    <row r="2684" spans="1:10" ht="22.9" customHeight="1" x14ac:dyDescent="0.25">
      <c r="A2684" s="192" t="s">
        <v>2725</v>
      </c>
      <c r="B2684" s="192" t="s">
        <v>2630</v>
      </c>
      <c r="C2684" s="192" t="s">
        <v>2724</v>
      </c>
      <c r="D2684" s="230" t="s">
        <v>2050</v>
      </c>
      <c r="E2684" s="231"/>
      <c r="F2684" s="232"/>
      <c r="G2684" s="192" t="s">
        <v>1</v>
      </c>
      <c r="H2684" s="191">
        <v>1.29E-5</v>
      </c>
      <c r="I2684" s="190">
        <v>5020.1289999999999</v>
      </c>
      <c r="J2684" s="189">
        <v>0.06</v>
      </c>
    </row>
    <row r="2685" spans="1:10" ht="14.25" customHeight="1" x14ac:dyDescent="0.25">
      <c r="A2685" s="192" t="s">
        <v>2631</v>
      </c>
      <c r="B2685" s="192" t="s">
        <v>2630</v>
      </c>
      <c r="C2685" s="192" t="s">
        <v>2639</v>
      </c>
      <c r="D2685" s="230" t="s">
        <v>2638</v>
      </c>
      <c r="E2685" s="231"/>
      <c r="F2685" s="232"/>
      <c r="G2685" s="192" t="s">
        <v>0</v>
      </c>
      <c r="H2685" s="191">
        <v>0.53001140000000002</v>
      </c>
      <c r="I2685" s="190">
        <v>8.93</v>
      </c>
      <c r="J2685" s="189">
        <v>10.35</v>
      </c>
    </row>
    <row r="2686" spans="1:10" ht="14.25" customHeight="1" x14ac:dyDescent="0.25">
      <c r="A2686" s="192" t="s">
        <v>2631</v>
      </c>
      <c r="B2686" s="192" t="s">
        <v>2630</v>
      </c>
      <c r="C2686" s="192" t="s">
        <v>2646</v>
      </c>
      <c r="D2686" s="230" t="s">
        <v>2645</v>
      </c>
      <c r="E2686" s="231"/>
      <c r="F2686" s="232"/>
      <c r="G2686" s="192" t="s">
        <v>0</v>
      </c>
      <c r="H2686" s="191">
        <v>0.53001140000000002</v>
      </c>
      <c r="I2686" s="190">
        <v>6.46</v>
      </c>
      <c r="J2686" s="189">
        <v>7.49</v>
      </c>
    </row>
    <row r="2687" spans="1:10" ht="14.25" customHeight="1" x14ac:dyDescent="0.25">
      <c r="A2687" s="192" t="s">
        <v>2631</v>
      </c>
      <c r="B2687" s="192" t="s">
        <v>2630</v>
      </c>
      <c r="C2687" s="192" t="s">
        <v>2713</v>
      </c>
      <c r="D2687" s="230" t="s">
        <v>2712</v>
      </c>
      <c r="E2687" s="231"/>
      <c r="F2687" s="232"/>
      <c r="G2687" s="192" t="s">
        <v>0</v>
      </c>
      <c r="H2687" s="191">
        <v>0.14130000000000001</v>
      </c>
      <c r="I2687" s="190">
        <v>6.7</v>
      </c>
      <c r="J2687" s="189">
        <v>2.0699999999999998</v>
      </c>
    </row>
    <row r="2688" spans="1:10" ht="14.25" customHeight="1" x14ac:dyDescent="0.25">
      <c r="A2688" s="239" t="s">
        <v>2627</v>
      </c>
      <c r="B2688" s="240"/>
      <c r="C2688" s="240"/>
      <c r="D2688" s="240"/>
      <c r="E2688" s="241"/>
      <c r="F2688" s="188">
        <v>9.1</v>
      </c>
      <c r="G2688" s="239" t="s">
        <v>2626</v>
      </c>
      <c r="H2688" s="240"/>
      <c r="I2688" s="241"/>
      <c r="J2688" s="188">
        <v>48.59</v>
      </c>
    </row>
    <row r="2689" spans="1:10" ht="14.25" customHeight="1" x14ac:dyDescent="0.25">
      <c r="A2689" s="239" t="s">
        <v>2625</v>
      </c>
      <c r="B2689" s="240"/>
      <c r="C2689" s="240"/>
      <c r="D2689" s="240"/>
      <c r="E2689" s="241"/>
      <c r="F2689" s="188">
        <v>10.81</v>
      </c>
      <c r="G2689" s="239" t="s">
        <v>2624</v>
      </c>
      <c r="H2689" s="240"/>
      <c r="I2689" s="241"/>
      <c r="J2689" s="188">
        <v>10.92</v>
      </c>
    </row>
    <row r="2690" spans="1:10" ht="14.25" customHeight="1" x14ac:dyDescent="0.25">
      <c r="A2690" s="239" t="s">
        <v>2623</v>
      </c>
      <c r="B2690" s="240"/>
      <c r="C2690" s="240"/>
      <c r="D2690" s="240"/>
      <c r="E2690" s="241"/>
      <c r="F2690" s="188">
        <v>19.91</v>
      </c>
      <c r="G2690" s="239" t="s">
        <v>2622</v>
      </c>
      <c r="H2690" s="240"/>
      <c r="I2690" s="241"/>
      <c r="J2690" s="188">
        <v>59.51</v>
      </c>
    </row>
    <row r="2691" spans="1:10" ht="22.9" customHeight="1" x14ac:dyDescent="0.25">
      <c r="A2691" s="196" t="s">
        <v>1116</v>
      </c>
      <c r="B2691" s="196" t="s">
        <v>2630</v>
      </c>
      <c r="C2691" s="196" t="s">
        <v>3564</v>
      </c>
      <c r="D2691" s="233" t="s">
        <v>455</v>
      </c>
      <c r="E2691" s="234"/>
      <c r="F2691" s="234"/>
      <c r="G2691" s="234"/>
      <c r="H2691" s="234"/>
      <c r="I2691" s="235"/>
      <c r="J2691" s="196" t="s">
        <v>198</v>
      </c>
    </row>
    <row r="2692" spans="1:10" ht="14.25" customHeight="1" x14ac:dyDescent="0.25">
      <c r="A2692" s="195" t="s">
        <v>74</v>
      </c>
      <c r="B2692" s="195" t="s">
        <v>75</v>
      </c>
      <c r="C2692" s="195" t="s">
        <v>29</v>
      </c>
      <c r="D2692" s="236" t="s">
        <v>30</v>
      </c>
      <c r="E2692" s="237"/>
      <c r="F2692" s="238"/>
      <c r="G2692" s="195" t="s">
        <v>2635</v>
      </c>
      <c r="H2692" s="195" t="s">
        <v>1465</v>
      </c>
      <c r="I2692" s="194" t="s">
        <v>2634</v>
      </c>
      <c r="J2692" s="193" t="s">
        <v>76</v>
      </c>
    </row>
    <row r="2693" spans="1:10" ht="14.25" customHeight="1" x14ac:dyDescent="0.25">
      <c r="A2693" s="192" t="s">
        <v>2643</v>
      </c>
      <c r="B2693" s="192" t="s">
        <v>2630</v>
      </c>
      <c r="C2693" s="192" t="s">
        <v>2702</v>
      </c>
      <c r="D2693" s="230" t="s">
        <v>1597</v>
      </c>
      <c r="E2693" s="231"/>
      <c r="F2693" s="232"/>
      <c r="G2693" s="192" t="s">
        <v>1575</v>
      </c>
      <c r="H2693" s="191">
        <v>3.3402000000000001E-2</v>
      </c>
      <c r="I2693" s="190">
        <v>78.9893</v>
      </c>
      <c r="J2693" s="189">
        <v>2.64</v>
      </c>
    </row>
    <row r="2694" spans="1:10" ht="14.25" customHeight="1" x14ac:dyDescent="0.25">
      <c r="A2694" s="192" t="s">
        <v>2643</v>
      </c>
      <c r="B2694" s="192" t="s">
        <v>2630</v>
      </c>
      <c r="C2694" s="192" t="s">
        <v>2893</v>
      </c>
      <c r="D2694" s="230" t="s">
        <v>1585</v>
      </c>
      <c r="E2694" s="231"/>
      <c r="F2694" s="232"/>
      <c r="G2694" s="192" t="s">
        <v>19</v>
      </c>
      <c r="H2694" s="191">
        <v>5.0141090000000004</v>
      </c>
      <c r="I2694" s="190">
        <v>1.6203000000000001</v>
      </c>
      <c r="J2694" s="189">
        <v>8.1199999999999992</v>
      </c>
    </row>
    <row r="2695" spans="1:10" ht="14.25" customHeight="1" x14ac:dyDescent="0.25">
      <c r="A2695" s="192" t="s">
        <v>2643</v>
      </c>
      <c r="B2695" s="192" t="s">
        <v>2630</v>
      </c>
      <c r="C2695" s="192" t="s">
        <v>2700</v>
      </c>
      <c r="D2695" s="230" t="s">
        <v>1579</v>
      </c>
      <c r="E2695" s="231"/>
      <c r="F2695" s="232"/>
      <c r="G2695" s="192" t="s">
        <v>19</v>
      </c>
      <c r="H2695" s="191">
        <v>5.6408360000000002</v>
      </c>
      <c r="I2695" s="190">
        <v>0.90739999999999998</v>
      </c>
      <c r="J2695" s="189">
        <v>5.12</v>
      </c>
    </row>
    <row r="2696" spans="1:10" ht="22.9" customHeight="1" x14ac:dyDescent="0.25">
      <c r="A2696" s="192" t="s">
        <v>2643</v>
      </c>
      <c r="B2696" s="192" t="s">
        <v>2630</v>
      </c>
      <c r="C2696" s="192" t="s">
        <v>3563</v>
      </c>
      <c r="D2696" s="230" t="s">
        <v>1692</v>
      </c>
      <c r="E2696" s="231"/>
      <c r="F2696" s="232"/>
      <c r="G2696" s="192" t="s">
        <v>1574</v>
      </c>
      <c r="H2696" s="191">
        <v>0.15809999999999999</v>
      </c>
      <c r="I2696" s="190">
        <v>15.781700000000001</v>
      </c>
      <c r="J2696" s="189">
        <v>2.5</v>
      </c>
    </row>
    <row r="2697" spans="1:10" ht="14.25" customHeight="1" x14ac:dyDescent="0.25">
      <c r="A2697" s="192" t="s">
        <v>2631</v>
      </c>
      <c r="B2697" s="192" t="s">
        <v>2630</v>
      </c>
      <c r="C2697" s="192" t="s">
        <v>2639</v>
      </c>
      <c r="D2697" s="230" t="s">
        <v>2638</v>
      </c>
      <c r="E2697" s="231"/>
      <c r="F2697" s="232"/>
      <c r="G2697" s="192" t="s">
        <v>0</v>
      </c>
      <c r="H2697" s="191">
        <v>0.31737860000000001</v>
      </c>
      <c r="I2697" s="190">
        <v>8.93</v>
      </c>
      <c r="J2697" s="189">
        <v>6.2</v>
      </c>
    </row>
    <row r="2698" spans="1:10" ht="14.25" customHeight="1" x14ac:dyDescent="0.25">
      <c r="A2698" s="192" t="s">
        <v>2631</v>
      </c>
      <c r="B2698" s="192" t="s">
        <v>2630</v>
      </c>
      <c r="C2698" s="192" t="s">
        <v>2646</v>
      </c>
      <c r="D2698" s="230" t="s">
        <v>2645</v>
      </c>
      <c r="E2698" s="231"/>
      <c r="F2698" s="232"/>
      <c r="G2698" s="192" t="s">
        <v>0</v>
      </c>
      <c r="H2698" s="191">
        <v>0.64260859999999997</v>
      </c>
      <c r="I2698" s="190">
        <v>6.46</v>
      </c>
      <c r="J2698" s="189">
        <v>9.08</v>
      </c>
    </row>
    <row r="2699" spans="1:10" ht="14.25" customHeight="1" x14ac:dyDescent="0.25">
      <c r="A2699" s="239" t="s">
        <v>2627</v>
      </c>
      <c r="B2699" s="240"/>
      <c r="C2699" s="240"/>
      <c r="D2699" s="240"/>
      <c r="E2699" s="241"/>
      <c r="F2699" s="188">
        <v>6.99</v>
      </c>
      <c r="G2699" s="239" t="s">
        <v>2626</v>
      </c>
      <c r="H2699" s="240"/>
      <c r="I2699" s="241"/>
      <c r="J2699" s="188">
        <v>41</v>
      </c>
    </row>
    <row r="2700" spans="1:10" ht="14.25" customHeight="1" x14ac:dyDescent="0.25">
      <c r="A2700" s="239" t="s">
        <v>2625</v>
      </c>
      <c r="B2700" s="240"/>
      <c r="C2700" s="240"/>
      <c r="D2700" s="240"/>
      <c r="E2700" s="241"/>
      <c r="F2700" s="188">
        <v>8.2899999999999991</v>
      </c>
      <c r="G2700" s="239" t="s">
        <v>2624</v>
      </c>
      <c r="H2700" s="240"/>
      <c r="I2700" s="241"/>
      <c r="J2700" s="188">
        <v>9.2100000000000009</v>
      </c>
    </row>
    <row r="2701" spans="1:10" ht="14.25" customHeight="1" x14ac:dyDescent="0.25">
      <c r="A2701" s="239" t="s">
        <v>2623</v>
      </c>
      <c r="B2701" s="240"/>
      <c r="C2701" s="240"/>
      <c r="D2701" s="240"/>
      <c r="E2701" s="241"/>
      <c r="F2701" s="188">
        <v>15.28</v>
      </c>
      <c r="G2701" s="239" t="s">
        <v>2622</v>
      </c>
      <c r="H2701" s="240"/>
      <c r="I2701" s="241"/>
      <c r="J2701" s="188">
        <v>50.21</v>
      </c>
    </row>
    <row r="2702" spans="1:10" ht="22.9" customHeight="1" x14ac:dyDescent="0.25">
      <c r="A2702" s="196" t="s">
        <v>1117</v>
      </c>
      <c r="B2702" s="196" t="s">
        <v>2630</v>
      </c>
      <c r="C2702" s="196" t="s">
        <v>3562</v>
      </c>
      <c r="D2702" s="233" t="s">
        <v>456</v>
      </c>
      <c r="E2702" s="234"/>
      <c r="F2702" s="234"/>
      <c r="G2702" s="234"/>
      <c r="H2702" s="234"/>
      <c r="I2702" s="235"/>
      <c r="J2702" s="196" t="s">
        <v>198</v>
      </c>
    </row>
    <row r="2703" spans="1:10" ht="14.25" customHeight="1" x14ac:dyDescent="0.25">
      <c r="A2703" s="195" t="s">
        <v>74</v>
      </c>
      <c r="B2703" s="195" t="s">
        <v>75</v>
      </c>
      <c r="C2703" s="195" t="s">
        <v>29</v>
      </c>
      <c r="D2703" s="236" t="s">
        <v>30</v>
      </c>
      <c r="E2703" s="237"/>
      <c r="F2703" s="238"/>
      <c r="G2703" s="195" t="s">
        <v>2635</v>
      </c>
      <c r="H2703" s="195" t="s">
        <v>1465</v>
      </c>
      <c r="I2703" s="194" t="s">
        <v>2634</v>
      </c>
      <c r="J2703" s="193" t="s">
        <v>76</v>
      </c>
    </row>
    <row r="2704" spans="1:10" ht="14.25" customHeight="1" x14ac:dyDescent="0.25">
      <c r="A2704" s="192" t="s">
        <v>2643</v>
      </c>
      <c r="B2704" s="192" t="s">
        <v>2630</v>
      </c>
      <c r="C2704" s="192" t="s">
        <v>3533</v>
      </c>
      <c r="D2704" s="230" t="s">
        <v>1652</v>
      </c>
      <c r="E2704" s="231"/>
      <c r="F2704" s="232"/>
      <c r="G2704" s="192" t="s">
        <v>19</v>
      </c>
      <c r="H2704" s="191">
        <v>6.85</v>
      </c>
      <c r="I2704" s="190">
        <v>0.69669999999999999</v>
      </c>
      <c r="J2704" s="189">
        <v>4.7699999999999996</v>
      </c>
    </row>
    <row r="2705" spans="1:10" ht="22.9" customHeight="1" x14ac:dyDescent="0.25">
      <c r="A2705" s="192" t="s">
        <v>2643</v>
      </c>
      <c r="B2705" s="192" t="s">
        <v>2630</v>
      </c>
      <c r="C2705" s="192" t="s">
        <v>3556</v>
      </c>
      <c r="D2705" s="230" t="s">
        <v>1592</v>
      </c>
      <c r="E2705" s="231"/>
      <c r="F2705" s="232"/>
      <c r="G2705" s="192" t="s">
        <v>1574</v>
      </c>
      <c r="H2705" s="191">
        <v>1.0798000000000001</v>
      </c>
      <c r="I2705" s="190">
        <v>30.218499999999999</v>
      </c>
      <c r="J2705" s="189">
        <v>32.630000000000003</v>
      </c>
    </row>
    <row r="2706" spans="1:10" ht="14.25" customHeight="1" x14ac:dyDescent="0.25">
      <c r="A2706" s="192" t="s">
        <v>2643</v>
      </c>
      <c r="B2706" s="192" t="s">
        <v>2630</v>
      </c>
      <c r="C2706" s="192" t="s">
        <v>3531</v>
      </c>
      <c r="D2706" s="230" t="s">
        <v>1785</v>
      </c>
      <c r="E2706" s="231"/>
      <c r="F2706" s="232"/>
      <c r="G2706" s="192" t="s">
        <v>19</v>
      </c>
      <c r="H2706" s="191">
        <v>0.222</v>
      </c>
      <c r="I2706" s="190">
        <v>4.0911999999999997</v>
      </c>
      <c r="J2706" s="189">
        <v>0.91</v>
      </c>
    </row>
    <row r="2707" spans="1:10" ht="14.25" customHeight="1" x14ac:dyDescent="0.25">
      <c r="A2707" s="192" t="s">
        <v>2631</v>
      </c>
      <c r="B2707" s="192" t="s">
        <v>2630</v>
      </c>
      <c r="C2707" s="192" t="s">
        <v>3530</v>
      </c>
      <c r="D2707" s="230" t="s">
        <v>3529</v>
      </c>
      <c r="E2707" s="231"/>
      <c r="F2707" s="232"/>
      <c r="G2707" s="192" t="s">
        <v>0</v>
      </c>
      <c r="H2707" s="191">
        <v>0.57156770000000001</v>
      </c>
      <c r="I2707" s="190">
        <v>8.93</v>
      </c>
      <c r="J2707" s="189">
        <v>11.16</v>
      </c>
    </row>
    <row r="2708" spans="1:10" ht="14.25" customHeight="1" x14ac:dyDescent="0.25">
      <c r="A2708" s="192" t="s">
        <v>2631</v>
      </c>
      <c r="B2708" s="192" t="s">
        <v>2630</v>
      </c>
      <c r="C2708" s="192" t="s">
        <v>2646</v>
      </c>
      <c r="D2708" s="230" t="s">
        <v>2645</v>
      </c>
      <c r="E2708" s="231"/>
      <c r="F2708" s="232"/>
      <c r="G2708" s="192" t="s">
        <v>0</v>
      </c>
      <c r="H2708" s="191">
        <v>0.25732529999999998</v>
      </c>
      <c r="I2708" s="190">
        <v>6.46</v>
      </c>
      <c r="J2708" s="189">
        <v>3.63</v>
      </c>
    </row>
    <row r="2709" spans="1:10" ht="14.25" customHeight="1" x14ac:dyDescent="0.25">
      <c r="A2709" s="239" t="s">
        <v>2627</v>
      </c>
      <c r="B2709" s="240"/>
      <c r="C2709" s="240"/>
      <c r="D2709" s="240"/>
      <c r="E2709" s="241"/>
      <c r="F2709" s="188">
        <v>6.77</v>
      </c>
      <c r="G2709" s="239" t="s">
        <v>2626</v>
      </c>
      <c r="H2709" s="240"/>
      <c r="I2709" s="241"/>
      <c r="J2709" s="188">
        <v>59.47</v>
      </c>
    </row>
    <row r="2710" spans="1:10" ht="14.25" customHeight="1" x14ac:dyDescent="0.25">
      <c r="A2710" s="239" t="s">
        <v>2625</v>
      </c>
      <c r="B2710" s="240"/>
      <c r="C2710" s="240"/>
      <c r="D2710" s="240"/>
      <c r="E2710" s="241"/>
      <c r="F2710" s="188">
        <v>8.0299999999999994</v>
      </c>
      <c r="G2710" s="239" t="s">
        <v>2624</v>
      </c>
      <c r="H2710" s="240"/>
      <c r="I2710" s="241"/>
      <c r="J2710" s="188">
        <v>13.36</v>
      </c>
    </row>
    <row r="2711" spans="1:10" ht="14.25" customHeight="1" x14ac:dyDescent="0.25">
      <c r="A2711" s="239" t="s">
        <v>2623</v>
      </c>
      <c r="B2711" s="240"/>
      <c r="C2711" s="240"/>
      <c r="D2711" s="240"/>
      <c r="E2711" s="241"/>
      <c r="F2711" s="188">
        <v>14.8</v>
      </c>
      <c r="G2711" s="239" t="s">
        <v>2622</v>
      </c>
      <c r="H2711" s="240"/>
      <c r="I2711" s="241"/>
      <c r="J2711" s="188">
        <v>72.83</v>
      </c>
    </row>
    <row r="2712" spans="1:10" ht="22.9" customHeight="1" x14ac:dyDescent="0.25">
      <c r="A2712" s="196" t="s">
        <v>3561</v>
      </c>
      <c r="B2712" s="196" t="s">
        <v>2630</v>
      </c>
      <c r="C2712" s="196" t="s">
        <v>3560</v>
      </c>
      <c r="D2712" s="233" t="s">
        <v>457</v>
      </c>
      <c r="E2712" s="234"/>
      <c r="F2712" s="234"/>
      <c r="G2712" s="234"/>
      <c r="H2712" s="234"/>
      <c r="I2712" s="235"/>
      <c r="J2712" s="196" t="s">
        <v>198</v>
      </c>
    </row>
    <row r="2713" spans="1:10" ht="14.25" customHeight="1" x14ac:dyDescent="0.25">
      <c r="A2713" s="195" t="s">
        <v>74</v>
      </c>
      <c r="B2713" s="195" t="s">
        <v>75</v>
      </c>
      <c r="C2713" s="195" t="s">
        <v>29</v>
      </c>
      <c r="D2713" s="236" t="s">
        <v>30</v>
      </c>
      <c r="E2713" s="237"/>
      <c r="F2713" s="238"/>
      <c r="G2713" s="195" t="s">
        <v>2635</v>
      </c>
      <c r="H2713" s="195" t="s">
        <v>1465</v>
      </c>
      <c r="I2713" s="194" t="s">
        <v>2634</v>
      </c>
      <c r="J2713" s="193" t="s">
        <v>76</v>
      </c>
    </row>
    <row r="2714" spans="1:10" ht="14.25" customHeight="1" x14ac:dyDescent="0.25">
      <c r="A2714" s="192" t="s">
        <v>2643</v>
      </c>
      <c r="B2714" s="192" t="s">
        <v>2630</v>
      </c>
      <c r="C2714" s="192" t="s">
        <v>3533</v>
      </c>
      <c r="D2714" s="230" t="s">
        <v>1652</v>
      </c>
      <c r="E2714" s="231"/>
      <c r="F2714" s="232"/>
      <c r="G2714" s="192" t="s">
        <v>19</v>
      </c>
      <c r="H2714" s="191">
        <v>4.91</v>
      </c>
      <c r="I2714" s="190">
        <v>0.69669999999999999</v>
      </c>
      <c r="J2714" s="189">
        <v>3.42</v>
      </c>
    </row>
    <row r="2715" spans="1:10" ht="22.9" customHeight="1" x14ac:dyDescent="0.25">
      <c r="A2715" s="192" t="s">
        <v>2643</v>
      </c>
      <c r="B2715" s="192" t="s">
        <v>2630</v>
      </c>
      <c r="C2715" s="192" t="s">
        <v>3556</v>
      </c>
      <c r="D2715" s="230" t="s">
        <v>1592</v>
      </c>
      <c r="E2715" s="231"/>
      <c r="F2715" s="232"/>
      <c r="G2715" s="192" t="s">
        <v>1574</v>
      </c>
      <c r="H2715" s="191">
        <v>1.0552999999999999</v>
      </c>
      <c r="I2715" s="190">
        <v>30.218499999999999</v>
      </c>
      <c r="J2715" s="189">
        <v>31.89</v>
      </c>
    </row>
    <row r="2716" spans="1:10" ht="14.25" customHeight="1" x14ac:dyDescent="0.25">
      <c r="A2716" s="192" t="s">
        <v>2643</v>
      </c>
      <c r="B2716" s="192" t="s">
        <v>2630</v>
      </c>
      <c r="C2716" s="192" t="s">
        <v>3531</v>
      </c>
      <c r="D2716" s="230" t="s">
        <v>1785</v>
      </c>
      <c r="E2716" s="231"/>
      <c r="F2716" s="232"/>
      <c r="G2716" s="192" t="s">
        <v>19</v>
      </c>
      <c r="H2716" s="191">
        <v>0.42199999999999999</v>
      </c>
      <c r="I2716" s="190">
        <v>4.0911999999999997</v>
      </c>
      <c r="J2716" s="189">
        <v>1.73</v>
      </c>
    </row>
    <row r="2717" spans="1:10" ht="14.25" customHeight="1" x14ac:dyDescent="0.25">
      <c r="A2717" s="192" t="s">
        <v>2631</v>
      </c>
      <c r="B2717" s="192" t="s">
        <v>2630</v>
      </c>
      <c r="C2717" s="192" t="s">
        <v>3530</v>
      </c>
      <c r="D2717" s="230" t="s">
        <v>3529</v>
      </c>
      <c r="E2717" s="231"/>
      <c r="F2717" s="232"/>
      <c r="G2717" s="192" t="s">
        <v>0</v>
      </c>
      <c r="H2717" s="191">
        <v>0.44694129999999999</v>
      </c>
      <c r="I2717" s="190">
        <v>8.93</v>
      </c>
      <c r="J2717" s="189">
        <v>8.73</v>
      </c>
    </row>
    <row r="2718" spans="1:10" ht="14.25" customHeight="1" x14ac:dyDescent="0.25">
      <c r="A2718" s="192" t="s">
        <v>2631</v>
      </c>
      <c r="B2718" s="192" t="s">
        <v>2630</v>
      </c>
      <c r="C2718" s="192" t="s">
        <v>2646</v>
      </c>
      <c r="D2718" s="230" t="s">
        <v>2645</v>
      </c>
      <c r="E2718" s="231"/>
      <c r="F2718" s="232"/>
      <c r="G2718" s="192" t="s">
        <v>0</v>
      </c>
      <c r="H2718" s="191">
        <v>0.22476769999999999</v>
      </c>
      <c r="I2718" s="190">
        <v>6.46</v>
      </c>
      <c r="J2718" s="189">
        <v>3.17</v>
      </c>
    </row>
    <row r="2719" spans="1:10" ht="14.25" customHeight="1" x14ac:dyDescent="0.25">
      <c r="A2719" s="239" t="s">
        <v>2627</v>
      </c>
      <c r="B2719" s="240"/>
      <c r="C2719" s="240"/>
      <c r="D2719" s="240"/>
      <c r="E2719" s="241"/>
      <c r="F2719" s="188">
        <v>5.44</v>
      </c>
      <c r="G2719" s="239" t="s">
        <v>2626</v>
      </c>
      <c r="H2719" s="240"/>
      <c r="I2719" s="241"/>
      <c r="J2719" s="188">
        <v>54.09</v>
      </c>
    </row>
    <row r="2720" spans="1:10" ht="14.25" customHeight="1" x14ac:dyDescent="0.25">
      <c r="A2720" s="239" t="s">
        <v>2625</v>
      </c>
      <c r="B2720" s="240"/>
      <c r="C2720" s="240"/>
      <c r="D2720" s="240"/>
      <c r="E2720" s="241"/>
      <c r="F2720" s="188">
        <v>6.46</v>
      </c>
      <c r="G2720" s="239" t="s">
        <v>2624</v>
      </c>
      <c r="H2720" s="240"/>
      <c r="I2720" s="241"/>
      <c r="J2720" s="188">
        <v>12.15</v>
      </c>
    </row>
    <row r="2721" spans="1:10" ht="14.25" customHeight="1" x14ac:dyDescent="0.25">
      <c r="A2721" s="239" t="s">
        <v>2623</v>
      </c>
      <c r="B2721" s="240"/>
      <c r="C2721" s="240"/>
      <c r="D2721" s="240"/>
      <c r="E2721" s="241"/>
      <c r="F2721" s="188">
        <v>11.9</v>
      </c>
      <c r="G2721" s="239" t="s">
        <v>2622</v>
      </c>
      <c r="H2721" s="240"/>
      <c r="I2721" s="241"/>
      <c r="J2721" s="188">
        <v>66.239999999999995</v>
      </c>
    </row>
    <row r="2722" spans="1:10" ht="18.399999999999999" customHeight="1" x14ac:dyDescent="0.25"/>
    <row r="2723" spans="1:10" ht="11.25" customHeight="1" x14ac:dyDescent="0.25">
      <c r="A2723" s="242" t="s">
        <v>2621</v>
      </c>
      <c r="B2723" s="242"/>
      <c r="C2723" s="242"/>
      <c r="D2723" s="242"/>
      <c r="E2723" s="242"/>
      <c r="F2723" s="242"/>
      <c r="G2723" s="242"/>
      <c r="H2723" s="242"/>
      <c r="I2723" s="242"/>
      <c r="J2723" s="242"/>
    </row>
    <row r="2724" spans="1:10" ht="11.25" customHeight="1" x14ac:dyDescent="0.25">
      <c r="A2724" s="242" t="s">
        <v>2620</v>
      </c>
      <c r="B2724" s="242"/>
      <c r="C2724" s="242"/>
      <c r="D2724" s="242"/>
      <c r="E2724" s="242"/>
      <c r="F2724" s="242"/>
      <c r="G2724" s="242"/>
      <c r="H2724" s="242"/>
      <c r="I2724" s="242"/>
      <c r="J2724" s="242"/>
    </row>
    <row r="2725" spans="1:10" ht="11.25" customHeight="1" x14ac:dyDescent="0.25">
      <c r="A2725" s="242" t="s">
        <v>2619</v>
      </c>
      <c r="B2725" s="242"/>
      <c r="C2725" s="242"/>
      <c r="D2725" s="242"/>
      <c r="E2725" s="242"/>
      <c r="F2725" s="242"/>
      <c r="G2725" s="242"/>
      <c r="H2725" s="242"/>
      <c r="I2725" s="242"/>
      <c r="J2725" s="242"/>
    </row>
    <row r="2726" spans="1:10" ht="70.900000000000006" customHeight="1" x14ac:dyDescent="0.25"/>
    <row r="2727" spans="1:10" ht="14.25" customHeight="1" x14ac:dyDescent="0.25">
      <c r="A2727" s="210" t="s">
        <v>2673</v>
      </c>
      <c r="B2727" s="211"/>
      <c r="C2727" s="211"/>
      <c r="D2727" s="211"/>
      <c r="E2727" s="211"/>
      <c r="F2727" s="211"/>
      <c r="G2727" s="211"/>
      <c r="H2727" s="211"/>
      <c r="I2727" s="211"/>
      <c r="J2727" s="212"/>
    </row>
    <row r="2728" spans="1:10" ht="14.25" customHeight="1" x14ac:dyDescent="0.25">
      <c r="A2728" s="200" t="s">
        <v>2672</v>
      </c>
      <c r="B2728" s="213" t="s">
        <v>77</v>
      </c>
      <c r="C2728" s="214"/>
      <c r="D2728" s="214"/>
      <c r="E2728" s="214"/>
      <c r="F2728" s="214"/>
      <c r="G2728" s="214"/>
      <c r="H2728" s="215"/>
      <c r="I2728" s="197" t="s">
        <v>2671</v>
      </c>
      <c r="J2728" s="192" t="s">
        <v>3559</v>
      </c>
    </row>
    <row r="2729" spans="1:10" ht="14.25" customHeight="1" x14ac:dyDescent="0.25">
      <c r="A2729" s="200" t="s">
        <v>81</v>
      </c>
      <c r="B2729" s="213" t="s">
        <v>85</v>
      </c>
      <c r="C2729" s="214"/>
      <c r="D2729" s="214"/>
      <c r="E2729" s="214"/>
      <c r="F2729" s="214"/>
      <c r="G2729" s="214"/>
      <c r="H2729" s="215"/>
      <c r="I2729" s="197" t="s">
        <v>2669</v>
      </c>
      <c r="J2729" s="202">
        <v>45477</v>
      </c>
    </row>
    <row r="2730" spans="1:10" ht="14.25" customHeight="1" x14ac:dyDescent="0.25">
      <c r="A2730" s="199" t="s">
        <v>2668</v>
      </c>
      <c r="B2730" s="213" t="s">
        <v>2667</v>
      </c>
      <c r="C2730" s="214"/>
      <c r="D2730" s="214"/>
      <c r="E2730" s="214"/>
      <c r="F2730" s="214"/>
      <c r="G2730" s="214"/>
      <c r="H2730" s="215"/>
      <c r="I2730" s="216" t="s">
        <v>2666</v>
      </c>
      <c r="J2730" s="217"/>
    </row>
    <row r="2731" spans="1:10" ht="14.25" customHeight="1" x14ac:dyDescent="0.25">
      <c r="A2731" s="218" t="s">
        <v>2665</v>
      </c>
      <c r="B2731" s="221" t="s">
        <v>2664</v>
      </c>
      <c r="C2731" s="222"/>
      <c r="D2731" s="222"/>
      <c r="E2731" s="222"/>
      <c r="F2731" s="222"/>
      <c r="G2731" s="222"/>
      <c r="H2731" s="223"/>
      <c r="I2731" s="197" t="s">
        <v>2663</v>
      </c>
      <c r="J2731" s="192" t="s">
        <v>2662</v>
      </c>
    </row>
    <row r="2732" spans="1:10" ht="14.25" customHeight="1" x14ac:dyDescent="0.25">
      <c r="A2732" s="219"/>
      <c r="B2732" s="224"/>
      <c r="C2732" s="225"/>
      <c r="D2732" s="225"/>
      <c r="E2732" s="225"/>
      <c r="F2732" s="225"/>
      <c r="G2732" s="225"/>
      <c r="H2732" s="226"/>
      <c r="I2732" s="198" t="s">
        <v>2661</v>
      </c>
      <c r="J2732" s="192" t="s">
        <v>2660</v>
      </c>
    </row>
    <row r="2733" spans="1:10" ht="14.25" customHeight="1" x14ac:dyDescent="0.25">
      <c r="A2733" s="219"/>
      <c r="B2733" s="224"/>
      <c r="C2733" s="225"/>
      <c r="D2733" s="225"/>
      <c r="E2733" s="225"/>
      <c r="F2733" s="225"/>
      <c r="G2733" s="225"/>
      <c r="H2733" s="226"/>
      <c r="I2733" s="216" t="s">
        <v>27</v>
      </c>
      <c r="J2733" s="217"/>
    </row>
    <row r="2734" spans="1:10" ht="14.25" customHeight="1" x14ac:dyDescent="0.25">
      <c r="A2734" s="219"/>
      <c r="B2734" s="227"/>
      <c r="C2734" s="228"/>
      <c r="D2734" s="228"/>
      <c r="E2734" s="228"/>
      <c r="F2734" s="228"/>
      <c r="G2734" s="228"/>
      <c r="H2734" s="229"/>
      <c r="I2734" s="197" t="s">
        <v>2659</v>
      </c>
      <c r="J2734" s="192" t="s">
        <v>2658</v>
      </c>
    </row>
    <row r="2735" spans="1:10" ht="14.25" customHeight="1" x14ac:dyDescent="0.25">
      <c r="A2735" s="220"/>
      <c r="B2735" s="230" t="s">
        <v>2383</v>
      </c>
      <c r="C2735" s="231"/>
      <c r="D2735" s="232"/>
      <c r="E2735" s="230" t="s">
        <v>2383</v>
      </c>
      <c r="F2735" s="231"/>
      <c r="G2735" s="231"/>
      <c r="H2735" s="232"/>
      <c r="I2735" s="197" t="s">
        <v>2657</v>
      </c>
      <c r="J2735" s="192" t="s">
        <v>2383</v>
      </c>
    </row>
    <row r="2736" spans="1:10" ht="14.25" customHeight="1" x14ac:dyDescent="0.25">
      <c r="A2736" s="197" t="s">
        <v>2656</v>
      </c>
      <c r="B2736" s="230" t="s">
        <v>2655</v>
      </c>
      <c r="C2736" s="231"/>
      <c r="D2736" s="231"/>
      <c r="E2736" s="231"/>
      <c r="F2736" s="231"/>
      <c r="G2736" s="231"/>
      <c r="H2736" s="231"/>
      <c r="I2736" s="231"/>
      <c r="J2736" s="232"/>
    </row>
    <row r="2737" spans="1:10" ht="22.9" customHeight="1" x14ac:dyDescent="0.25">
      <c r="A2737" s="196" t="s">
        <v>3558</v>
      </c>
      <c r="B2737" s="196" t="s">
        <v>2630</v>
      </c>
      <c r="C2737" s="196" t="s">
        <v>3557</v>
      </c>
      <c r="D2737" s="233" t="s">
        <v>458</v>
      </c>
      <c r="E2737" s="234"/>
      <c r="F2737" s="234"/>
      <c r="G2737" s="234"/>
      <c r="H2737" s="234"/>
      <c r="I2737" s="235"/>
      <c r="J2737" s="196" t="s">
        <v>198</v>
      </c>
    </row>
    <row r="2738" spans="1:10" ht="14.25" customHeight="1" x14ac:dyDescent="0.25">
      <c r="A2738" s="195" t="s">
        <v>74</v>
      </c>
      <c r="B2738" s="195" t="s">
        <v>75</v>
      </c>
      <c r="C2738" s="195" t="s">
        <v>29</v>
      </c>
      <c r="D2738" s="236" t="s">
        <v>30</v>
      </c>
      <c r="E2738" s="237"/>
      <c r="F2738" s="238"/>
      <c r="G2738" s="195" t="s">
        <v>2635</v>
      </c>
      <c r="H2738" s="195" t="s">
        <v>1465</v>
      </c>
      <c r="I2738" s="194" t="s">
        <v>2634</v>
      </c>
      <c r="J2738" s="193" t="s">
        <v>76</v>
      </c>
    </row>
    <row r="2739" spans="1:10" ht="14.25" customHeight="1" x14ac:dyDescent="0.25">
      <c r="A2739" s="192" t="s">
        <v>2643</v>
      </c>
      <c r="B2739" s="192" t="s">
        <v>2630</v>
      </c>
      <c r="C2739" s="192" t="s">
        <v>3533</v>
      </c>
      <c r="D2739" s="230" t="s">
        <v>1652</v>
      </c>
      <c r="E2739" s="231"/>
      <c r="F2739" s="232"/>
      <c r="G2739" s="192" t="s">
        <v>19</v>
      </c>
      <c r="H2739" s="191">
        <v>4.91</v>
      </c>
      <c r="I2739" s="190">
        <v>0.69669999999999999</v>
      </c>
      <c r="J2739" s="189">
        <v>3.42</v>
      </c>
    </row>
    <row r="2740" spans="1:10" ht="22.9" customHeight="1" x14ac:dyDescent="0.25">
      <c r="A2740" s="192" t="s">
        <v>2643</v>
      </c>
      <c r="B2740" s="192" t="s">
        <v>2630</v>
      </c>
      <c r="C2740" s="192" t="s">
        <v>3556</v>
      </c>
      <c r="D2740" s="230" t="s">
        <v>1592</v>
      </c>
      <c r="E2740" s="231"/>
      <c r="F2740" s="232"/>
      <c r="G2740" s="192" t="s">
        <v>1574</v>
      </c>
      <c r="H2740" s="191">
        <v>1.0618000000000001</v>
      </c>
      <c r="I2740" s="190">
        <v>30.218499999999999</v>
      </c>
      <c r="J2740" s="189">
        <v>32.090000000000003</v>
      </c>
    </row>
    <row r="2741" spans="1:10" ht="14.25" customHeight="1" x14ac:dyDescent="0.25">
      <c r="A2741" s="192" t="s">
        <v>2643</v>
      </c>
      <c r="B2741" s="192" t="s">
        <v>2630</v>
      </c>
      <c r="C2741" s="192" t="s">
        <v>3531</v>
      </c>
      <c r="D2741" s="230" t="s">
        <v>1785</v>
      </c>
      <c r="E2741" s="231"/>
      <c r="F2741" s="232"/>
      <c r="G2741" s="192" t="s">
        <v>19</v>
      </c>
      <c r="H2741" s="191">
        <v>0.42199999999999999</v>
      </c>
      <c r="I2741" s="190">
        <v>4.0911999999999997</v>
      </c>
      <c r="J2741" s="189">
        <v>1.73</v>
      </c>
    </row>
    <row r="2742" spans="1:10" ht="14.25" customHeight="1" x14ac:dyDescent="0.25">
      <c r="A2742" s="192" t="s">
        <v>2631</v>
      </c>
      <c r="B2742" s="192" t="s">
        <v>2630</v>
      </c>
      <c r="C2742" s="192" t="s">
        <v>3530</v>
      </c>
      <c r="D2742" s="230" t="s">
        <v>3529</v>
      </c>
      <c r="E2742" s="231"/>
      <c r="F2742" s="232"/>
      <c r="G2742" s="192" t="s">
        <v>0</v>
      </c>
      <c r="H2742" s="191">
        <v>0.55727289999999996</v>
      </c>
      <c r="I2742" s="190">
        <v>8.93</v>
      </c>
      <c r="J2742" s="189">
        <v>10.88</v>
      </c>
    </row>
    <row r="2743" spans="1:10" ht="14.25" customHeight="1" x14ac:dyDescent="0.25">
      <c r="A2743" s="192" t="s">
        <v>2631</v>
      </c>
      <c r="B2743" s="192" t="s">
        <v>2630</v>
      </c>
      <c r="C2743" s="192" t="s">
        <v>2646</v>
      </c>
      <c r="D2743" s="230" t="s">
        <v>2645</v>
      </c>
      <c r="E2743" s="231"/>
      <c r="F2743" s="232"/>
      <c r="G2743" s="192" t="s">
        <v>0</v>
      </c>
      <c r="H2743" s="191">
        <v>0.25337300000000001</v>
      </c>
      <c r="I2743" s="190">
        <v>6.46</v>
      </c>
      <c r="J2743" s="189">
        <v>3.58</v>
      </c>
    </row>
    <row r="2744" spans="1:10" ht="14.25" customHeight="1" x14ac:dyDescent="0.25">
      <c r="A2744" s="239" t="s">
        <v>2627</v>
      </c>
      <c r="B2744" s="240"/>
      <c r="C2744" s="240"/>
      <c r="D2744" s="240"/>
      <c r="E2744" s="241"/>
      <c r="F2744" s="188">
        <v>6.61</v>
      </c>
      <c r="G2744" s="239" t="s">
        <v>2626</v>
      </c>
      <c r="H2744" s="240"/>
      <c r="I2744" s="241"/>
      <c r="J2744" s="188">
        <v>57.91</v>
      </c>
    </row>
    <row r="2745" spans="1:10" ht="14.25" customHeight="1" x14ac:dyDescent="0.25">
      <c r="A2745" s="239" t="s">
        <v>2625</v>
      </c>
      <c r="B2745" s="240"/>
      <c r="C2745" s="240"/>
      <c r="D2745" s="240"/>
      <c r="E2745" s="241"/>
      <c r="F2745" s="188">
        <v>7.85</v>
      </c>
      <c r="G2745" s="239" t="s">
        <v>2624</v>
      </c>
      <c r="H2745" s="240"/>
      <c r="I2745" s="241"/>
      <c r="J2745" s="188">
        <v>13.01</v>
      </c>
    </row>
    <row r="2746" spans="1:10" ht="14.25" customHeight="1" x14ac:dyDescent="0.25">
      <c r="A2746" s="239" t="s">
        <v>2623</v>
      </c>
      <c r="B2746" s="240"/>
      <c r="C2746" s="240"/>
      <c r="D2746" s="240"/>
      <c r="E2746" s="241"/>
      <c r="F2746" s="188">
        <v>14.46</v>
      </c>
      <c r="G2746" s="239" t="s">
        <v>2622</v>
      </c>
      <c r="H2746" s="240"/>
      <c r="I2746" s="241"/>
      <c r="J2746" s="188">
        <v>70.92</v>
      </c>
    </row>
    <row r="2747" spans="1:10" ht="14.25" customHeight="1" x14ac:dyDescent="0.25">
      <c r="A2747" s="196" t="s">
        <v>3555</v>
      </c>
      <c r="B2747" s="196" t="s">
        <v>2630</v>
      </c>
      <c r="C2747" s="196" t="s">
        <v>3554</v>
      </c>
      <c r="D2747" s="233" t="s">
        <v>460</v>
      </c>
      <c r="E2747" s="234"/>
      <c r="F2747" s="234"/>
      <c r="G2747" s="234"/>
      <c r="H2747" s="234"/>
      <c r="I2747" s="235"/>
      <c r="J2747" s="196" t="s">
        <v>198</v>
      </c>
    </row>
    <row r="2748" spans="1:10" ht="14.25" customHeight="1" x14ac:dyDescent="0.25">
      <c r="A2748" s="195" t="s">
        <v>74</v>
      </c>
      <c r="B2748" s="195" t="s">
        <v>75</v>
      </c>
      <c r="C2748" s="195" t="s">
        <v>29</v>
      </c>
      <c r="D2748" s="236" t="s">
        <v>30</v>
      </c>
      <c r="E2748" s="237"/>
      <c r="F2748" s="238"/>
      <c r="G2748" s="195" t="s">
        <v>2635</v>
      </c>
      <c r="H2748" s="195" t="s">
        <v>1465</v>
      </c>
      <c r="I2748" s="194" t="s">
        <v>2634</v>
      </c>
      <c r="J2748" s="193" t="s">
        <v>76</v>
      </c>
    </row>
    <row r="2749" spans="1:10" ht="22.9" customHeight="1" x14ac:dyDescent="0.25">
      <c r="A2749" s="192" t="s">
        <v>2643</v>
      </c>
      <c r="B2749" s="192" t="s">
        <v>2630</v>
      </c>
      <c r="C2749" s="192" t="s">
        <v>3553</v>
      </c>
      <c r="D2749" s="230" t="s">
        <v>1968</v>
      </c>
      <c r="E2749" s="231"/>
      <c r="F2749" s="232"/>
      <c r="G2749" s="192" t="s">
        <v>1</v>
      </c>
      <c r="H2749" s="191">
        <v>2.2134</v>
      </c>
      <c r="I2749" s="190">
        <v>0.2349</v>
      </c>
      <c r="J2749" s="189">
        <v>0.52</v>
      </c>
    </row>
    <row r="2750" spans="1:10" ht="22.9" customHeight="1" x14ac:dyDescent="0.25">
      <c r="A2750" s="192" t="s">
        <v>2643</v>
      </c>
      <c r="B2750" s="192" t="s">
        <v>2630</v>
      </c>
      <c r="C2750" s="192" t="s">
        <v>3552</v>
      </c>
      <c r="D2750" s="230" t="s">
        <v>1607</v>
      </c>
      <c r="E2750" s="231"/>
      <c r="F2750" s="232"/>
      <c r="G2750" s="192" t="s">
        <v>1574</v>
      </c>
      <c r="H2750" s="191">
        <v>1.0363</v>
      </c>
      <c r="I2750" s="190">
        <v>22.878499999999999</v>
      </c>
      <c r="J2750" s="189">
        <v>23.71</v>
      </c>
    </row>
    <row r="2751" spans="1:10" ht="14.25" customHeight="1" x14ac:dyDescent="0.25">
      <c r="A2751" s="192" t="s">
        <v>2643</v>
      </c>
      <c r="B2751" s="192" t="s">
        <v>2630</v>
      </c>
      <c r="C2751" s="192" t="s">
        <v>3551</v>
      </c>
      <c r="D2751" s="230" t="s">
        <v>2047</v>
      </c>
      <c r="E2751" s="231"/>
      <c r="F2751" s="232"/>
      <c r="G2751" s="192" t="s">
        <v>1805</v>
      </c>
      <c r="H2751" s="191">
        <v>1.23E-2</v>
      </c>
      <c r="I2751" s="190">
        <v>26.896899999999999</v>
      </c>
      <c r="J2751" s="189">
        <v>0.33</v>
      </c>
    </row>
    <row r="2752" spans="1:10" ht="22.9" customHeight="1" x14ac:dyDescent="0.25">
      <c r="A2752" s="192" t="s">
        <v>2643</v>
      </c>
      <c r="B2752" s="192" t="s">
        <v>2630</v>
      </c>
      <c r="C2752" s="192" t="s">
        <v>3550</v>
      </c>
      <c r="D2752" s="230" t="s">
        <v>1804</v>
      </c>
      <c r="E2752" s="231"/>
      <c r="F2752" s="232"/>
      <c r="G2752" s="192" t="s">
        <v>1805</v>
      </c>
      <c r="H2752" s="191">
        <v>3.3599999999999998E-2</v>
      </c>
      <c r="I2752" s="190">
        <v>46.113500000000002</v>
      </c>
      <c r="J2752" s="189">
        <v>1.55</v>
      </c>
    </row>
    <row r="2753" spans="1:10" ht="22.9" customHeight="1" x14ac:dyDescent="0.25">
      <c r="A2753" s="192" t="s">
        <v>2643</v>
      </c>
      <c r="B2753" s="192" t="s">
        <v>2630</v>
      </c>
      <c r="C2753" s="192" t="s">
        <v>3549</v>
      </c>
      <c r="D2753" s="230" t="s">
        <v>1740</v>
      </c>
      <c r="E2753" s="231"/>
      <c r="F2753" s="232"/>
      <c r="G2753" s="192" t="s">
        <v>1</v>
      </c>
      <c r="H2753" s="191">
        <v>1.2266999999999999</v>
      </c>
      <c r="I2753" s="190">
        <v>2.1711999999999998</v>
      </c>
      <c r="J2753" s="189">
        <v>2.66</v>
      </c>
    </row>
    <row r="2754" spans="1:10" ht="22.9" customHeight="1" x14ac:dyDescent="0.25">
      <c r="A2754" s="192" t="s">
        <v>2643</v>
      </c>
      <c r="B2754" s="192" t="s">
        <v>2630</v>
      </c>
      <c r="C2754" s="192" t="s">
        <v>3548</v>
      </c>
      <c r="D2754" s="230" t="s">
        <v>1611</v>
      </c>
      <c r="E2754" s="231"/>
      <c r="F2754" s="232"/>
      <c r="G2754" s="192" t="s">
        <v>10</v>
      </c>
      <c r="H2754" s="191">
        <v>3.5470000000000002</v>
      </c>
      <c r="I2754" s="190">
        <v>5.7763</v>
      </c>
      <c r="J2754" s="189">
        <v>20.49</v>
      </c>
    </row>
    <row r="2755" spans="1:10" ht="22.9" customHeight="1" x14ac:dyDescent="0.25">
      <c r="A2755" s="192" t="s">
        <v>2643</v>
      </c>
      <c r="B2755" s="192" t="s">
        <v>2630</v>
      </c>
      <c r="C2755" s="192" t="s">
        <v>3547</v>
      </c>
      <c r="D2755" s="230" t="s">
        <v>1882</v>
      </c>
      <c r="E2755" s="231"/>
      <c r="F2755" s="232"/>
      <c r="G2755" s="192" t="s">
        <v>19</v>
      </c>
      <c r="H2755" s="191">
        <v>3.6999999999999998E-2</v>
      </c>
      <c r="I2755" s="190">
        <v>23.713000000000001</v>
      </c>
      <c r="J2755" s="189">
        <v>0.88</v>
      </c>
    </row>
    <row r="2756" spans="1:10" ht="14.25" customHeight="1" x14ac:dyDescent="0.25">
      <c r="A2756" s="192" t="s">
        <v>2631</v>
      </c>
      <c r="B2756" s="192" t="s">
        <v>2630</v>
      </c>
      <c r="C2756" s="192" t="s">
        <v>3546</v>
      </c>
      <c r="D2756" s="230" t="s">
        <v>3545</v>
      </c>
      <c r="E2756" s="231"/>
      <c r="F2756" s="232"/>
      <c r="G2756" s="192" t="s">
        <v>0</v>
      </c>
      <c r="H2756" s="191">
        <v>0.54585430000000001</v>
      </c>
      <c r="I2756" s="190">
        <v>8.93</v>
      </c>
      <c r="J2756" s="189">
        <v>10.66</v>
      </c>
    </row>
    <row r="2757" spans="1:10" ht="14.25" customHeight="1" x14ac:dyDescent="0.25">
      <c r="A2757" s="239" t="s">
        <v>2627</v>
      </c>
      <c r="B2757" s="240"/>
      <c r="C2757" s="240"/>
      <c r="D2757" s="240"/>
      <c r="E2757" s="241"/>
      <c r="F2757" s="188">
        <v>4.87</v>
      </c>
      <c r="G2757" s="239" t="s">
        <v>2626</v>
      </c>
      <c r="H2757" s="240"/>
      <c r="I2757" s="241"/>
      <c r="J2757" s="188">
        <v>64.34</v>
      </c>
    </row>
    <row r="2758" spans="1:10" ht="14.25" customHeight="1" x14ac:dyDescent="0.25">
      <c r="A2758" s="239" t="s">
        <v>2625</v>
      </c>
      <c r="B2758" s="240"/>
      <c r="C2758" s="240"/>
      <c r="D2758" s="240"/>
      <c r="E2758" s="241"/>
      <c r="F2758" s="188">
        <v>5.79</v>
      </c>
      <c r="G2758" s="239" t="s">
        <v>2624</v>
      </c>
      <c r="H2758" s="240"/>
      <c r="I2758" s="241"/>
      <c r="J2758" s="188">
        <v>14.46</v>
      </c>
    </row>
    <row r="2759" spans="1:10" ht="14.25" customHeight="1" x14ac:dyDescent="0.25">
      <c r="A2759" s="239" t="s">
        <v>2623</v>
      </c>
      <c r="B2759" s="240"/>
      <c r="C2759" s="240"/>
      <c r="D2759" s="240"/>
      <c r="E2759" s="241"/>
      <c r="F2759" s="188">
        <v>10.66</v>
      </c>
      <c r="G2759" s="239" t="s">
        <v>2622</v>
      </c>
      <c r="H2759" s="240"/>
      <c r="I2759" s="241"/>
      <c r="J2759" s="188">
        <v>78.8</v>
      </c>
    </row>
    <row r="2760" spans="1:10" ht="14.25" customHeight="1" x14ac:dyDescent="0.25">
      <c r="A2760" s="196" t="s">
        <v>1121</v>
      </c>
      <c r="B2760" s="196" t="s">
        <v>2630</v>
      </c>
      <c r="C2760" s="196" t="s">
        <v>3544</v>
      </c>
      <c r="D2760" s="233" t="s">
        <v>464</v>
      </c>
      <c r="E2760" s="234"/>
      <c r="F2760" s="234"/>
      <c r="G2760" s="234"/>
      <c r="H2760" s="234"/>
      <c r="I2760" s="235"/>
      <c r="J2760" s="196" t="s">
        <v>198</v>
      </c>
    </row>
    <row r="2761" spans="1:10" ht="14.25" customHeight="1" x14ac:dyDescent="0.25">
      <c r="A2761" s="195" t="s">
        <v>74</v>
      </c>
      <c r="B2761" s="195" t="s">
        <v>75</v>
      </c>
      <c r="C2761" s="195" t="s">
        <v>29</v>
      </c>
      <c r="D2761" s="236" t="s">
        <v>30</v>
      </c>
      <c r="E2761" s="237"/>
      <c r="F2761" s="238"/>
      <c r="G2761" s="195" t="s">
        <v>2635</v>
      </c>
      <c r="H2761" s="195" t="s">
        <v>1465</v>
      </c>
      <c r="I2761" s="194" t="s">
        <v>2634</v>
      </c>
      <c r="J2761" s="193" t="s">
        <v>76</v>
      </c>
    </row>
    <row r="2762" spans="1:10" ht="14.25" customHeight="1" x14ac:dyDescent="0.25">
      <c r="A2762" s="192" t="s">
        <v>2643</v>
      </c>
      <c r="B2762" s="192" t="s">
        <v>2630</v>
      </c>
      <c r="C2762" s="192" t="s">
        <v>3542</v>
      </c>
      <c r="D2762" s="230" t="s">
        <v>1731</v>
      </c>
      <c r="E2762" s="231"/>
      <c r="F2762" s="232"/>
      <c r="G2762" s="192" t="s">
        <v>1606</v>
      </c>
      <c r="H2762" s="191">
        <v>0.21</v>
      </c>
      <c r="I2762" s="190">
        <v>12.856999999999999</v>
      </c>
      <c r="J2762" s="189">
        <v>2.7</v>
      </c>
    </row>
    <row r="2763" spans="1:10" ht="14.25" customHeight="1" x14ac:dyDescent="0.25">
      <c r="A2763" s="192" t="s">
        <v>2643</v>
      </c>
      <c r="B2763" s="192" t="s">
        <v>2630</v>
      </c>
      <c r="C2763" s="192" t="s">
        <v>2702</v>
      </c>
      <c r="D2763" s="230" t="s">
        <v>1597</v>
      </c>
      <c r="E2763" s="231"/>
      <c r="F2763" s="232"/>
      <c r="G2763" s="192" t="s">
        <v>1575</v>
      </c>
      <c r="H2763" s="191">
        <v>5.8616000000000001E-2</v>
      </c>
      <c r="I2763" s="190">
        <v>78.9893</v>
      </c>
      <c r="J2763" s="189">
        <v>4.63</v>
      </c>
    </row>
    <row r="2764" spans="1:10" ht="14.25" customHeight="1" x14ac:dyDescent="0.25">
      <c r="A2764" s="192" t="s">
        <v>2643</v>
      </c>
      <c r="B2764" s="192" t="s">
        <v>2630</v>
      </c>
      <c r="C2764" s="192" t="s">
        <v>2700</v>
      </c>
      <c r="D2764" s="230" t="s">
        <v>1579</v>
      </c>
      <c r="E2764" s="231"/>
      <c r="F2764" s="232"/>
      <c r="G2764" s="192" t="s">
        <v>19</v>
      </c>
      <c r="H2764" s="191">
        <v>20.319534999999998</v>
      </c>
      <c r="I2764" s="190">
        <v>0.90739999999999998</v>
      </c>
      <c r="J2764" s="189">
        <v>18.440000000000001</v>
      </c>
    </row>
    <row r="2765" spans="1:10" ht="14.25" customHeight="1" x14ac:dyDescent="0.25">
      <c r="A2765" s="192" t="s">
        <v>2643</v>
      </c>
      <c r="B2765" s="192" t="s">
        <v>2630</v>
      </c>
      <c r="C2765" s="192" t="s">
        <v>2734</v>
      </c>
      <c r="D2765" s="230" t="s">
        <v>2009</v>
      </c>
      <c r="E2765" s="231"/>
      <c r="F2765" s="232"/>
      <c r="G2765" s="192" t="s">
        <v>2010</v>
      </c>
      <c r="H2765" s="191">
        <v>6.0937199999999997E-2</v>
      </c>
      <c r="I2765" s="190">
        <v>0.95599999999999996</v>
      </c>
      <c r="J2765" s="189">
        <v>0.06</v>
      </c>
    </row>
    <row r="2766" spans="1:10" ht="22.9" customHeight="1" x14ac:dyDescent="0.25">
      <c r="A2766" s="192" t="s">
        <v>2725</v>
      </c>
      <c r="B2766" s="192" t="s">
        <v>2630</v>
      </c>
      <c r="C2766" s="192" t="s">
        <v>2724</v>
      </c>
      <c r="D2766" s="230" t="s">
        <v>2050</v>
      </c>
      <c r="E2766" s="231"/>
      <c r="F2766" s="232"/>
      <c r="G2766" s="192" t="s">
        <v>1</v>
      </c>
      <c r="H2766" s="191">
        <v>1.9000000000000001E-5</v>
      </c>
      <c r="I2766" s="190">
        <v>5020.1289999999999</v>
      </c>
      <c r="J2766" s="189">
        <v>0.1</v>
      </c>
    </row>
    <row r="2767" spans="1:10" ht="14.25" customHeight="1" x14ac:dyDescent="0.25">
      <c r="A2767" s="192" t="s">
        <v>2631</v>
      </c>
      <c r="B2767" s="192" t="s">
        <v>2630</v>
      </c>
      <c r="C2767" s="192" t="s">
        <v>2639</v>
      </c>
      <c r="D2767" s="230" t="s">
        <v>2638</v>
      </c>
      <c r="E2767" s="231"/>
      <c r="F2767" s="232"/>
      <c r="G2767" s="192" t="s">
        <v>0</v>
      </c>
      <c r="H2767" s="191">
        <v>0.22010740000000001</v>
      </c>
      <c r="I2767" s="190">
        <v>8.93</v>
      </c>
      <c r="J2767" s="189">
        <v>4.3</v>
      </c>
    </row>
    <row r="2768" spans="1:10" ht="14.25" customHeight="1" x14ac:dyDescent="0.25">
      <c r="A2768" s="192" t="s">
        <v>2631</v>
      </c>
      <c r="B2768" s="192" t="s">
        <v>2630</v>
      </c>
      <c r="C2768" s="192" t="s">
        <v>2646</v>
      </c>
      <c r="D2768" s="230" t="s">
        <v>2645</v>
      </c>
      <c r="E2768" s="231"/>
      <c r="F2768" s="232"/>
      <c r="G2768" s="192" t="s">
        <v>0</v>
      </c>
      <c r="H2768" s="191">
        <v>0.1105028</v>
      </c>
      <c r="I2768" s="190">
        <v>6.46</v>
      </c>
      <c r="J2768" s="189">
        <v>1.56</v>
      </c>
    </row>
    <row r="2769" spans="1:10" ht="14.25" customHeight="1" x14ac:dyDescent="0.25">
      <c r="A2769" s="192" t="s">
        <v>2631</v>
      </c>
      <c r="B2769" s="192" t="s">
        <v>2630</v>
      </c>
      <c r="C2769" s="192" t="s">
        <v>2713</v>
      </c>
      <c r="D2769" s="230" t="s">
        <v>2712</v>
      </c>
      <c r="E2769" s="231"/>
      <c r="F2769" s="232"/>
      <c r="G2769" s="192" t="s">
        <v>0</v>
      </c>
      <c r="H2769" s="191">
        <v>0.209035</v>
      </c>
      <c r="I2769" s="190">
        <v>6.7</v>
      </c>
      <c r="J2769" s="189">
        <v>3.06</v>
      </c>
    </row>
    <row r="2770" spans="1:10" ht="14.25" customHeight="1" x14ac:dyDescent="0.25">
      <c r="A2770" s="239" t="s">
        <v>2627</v>
      </c>
      <c r="B2770" s="240"/>
      <c r="C2770" s="240"/>
      <c r="D2770" s="240"/>
      <c r="E2770" s="241"/>
      <c r="F2770" s="188">
        <v>4.08</v>
      </c>
      <c r="G2770" s="239" t="s">
        <v>2626</v>
      </c>
      <c r="H2770" s="240"/>
      <c r="I2770" s="241"/>
      <c r="J2770" s="188">
        <v>38.74</v>
      </c>
    </row>
    <row r="2771" spans="1:10" ht="14.25" customHeight="1" x14ac:dyDescent="0.25">
      <c r="A2771" s="239" t="s">
        <v>2625</v>
      </c>
      <c r="B2771" s="240"/>
      <c r="C2771" s="240"/>
      <c r="D2771" s="240"/>
      <c r="E2771" s="241"/>
      <c r="F2771" s="188">
        <v>4.8499999999999996</v>
      </c>
      <c r="G2771" s="239" t="s">
        <v>2624</v>
      </c>
      <c r="H2771" s="240"/>
      <c r="I2771" s="241"/>
      <c r="J2771" s="188">
        <v>8.6999999999999993</v>
      </c>
    </row>
    <row r="2772" spans="1:10" ht="14.25" customHeight="1" x14ac:dyDescent="0.25">
      <c r="A2772" s="239" t="s">
        <v>2623</v>
      </c>
      <c r="B2772" s="240"/>
      <c r="C2772" s="240"/>
      <c r="D2772" s="240"/>
      <c r="E2772" s="241"/>
      <c r="F2772" s="188">
        <v>8.93</v>
      </c>
      <c r="G2772" s="239" t="s">
        <v>2622</v>
      </c>
      <c r="H2772" s="240"/>
      <c r="I2772" s="241"/>
      <c r="J2772" s="188">
        <v>47.44</v>
      </c>
    </row>
    <row r="2773" spans="1:10" ht="14.25" customHeight="1" x14ac:dyDescent="0.25">
      <c r="A2773" s="196" t="s">
        <v>1122</v>
      </c>
      <c r="B2773" s="196" t="s">
        <v>2630</v>
      </c>
      <c r="C2773" s="196" t="s">
        <v>3543</v>
      </c>
      <c r="D2773" s="233" t="s">
        <v>465</v>
      </c>
      <c r="E2773" s="234"/>
      <c r="F2773" s="234"/>
      <c r="G2773" s="234"/>
      <c r="H2773" s="234"/>
      <c r="I2773" s="235"/>
      <c r="J2773" s="196" t="s">
        <v>198</v>
      </c>
    </row>
    <row r="2774" spans="1:10" ht="14.25" customHeight="1" x14ac:dyDescent="0.25">
      <c r="A2774" s="195" t="s">
        <v>74</v>
      </c>
      <c r="B2774" s="195" t="s">
        <v>75</v>
      </c>
      <c r="C2774" s="195" t="s">
        <v>29</v>
      </c>
      <c r="D2774" s="236" t="s">
        <v>30</v>
      </c>
      <c r="E2774" s="237"/>
      <c r="F2774" s="238"/>
      <c r="G2774" s="195" t="s">
        <v>2635</v>
      </c>
      <c r="H2774" s="195" t="s">
        <v>1465</v>
      </c>
      <c r="I2774" s="194" t="s">
        <v>2634</v>
      </c>
      <c r="J2774" s="193" t="s">
        <v>76</v>
      </c>
    </row>
    <row r="2775" spans="1:10" ht="14.25" customHeight="1" x14ac:dyDescent="0.25">
      <c r="A2775" s="192" t="s">
        <v>2643</v>
      </c>
      <c r="B2775" s="192" t="s">
        <v>2630</v>
      </c>
      <c r="C2775" s="192" t="s">
        <v>3542</v>
      </c>
      <c r="D2775" s="230" t="s">
        <v>1731</v>
      </c>
      <c r="E2775" s="231"/>
      <c r="F2775" s="232"/>
      <c r="G2775" s="192" t="s">
        <v>1606</v>
      </c>
      <c r="H2775" s="191">
        <v>0.21</v>
      </c>
      <c r="I2775" s="190">
        <v>12.856999999999999</v>
      </c>
      <c r="J2775" s="189">
        <v>2.7</v>
      </c>
    </row>
    <row r="2776" spans="1:10" ht="14.25" customHeight="1" x14ac:dyDescent="0.25">
      <c r="A2776" s="192" t="s">
        <v>2643</v>
      </c>
      <c r="B2776" s="192" t="s">
        <v>2630</v>
      </c>
      <c r="C2776" s="192" t="s">
        <v>2702</v>
      </c>
      <c r="D2776" s="230" t="s">
        <v>1597</v>
      </c>
      <c r="E2776" s="231"/>
      <c r="F2776" s="232"/>
      <c r="G2776" s="192" t="s">
        <v>1575</v>
      </c>
      <c r="H2776" s="191">
        <v>4.2160000000000003E-2</v>
      </c>
      <c r="I2776" s="190">
        <v>78.9893</v>
      </c>
      <c r="J2776" s="189">
        <v>3.33</v>
      </c>
    </row>
    <row r="2777" spans="1:10" ht="14.25" customHeight="1" x14ac:dyDescent="0.25">
      <c r="A2777" s="192" t="s">
        <v>2643</v>
      </c>
      <c r="B2777" s="192" t="s">
        <v>2630</v>
      </c>
      <c r="C2777" s="192" t="s">
        <v>2700</v>
      </c>
      <c r="D2777" s="230" t="s">
        <v>1579</v>
      </c>
      <c r="E2777" s="231"/>
      <c r="F2777" s="232"/>
      <c r="G2777" s="192" t="s">
        <v>19</v>
      </c>
      <c r="H2777" s="191">
        <v>14.75535</v>
      </c>
      <c r="I2777" s="190">
        <v>0.90739999999999998</v>
      </c>
      <c r="J2777" s="189">
        <v>13.39</v>
      </c>
    </row>
    <row r="2778" spans="1:10" ht="14.25" customHeight="1" x14ac:dyDescent="0.25">
      <c r="A2778" s="192" t="s">
        <v>2643</v>
      </c>
      <c r="B2778" s="192" t="s">
        <v>2630</v>
      </c>
      <c r="C2778" s="192" t="s">
        <v>2734</v>
      </c>
      <c r="D2778" s="230" t="s">
        <v>2009</v>
      </c>
      <c r="E2778" s="231"/>
      <c r="F2778" s="232"/>
      <c r="G2778" s="192" t="s">
        <v>2010</v>
      </c>
      <c r="H2778" s="191">
        <v>4.38295E-2</v>
      </c>
      <c r="I2778" s="190">
        <v>0.95599999999999996</v>
      </c>
      <c r="J2778" s="189">
        <v>0.04</v>
      </c>
    </row>
    <row r="2779" spans="1:10" ht="22.9" customHeight="1" x14ac:dyDescent="0.25">
      <c r="A2779" s="192" t="s">
        <v>2725</v>
      </c>
      <c r="B2779" s="192" t="s">
        <v>2630</v>
      </c>
      <c r="C2779" s="192" t="s">
        <v>2724</v>
      </c>
      <c r="D2779" s="230" t="s">
        <v>2050</v>
      </c>
      <c r="E2779" s="231"/>
      <c r="F2779" s="232"/>
      <c r="G2779" s="192" t="s">
        <v>1</v>
      </c>
      <c r="H2779" s="191">
        <v>1.3699999999999999E-5</v>
      </c>
      <c r="I2779" s="190">
        <v>5020.1289999999999</v>
      </c>
      <c r="J2779" s="189">
        <v>7.0000000000000007E-2</v>
      </c>
    </row>
    <row r="2780" spans="1:10" ht="14.25" customHeight="1" x14ac:dyDescent="0.25">
      <c r="A2780" s="192" t="s">
        <v>2631</v>
      </c>
      <c r="B2780" s="192" t="s">
        <v>2630</v>
      </c>
      <c r="C2780" s="192" t="s">
        <v>2639</v>
      </c>
      <c r="D2780" s="230" t="s">
        <v>2638</v>
      </c>
      <c r="E2780" s="231"/>
      <c r="F2780" s="232"/>
      <c r="G2780" s="192" t="s">
        <v>0</v>
      </c>
      <c r="H2780" s="191">
        <v>0.18803220000000001</v>
      </c>
      <c r="I2780" s="190">
        <v>8.93</v>
      </c>
      <c r="J2780" s="189">
        <v>3.67</v>
      </c>
    </row>
    <row r="2781" spans="1:10" ht="14.25" customHeight="1" x14ac:dyDescent="0.25">
      <c r="A2781" s="192" t="s">
        <v>2631</v>
      </c>
      <c r="B2781" s="192" t="s">
        <v>2630</v>
      </c>
      <c r="C2781" s="192" t="s">
        <v>2646</v>
      </c>
      <c r="D2781" s="230" t="s">
        <v>2645</v>
      </c>
      <c r="E2781" s="231"/>
      <c r="F2781" s="232"/>
      <c r="G2781" s="192" t="s">
        <v>0</v>
      </c>
      <c r="H2781" s="191">
        <v>9.4016100000000005E-2</v>
      </c>
      <c r="I2781" s="190">
        <v>6.46</v>
      </c>
      <c r="J2781" s="189">
        <v>1.33</v>
      </c>
    </row>
    <row r="2782" spans="1:10" ht="14.25" customHeight="1" x14ac:dyDescent="0.25">
      <c r="A2782" s="192" t="s">
        <v>2631</v>
      </c>
      <c r="B2782" s="192" t="s">
        <v>2630</v>
      </c>
      <c r="C2782" s="192" t="s">
        <v>2713</v>
      </c>
      <c r="D2782" s="230" t="s">
        <v>2712</v>
      </c>
      <c r="E2782" s="231"/>
      <c r="F2782" s="232"/>
      <c r="G2782" s="192" t="s">
        <v>0</v>
      </c>
      <c r="H2782" s="191">
        <v>0.15035000000000001</v>
      </c>
      <c r="I2782" s="190">
        <v>6.7</v>
      </c>
      <c r="J2782" s="189">
        <v>2.2000000000000002</v>
      </c>
    </row>
    <row r="2783" spans="1:10" ht="14.25" customHeight="1" x14ac:dyDescent="0.25">
      <c r="A2783" s="239" t="s">
        <v>2627</v>
      </c>
      <c r="B2783" s="240"/>
      <c r="C2783" s="240"/>
      <c r="D2783" s="240"/>
      <c r="E2783" s="241"/>
      <c r="F2783" s="188">
        <v>3.29</v>
      </c>
      <c r="G2783" s="239" t="s">
        <v>2626</v>
      </c>
      <c r="H2783" s="240"/>
      <c r="I2783" s="241"/>
      <c r="J2783" s="188">
        <v>29.88</v>
      </c>
    </row>
    <row r="2784" spans="1:10" ht="14.25" customHeight="1" x14ac:dyDescent="0.25">
      <c r="A2784" s="239" t="s">
        <v>2625</v>
      </c>
      <c r="B2784" s="240"/>
      <c r="C2784" s="240"/>
      <c r="D2784" s="240"/>
      <c r="E2784" s="241"/>
      <c r="F2784" s="188">
        <v>3.92</v>
      </c>
      <c r="G2784" s="239" t="s">
        <v>2624</v>
      </c>
      <c r="H2784" s="240"/>
      <c r="I2784" s="241"/>
      <c r="J2784" s="188">
        <v>6.71</v>
      </c>
    </row>
    <row r="2785" spans="1:10" ht="14.25" customHeight="1" x14ac:dyDescent="0.25">
      <c r="A2785" s="239" t="s">
        <v>2623</v>
      </c>
      <c r="B2785" s="240"/>
      <c r="C2785" s="240"/>
      <c r="D2785" s="240"/>
      <c r="E2785" s="241"/>
      <c r="F2785" s="188">
        <v>7.21</v>
      </c>
      <c r="G2785" s="239" t="s">
        <v>2622</v>
      </c>
      <c r="H2785" s="240"/>
      <c r="I2785" s="241"/>
      <c r="J2785" s="188">
        <v>36.590000000000003</v>
      </c>
    </row>
    <row r="2786" spans="1:10" ht="22.9" customHeight="1" x14ac:dyDescent="0.25">
      <c r="A2786" s="196" t="s">
        <v>1123</v>
      </c>
      <c r="B2786" s="196" t="s">
        <v>2630</v>
      </c>
      <c r="C2786" s="196" t="s">
        <v>3541</v>
      </c>
      <c r="D2786" s="233" t="s">
        <v>466</v>
      </c>
      <c r="E2786" s="234"/>
      <c r="F2786" s="234"/>
      <c r="G2786" s="234"/>
      <c r="H2786" s="234"/>
      <c r="I2786" s="235"/>
      <c r="J2786" s="196" t="s">
        <v>198</v>
      </c>
    </row>
    <row r="2787" spans="1:10" ht="14.25" customHeight="1" x14ac:dyDescent="0.25">
      <c r="A2787" s="195" t="s">
        <v>74</v>
      </c>
      <c r="B2787" s="195" t="s">
        <v>75</v>
      </c>
      <c r="C2787" s="195" t="s">
        <v>29</v>
      </c>
      <c r="D2787" s="236" t="s">
        <v>30</v>
      </c>
      <c r="E2787" s="237"/>
      <c r="F2787" s="238"/>
      <c r="G2787" s="195" t="s">
        <v>2635</v>
      </c>
      <c r="H2787" s="195" t="s">
        <v>1465</v>
      </c>
      <c r="I2787" s="194" t="s">
        <v>2634</v>
      </c>
      <c r="J2787" s="193" t="s">
        <v>76</v>
      </c>
    </row>
    <row r="2788" spans="1:10" ht="14.25" customHeight="1" x14ac:dyDescent="0.25">
      <c r="A2788" s="192" t="s">
        <v>2643</v>
      </c>
      <c r="B2788" s="192" t="s">
        <v>2630</v>
      </c>
      <c r="C2788" s="192" t="s">
        <v>2702</v>
      </c>
      <c r="D2788" s="230" t="s">
        <v>1597</v>
      </c>
      <c r="E2788" s="231"/>
      <c r="F2788" s="232"/>
      <c r="G2788" s="192" t="s">
        <v>1575</v>
      </c>
      <c r="H2788" s="191">
        <v>3.9370000000000002E-2</v>
      </c>
      <c r="I2788" s="190">
        <v>78.9893</v>
      </c>
      <c r="J2788" s="189">
        <v>3.11</v>
      </c>
    </row>
    <row r="2789" spans="1:10" ht="14.25" customHeight="1" x14ac:dyDescent="0.25">
      <c r="A2789" s="192" t="s">
        <v>2643</v>
      </c>
      <c r="B2789" s="192" t="s">
        <v>2630</v>
      </c>
      <c r="C2789" s="192" t="s">
        <v>2700</v>
      </c>
      <c r="D2789" s="230" t="s">
        <v>1579</v>
      </c>
      <c r="E2789" s="231"/>
      <c r="F2789" s="232"/>
      <c r="G2789" s="192" t="s">
        <v>19</v>
      </c>
      <c r="H2789" s="191">
        <v>18.28191</v>
      </c>
      <c r="I2789" s="190">
        <v>0.90739999999999998</v>
      </c>
      <c r="J2789" s="189">
        <v>16.59</v>
      </c>
    </row>
    <row r="2790" spans="1:10" ht="14.25" customHeight="1" x14ac:dyDescent="0.25">
      <c r="A2790" s="192" t="s">
        <v>2643</v>
      </c>
      <c r="B2790" s="192" t="s">
        <v>2630</v>
      </c>
      <c r="C2790" s="192" t="s">
        <v>2734</v>
      </c>
      <c r="D2790" s="230" t="s">
        <v>2009</v>
      </c>
      <c r="E2790" s="231"/>
      <c r="F2790" s="232"/>
      <c r="G2790" s="192" t="s">
        <v>2010</v>
      </c>
      <c r="H2790" s="191">
        <v>3.9950800000000002E-2</v>
      </c>
      <c r="I2790" s="190">
        <v>0.95599999999999996</v>
      </c>
      <c r="J2790" s="189">
        <v>0.04</v>
      </c>
    </row>
    <row r="2791" spans="1:10" ht="22.9" customHeight="1" x14ac:dyDescent="0.25">
      <c r="A2791" s="192" t="s">
        <v>2643</v>
      </c>
      <c r="B2791" s="192" t="s">
        <v>2630</v>
      </c>
      <c r="C2791" s="192" t="s">
        <v>3540</v>
      </c>
      <c r="D2791" s="230" t="s">
        <v>1960</v>
      </c>
      <c r="E2791" s="231"/>
      <c r="F2791" s="232"/>
      <c r="G2791" s="192" t="s">
        <v>10</v>
      </c>
      <c r="H2791" s="191">
        <v>1.67</v>
      </c>
      <c r="I2791" s="190">
        <v>1.0450999999999999</v>
      </c>
      <c r="J2791" s="189">
        <v>1.75</v>
      </c>
    </row>
    <row r="2792" spans="1:10" ht="22.9" customHeight="1" x14ac:dyDescent="0.25">
      <c r="A2792" s="192" t="s">
        <v>2725</v>
      </c>
      <c r="B2792" s="192" t="s">
        <v>2630</v>
      </c>
      <c r="C2792" s="192" t="s">
        <v>2724</v>
      </c>
      <c r="D2792" s="230" t="s">
        <v>2050</v>
      </c>
      <c r="E2792" s="231"/>
      <c r="F2792" s="232"/>
      <c r="G2792" s="192" t="s">
        <v>1</v>
      </c>
      <c r="H2792" s="191">
        <v>1.2500000000000001E-5</v>
      </c>
      <c r="I2792" s="190">
        <v>5020.1289999999999</v>
      </c>
      <c r="J2792" s="189">
        <v>0.06</v>
      </c>
    </row>
    <row r="2793" spans="1:10" ht="14.25" customHeight="1" x14ac:dyDescent="0.25">
      <c r="A2793" s="192" t="s">
        <v>2631</v>
      </c>
      <c r="B2793" s="192" t="s">
        <v>2630</v>
      </c>
      <c r="C2793" s="192" t="s">
        <v>2639</v>
      </c>
      <c r="D2793" s="230" t="s">
        <v>2638</v>
      </c>
      <c r="E2793" s="231"/>
      <c r="F2793" s="232"/>
      <c r="G2793" s="192" t="s">
        <v>0</v>
      </c>
      <c r="H2793" s="191">
        <v>0.29400409999999999</v>
      </c>
      <c r="I2793" s="190">
        <v>8.93</v>
      </c>
      <c r="J2793" s="189">
        <v>5.74</v>
      </c>
    </row>
    <row r="2794" spans="1:10" ht="6.75" customHeight="1" x14ac:dyDescent="0.25"/>
    <row r="2795" spans="1:10" ht="11.25" customHeight="1" x14ac:dyDescent="0.25">
      <c r="A2795" s="242" t="s">
        <v>2621</v>
      </c>
      <c r="B2795" s="242"/>
      <c r="C2795" s="242"/>
      <c r="D2795" s="242"/>
      <c r="E2795" s="242"/>
      <c r="F2795" s="242"/>
      <c r="G2795" s="242"/>
      <c r="H2795" s="242"/>
      <c r="I2795" s="242"/>
      <c r="J2795" s="242"/>
    </row>
    <row r="2796" spans="1:10" ht="11.25" customHeight="1" x14ac:dyDescent="0.25">
      <c r="A2796" s="242" t="s">
        <v>2620</v>
      </c>
      <c r="B2796" s="242"/>
      <c r="C2796" s="242"/>
      <c r="D2796" s="242"/>
      <c r="E2796" s="242"/>
      <c r="F2796" s="242"/>
      <c r="G2796" s="242"/>
      <c r="H2796" s="242"/>
      <c r="I2796" s="242"/>
      <c r="J2796" s="242"/>
    </row>
    <row r="2797" spans="1:10" ht="11.25" customHeight="1" x14ac:dyDescent="0.25">
      <c r="A2797" s="242" t="s">
        <v>2619</v>
      </c>
      <c r="B2797" s="242"/>
      <c r="C2797" s="242"/>
      <c r="D2797" s="242"/>
      <c r="E2797" s="242"/>
      <c r="F2797" s="242"/>
      <c r="G2797" s="242"/>
      <c r="H2797" s="242"/>
      <c r="I2797" s="242"/>
      <c r="J2797" s="242"/>
    </row>
    <row r="2798" spans="1:10" ht="70.900000000000006" customHeight="1" x14ac:dyDescent="0.25"/>
    <row r="2799" spans="1:10" ht="14.25" customHeight="1" x14ac:dyDescent="0.25">
      <c r="A2799" s="210" t="s">
        <v>2673</v>
      </c>
      <c r="B2799" s="211"/>
      <c r="C2799" s="211"/>
      <c r="D2799" s="211"/>
      <c r="E2799" s="211"/>
      <c r="F2799" s="211"/>
      <c r="G2799" s="211"/>
      <c r="H2799" s="211"/>
      <c r="I2799" s="211"/>
      <c r="J2799" s="212"/>
    </row>
    <row r="2800" spans="1:10" ht="14.25" customHeight="1" x14ac:dyDescent="0.25">
      <c r="A2800" s="200" t="s">
        <v>2672</v>
      </c>
      <c r="B2800" s="213" t="s">
        <v>77</v>
      </c>
      <c r="C2800" s="214"/>
      <c r="D2800" s="214"/>
      <c r="E2800" s="214"/>
      <c r="F2800" s="214"/>
      <c r="G2800" s="214"/>
      <c r="H2800" s="215"/>
      <c r="I2800" s="197" t="s">
        <v>2671</v>
      </c>
      <c r="J2800" s="192" t="s">
        <v>3539</v>
      </c>
    </row>
    <row r="2801" spans="1:10" ht="14.25" customHeight="1" x14ac:dyDescent="0.25">
      <c r="A2801" s="200" t="s">
        <v>81</v>
      </c>
      <c r="B2801" s="213" t="s">
        <v>85</v>
      </c>
      <c r="C2801" s="214"/>
      <c r="D2801" s="214"/>
      <c r="E2801" s="214"/>
      <c r="F2801" s="214"/>
      <c r="G2801" s="214"/>
      <c r="H2801" s="215"/>
      <c r="I2801" s="197" t="s">
        <v>2669</v>
      </c>
      <c r="J2801" s="202">
        <v>45477</v>
      </c>
    </row>
    <row r="2802" spans="1:10" ht="14.25" customHeight="1" x14ac:dyDescent="0.25">
      <c r="A2802" s="199" t="s">
        <v>2668</v>
      </c>
      <c r="B2802" s="213" t="s">
        <v>2667</v>
      </c>
      <c r="C2802" s="214"/>
      <c r="D2802" s="214"/>
      <c r="E2802" s="214"/>
      <c r="F2802" s="214"/>
      <c r="G2802" s="214"/>
      <c r="H2802" s="215"/>
      <c r="I2802" s="216" t="s">
        <v>2666</v>
      </c>
      <c r="J2802" s="217"/>
    </row>
    <row r="2803" spans="1:10" ht="14.25" customHeight="1" x14ac:dyDescent="0.25">
      <c r="A2803" s="218" t="s">
        <v>2665</v>
      </c>
      <c r="B2803" s="221" t="s">
        <v>2664</v>
      </c>
      <c r="C2803" s="222"/>
      <c r="D2803" s="222"/>
      <c r="E2803" s="222"/>
      <c r="F2803" s="222"/>
      <c r="G2803" s="222"/>
      <c r="H2803" s="223"/>
      <c r="I2803" s="197" t="s">
        <v>2663</v>
      </c>
      <c r="J2803" s="192" t="s">
        <v>2662</v>
      </c>
    </row>
    <row r="2804" spans="1:10" ht="14.25" customHeight="1" x14ac:dyDescent="0.25">
      <c r="A2804" s="219"/>
      <c r="B2804" s="224"/>
      <c r="C2804" s="225"/>
      <c r="D2804" s="225"/>
      <c r="E2804" s="225"/>
      <c r="F2804" s="225"/>
      <c r="G2804" s="225"/>
      <c r="H2804" s="226"/>
      <c r="I2804" s="198" t="s">
        <v>2661</v>
      </c>
      <c r="J2804" s="192" t="s">
        <v>2660</v>
      </c>
    </row>
    <row r="2805" spans="1:10" ht="14.25" customHeight="1" x14ac:dyDescent="0.25">
      <c r="A2805" s="219"/>
      <c r="B2805" s="224"/>
      <c r="C2805" s="225"/>
      <c r="D2805" s="225"/>
      <c r="E2805" s="225"/>
      <c r="F2805" s="225"/>
      <c r="G2805" s="225"/>
      <c r="H2805" s="226"/>
      <c r="I2805" s="216" t="s">
        <v>27</v>
      </c>
      <c r="J2805" s="217"/>
    </row>
    <row r="2806" spans="1:10" ht="14.25" customHeight="1" x14ac:dyDescent="0.25">
      <c r="A2806" s="219"/>
      <c r="B2806" s="227"/>
      <c r="C2806" s="228"/>
      <c r="D2806" s="228"/>
      <c r="E2806" s="228"/>
      <c r="F2806" s="228"/>
      <c r="G2806" s="228"/>
      <c r="H2806" s="229"/>
      <c r="I2806" s="197" t="s">
        <v>2659</v>
      </c>
      <c r="J2806" s="192" t="s">
        <v>2658</v>
      </c>
    </row>
    <row r="2807" spans="1:10" ht="14.25" customHeight="1" x14ac:dyDescent="0.25">
      <c r="A2807" s="220"/>
      <c r="B2807" s="230" t="s">
        <v>2383</v>
      </c>
      <c r="C2807" s="231"/>
      <c r="D2807" s="232"/>
      <c r="E2807" s="230" t="s">
        <v>2383</v>
      </c>
      <c r="F2807" s="231"/>
      <c r="G2807" s="231"/>
      <c r="H2807" s="232"/>
      <c r="I2807" s="197" t="s">
        <v>2657</v>
      </c>
      <c r="J2807" s="192" t="s">
        <v>2383</v>
      </c>
    </row>
    <row r="2808" spans="1:10" ht="14.25" customHeight="1" x14ac:dyDescent="0.25">
      <c r="A2808" s="197" t="s">
        <v>2656</v>
      </c>
      <c r="B2808" s="230" t="s">
        <v>2655</v>
      </c>
      <c r="C2808" s="231"/>
      <c r="D2808" s="231"/>
      <c r="E2808" s="231"/>
      <c r="F2808" s="231"/>
      <c r="G2808" s="231"/>
      <c r="H2808" s="231"/>
      <c r="I2808" s="231"/>
      <c r="J2808" s="232"/>
    </row>
    <row r="2809" spans="1:10" ht="14.25" customHeight="1" x14ac:dyDescent="0.25">
      <c r="A2809" s="192" t="s">
        <v>2631</v>
      </c>
      <c r="B2809" s="192" t="s">
        <v>2630</v>
      </c>
      <c r="C2809" s="192" t="s">
        <v>2646</v>
      </c>
      <c r="D2809" s="230" t="s">
        <v>2645</v>
      </c>
      <c r="E2809" s="231"/>
      <c r="F2809" s="232"/>
      <c r="G2809" s="192" t="s">
        <v>0</v>
      </c>
      <c r="H2809" s="191">
        <v>0.1470021</v>
      </c>
      <c r="I2809" s="190">
        <v>6.46</v>
      </c>
      <c r="J2809" s="189">
        <v>2.08</v>
      </c>
    </row>
    <row r="2810" spans="1:10" ht="14.25" customHeight="1" x14ac:dyDescent="0.25">
      <c r="A2810" s="192" t="s">
        <v>2631</v>
      </c>
      <c r="B2810" s="192" t="s">
        <v>2630</v>
      </c>
      <c r="C2810" s="192" t="s">
        <v>2713</v>
      </c>
      <c r="D2810" s="230" t="s">
        <v>2712</v>
      </c>
      <c r="E2810" s="231"/>
      <c r="F2810" s="232"/>
      <c r="G2810" s="192" t="s">
        <v>0</v>
      </c>
      <c r="H2810" s="191">
        <v>0.13702</v>
      </c>
      <c r="I2810" s="190">
        <v>6.7</v>
      </c>
      <c r="J2810" s="189">
        <v>2.0099999999999998</v>
      </c>
    </row>
    <row r="2811" spans="1:10" ht="14.25" customHeight="1" x14ac:dyDescent="0.25">
      <c r="A2811" s="239" t="s">
        <v>2627</v>
      </c>
      <c r="B2811" s="240"/>
      <c r="C2811" s="240"/>
      <c r="D2811" s="240"/>
      <c r="E2811" s="241"/>
      <c r="F2811" s="188">
        <v>4.49</v>
      </c>
      <c r="G2811" s="239" t="s">
        <v>2626</v>
      </c>
      <c r="H2811" s="240"/>
      <c r="I2811" s="241"/>
      <c r="J2811" s="188">
        <v>35.659999999999997</v>
      </c>
    </row>
    <row r="2812" spans="1:10" ht="14.25" customHeight="1" x14ac:dyDescent="0.25">
      <c r="A2812" s="239" t="s">
        <v>2625</v>
      </c>
      <c r="B2812" s="240"/>
      <c r="C2812" s="240"/>
      <c r="D2812" s="240"/>
      <c r="E2812" s="241"/>
      <c r="F2812" s="188">
        <v>5.34</v>
      </c>
      <c r="G2812" s="239" t="s">
        <v>2624</v>
      </c>
      <c r="H2812" s="240"/>
      <c r="I2812" s="241"/>
      <c r="J2812" s="188">
        <v>8.01</v>
      </c>
    </row>
    <row r="2813" spans="1:10" ht="14.25" customHeight="1" x14ac:dyDescent="0.25">
      <c r="A2813" s="239" t="s">
        <v>2623</v>
      </c>
      <c r="B2813" s="240"/>
      <c r="C2813" s="240"/>
      <c r="D2813" s="240"/>
      <c r="E2813" s="241"/>
      <c r="F2813" s="188">
        <v>9.83</v>
      </c>
      <c r="G2813" s="239" t="s">
        <v>2622</v>
      </c>
      <c r="H2813" s="240"/>
      <c r="I2813" s="241"/>
      <c r="J2813" s="188">
        <v>43.67</v>
      </c>
    </row>
    <row r="2814" spans="1:10" ht="22.9" customHeight="1" x14ac:dyDescent="0.25">
      <c r="A2814" s="196" t="s">
        <v>1125</v>
      </c>
      <c r="B2814" s="196" t="s">
        <v>2630</v>
      </c>
      <c r="C2814" s="196" t="s">
        <v>3538</v>
      </c>
      <c r="D2814" s="233" t="s">
        <v>467</v>
      </c>
      <c r="E2814" s="234"/>
      <c r="F2814" s="234"/>
      <c r="G2814" s="234"/>
      <c r="H2814" s="234"/>
      <c r="I2814" s="235"/>
      <c r="J2814" s="196" t="s">
        <v>198</v>
      </c>
    </row>
    <row r="2815" spans="1:10" ht="14.25" customHeight="1" x14ac:dyDescent="0.25">
      <c r="A2815" s="195" t="s">
        <v>74</v>
      </c>
      <c r="B2815" s="195" t="s">
        <v>75</v>
      </c>
      <c r="C2815" s="195" t="s">
        <v>29</v>
      </c>
      <c r="D2815" s="236" t="s">
        <v>30</v>
      </c>
      <c r="E2815" s="237"/>
      <c r="F2815" s="238"/>
      <c r="G2815" s="195" t="s">
        <v>2635</v>
      </c>
      <c r="H2815" s="195" t="s">
        <v>1465</v>
      </c>
      <c r="I2815" s="194" t="s">
        <v>2634</v>
      </c>
      <c r="J2815" s="193" t="s">
        <v>76</v>
      </c>
    </row>
    <row r="2816" spans="1:10" ht="14.25" customHeight="1" x14ac:dyDescent="0.25">
      <c r="A2816" s="192" t="s">
        <v>2643</v>
      </c>
      <c r="B2816" s="192" t="s">
        <v>2630</v>
      </c>
      <c r="C2816" s="192" t="s">
        <v>3533</v>
      </c>
      <c r="D2816" s="230" t="s">
        <v>1652</v>
      </c>
      <c r="E2816" s="231"/>
      <c r="F2816" s="232"/>
      <c r="G2816" s="192" t="s">
        <v>19</v>
      </c>
      <c r="H2816" s="191">
        <v>9.1325000000000003</v>
      </c>
      <c r="I2816" s="190">
        <v>0.69669999999999999</v>
      </c>
      <c r="J2816" s="189">
        <v>6.36</v>
      </c>
    </row>
    <row r="2817" spans="1:10" ht="22.9" customHeight="1" x14ac:dyDescent="0.25">
      <c r="A2817" s="192" t="s">
        <v>2643</v>
      </c>
      <c r="B2817" s="192" t="s">
        <v>2630</v>
      </c>
      <c r="C2817" s="192" t="s">
        <v>3537</v>
      </c>
      <c r="D2817" s="230" t="s">
        <v>1664</v>
      </c>
      <c r="E2817" s="231"/>
      <c r="F2817" s="232"/>
      <c r="G2817" s="192" t="s">
        <v>1574</v>
      </c>
      <c r="H2817" s="191">
        <v>1.06</v>
      </c>
      <c r="I2817" s="190">
        <v>29.084299999999999</v>
      </c>
      <c r="J2817" s="189">
        <v>30.83</v>
      </c>
    </row>
    <row r="2818" spans="1:10" ht="14.25" customHeight="1" x14ac:dyDescent="0.25">
      <c r="A2818" s="192" t="s">
        <v>2643</v>
      </c>
      <c r="B2818" s="192" t="s">
        <v>2630</v>
      </c>
      <c r="C2818" s="192" t="s">
        <v>3531</v>
      </c>
      <c r="D2818" s="230" t="s">
        <v>1785</v>
      </c>
      <c r="E2818" s="231"/>
      <c r="F2818" s="232"/>
      <c r="G2818" s="192" t="s">
        <v>19</v>
      </c>
      <c r="H2818" s="191">
        <v>0.188</v>
      </c>
      <c r="I2818" s="190">
        <v>4.0911999999999997</v>
      </c>
      <c r="J2818" s="189">
        <v>0.77</v>
      </c>
    </row>
    <row r="2819" spans="1:10" ht="14.25" customHeight="1" x14ac:dyDescent="0.25">
      <c r="A2819" s="192" t="s">
        <v>2631</v>
      </c>
      <c r="B2819" s="192" t="s">
        <v>2630</v>
      </c>
      <c r="C2819" s="192" t="s">
        <v>3530</v>
      </c>
      <c r="D2819" s="230" t="s">
        <v>3529</v>
      </c>
      <c r="E2819" s="231"/>
      <c r="F2819" s="232"/>
      <c r="G2819" s="192" t="s">
        <v>0</v>
      </c>
      <c r="H2819" s="191">
        <v>0.29709950000000002</v>
      </c>
      <c r="I2819" s="190">
        <v>8.93</v>
      </c>
      <c r="J2819" s="189">
        <v>5.8</v>
      </c>
    </row>
    <row r="2820" spans="1:10" ht="14.25" customHeight="1" x14ac:dyDescent="0.25">
      <c r="A2820" s="192" t="s">
        <v>2631</v>
      </c>
      <c r="B2820" s="192" t="s">
        <v>2630</v>
      </c>
      <c r="C2820" s="192" t="s">
        <v>2646</v>
      </c>
      <c r="D2820" s="230" t="s">
        <v>2645</v>
      </c>
      <c r="E2820" s="231"/>
      <c r="F2820" s="232"/>
      <c r="G2820" s="192" t="s">
        <v>0</v>
      </c>
      <c r="H2820" s="191">
        <v>0.15317539999999999</v>
      </c>
      <c r="I2820" s="190">
        <v>6.46</v>
      </c>
      <c r="J2820" s="189">
        <v>2.16</v>
      </c>
    </row>
    <row r="2821" spans="1:10" ht="14.25" customHeight="1" x14ac:dyDescent="0.25">
      <c r="A2821" s="239" t="s">
        <v>2627</v>
      </c>
      <c r="B2821" s="240"/>
      <c r="C2821" s="240"/>
      <c r="D2821" s="240"/>
      <c r="E2821" s="241"/>
      <c r="F2821" s="188">
        <v>3.64</v>
      </c>
      <c r="G2821" s="239" t="s">
        <v>2626</v>
      </c>
      <c r="H2821" s="240"/>
      <c r="I2821" s="241"/>
      <c r="J2821" s="188">
        <v>49.38</v>
      </c>
    </row>
    <row r="2822" spans="1:10" ht="14.25" customHeight="1" x14ac:dyDescent="0.25">
      <c r="A2822" s="239" t="s">
        <v>2625</v>
      </c>
      <c r="B2822" s="240"/>
      <c r="C2822" s="240"/>
      <c r="D2822" s="240"/>
      <c r="E2822" s="241"/>
      <c r="F2822" s="188">
        <v>4.33</v>
      </c>
      <c r="G2822" s="239" t="s">
        <v>2624</v>
      </c>
      <c r="H2822" s="240"/>
      <c r="I2822" s="241"/>
      <c r="J2822" s="188">
        <v>11.1</v>
      </c>
    </row>
    <row r="2823" spans="1:10" ht="14.25" customHeight="1" x14ac:dyDescent="0.25">
      <c r="A2823" s="239" t="s">
        <v>2623</v>
      </c>
      <c r="B2823" s="240"/>
      <c r="C2823" s="240"/>
      <c r="D2823" s="240"/>
      <c r="E2823" s="241"/>
      <c r="F2823" s="188">
        <v>7.97</v>
      </c>
      <c r="G2823" s="239" t="s">
        <v>2622</v>
      </c>
      <c r="H2823" s="240"/>
      <c r="I2823" s="241"/>
      <c r="J2823" s="188">
        <v>60.48</v>
      </c>
    </row>
    <row r="2824" spans="1:10" ht="22.9" customHeight="1" x14ac:dyDescent="0.25">
      <c r="A2824" s="196" t="s">
        <v>1126</v>
      </c>
      <c r="B2824" s="196" t="s">
        <v>2630</v>
      </c>
      <c r="C2824" s="196" t="s">
        <v>3536</v>
      </c>
      <c r="D2824" s="233" t="s">
        <v>468</v>
      </c>
      <c r="E2824" s="234"/>
      <c r="F2824" s="234"/>
      <c r="G2824" s="234"/>
      <c r="H2824" s="234"/>
      <c r="I2824" s="235"/>
      <c r="J2824" s="196" t="s">
        <v>198</v>
      </c>
    </row>
    <row r="2825" spans="1:10" ht="14.25" customHeight="1" x14ac:dyDescent="0.25">
      <c r="A2825" s="195" t="s">
        <v>74</v>
      </c>
      <c r="B2825" s="195" t="s">
        <v>75</v>
      </c>
      <c r="C2825" s="195" t="s">
        <v>29</v>
      </c>
      <c r="D2825" s="236" t="s">
        <v>30</v>
      </c>
      <c r="E2825" s="237"/>
      <c r="F2825" s="238"/>
      <c r="G2825" s="195" t="s">
        <v>2635</v>
      </c>
      <c r="H2825" s="195" t="s">
        <v>1465</v>
      </c>
      <c r="I2825" s="194" t="s">
        <v>2634</v>
      </c>
      <c r="J2825" s="193" t="s">
        <v>76</v>
      </c>
    </row>
    <row r="2826" spans="1:10" ht="14.25" customHeight="1" x14ac:dyDescent="0.25">
      <c r="A2826" s="192" t="s">
        <v>2643</v>
      </c>
      <c r="B2826" s="192" t="s">
        <v>2630</v>
      </c>
      <c r="C2826" s="192" t="s">
        <v>3533</v>
      </c>
      <c r="D2826" s="230" t="s">
        <v>1652</v>
      </c>
      <c r="E2826" s="231"/>
      <c r="F2826" s="232"/>
      <c r="G2826" s="192" t="s">
        <v>19</v>
      </c>
      <c r="H2826" s="191">
        <v>9.1300000000000008</v>
      </c>
      <c r="I2826" s="190">
        <v>0.69669999999999999</v>
      </c>
      <c r="J2826" s="189">
        <v>6.36</v>
      </c>
    </row>
    <row r="2827" spans="1:10" ht="22.9" customHeight="1" x14ac:dyDescent="0.25">
      <c r="A2827" s="192" t="s">
        <v>2643</v>
      </c>
      <c r="B2827" s="192" t="s">
        <v>2630</v>
      </c>
      <c r="C2827" s="192" t="s">
        <v>3532</v>
      </c>
      <c r="D2827" s="230" t="s">
        <v>1612</v>
      </c>
      <c r="E2827" s="231"/>
      <c r="F2827" s="232"/>
      <c r="G2827" s="192" t="s">
        <v>1574</v>
      </c>
      <c r="H2827" s="191">
        <v>1.0690999999999999</v>
      </c>
      <c r="I2827" s="190">
        <v>59.286499999999997</v>
      </c>
      <c r="J2827" s="189">
        <v>63.38</v>
      </c>
    </row>
    <row r="2828" spans="1:10" ht="14.25" customHeight="1" x14ac:dyDescent="0.25">
      <c r="A2828" s="192" t="s">
        <v>2643</v>
      </c>
      <c r="B2828" s="192" t="s">
        <v>2630</v>
      </c>
      <c r="C2828" s="192" t="s">
        <v>3531</v>
      </c>
      <c r="D2828" s="230" t="s">
        <v>1785</v>
      </c>
      <c r="E2828" s="231"/>
      <c r="F2828" s="232"/>
      <c r="G2828" s="192" t="s">
        <v>19</v>
      </c>
      <c r="H2828" s="191">
        <v>0.14099999999999999</v>
      </c>
      <c r="I2828" s="190">
        <v>4.0911999999999997</v>
      </c>
      <c r="J2828" s="189">
        <v>0.57999999999999996</v>
      </c>
    </row>
    <row r="2829" spans="1:10" ht="14.25" customHeight="1" x14ac:dyDescent="0.25">
      <c r="A2829" s="192" t="s">
        <v>2631</v>
      </c>
      <c r="B2829" s="192" t="s">
        <v>2630</v>
      </c>
      <c r="C2829" s="192" t="s">
        <v>3530</v>
      </c>
      <c r="D2829" s="230" t="s">
        <v>3529</v>
      </c>
      <c r="E2829" s="231"/>
      <c r="F2829" s="232"/>
      <c r="G2829" s="192" t="s">
        <v>0</v>
      </c>
      <c r="H2829" s="191">
        <v>0.43368800000000002</v>
      </c>
      <c r="I2829" s="190">
        <v>8.93</v>
      </c>
      <c r="J2829" s="189">
        <v>8.4700000000000006</v>
      </c>
    </row>
    <row r="2830" spans="1:10" ht="14.25" customHeight="1" x14ac:dyDescent="0.25">
      <c r="A2830" s="192" t="s">
        <v>2631</v>
      </c>
      <c r="B2830" s="192" t="s">
        <v>2630</v>
      </c>
      <c r="C2830" s="192" t="s">
        <v>2646</v>
      </c>
      <c r="D2830" s="230" t="s">
        <v>2645</v>
      </c>
      <c r="E2830" s="231"/>
      <c r="F2830" s="232"/>
      <c r="G2830" s="192" t="s">
        <v>0</v>
      </c>
      <c r="H2830" s="191">
        <v>0.20334749999999999</v>
      </c>
      <c r="I2830" s="190">
        <v>6.46</v>
      </c>
      <c r="J2830" s="189">
        <v>2.87</v>
      </c>
    </row>
    <row r="2831" spans="1:10" ht="14.25" customHeight="1" x14ac:dyDescent="0.25">
      <c r="A2831" s="239" t="s">
        <v>2627</v>
      </c>
      <c r="B2831" s="240"/>
      <c r="C2831" s="240"/>
      <c r="D2831" s="240"/>
      <c r="E2831" s="241"/>
      <c r="F2831" s="188">
        <v>5.19</v>
      </c>
      <c r="G2831" s="239" t="s">
        <v>2626</v>
      </c>
      <c r="H2831" s="240"/>
      <c r="I2831" s="241"/>
      <c r="J2831" s="188">
        <v>86.55</v>
      </c>
    </row>
    <row r="2832" spans="1:10" ht="14.25" customHeight="1" x14ac:dyDescent="0.25">
      <c r="A2832" s="239" t="s">
        <v>2625</v>
      </c>
      <c r="B2832" s="240"/>
      <c r="C2832" s="240"/>
      <c r="D2832" s="240"/>
      <c r="E2832" s="241"/>
      <c r="F2832" s="188">
        <v>6.15</v>
      </c>
      <c r="G2832" s="239" t="s">
        <v>2624</v>
      </c>
      <c r="H2832" s="240"/>
      <c r="I2832" s="241"/>
      <c r="J2832" s="188">
        <v>19.45</v>
      </c>
    </row>
    <row r="2833" spans="1:10" ht="14.25" customHeight="1" x14ac:dyDescent="0.25">
      <c r="A2833" s="239" t="s">
        <v>2623</v>
      </c>
      <c r="B2833" s="240"/>
      <c r="C2833" s="240"/>
      <c r="D2833" s="240"/>
      <c r="E2833" s="241"/>
      <c r="F2833" s="188">
        <v>11.34</v>
      </c>
      <c r="G2833" s="239" t="s">
        <v>2622</v>
      </c>
      <c r="H2833" s="240"/>
      <c r="I2833" s="241"/>
      <c r="J2833" s="188">
        <v>106</v>
      </c>
    </row>
    <row r="2834" spans="1:10" ht="14.25" customHeight="1" x14ac:dyDescent="0.25">
      <c r="A2834" s="196" t="s">
        <v>1127</v>
      </c>
      <c r="B2834" s="196" t="s">
        <v>2642</v>
      </c>
      <c r="C2834" s="196" t="s">
        <v>3535</v>
      </c>
      <c r="D2834" s="233" t="s">
        <v>469</v>
      </c>
      <c r="E2834" s="234"/>
      <c r="F2834" s="234"/>
      <c r="G2834" s="234"/>
      <c r="H2834" s="234"/>
      <c r="I2834" s="235"/>
      <c r="J2834" s="196" t="s">
        <v>198</v>
      </c>
    </row>
    <row r="2835" spans="1:10" ht="14.25" customHeight="1" x14ac:dyDescent="0.25">
      <c r="A2835" s="195" t="s">
        <v>74</v>
      </c>
      <c r="B2835" s="195" t="s">
        <v>75</v>
      </c>
      <c r="C2835" s="195" t="s">
        <v>29</v>
      </c>
      <c r="D2835" s="236" t="s">
        <v>30</v>
      </c>
      <c r="E2835" s="237"/>
      <c r="F2835" s="238"/>
      <c r="G2835" s="195" t="s">
        <v>2635</v>
      </c>
      <c r="H2835" s="195" t="s">
        <v>1465</v>
      </c>
      <c r="I2835" s="194" t="s">
        <v>2634</v>
      </c>
      <c r="J2835" s="193" t="s">
        <v>76</v>
      </c>
    </row>
    <row r="2836" spans="1:10" ht="14.25" customHeight="1" x14ac:dyDescent="0.25">
      <c r="A2836" s="192" t="s">
        <v>2643</v>
      </c>
      <c r="B2836" s="192" t="s">
        <v>2642</v>
      </c>
      <c r="C2836" s="192" t="s">
        <v>1595</v>
      </c>
      <c r="D2836" s="230" t="s">
        <v>1596</v>
      </c>
      <c r="E2836" s="231"/>
      <c r="F2836" s="232"/>
      <c r="G2836" s="192" t="s">
        <v>1574</v>
      </c>
      <c r="H2836" s="191">
        <v>1.05</v>
      </c>
      <c r="I2836" s="190">
        <v>92.680700000000002</v>
      </c>
      <c r="J2836" s="189">
        <v>97.31</v>
      </c>
    </row>
    <row r="2837" spans="1:10" ht="14.25" customHeight="1" x14ac:dyDescent="0.25">
      <c r="A2837" s="192" t="s">
        <v>2643</v>
      </c>
      <c r="B2837" s="192" t="s">
        <v>2642</v>
      </c>
      <c r="C2837" s="192" t="s">
        <v>1750</v>
      </c>
      <c r="D2837" s="230" t="s">
        <v>1751</v>
      </c>
      <c r="E2837" s="231"/>
      <c r="F2837" s="232"/>
      <c r="G2837" s="192" t="s">
        <v>1606</v>
      </c>
      <c r="H2837" s="191">
        <v>0.18</v>
      </c>
      <c r="I2837" s="190">
        <v>46.3566</v>
      </c>
      <c r="J2837" s="189">
        <v>8.34</v>
      </c>
    </row>
    <row r="2838" spans="1:10" ht="14.25" customHeight="1" x14ac:dyDescent="0.25">
      <c r="A2838" s="192" t="s">
        <v>2631</v>
      </c>
      <c r="B2838" s="192" t="s">
        <v>2630</v>
      </c>
      <c r="C2838" s="192" t="s">
        <v>2639</v>
      </c>
      <c r="D2838" s="230" t="s">
        <v>2638</v>
      </c>
      <c r="E2838" s="231"/>
      <c r="F2838" s="232"/>
      <c r="G2838" s="192" t="s">
        <v>0</v>
      </c>
      <c r="H2838" s="191">
        <v>0.2386276</v>
      </c>
      <c r="I2838" s="190">
        <v>8.93</v>
      </c>
      <c r="J2838" s="189">
        <v>4.66</v>
      </c>
    </row>
    <row r="2839" spans="1:10" ht="14.25" customHeight="1" x14ac:dyDescent="0.25">
      <c r="A2839" s="192" t="s">
        <v>2631</v>
      </c>
      <c r="B2839" s="192" t="s">
        <v>2630</v>
      </c>
      <c r="C2839" s="192" t="s">
        <v>2646</v>
      </c>
      <c r="D2839" s="230" t="s">
        <v>2645</v>
      </c>
      <c r="E2839" s="231"/>
      <c r="F2839" s="232"/>
      <c r="G2839" s="192" t="s">
        <v>0</v>
      </c>
      <c r="H2839" s="191">
        <v>0.2386276</v>
      </c>
      <c r="I2839" s="190">
        <v>6.46</v>
      </c>
      <c r="J2839" s="189">
        <v>3.37</v>
      </c>
    </row>
    <row r="2840" spans="1:10" ht="14.25" customHeight="1" x14ac:dyDescent="0.25">
      <c r="A2840" s="239" t="s">
        <v>2627</v>
      </c>
      <c r="B2840" s="240"/>
      <c r="C2840" s="240"/>
      <c r="D2840" s="240"/>
      <c r="E2840" s="241"/>
      <c r="F2840" s="188">
        <v>3.67</v>
      </c>
      <c r="G2840" s="239" t="s">
        <v>2626</v>
      </c>
      <c r="H2840" s="240"/>
      <c r="I2840" s="241"/>
      <c r="J2840" s="188">
        <v>117.37</v>
      </c>
    </row>
    <row r="2841" spans="1:10" ht="14.25" customHeight="1" x14ac:dyDescent="0.25">
      <c r="A2841" s="239" t="s">
        <v>2625</v>
      </c>
      <c r="B2841" s="240"/>
      <c r="C2841" s="240"/>
      <c r="D2841" s="240"/>
      <c r="E2841" s="241"/>
      <c r="F2841" s="188">
        <v>4.3600000000000003</v>
      </c>
      <c r="G2841" s="239" t="s">
        <v>2624</v>
      </c>
      <c r="H2841" s="240"/>
      <c r="I2841" s="241"/>
      <c r="J2841" s="188">
        <v>26.37</v>
      </c>
    </row>
    <row r="2842" spans="1:10" ht="14.25" customHeight="1" x14ac:dyDescent="0.25">
      <c r="A2842" s="239" t="s">
        <v>2623</v>
      </c>
      <c r="B2842" s="240"/>
      <c r="C2842" s="240"/>
      <c r="D2842" s="240"/>
      <c r="E2842" s="241"/>
      <c r="F2842" s="188">
        <v>8.0299999999999994</v>
      </c>
      <c r="G2842" s="239" t="s">
        <v>2622</v>
      </c>
      <c r="H2842" s="240"/>
      <c r="I2842" s="241"/>
      <c r="J2842" s="188">
        <v>143.74</v>
      </c>
    </row>
    <row r="2843" spans="1:10" ht="14.25" customHeight="1" x14ac:dyDescent="0.25">
      <c r="A2843" s="196" t="s">
        <v>1128</v>
      </c>
      <c r="B2843" s="196" t="s">
        <v>2630</v>
      </c>
      <c r="C2843" s="196" t="s">
        <v>3534</v>
      </c>
      <c r="D2843" s="233" t="s">
        <v>470</v>
      </c>
      <c r="E2843" s="234"/>
      <c r="F2843" s="234"/>
      <c r="G2843" s="234"/>
      <c r="H2843" s="234"/>
      <c r="I2843" s="235"/>
      <c r="J2843" s="196" t="s">
        <v>10</v>
      </c>
    </row>
    <row r="2844" spans="1:10" ht="14.25" customHeight="1" x14ac:dyDescent="0.25">
      <c r="A2844" s="195" t="s">
        <v>74</v>
      </c>
      <c r="B2844" s="195" t="s">
        <v>75</v>
      </c>
      <c r="C2844" s="195" t="s">
        <v>29</v>
      </c>
      <c r="D2844" s="236" t="s">
        <v>30</v>
      </c>
      <c r="E2844" s="237"/>
      <c r="F2844" s="238"/>
      <c r="G2844" s="195" t="s">
        <v>2635</v>
      </c>
      <c r="H2844" s="195" t="s">
        <v>1465</v>
      </c>
      <c r="I2844" s="194" t="s">
        <v>2634</v>
      </c>
      <c r="J2844" s="193" t="s">
        <v>76</v>
      </c>
    </row>
    <row r="2845" spans="1:10" ht="14.25" customHeight="1" x14ac:dyDescent="0.25">
      <c r="A2845" s="192" t="s">
        <v>2643</v>
      </c>
      <c r="B2845" s="192" t="s">
        <v>2630</v>
      </c>
      <c r="C2845" s="192" t="s">
        <v>3533</v>
      </c>
      <c r="D2845" s="230" t="s">
        <v>1652</v>
      </c>
      <c r="E2845" s="231"/>
      <c r="F2845" s="232"/>
      <c r="G2845" s="192" t="s">
        <v>19</v>
      </c>
      <c r="H2845" s="191">
        <v>0.63919999999999999</v>
      </c>
      <c r="I2845" s="190">
        <v>0.69669999999999999</v>
      </c>
      <c r="J2845" s="189">
        <v>0.45</v>
      </c>
    </row>
    <row r="2846" spans="1:10" ht="22.9" customHeight="1" x14ac:dyDescent="0.25">
      <c r="A2846" s="192" t="s">
        <v>2643</v>
      </c>
      <c r="B2846" s="192" t="s">
        <v>2630</v>
      </c>
      <c r="C2846" s="192" t="s">
        <v>3532</v>
      </c>
      <c r="D2846" s="230" t="s">
        <v>1612</v>
      </c>
      <c r="E2846" s="231"/>
      <c r="F2846" s="232"/>
      <c r="G2846" s="192" t="s">
        <v>1574</v>
      </c>
      <c r="H2846" s="191">
        <v>0.1875</v>
      </c>
      <c r="I2846" s="190">
        <v>59.286499999999997</v>
      </c>
      <c r="J2846" s="189">
        <v>11.12</v>
      </c>
    </row>
    <row r="2847" spans="1:10" ht="14.25" customHeight="1" x14ac:dyDescent="0.25">
      <c r="A2847" s="192" t="s">
        <v>2643</v>
      </c>
      <c r="B2847" s="192" t="s">
        <v>2630</v>
      </c>
      <c r="C2847" s="192" t="s">
        <v>3531</v>
      </c>
      <c r="D2847" s="230" t="s">
        <v>1785</v>
      </c>
      <c r="E2847" s="231"/>
      <c r="F2847" s="232"/>
      <c r="G2847" s="192" t="s">
        <v>19</v>
      </c>
      <c r="H2847" s="191">
        <v>8.8999999999999996E-2</v>
      </c>
      <c r="I2847" s="190">
        <v>4.0911999999999997</v>
      </c>
      <c r="J2847" s="189">
        <v>0.36</v>
      </c>
    </row>
    <row r="2848" spans="1:10" ht="14.25" customHeight="1" x14ac:dyDescent="0.25">
      <c r="A2848" s="192" t="s">
        <v>2631</v>
      </c>
      <c r="B2848" s="192" t="s">
        <v>2630</v>
      </c>
      <c r="C2848" s="192" t="s">
        <v>3530</v>
      </c>
      <c r="D2848" s="230" t="s">
        <v>3529</v>
      </c>
      <c r="E2848" s="231"/>
      <c r="F2848" s="232"/>
      <c r="G2848" s="192" t="s">
        <v>0</v>
      </c>
      <c r="H2848" s="191">
        <v>0.1044853</v>
      </c>
      <c r="I2848" s="190">
        <v>8.93</v>
      </c>
      <c r="J2848" s="189">
        <v>2.04</v>
      </c>
    </row>
    <row r="2849" spans="1:10" ht="14.25" customHeight="1" x14ac:dyDescent="0.25">
      <c r="A2849" s="192" t="s">
        <v>2631</v>
      </c>
      <c r="B2849" s="192" t="s">
        <v>2630</v>
      </c>
      <c r="C2849" s="192" t="s">
        <v>2646</v>
      </c>
      <c r="D2849" s="230" t="s">
        <v>2645</v>
      </c>
      <c r="E2849" s="231"/>
      <c r="F2849" s="232"/>
      <c r="G2849" s="192" t="s">
        <v>0</v>
      </c>
      <c r="H2849" s="191">
        <v>3.9107000000000003E-2</v>
      </c>
      <c r="I2849" s="190">
        <v>6.46</v>
      </c>
      <c r="J2849" s="189">
        <v>0.55000000000000004</v>
      </c>
    </row>
    <row r="2850" spans="1:10" ht="14.25" customHeight="1" x14ac:dyDescent="0.25">
      <c r="A2850" s="239" t="s">
        <v>2627</v>
      </c>
      <c r="B2850" s="240"/>
      <c r="C2850" s="240"/>
      <c r="D2850" s="240"/>
      <c r="E2850" s="241"/>
      <c r="F2850" s="188">
        <v>1.19</v>
      </c>
      <c r="G2850" s="239" t="s">
        <v>2626</v>
      </c>
      <c r="H2850" s="240"/>
      <c r="I2850" s="241"/>
      <c r="J2850" s="188">
        <v>15.62</v>
      </c>
    </row>
    <row r="2851" spans="1:10" ht="14.25" customHeight="1" x14ac:dyDescent="0.25">
      <c r="A2851" s="239" t="s">
        <v>2625</v>
      </c>
      <c r="B2851" s="240"/>
      <c r="C2851" s="240"/>
      <c r="D2851" s="240"/>
      <c r="E2851" s="241"/>
      <c r="F2851" s="188">
        <v>1.41</v>
      </c>
      <c r="G2851" s="239" t="s">
        <v>2624</v>
      </c>
      <c r="H2851" s="240"/>
      <c r="I2851" s="241"/>
      <c r="J2851" s="188">
        <v>3.51</v>
      </c>
    </row>
    <row r="2852" spans="1:10" ht="14.25" customHeight="1" x14ac:dyDescent="0.25">
      <c r="A2852" s="239" t="s">
        <v>2623</v>
      </c>
      <c r="B2852" s="240"/>
      <c r="C2852" s="240"/>
      <c r="D2852" s="240"/>
      <c r="E2852" s="241"/>
      <c r="F2852" s="188">
        <v>2.6</v>
      </c>
      <c r="G2852" s="239" t="s">
        <v>2622</v>
      </c>
      <c r="H2852" s="240"/>
      <c r="I2852" s="241"/>
      <c r="J2852" s="188">
        <v>19.13</v>
      </c>
    </row>
    <row r="2853" spans="1:10" ht="14.25" customHeight="1" x14ac:dyDescent="0.25">
      <c r="A2853" s="196" t="s">
        <v>1129</v>
      </c>
      <c r="B2853" s="196" t="s">
        <v>2642</v>
      </c>
      <c r="C2853" s="196" t="s">
        <v>3528</v>
      </c>
      <c r="D2853" s="233" t="s">
        <v>471</v>
      </c>
      <c r="E2853" s="234"/>
      <c r="F2853" s="234"/>
      <c r="G2853" s="234"/>
      <c r="H2853" s="234"/>
      <c r="I2853" s="235"/>
      <c r="J2853" s="196" t="s">
        <v>10</v>
      </c>
    </row>
    <row r="2854" spans="1:10" ht="14.25" customHeight="1" x14ac:dyDescent="0.25">
      <c r="A2854" s="195" t="s">
        <v>74</v>
      </c>
      <c r="B2854" s="195" t="s">
        <v>75</v>
      </c>
      <c r="C2854" s="195" t="s">
        <v>29</v>
      </c>
      <c r="D2854" s="236" t="s">
        <v>30</v>
      </c>
      <c r="E2854" s="237"/>
      <c r="F2854" s="238"/>
      <c r="G2854" s="195" t="s">
        <v>2635</v>
      </c>
      <c r="H2854" s="195" t="s">
        <v>1465</v>
      </c>
      <c r="I2854" s="194" t="s">
        <v>2634</v>
      </c>
      <c r="J2854" s="193" t="s">
        <v>76</v>
      </c>
    </row>
    <row r="2855" spans="1:10" ht="14.25" customHeight="1" x14ac:dyDescent="0.25">
      <c r="A2855" s="192" t="s">
        <v>2643</v>
      </c>
      <c r="B2855" s="192" t="s">
        <v>2642</v>
      </c>
      <c r="C2855" s="192" t="s">
        <v>2145</v>
      </c>
      <c r="D2855" s="230" t="s">
        <v>2146</v>
      </c>
      <c r="E2855" s="231"/>
      <c r="F2855" s="232"/>
      <c r="G2855" s="192" t="s">
        <v>2147</v>
      </c>
      <c r="H2855" s="191">
        <v>8.0000000000000002E-3</v>
      </c>
      <c r="I2855" s="190">
        <v>121.16549999999999</v>
      </c>
      <c r="J2855" s="189">
        <v>0.97</v>
      </c>
    </row>
    <row r="2856" spans="1:10" ht="14.25" customHeight="1" x14ac:dyDescent="0.25">
      <c r="A2856" s="192" t="s">
        <v>2643</v>
      </c>
      <c r="B2856" s="192" t="s">
        <v>2642</v>
      </c>
      <c r="C2856" s="192" t="s">
        <v>1595</v>
      </c>
      <c r="D2856" s="230" t="s">
        <v>1596</v>
      </c>
      <c r="E2856" s="231"/>
      <c r="F2856" s="232"/>
      <c r="G2856" s="192" t="s">
        <v>1574</v>
      </c>
      <c r="H2856" s="191">
        <v>0.11</v>
      </c>
      <c r="I2856" s="190">
        <v>92.680700000000002</v>
      </c>
      <c r="J2856" s="189">
        <v>10.19</v>
      </c>
    </row>
    <row r="2857" spans="1:10" ht="14.25" customHeight="1" x14ac:dyDescent="0.25">
      <c r="A2857" s="192" t="s">
        <v>2631</v>
      </c>
      <c r="B2857" s="192" t="s">
        <v>2630</v>
      </c>
      <c r="C2857" s="192" t="s">
        <v>2639</v>
      </c>
      <c r="D2857" s="230" t="s">
        <v>2638</v>
      </c>
      <c r="E2857" s="231"/>
      <c r="F2857" s="232"/>
      <c r="G2857" s="192" t="s">
        <v>0</v>
      </c>
      <c r="H2857" s="191">
        <v>0.1231527</v>
      </c>
      <c r="I2857" s="190">
        <v>8.93</v>
      </c>
      <c r="J2857" s="189">
        <v>2.4</v>
      </c>
    </row>
    <row r="2858" spans="1:10" ht="14.25" customHeight="1" x14ac:dyDescent="0.25">
      <c r="A2858" s="192" t="s">
        <v>2631</v>
      </c>
      <c r="B2858" s="192" t="s">
        <v>2630</v>
      </c>
      <c r="C2858" s="192" t="s">
        <v>2646</v>
      </c>
      <c r="D2858" s="230" t="s">
        <v>2645</v>
      </c>
      <c r="E2858" s="231"/>
      <c r="F2858" s="232"/>
      <c r="G2858" s="192" t="s">
        <v>0</v>
      </c>
      <c r="H2858" s="191">
        <v>0.1231527</v>
      </c>
      <c r="I2858" s="190">
        <v>6.46</v>
      </c>
      <c r="J2858" s="189">
        <v>1.74</v>
      </c>
    </row>
    <row r="2859" spans="1:10" ht="14.25" customHeight="1" x14ac:dyDescent="0.25">
      <c r="A2859" s="239" t="s">
        <v>2627</v>
      </c>
      <c r="B2859" s="240"/>
      <c r="C2859" s="240"/>
      <c r="D2859" s="240"/>
      <c r="E2859" s="241"/>
      <c r="F2859" s="188">
        <v>1.9</v>
      </c>
      <c r="G2859" s="239" t="s">
        <v>2626</v>
      </c>
      <c r="H2859" s="240"/>
      <c r="I2859" s="241"/>
      <c r="J2859" s="188">
        <v>17.21</v>
      </c>
    </row>
    <row r="2860" spans="1:10" ht="14.25" customHeight="1" x14ac:dyDescent="0.25">
      <c r="A2860" s="239" t="s">
        <v>2625</v>
      </c>
      <c r="B2860" s="240"/>
      <c r="C2860" s="240"/>
      <c r="D2860" s="240"/>
      <c r="E2860" s="241"/>
      <c r="F2860" s="188">
        <v>2.2400000000000002</v>
      </c>
      <c r="G2860" s="239" t="s">
        <v>2624</v>
      </c>
      <c r="H2860" s="240"/>
      <c r="I2860" s="241"/>
      <c r="J2860" s="188">
        <v>3.87</v>
      </c>
    </row>
    <row r="2861" spans="1:10" ht="14.25" customHeight="1" x14ac:dyDescent="0.25">
      <c r="A2861" s="239" t="s">
        <v>2623</v>
      </c>
      <c r="B2861" s="240"/>
      <c r="C2861" s="240"/>
      <c r="D2861" s="240"/>
      <c r="E2861" s="241"/>
      <c r="F2861" s="188">
        <v>4.1399999999999997</v>
      </c>
      <c r="G2861" s="239" t="s">
        <v>2622</v>
      </c>
      <c r="H2861" s="240"/>
      <c r="I2861" s="241"/>
      <c r="J2861" s="188">
        <v>21.08</v>
      </c>
    </row>
    <row r="2862" spans="1:10" ht="14.25" customHeight="1" x14ac:dyDescent="0.25">
      <c r="A2862" s="196" t="s">
        <v>1130</v>
      </c>
      <c r="B2862" s="196" t="s">
        <v>2630</v>
      </c>
      <c r="C2862" s="196" t="s">
        <v>3527</v>
      </c>
      <c r="D2862" s="233" t="s">
        <v>1489</v>
      </c>
      <c r="E2862" s="234"/>
      <c r="F2862" s="234"/>
      <c r="G2862" s="234"/>
      <c r="H2862" s="234"/>
      <c r="I2862" s="235"/>
      <c r="J2862" s="196" t="s">
        <v>10</v>
      </c>
    </row>
    <row r="2863" spans="1:10" ht="14.25" customHeight="1" x14ac:dyDescent="0.25">
      <c r="A2863" s="195" t="s">
        <v>74</v>
      </c>
      <c r="B2863" s="195" t="s">
        <v>75</v>
      </c>
      <c r="C2863" s="195" t="s">
        <v>29</v>
      </c>
      <c r="D2863" s="236" t="s">
        <v>30</v>
      </c>
      <c r="E2863" s="237"/>
      <c r="F2863" s="238"/>
      <c r="G2863" s="195" t="s">
        <v>2635</v>
      </c>
      <c r="H2863" s="195" t="s">
        <v>1465</v>
      </c>
      <c r="I2863" s="194" t="s">
        <v>2634</v>
      </c>
      <c r="J2863" s="193" t="s">
        <v>76</v>
      </c>
    </row>
    <row r="2864" spans="1:10" ht="22.9" customHeight="1" x14ac:dyDescent="0.25">
      <c r="A2864" s="192" t="s">
        <v>2643</v>
      </c>
      <c r="B2864" s="192" t="s">
        <v>2630</v>
      </c>
      <c r="C2864" s="192" t="s">
        <v>3526</v>
      </c>
      <c r="D2864" s="230" t="s">
        <v>1700</v>
      </c>
      <c r="E2864" s="231"/>
      <c r="F2864" s="232"/>
      <c r="G2864" s="192" t="s">
        <v>10</v>
      </c>
      <c r="H2864" s="191">
        <v>1</v>
      </c>
      <c r="I2864" s="190">
        <v>81.930099999999996</v>
      </c>
      <c r="J2864" s="189">
        <v>81.93</v>
      </c>
    </row>
    <row r="2865" spans="1:10" ht="14.25" customHeight="1" x14ac:dyDescent="0.25">
      <c r="A2865" s="192" t="s">
        <v>2643</v>
      </c>
      <c r="B2865" s="192" t="s">
        <v>2630</v>
      </c>
      <c r="C2865" s="192" t="s">
        <v>2898</v>
      </c>
      <c r="D2865" s="230" t="s">
        <v>1867</v>
      </c>
      <c r="E2865" s="231"/>
      <c r="F2865" s="232"/>
      <c r="G2865" s="192" t="s">
        <v>19</v>
      </c>
      <c r="H2865" s="191">
        <v>1.29</v>
      </c>
      <c r="I2865" s="190">
        <v>2.1387999999999998</v>
      </c>
      <c r="J2865" s="189">
        <v>2.76</v>
      </c>
    </row>
    <row r="2866" spans="1:10" ht="14.25" customHeight="1" x14ac:dyDescent="0.25">
      <c r="A2866" s="192" t="s">
        <v>2631</v>
      </c>
      <c r="B2866" s="192" t="s">
        <v>2630</v>
      </c>
      <c r="C2866" s="192" t="s">
        <v>3274</v>
      </c>
      <c r="D2866" s="230" t="s">
        <v>3273</v>
      </c>
      <c r="E2866" s="231"/>
      <c r="F2866" s="232"/>
      <c r="G2866" s="192" t="s">
        <v>0</v>
      </c>
      <c r="H2866" s="191">
        <v>0.47386519999999999</v>
      </c>
      <c r="I2866" s="190">
        <v>8.93</v>
      </c>
      <c r="J2866" s="189">
        <v>9.25</v>
      </c>
    </row>
    <row r="2867" spans="1:10" ht="14.25" customHeight="1" x14ac:dyDescent="0.25">
      <c r="A2867" s="192" t="s">
        <v>2631</v>
      </c>
      <c r="B2867" s="192" t="s">
        <v>2630</v>
      </c>
      <c r="C2867" s="192" t="s">
        <v>2646</v>
      </c>
      <c r="D2867" s="230" t="s">
        <v>2645</v>
      </c>
      <c r="E2867" s="231"/>
      <c r="F2867" s="232"/>
      <c r="G2867" s="192" t="s">
        <v>0</v>
      </c>
      <c r="H2867" s="191">
        <v>0.2364995</v>
      </c>
      <c r="I2867" s="190">
        <v>6.46</v>
      </c>
      <c r="J2867" s="189">
        <v>3.34</v>
      </c>
    </row>
    <row r="2868" spans="1:10" ht="39.4" customHeight="1" x14ac:dyDescent="0.25"/>
    <row r="2869" spans="1:10" ht="11.25" customHeight="1" x14ac:dyDescent="0.25">
      <c r="A2869" s="242" t="s">
        <v>2621</v>
      </c>
      <c r="B2869" s="242"/>
      <c r="C2869" s="242"/>
      <c r="D2869" s="242"/>
      <c r="E2869" s="242"/>
      <c r="F2869" s="242"/>
      <c r="G2869" s="242"/>
      <c r="H2869" s="242"/>
      <c r="I2869" s="242"/>
      <c r="J2869" s="242"/>
    </row>
    <row r="2870" spans="1:10" ht="11.25" customHeight="1" x14ac:dyDescent="0.25">
      <c r="A2870" s="242" t="s">
        <v>2620</v>
      </c>
      <c r="B2870" s="242"/>
      <c r="C2870" s="242"/>
      <c r="D2870" s="242"/>
      <c r="E2870" s="242"/>
      <c r="F2870" s="242"/>
      <c r="G2870" s="242"/>
      <c r="H2870" s="242"/>
      <c r="I2870" s="242"/>
      <c r="J2870" s="242"/>
    </row>
    <row r="2871" spans="1:10" ht="11.25" customHeight="1" x14ac:dyDescent="0.25">
      <c r="A2871" s="242" t="s">
        <v>2619</v>
      </c>
      <c r="B2871" s="242"/>
      <c r="C2871" s="242"/>
      <c r="D2871" s="242"/>
      <c r="E2871" s="242"/>
      <c r="F2871" s="242"/>
      <c r="G2871" s="242"/>
      <c r="H2871" s="242"/>
      <c r="I2871" s="242"/>
      <c r="J2871" s="242"/>
    </row>
    <row r="2872" spans="1:10" ht="70.900000000000006" customHeight="1" x14ac:dyDescent="0.25"/>
    <row r="2873" spans="1:10" ht="14.25" customHeight="1" x14ac:dyDescent="0.25">
      <c r="A2873" s="210" t="s">
        <v>2673</v>
      </c>
      <c r="B2873" s="211"/>
      <c r="C2873" s="211"/>
      <c r="D2873" s="211"/>
      <c r="E2873" s="211"/>
      <c r="F2873" s="211"/>
      <c r="G2873" s="211"/>
      <c r="H2873" s="211"/>
      <c r="I2873" s="211"/>
      <c r="J2873" s="212"/>
    </row>
    <row r="2874" spans="1:10" ht="14.25" customHeight="1" x14ac:dyDescent="0.25">
      <c r="A2874" s="200" t="s">
        <v>2672</v>
      </c>
      <c r="B2874" s="213" t="s">
        <v>77</v>
      </c>
      <c r="C2874" s="214"/>
      <c r="D2874" s="214"/>
      <c r="E2874" s="214"/>
      <c r="F2874" s="214"/>
      <c r="G2874" s="214"/>
      <c r="H2874" s="215"/>
      <c r="I2874" s="197" t="s">
        <v>2671</v>
      </c>
      <c r="J2874" s="192" t="s">
        <v>3525</v>
      </c>
    </row>
    <row r="2875" spans="1:10" ht="14.25" customHeight="1" x14ac:dyDescent="0.25">
      <c r="A2875" s="200" t="s">
        <v>81</v>
      </c>
      <c r="B2875" s="213" t="s">
        <v>85</v>
      </c>
      <c r="C2875" s="214"/>
      <c r="D2875" s="214"/>
      <c r="E2875" s="214"/>
      <c r="F2875" s="214"/>
      <c r="G2875" s="214"/>
      <c r="H2875" s="215"/>
      <c r="I2875" s="197" t="s">
        <v>2669</v>
      </c>
      <c r="J2875" s="202">
        <v>45477</v>
      </c>
    </row>
    <row r="2876" spans="1:10" ht="14.25" customHeight="1" x14ac:dyDescent="0.25">
      <c r="A2876" s="199" t="s">
        <v>2668</v>
      </c>
      <c r="B2876" s="213" t="s">
        <v>2667</v>
      </c>
      <c r="C2876" s="214"/>
      <c r="D2876" s="214"/>
      <c r="E2876" s="214"/>
      <c r="F2876" s="214"/>
      <c r="G2876" s="214"/>
      <c r="H2876" s="215"/>
      <c r="I2876" s="216" t="s">
        <v>2666</v>
      </c>
      <c r="J2876" s="217"/>
    </row>
    <row r="2877" spans="1:10" ht="14.25" customHeight="1" x14ac:dyDescent="0.25">
      <c r="A2877" s="218" t="s">
        <v>2665</v>
      </c>
      <c r="B2877" s="221" t="s">
        <v>2664</v>
      </c>
      <c r="C2877" s="222"/>
      <c r="D2877" s="222"/>
      <c r="E2877" s="222"/>
      <c r="F2877" s="222"/>
      <c r="G2877" s="222"/>
      <c r="H2877" s="223"/>
      <c r="I2877" s="197" t="s">
        <v>2663</v>
      </c>
      <c r="J2877" s="192" t="s">
        <v>2662</v>
      </c>
    </row>
    <row r="2878" spans="1:10" ht="14.25" customHeight="1" x14ac:dyDescent="0.25">
      <c r="A2878" s="219"/>
      <c r="B2878" s="224"/>
      <c r="C2878" s="225"/>
      <c r="D2878" s="225"/>
      <c r="E2878" s="225"/>
      <c r="F2878" s="225"/>
      <c r="G2878" s="225"/>
      <c r="H2878" s="226"/>
      <c r="I2878" s="198" t="s">
        <v>2661</v>
      </c>
      <c r="J2878" s="192" t="s">
        <v>2660</v>
      </c>
    </row>
    <row r="2879" spans="1:10" ht="14.25" customHeight="1" x14ac:dyDescent="0.25">
      <c r="A2879" s="219"/>
      <c r="B2879" s="224"/>
      <c r="C2879" s="225"/>
      <c r="D2879" s="225"/>
      <c r="E2879" s="225"/>
      <c r="F2879" s="225"/>
      <c r="G2879" s="225"/>
      <c r="H2879" s="226"/>
      <c r="I2879" s="216" t="s">
        <v>27</v>
      </c>
      <c r="J2879" s="217"/>
    </row>
    <row r="2880" spans="1:10" ht="14.25" customHeight="1" x14ac:dyDescent="0.25">
      <c r="A2880" s="219"/>
      <c r="B2880" s="227"/>
      <c r="C2880" s="228"/>
      <c r="D2880" s="228"/>
      <c r="E2880" s="228"/>
      <c r="F2880" s="228"/>
      <c r="G2880" s="228"/>
      <c r="H2880" s="229"/>
      <c r="I2880" s="197" t="s">
        <v>2659</v>
      </c>
      <c r="J2880" s="192" t="s">
        <v>2658</v>
      </c>
    </row>
    <row r="2881" spans="1:10" ht="14.25" customHeight="1" x14ac:dyDescent="0.25">
      <c r="A2881" s="220"/>
      <c r="B2881" s="230" t="s">
        <v>2383</v>
      </c>
      <c r="C2881" s="231"/>
      <c r="D2881" s="232"/>
      <c r="E2881" s="230" t="s">
        <v>2383</v>
      </c>
      <c r="F2881" s="231"/>
      <c r="G2881" s="231"/>
      <c r="H2881" s="232"/>
      <c r="I2881" s="197" t="s">
        <v>2657</v>
      </c>
      <c r="J2881" s="192" t="s">
        <v>2383</v>
      </c>
    </row>
    <row r="2882" spans="1:10" ht="14.25" customHeight="1" x14ac:dyDescent="0.25">
      <c r="A2882" s="197" t="s">
        <v>2656</v>
      </c>
      <c r="B2882" s="230" t="s">
        <v>2655</v>
      </c>
      <c r="C2882" s="231"/>
      <c r="D2882" s="231"/>
      <c r="E2882" s="231"/>
      <c r="F2882" s="231"/>
      <c r="G2882" s="231"/>
      <c r="H2882" s="231"/>
      <c r="I2882" s="231"/>
      <c r="J2882" s="232"/>
    </row>
    <row r="2883" spans="1:10" ht="14.25" customHeight="1" x14ac:dyDescent="0.25">
      <c r="A2883" s="239" t="s">
        <v>2627</v>
      </c>
      <c r="B2883" s="240"/>
      <c r="C2883" s="240"/>
      <c r="D2883" s="240"/>
      <c r="E2883" s="241"/>
      <c r="F2883" s="188">
        <v>5.76</v>
      </c>
      <c r="G2883" s="239" t="s">
        <v>2626</v>
      </c>
      <c r="H2883" s="240"/>
      <c r="I2883" s="241"/>
      <c r="J2883" s="188">
        <v>102.73</v>
      </c>
    </row>
    <row r="2884" spans="1:10" ht="14.25" customHeight="1" x14ac:dyDescent="0.25">
      <c r="A2884" s="239" t="s">
        <v>2625</v>
      </c>
      <c r="B2884" s="240"/>
      <c r="C2884" s="240"/>
      <c r="D2884" s="240"/>
      <c r="E2884" s="241"/>
      <c r="F2884" s="188">
        <v>6.83</v>
      </c>
      <c r="G2884" s="239" t="s">
        <v>2624</v>
      </c>
      <c r="H2884" s="240"/>
      <c r="I2884" s="241"/>
      <c r="J2884" s="188">
        <v>23.08</v>
      </c>
    </row>
    <row r="2885" spans="1:10" ht="14.25" customHeight="1" x14ac:dyDescent="0.25">
      <c r="A2885" s="239" t="s">
        <v>2623</v>
      </c>
      <c r="B2885" s="240"/>
      <c r="C2885" s="240"/>
      <c r="D2885" s="240"/>
      <c r="E2885" s="241"/>
      <c r="F2885" s="188">
        <v>12.59</v>
      </c>
      <c r="G2885" s="239" t="s">
        <v>2622</v>
      </c>
      <c r="H2885" s="240"/>
      <c r="I2885" s="241"/>
      <c r="J2885" s="188">
        <v>125.81</v>
      </c>
    </row>
    <row r="2886" spans="1:10" ht="14.25" customHeight="1" x14ac:dyDescent="0.25">
      <c r="A2886" s="196" t="s">
        <v>3524</v>
      </c>
      <c r="B2886" s="196" t="s">
        <v>2637</v>
      </c>
      <c r="C2886" s="196" t="s">
        <v>3523</v>
      </c>
      <c r="D2886" s="233" t="s">
        <v>473</v>
      </c>
      <c r="E2886" s="234"/>
      <c r="F2886" s="234"/>
      <c r="G2886" s="234"/>
      <c r="H2886" s="234"/>
      <c r="I2886" s="235"/>
      <c r="J2886" s="196" t="s">
        <v>10</v>
      </c>
    </row>
    <row r="2887" spans="1:10" ht="14.25" customHeight="1" x14ac:dyDescent="0.25">
      <c r="A2887" s="195" t="s">
        <v>74</v>
      </c>
      <c r="B2887" s="195" t="s">
        <v>75</v>
      </c>
      <c r="C2887" s="195" t="s">
        <v>29</v>
      </c>
      <c r="D2887" s="236" t="s">
        <v>30</v>
      </c>
      <c r="E2887" s="237"/>
      <c r="F2887" s="238"/>
      <c r="G2887" s="195" t="s">
        <v>2635</v>
      </c>
      <c r="H2887" s="195" t="s">
        <v>1465</v>
      </c>
      <c r="I2887" s="194" t="s">
        <v>2634</v>
      </c>
      <c r="J2887" s="193" t="s">
        <v>76</v>
      </c>
    </row>
    <row r="2888" spans="1:10" ht="14.25" customHeight="1" x14ac:dyDescent="0.25">
      <c r="A2888" s="192" t="s">
        <v>2643</v>
      </c>
      <c r="B2888" s="192" t="s">
        <v>2642</v>
      </c>
      <c r="C2888" s="192" t="s">
        <v>1582</v>
      </c>
      <c r="D2888" s="230" t="s">
        <v>1583</v>
      </c>
      <c r="E2888" s="231"/>
      <c r="F2888" s="232"/>
      <c r="G2888" s="192" t="s">
        <v>1584</v>
      </c>
      <c r="H2888" s="191">
        <v>2.8500000000000001E-2</v>
      </c>
      <c r="I2888" s="190">
        <v>37.0642</v>
      </c>
      <c r="J2888" s="189">
        <v>1.06</v>
      </c>
    </row>
    <row r="2889" spans="1:10" ht="22.9" customHeight="1" x14ac:dyDescent="0.25">
      <c r="A2889" s="192" t="s">
        <v>2643</v>
      </c>
      <c r="B2889" s="192" t="s">
        <v>2630</v>
      </c>
      <c r="C2889" s="192" t="s">
        <v>2765</v>
      </c>
      <c r="D2889" s="230" t="s">
        <v>1626</v>
      </c>
      <c r="E2889" s="231"/>
      <c r="F2889" s="232"/>
      <c r="G2889" s="192" t="s">
        <v>1575</v>
      </c>
      <c r="H2889" s="191">
        <v>3.6600000000000001E-3</v>
      </c>
      <c r="I2889" s="190">
        <v>80.018199999999993</v>
      </c>
      <c r="J2889" s="189">
        <v>0.28999999999999998</v>
      </c>
    </row>
    <row r="2890" spans="1:10" ht="22.9" customHeight="1" x14ac:dyDescent="0.25">
      <c r="A2890" s="192" t="s">
        <v>2643</v>
      </c>
      <c r="B2890" s="192" t="s">
        <v>2630</v>
      </c>
      <c r="C2890" s="192" t="s">
        <v>3522</v>
      </c>
      <c r="D2890" s="230" t="s">
        <v>1870</v>
      </c>
      <c r="E2890" s="231"/>
      <c r="F2890" s="232"/>
      <c r="G2890" s="192" t="s">
        <v>1574</v>
      </c>
      <c r="H2890" s="191">
        <v>0.3</v>
      </c>
      <c r="I2890" s="190">
        <v>586.96730000000002</v>
      </c>
      <c r="J2890" s="189">
        <v>176.09</v>
      </c>
    </row>
    <row r="2891" spans="1:10" ht="14.25" customHeight="1" x14ac:dyDescent="0.25">
      <c r="A2891" s="192" t="s">
        <v>2725</v>
      </c>
      <c r="B2891" s="192" t="s">
        <v>2642</v>
      </c>
      <c r="C2891" s="192" t="s">
        <v>2103</v>
      </c>
      <c r="D2891" s="230" t="s">
        <v>2104</v>
      </c>
      <c r="E2891" s="231"/>
      <c r="F2891" s="232"/>
      <c r="G2891" s="192" t="s">
        <v>0</v>
      </c>
      <c r="H2891" s="191">
        <v>9.3000000000000005E-4</v>
      </c>
      <c r="I2891" s="190">
        <v>2.5114999999999998</v>
      </c>
      <c r="J2891" s="189">
        <v>0</v>
      </c>
    </row>
    <row r="2892" spans="1:10" ht="14.25" customHeight="1" x14ac:dyDescent="0.25">
      <c r="A2892" s="192" t="s">
        <v>2631</v>
      </c>
      <c r="B2892" s="192" t="s">
        <v>2642</v>
      </c>
      <c r="C2892" s="192" t="s">
        <v>2769</v>
      </c>
      <c r="D2892" s="230" t="s">
        <v>2768</v>
      </c>
      <c r="E2892" s="231"/>
      <c r="F2892" s="232"/>
      <c r="G2892" s="192" t="s">
        <v>0</v>
      </c>
      <c r="H2892" s="191">
        <v>9.3000000000000005E-4</v>
      </c>
      <c r="I2892" s="190">
        <v>6.7</v>
      </c>
      <c r="J2892" s="189">
        <v>0.01</v>
      </c>
    </row>
    <row r="2893" spans="1:10" ht="14.25" customHeight="1" x14ac:dyDescent="0.25">
      <c r="A2893" s="192" t="s">
        <v>2631</v>
      </c>
      <c r="B2893" s="192" t="s">
        <v>2630</v>
      </c>
      <c r="C2893" s="192" t="s">
        <v>2949</v>
      </c>
      <c r="D2893" s="230" t="s">
        <v>2948</v>
      </c>
      <c r="E2893" s="231"/>
      <c r="F2893" s="232"/>
      <c r="G2893" s="192" t="s">
        <v>0</v>
      </c>
      <c r="H2893" s="191">
        <v>0.2275519</v>
      </c>
      <c r="I2893" s="190">
        <v>6.46</v>
      </c>
      <c r="J2893" s="189">
        <v>3.21</v>
      </c>
    </row>
    <row r="2894" spans="1:10" ht="14.25" customHeight="1" x14ac:dyDescent="0.25">
      <c r="A2894" s="192" t="s">
        <v>2631</v>
      </c>
      <c r="B2894" s="192" t="s">
        <v>2630</v>
      </c>
      <c r="C2894" s="192" t="s">
        <v>3274</v>
      </c>
      <c r="D2894" s="230" t="s">
        <v>3273</v>
      </c>
      <c r="E2894" s="231"/>
      <c r="F2894" s="232"/>
      <c r="G2894" s="192" t="s">
        <v>0</v>
      </c>
      <c r="H2894" s="191">
        <v>0.37925330000000002</v>
      </c>
      <c r="I2894" s="190">
        <v>8.93</v>
      </c>
      <c r="J2894" s="189">
        <v>7.41</v>
      </c>
    </row>
    <row r="2895" spans="1:10" ht="14.25" customHeight="1" x14ac:dyDescent="0.25">
      <c r="A2895" s="192" t="s">
        <v>2631</v>
      </c>
      <c r="B2895" s="192" t="s">
        <v>2630</v>
      </c>
      <c r="C2895" s="192" t="s">
        <v>2646</v>
      </c>
      <c r="D2895" s="230" t="s">
        <v>2645</v>
      </c>
      <c r="E2895" s="231"/>
      <c r="F2895" s="232"/>
      <c r="G2895" s="192" t="s">
        <v>0</v>
      </c>
      <c r="H2895" s="191">
        <v>1.7999999999999999E-2</v>
      </c>
      <c r="I2895" s="190">
        <v>6.46</v>
      </c>
      <c r="J2895" s="189">
        <v>0.25</v>
      </c>
    </row>
    <row r="2896" spans="1:10" ht="14.25" customHeight="1" x14ac:dyDescent="0.25">
      <c r="A2896" s="239" t="s">
        <v>2627</v>
      </c>
      <c r="B2896" s="240"/>
      <c r="C2896" s="240"/>
      <c r="D2896" s="240"/>
      <c r="E2896" s="241"/>
      <c r="F2896" s="188">
        <v>4.9800000000000004</v>
      </c>
      <c r="G2896" s="239" t="s">
        <v>2626</v>
      </c>
      <c r="H2896" s="240"/>
      <c r="I2896" s="241"/>
      <c r="J2896" s="188">
        <v>193.09</v>
      </c>
    </row>
    <row r="2897" spans="1:10" ht="14.25" customHeight="1" x14ac:dyDescent="0.25">
      <c r="A2897" s="239" t="s">
        <v>2625</v>
      </c>
      <c r="B2897" s="240"/>
      <c r="C2897" s="240"/>
      <c r="D2897" s="240"/>
      <c r="E2897" s="241"/>
      <c r="F2897" s="188">
        <v>5.91</v>
      </c>
      <c r="G2897" s="239" t="s">
        <v>2624</v>
      </c>
      <c r="H2897" s="240"/>
      <c r="I2897" s="241"/>
      <c r="J2897" s="188">
        <v>43.39</v>
      </c>
    </row>
    <row r="2898" spans="1:10" ht="14.25" customHeight="1" x14ac:dyDescent="0.25">
      <c r="A2898" s="239" t="s">
        <v>2623</v>
      </c>
      <c r="B2898" s="240"/>
      <c r="C2898" s="240"/>
      <c r="D2898" s="240"/>
      <c r="E2898" s="241"/>
      <c r="F2898" s="188">
        <v>10.89</v>
      </c>
      <c r="G2898" s="239" t="s">
        <v>2622</v>
      </c>
      <c r="H2898" s="240"/>
      <c r="I2898" s="241"/>
      <c r="J2898" s="188">
        <v>236.48</v>
      </c>
    </row>
    <row r="2899" spans="1:10" ht="14.25" customHeight="1" x14ac:dyDescent="0.25">
      <c r="A2899" s="196" t="s">
        <v>1131</v>
      </c>
      <c r="B2899" s="196" t="s">
        <v>2630</v>
      </c>
      <c r="C2899" s="196" t="s">
        <v>3521</v>
      </c>
      <c r="D2899" s="233" t="s">
        <v>476</v>
      </c>
      <c r="E2899" s="234"/>
      <c r="F2899" s="234"/>
      <c r="G2899" s="234"/>
      <c r="H2899" s="234"/>
      <c r="I2899" s="235"/>
      <c r="J2899" s="196" t="s">
        <v>198</v>
      </c>
    </row>
    <row r="2900" spans="1:10" ht="14.25" customHeight="1" x14ac:dyDescent="0.25">
      <c r="A2900" s="195" t="s">
        <v>74</v>
      </c>
      <c r="B2900" s="195" t="s">
        <v>75</v>
      </c>
      <c r="C2900" s="195" t="s">
        <v>29</v>
      </c>
      <c r="D2900" s="236" t="s">
        <v>30</v>
      </c>
      <c r="E2900" s="237"/>
      <c r="F2900" s="238"/>
      <c r="G2900" s="195" t="s">
        <v>2635</v>
      </c>
      <c r="H2900" s="195" t="s">
        <v>1465</v>
      </c>
      <c r="I2900" s="194" t="s">
        <v>2634</v>
      </c>
      <c r="J2900" s="193" t="s">
        <v>76</v>
      </c>
    </row>
    <row r="2901" spans="1:10" ht="14.25" customHeight="1" x14ac:dyDescent="0.25">
      <c r="A2901" s="192" t="s">
        <v>2643</v>
      </c>
      <c r="B2901" s="192" t="s">
        <v>2630</v>
      </c>
      <c r="C2901" s="192" t="s">
        <v>2702</v>
      </c>
      <c r="D2901" s="230" t="s">
        <v>1597</v>
      </c>
      <c r="E2901" s="231"/>
      <c r="F2901" s="232"/>
      <c r="G2901" s="192" t="s">
        <v>1575</v>
      </c>
      <c r="H2901" s="191">
        <v>9.1678499999999996E-2</v>
      </c>
      <c r="I2901" s="190">
        <v>78.9893</v>
      </c>
      <c r="J2901" s="189">
        <v>7.24</v>
      </c>
    </row>
    <row r="2902" spans="1:10" ht="14.25" customHeight="1" x14ac:dyDescent="0.25">
      <c r="A2902" s="192" t="s">
        <v>2643</v>
      </c>
      <c r="B2902" s="192" t="s">
        <v>2630</v>
      </c>
      <c r="C2902" s="192" t="s">
        <v>2700</v>
      </c>
      <c r="D2902" s="230" t="s">
        <v>1579</v>
      </c>
      <c r="E2902" s="231"/>
      <c r="F2902" s="232"/>
      <c r="G2902" s="192" t="s">
        <v>19</v>
      </c>
      <c r="H2902" s="191">
        <v>39.177194999999998</v>
      </c>
      <c r="I2902" s="190">
        <v>0.90739999999999998</v>
      </c>
      <c r="J2902" s="189">
        <v>35.549999999999997</v>
      </c>
    </row>
    <row r="2903" spans="1:10" ht="14.25" customHeight="1" x14ac:dyDescent="0.25">
      <c r="A2903" s="192" t="s">
        <v>2643</v>
      </c>
      <c r="B2903" s="192" t="s">
        <v>2630</v>
      </c>
      <c r="C2903" s="192" t="s">
        <v>2734</v>
      </c>
      <c r="D2903" s="230" t="s">
        <v>2009</v>
      </c>
      <c r="E2903" s="231"/>
      <c r="F2903" s="232"/>
      <c r="G2903" s="192" t="s">
        <v>2010</v>
      </c>
      <c r="H2903" s="191">
        <v>0.12534729999999999</v>
      </c>
      <c r="I2903" s="190">
        <v>0.95599999999999996</v>
      </c>
      <c r="J2903" s="189">
        <v>0.12</v>
      </c>
    </row>
    <row r="2904" spans="1:10" ht="14.25" customHeight="1" x14ac:dyDescent="0.25">
      <c r="A2904" s="192" t="s">
        <v>2643</v>
      </c>
      <c r="B2904" s="192" t="s">
        <v>2630</v>
      </c>
      <c r="C2904" s="192" t="s">
        <v>3415</v>
      </c>
      <c r="D2904" s="230" t="s">
        <v>2046</v>
      </c>
      <c r="E2904" s="231"/>
      <c r="F2904" s="232"/>
      <c r="G2904" s="192" t="s">
        <v>1574</v>
      </c>
      <c r="H2904" s="191">
        <v>1.1279999999999999</v>
      </c>
      <c r="I2904" s="190">
        <v>1.1099000000000001</v>
      </c>
      <c r="J2904" s="189">
        <v>1.25</v>
      </c>
    </row>
    <row r="2905" spans="1:10" ht="14.25" customHeight="1" x14ac:dyDescent="0.25">
      <c r="A2905" s="192" t="s">
        <v>2643</v>
      </c>
      <c r="B2905" s="192" t="s">
        <v>2630</v>
      </c>
      <c r="C2905" s="192" t="s">
        <v>2759</v>
      </c>
      <c r="D2905" s="230" t="s">
        <v>1656</v>
      </c>
      <c r="E2905" s="231"/>
      <c r="F2905" s="232"/>
      <c r="G2905" s="192" t="s">
        <v>10</v>
      </c>
      <c r="H2905" s="191">
        <v>0.2</v>
      </c>
      <c r="I2905" s="190">
        <v>3.0785999999999998</v>
      </c>
      <c r="J2905" s="189">
        <v>0.62</v>
      </c>
    </row>
    <row r="2906" spans="1:10" ht="22.9" customHeight="1" x14ac:dyDescent="0.25">
      <c r="A2906" s="192" t="s">
        <v>2643</v>
      </c>
      <c r="B2906" s="192" t="s">
        <v>2630</v>
      </c>
      <c r="C2906" s="192" t="s">
        <v>3520</v>
      </c>
      <c r="D2906" s="230" t="s">
        <v>1993</v>
      </c>
      <c r="E2906" s="231"/>
      <c r="F2906" s="232"/>
      <c r="G2906" s="192" t="s">
        <v>10</v>
      </c>
      <c r="H2906" s="191">
        <v>0.25</v>
      </c>
      <c r="I2906" s="190">
        <v>6.8619000000000003</v>
      </c>
      <c r="J2906" s="189">
        <v>1.72</v>
      </c>
    </row>
    <row r="2907" spans="1:10" ht="14.25" customHeight="1" x14ac:dyDescent="0.25">
      <c r="A2907" s="192" t="s">
        <v>2643</v>
      </c>
      <c r="B2907" s="192" t="s">
        <v>2630</v>
      </c>
      <c r="C2907" s="192" t="s">
        <v>2697</v>
      </c>
      <c r="D2907" s="230" t="s">
        <v>1666</v>
      </c>
      <c r="E2907" s="231"/>
      <c r="F2907" s="232"/>
      <c r="G2907" s="192" t="s">
        <v>1575</v>
      </c>
      <c r="H2907" s="191">
        <v>7.1227399999999996E-2</v>
      </c>
      <c r="I2907" s="190">
        <v>161.17859999999999</v>
      </c>
      <c r="J2907" s="189">
        <v>11.48</v>
      </c>
    </row>
    <row r="2908" spans="1:10" ht="22.9" customHeight="1" x14ac:dyDescent="0.25">
      <c r="A2908" s="192" t="s">
        <v>2643</v>
      </c>
      <c r="B2908" s="192" t="s">
        <v>2630</v>
      </c>
      <c r="C2908" s="192" t="s">
        <v>3519</v>
      </c>
      <c r="D2908" s="230" t="s">
        <v>1658</v>
      </c>
      <c r="E2908" s="231"/>
      <c r="F2908" s="232"/>
      <c r="G2908" s="192" t="s">
        <v>1574</v>
      </c>
      <c r="H2908" s="191">
        <v>1.1224000000000001</v>
      </c>
      <c r="I2908" s="190">
        <v>24.3611</v>
      </c>
      <c r="J2908" s="189">
        <v>27.34</v>
      </c>
    </row>
    <row r="2909" spans="1:10" ht="22.9" customHeight="1" x14ac:dyDescent="0.25">
      <c r="A2909" s="192" t="s">
        <v>2725</v>
      </c>
      <c r="B2909" s="192" t="s">
        <v>2630</v>
      </c>
      <c r="C2909" s="192" t="s">
        <v>2724</v>
      </c>
      <c r="D2909" s="230" t="s">
        <v>2050</v>
      </c>
      <c r="E2909" s="231"/>
      <c r="F2909" s="232"/>
      <c r="G2909" s="192" t="s">
        <v>1</v>
      </c>
      <c r="H2909" s="191">
        <v>2.16E-5</v>
      </c>
      <c r="I2909" s="190">
        <v>5020.1289999999999</v>
      </c>
      <c r="J2909" s="189">
        <v>0.11</v>
      </c>
    </row>
    <row r="2910" spans="1:10" ht="14.25" customHeight="1" x14ac:dyDescent="0.25">
      <c r="A2910" s="192" t="s">
        <v>2631</v>
      </c>
      <c r="B2910" s="192" t="s">
        <v>2630</v>
      </c>
      <c r="C2910" s="192" t="s">
        <v>2691</v>
      </c>
      <c r="D2910" s="230" t="s">
        <v>2690</v>
      </c>
      <c r="E2910" s="231"/>
      <c r="F2910" s="232"/>
      <c r="G2910" s="192" t="s">
        <v>0</v>
      </c>
      <c r="H2910" s="191">
        <v>0.20320849999999999</v>
      </c>
      <c r="I2910" s="190">
        <v>8.93</v>
      </c>
      <c r="J2910" s="189">
        <v>3.97</v>
      </c>
    </row>
    <row r="2911" spans="1:10" ht="14.25" customHeight="1" x14ac:dyDescent="0.25">
      <c r="A2911" s="192" t="s">
        <v>2631</v>
      </c>
      <c r="B2911" s="192" t="s">
        <v>2630</v>
      </c>
      <c r="C2911" s="192" t="s">
        <v>2639</v>
      </c>
      <c r="D2911" s="230" t="s">
        <v>2638</v>
      </c>
      <c r="E2911" s="231"/>
      <c r="F2911" s="232"/>
      <c r="G2911" s="192" t="s">
        <v>0</v>
      </c>
      <c r="H2911" s="191">
        <v>0.29877779999999998</v>
      </c>
      <c r="I2911" s="190">
        <v>8.93</v>
      </c>
      <c r="J2911" s="189">
        <v>5.83</v>
      </c>
    </row>
    <row r="2912" spans="1:10" ht="14.25" customHeight="1" x14ac:dyDescent="0.25">
      <c r="A2912" s="192" t="s">
        <v>2631</v>
      </c>
      <c r="B2912" s="192" t="s">
        <v>2630</v>
      </c>
      <c r="C2912" s="192" t="s">
        <v>2646</v>
      </c>
      <c r="D2912" s="230" t="s">
        <v>2645</v>
      </c>
      <c r="E2912" s="231"/>
      <c r="F2912" s="232"/>
      <c r="G2912" s="192" t="s">
        <v>0</v>
      </c>
      <c r="H2912" s="191">
        <v>0.80927559999999998</v>
      </c>
      <c r="I2912" s="190">
        <v>6.46</v>
      </c>
      <c r="J2912" s="189">
        <v>11.43</v>
      </c>
    </row>
    <row r="2913" spans="1:10" ht="14.25" customHeight="1" x14ac:dyDescent="0.25">
      <c r="A2913" s="192" t="s">
        <v>2631</v>
      </c>
      <c r="B2913" s="192" t="s">
        <v>2630</v>
      </c>
      <c r="C2913" s="192" t="s">
        <v>2713</v>
      </c>
      <c r="D2913" s="230" t="s">
        <v>2712</v>
      </c>
      <c r="E2913" s="231"/>
      <c r="F2913" s="232"/>
      <c r="G2913" s="192" t="s">
        <v>0</v>
      </c>
      <c r="H2913" s="191">
        <v>0.19463800000000001</v>
      </c>
      <c r="I2913" s="190">
        <v>6.7</v>
      </c>
      <c r="J2913" s="189">
        <v>2.85</v>
      </c>
    </row>
    <row r="2914" spans="1:10" ht="14.25" customHeight="1" x14ac:dyDescent="0.25">
      <c r="A2914" s="239" t="s">
        <v>2627</v>
      </c>
      <c r="B2914" s="240"/>
      <c r="C2914" s="240"/>
      <c r="D2914" s="240"/>
      <c r="E2914" s="241"/>
      <c r="F2914" s="188">
        <v>11.02</v>
      </c>
      <c r="G2914" s="239" t="s">
        <v>2626</v>
      </c>
      <c r="H2914" s="240"/>
      <c r="I2914" s="241"/>
      <c r="J2914" s="188">
        <v>120.74</v>
      </c>
    </row>
    <row r="2915" spans="1:10" ht="14.25" customHeight="1" x14ac:dyDescent="0.25">
      <c r="A2915" s="239" t="s">
        <v>2625</v>
      </c>
      <c r="B2915" s="240"/>
      <c r="C2915" s="240"/>
      <c r="D2915" s="240"/>
      <c r="E2915" s="241"/>
      <c r="F2915" s="188">
        <v>13.07</v>
      </c>
      <c r="G2915" s="239" t="s">
        <v>2624</v>
      </c>
      <c r="H2915" s="240"/>
      <c r="I2915" s="241"/>
      <c r="J2915" s="188">
        <v>27.13</v>
      </c>
    </row>
    <row r="2916" spans="1:10" ht="14.25" customHeight="1" x14ac:dyDescent="0.25">
      <c r="A2916" s="239" t="s">
        <v>2623</v>
      </c>
      <c r="B2916" s="240"/>
      <c r="C2916" s="240"/>
      <c r="D2916" s="240"/>
      <c r="E2916" s="241"/>
      <c r="F2916" s="188">
        <v>24.09</v>
      </c>
      <c r="G2916" s="239" t="s">
        <v>2622</v>
      </c>
      <c r="H2916" s="240"/>
      <c r="I2916" s="241"/>
      <c r="J2916" s="188">
        <v>147.87</v>
      </c>
    </row>
    <row r="2917" spans="1:10" ht="14.25" customHeight="1" x14ac:dyDescent="0.25">
      <c r="A2917" s="196" t="s">
        <v>1132</v>
      </c>
      <c r="B2917" s="196" t="s">
        <v>2630</v>
      </c>
      <c r="C2917" s="196" t="s">
        <v>3521</v>
      </c>
      <c r="D2917" s="233" t="s">
        <v>477</v>
      </c>
      <c r="E2917" s="234"/>
      <c r="F2917" s="234"/>
      <c r="G2917" s="234"/>
      <c r="H2917" s="234"/>
      <c r="I2917" s="235"/>
      <c r="J2917" s="196" t="s">
        <v>198</v>
      </c>
    </row>
    <row r="2918" spans="1:10" ht="14.25" customHeight="1" x14ac:dyDescent="0.25">
      <c r="A2918" s="195" t="s">
        <v>74</v>
      </c>
      <c r="B2918" s="195" t="s">
        <v>75</v>
      </c>
      <c r="C2918" s="195" t="s">
        <v>29</v>
      </c>
      <c r="D2918" s="236" t="s">
        <v>30</v>
      </c>
      <c r="E2918" s="237"/>
      <c r="F2918" s="238"/>
      <c r="G2918" s="195" t="s">
        <v>2635</v>
      </c>
      <c r="H2918" s="195" t="s">
        <v>1465</v>
      </c>
      <c r="I2918" s="194" t="s">
        <v>2634</v>
      </c>
      <c r="J2918" s="193" t="s">
        <v>76</v>
      </c>
    </row>
    <row r="2919" spans="1:10" ht="14.25" customHeight="1" x14ac:dyDescent="0.25">
      <c r="A2919" s="192" t="s">
        <v>2643</v>
      </c>
      <c r="B2919" s="192" t="s">
        <v>2630</v>
      </c>
      <c r="C2919" s="192" t="s">
        <v>2702</v>
      </c>
      <c r="D2919" s="230" t="s">
        <v>1597</v>
      </c>
      <c r="E2919" s="231"/>
      <c r="F2919" s="232"/>
      <c r="G2919" s="192" t="s">
        <v>1575</v>
      </c>
      <c r="H2919" s="191">
        <v>9.1678499999999996E-2</v>
      </c>
      <c r="I2919" s="190">
        <v>78.9893</v>
      </c>
      <c r="J2919" s="189">
        <v>7.24</v>
      </c>
    </row>
    <row r="2920" spans="1:10" ht="14.25" customHeight="1" x14ac:dyDescent="0.25">
      <c r="A2920" s="192" t="s">
        <v>2643</v>
      </c>
      <c r="B2920" s="192" t="s">
        <v>2630</v>
      </c>
      <c r="C2920" s="192" t="s">
        <v>2700</v>
      </c>
      <c r="D2920" s="230" t="s">
        <v>1579</v>
      </c>
      <c r="E2920" s="231"/>
      <c r="F2920" s="232"/>
      <c r="G2920" s="192" t="s">
        <v>19</v>
      </c>
      <c r="H2920" s="191">
        <v>39.177194999999998</v>
      </c>
      <c r="I2920" s="190">
        <v>0.90739999999999998</v>
      </c>
      <c r="J2920" s="189">
        <v>35.549999999999997</v>
      </c>
    </row>
    <row r="2921" spans="1:10" ht="14.25" customHeight="1" x14ac:dyDescent="0.25">
      <c r="A2921" s="192" t="s">
        <v>2643</v>
      </c>
      <c r="B2921" s="192" t="s">
        <v>2630</v>
      </c>
      <c r="C2921" s="192" t="s">
        <v>2734</v>
      </c>
      <c r="D2921" s="230" t="s">
        <v>2009</v>
      </c>
      <c r="E2921" s="231"/>
      <c r="F2921" s="232"/>
      <c r="G2921" s="192" t="s">
        <v>2010</v>
      </c>
      <c r="H2921" s="191">
        <v>0.12534729999999999</v>
      </c>
      <c r="I2921" s="190">
        <v>0.95599999999999996</v>
      </c>
      <c r="J2921" s="189">
        <v>0.12</v>
      </c>
    </row>
    <row r="2922" spans="1:10" ht="14.25" customHeight="1" x14ac:dyDescent="0.25">
      <c r="A2922" s="192" t="s">
        <v>2643</v>
      </c>
      <c r="B2922" s="192" t="s">
        <v>2630</v>
      </c>
      <c r="C2922" s="192" t="s">
        <v>3415</v>
      </c>
      <c r="D2922" s="230" t="s">
        <v>2046</v>
      </c>
      <c r="E2922" s="231"/>
      <c r="F2922" s="232"/>
      <c r="G2922" s="192" t="s">
        <v>1574</v>
      </c>
      <c r="H2922" s="191">
        <v>1.1279999999999999</v>
      </c>
      <c r="I2922" s="190">
        <v>1.1099000000000001</v>
      </c>
      <c r="J2922" s="189">
        <v>1.25</v>
      </c>
    </row>
    <row r="2923" spans="1:10" ht="14.25" customHeight="1" x14ac:dyDescent="0.25">
      <c r="A2923" s="192" t="s">
        <v>2643</v>
      </c>
      <c r="B2923" s="192" t="s">
        <v>2630</v>
      </c>
      <c r="C2923" s="192" t="s">
        <v>2759</v>
      </c>
      <c r="D2923" s="230" t="s">
        <v>1656</v>
      </c>
      <c r="E2923" s="231"/>
      <c r="F2923" s="232"/>
      <c r="G2923" s="192" t="s">
        <v>10</v>
      </c>
      <c r="H2923" s="191">
        <v>0.2</v>
      </c>
      <c r="I2923" s="190">
        <v>3.0785999999999998</v>
      </c>
      <c r="J2923" s="189">
        <v>0.62</v>
      </c>
    </row>
    <row r="2924" spans="1:10" ht="22.9" customHeight="1" x14ac:dyDescent="0.25">
      <c r="A2924" s="192" t="s">
        <v>2643</v>
      </c>
      <c r="B2924" s="192" t="s">
        <v>2630</v>
      </c>
      <c r="C2924" s="192" t="s">
        <v>3520</v>
      </c>
      <c r="D2924" s="230" t="s">
        <v>1993</v>
      </c>
      <c r="E2924" s="231"/>
      <c r="F2924" s="232"/>
      <c r="G2924" s="192" t="s">
        <v>10</v>
      </c>
      <c r="H2924" s="191">
        <v>0.25</v>
      </c>
      <c r="I2924" s="190">
        <v>6.8619000000000003</v>
      </c>
      <c r="J2924" s="189">
        <v>1.72</v>
      </c>
    </row>
    <row r="2925" spans="1:10" ht="14.25" customHeight="1" x14ac:dyDescent="0.25">
      <c r="A2925" s="192" t="s">
        <v>2643</v>
      </c>
      <c r="B2925" s="192" t="s">
        <v>2630</v>
      </c>
      <c r="C2925" s="192" t="s">
        <v>2697</v>
      </c>
      <c r="D2925" s="230" t="s">
        <v>1666</v>
      </c>
      <c r="E2925" s="231"/>
      <c r="F2925" s="232"/>
      <c r="G2925" s="192" t="s">
        <v>1575</v>
      </c>
      <c r="H2925" s="191">
        <v>7.1227399999999996E-2</v>
      </c>
      <c r="I2925" s="190">
        <v>161.17859999999999</v>
      </c>
      <c r="J2925" s="189">
        <v>11.48</v>
      </c>
    </row>
    <row r="2926" spans="1:10" ht="22.9" customHeight="1" x14ac:dyDescent="0.25">
      <c r="A2926" s="192" t="s">
        <v>2643</v>
      </c>
      <c r="B2926" s="192" t="s">
        <v>2630</v>
      </c>
      <c r="C2926" s="192" t="s">
        <v>3519</v>
      </c>
      <c r="D2926" s="230" t="s">
        <v>1658</v>
      </c>
      <c r="E2926" s="231"/>
      <c r="F2926" s="232"/>
      <c r="G2926" s="192" t="s">
        <v>1574</v>
      </c>
      <c r="H2926" s="191">
        <v>1.1224000000000001</v>
      </c>
      <c r="I2926" s="190">
        <v>24.3611</v>
      </c>
      <c r="J2926" s="189">
        <v>27.34</v>
      </c>
    </row>
    <row r="2927" spans="1:10" ht="22.9" customHeight="1" x14ac:dyDescent="0.25">
      <c r="A2927" s="192" t="s">
        <v>2725</v>
      </c>
      <c r="B2927" s="192" t="s">
        <v>2630</v>
      </c>
      <c r="C2927" s="192" t="s">
        <v>2724</v>
      </c>
      <c r="D2927" s="230" t="s">
        <v>2050</v>
      </c>
      <c r="E2927" s="231"/>
      <c r="F2927" s="232"/>
      <c r="G2927" s="192" t="s">
        <v>1</v>
      </c>
      <c r="H2927" s="191">
        <v>2.16E-5</v>
      </c>
      <c r="I2927" s="190">
        <v>5020.1289999999999</v>
      </c>
      <c r="J2927" s="189">
        <v>0.11</v>
      </c>
    </row>
    <row r="2928" spans="1:10" ht="14.25" customHeight="1" x14ac:dyDescent="0.25">
      <c r="A2928" s="192" t="s">
        <v>2631</v>
      </c>
      <c r="B2928" s="192" t="s">
        <v>2630</v>
      </c>
      <c r="C2928" s="192" t="s">
        <v>2691</v>
      </c>
      <c r="D2928" s="230" t="s">
        <v>2690</v>
      </c>
      <c r="E2928" s="231"/>
      <c r="F2928" s="232"/>
      <c r="G2928" s="192" t="s">
        <v>0</v>
      </c>
      <c r="H2928" s="191">
        <v>0.20320849999999999</v>
      </c>
      <c r="I2928" s="190">
        <v>8.93</v>
      </c>
      <c r="J2928" s="189">
        <v>3.97</v>
      </c>
    </row>
    <row r="2929" spans="1:10" ht="14.25" customHeight="1" x14ac:dyDescent="0.25">
      <c r="A2929" s="192" t="s">
        <v>2631</v>
      </c>
      <c r="B2929" s="192" t="s">
        <v>2630</v>
      </c>
      <c r="C2929" s="192" t="s">
        <v>2639</v>
      </c>
      <c r="D2929" s="230" t="s">
        <v>2638</v>
      </c>
      <c r="E2929" s="231"/>
      <c r="F2929" s="232"/>
      <c r="G2929" s="192" t="s">
        <v>0</v>
      </c>
      <c r="H2929" s="191">
        <v>0.29877779999999998</v>
      </c>
      <c r="I2929" s="190">
        <v>8.93</v>
      </c>
      <c r="J2929" s="189">
        <v>5.83</v>
      </c>
    </row>
    <row r="2930" spans="1:10" ht="14.25" customHeight="1" x14ac:dyDescent="0.25">
      <c r="A2930" s="192" t="s">
        <v>2631</v>
      </c>
      <c r="B2930" s="192" t="s">
        <v>2630</v>
      </c>
      <c r="C2930" s="192" t="s">
        <v>2646</v>
      </c>
      <c r="D2930" s="230" t="s">
        <v>2645</v>
      </c>
      <c r="E2930" s="231"/>
      <c r="F2930" s="232"/>
      <c r="G2930" s="192" t="s">
        <v>0</v>
      </c>
      <c r="H2930" s="191">
        <v>0.80927559999999998</v>
      </c>
      <c r="I2930" s="190">
        <v>6.46</v>
      </c>
      <c r="J2930" s="189">
        <v>11.43</v>
      </c>
    </row>
    <row r="2931" spans="1:10" ht="14.25" customHeight="1" x14ac:dyDescent="0.25">
      <c r="A2931" s="192" t="s">
        <v>2631</v>
      </c>
      <c r="B2931" s="192" t="s">
        <v>2630</v>
      </c>
      <c r="C2931" s="192" t="s">
        <v>2713</v>
      </c>
      <c r="D2931" s="230" t="s">
        <v>2712</v>
      </c>
      <c r="E2931" s="231"/>
      <c r="F2931" s="232"/>
      <c r="G2931" s="192" t="s">
        <v>0</v>
      </c>
      <c r="H2931" s="191">
        <v>0.19463800000000001</v>
      </c>
      <c r="I2931" s="190">
        <v>6.7</v>
      </c>
      <c r="J2931" s="189">
        <v>2.85</v>
      </c>
    </row>
    <row r="2932" spans="1:10" ht="14.25" customHeight="1" x14ac:dyDescent="0.25">
      <c r="A2932" s="239" t="s">
        <v>2627</v>
      </c>
      <c r="B2932" s="240"/>
      <c r="C2932" s="240"/>
      <c r="D2932" s="240"/>
      <c r="E2932" s="241"/>
      <c r="F2932" s="188">
        <v>11.02</v>
      </c>
      <c r="G2932" s="239" t="s">
        <v>2626</v>
      </c>
      <c r="H2932" s="240"/>
      <c r="I2932" s="241"/>
      <c r="J2932" s="188">
        <v>120.74</v>
      </c>
    </row>
    <row r="2933" spans="1:10" ht="14.25" customHeight="1" x14ac:dyDescent="0.25">
      <c r="A2933" s="239" t="s">
        <v>2625</v>
      </c>
      <c r="B2933" s="240"/>
      <c r="C2933" s="240"/>
      <c r="D2933" s="240"/>
      <c r="E2933" s="241"/>
      <c r="F2933" s="188">
        <v>13.07</v>
      </c>
      <c r="G2933" s="239" t="s">
        <v>2624</v>
      </c>
      <c r="H2933" s="240"/>
      <c r="I2933" s="241"/>
      <c r="J2933" s="188">
        <v>27.13</v>
      </c>
    </row>
    <row r="2934" spans="1:10" ht="14.25" customHeight="1" x14ac:dyDescent="0.25">
      <c r="A2934" s="239" t="s">
        <v>2623</v>
      </c>
      <c r="B2934" s="240"/>
      <c r="C2934" s="240"/>
      <c r="D2934" s="240"/>
      <c r="E2934" s="241"/>
      <c r="F2934" s="188">
        <v>24.09</v>
      </c>
      <c r="G2934" s="239" t="s">
        <v>2622</v>
      </c>
      <c r="H2934" s="240"/>
      <c r="I2934" s="241"/>
      <c r="J2934" s="188">
        <v>147.87</v>
      </c>
    </row>
    <row r="2935" spans="1:10" ht="22.9" customHeight="1" x14ac:dyDescent="0.25">
      <c r="A2935" s="196" t="s">
        <v>1133</v>
      </c>
      <c r="B2935" s="196" t="s">
        <v>2630</v>
      </c>
      <c r="C2935" s="196" t="s">
        <v>3518</v>
      </c>
      <c r="D2935" s="233" t="s">
        <v>478</v>
      </c>
      <c r="E2935" s="234"/>
      <c r="F2935" s="234"/>
      <c r="G2935" s="234"/>
      <c r="H2935" s="234"/>
      <c r="I2935" s="235"/>
      <c r="J2935" s="196" t="s">
        <v>198</v>
      </c>
    </row>
    <row r="2936" spans="1:10" ht="14.25" customHeight="1" x14ac:dyDescent="0.25">
      <c r="A2936" s="195" t="s">
        <v>74</v>
      </c>
      <c r="B2936" s="195" t="s">
        <v>75</v>
      </c>
      <c r="C2936" s="195" t="s">
        <v>29</v>
      </c>
      <c r="D2936" s="236" t="s">
        <v>30</v>
      </c>
      <c r="E2936" s="237"/>
      <c r="F2936" s="238"/>
      <c r="G2936" s="195" t="s">
        <v>2635</v>
      </c>
      <c r="H2936" s="195" t="s">
        <v>1465</v>
      </c>
      <c r="I2936" s="194" t="s">
        <v>2634</v>
      </c>
      <c r="J2936" s="193" t="s">
        <v>76</v>
      </c>
    </row>
    <row r="2937" spans="1:10" ht="14.25" customHeight="1" x14ac:dyDescent="0.25">
      <c r="A2937" s="192" t="s">
        <v>2643</v>
      </c>
      <c r="B2937" s="192" t="s">
        <v>2630</v>
      </c>
      <c r="C2937" s="192" t="s">
        <v>2702</v>
      </c>
      <c r="D2937" s="230" t="s">
        <v>1597</v>
      </c>
      <c r="E2937" s="231"/>
      <c r="F2937" s="232"/>
      <c r="G2937" s="192" t="s">
        <v>1575</v>
      </c>
      <c r="H2937" s="191">
        <v>5.6800000000000003E-2</v>
      </c>
      <c r="I2937" s="190">
        <v>78.9893</v>
      </c>
      <c r="J2937" s="189">
        <v>4.49</v>
      </c>
    </row>
    <row r="2938" spans="1:10" ht="14.25" customHeight="1" x14ac:dyDescent="0.25">
      <c r="A2938" s="192" t="s">
        <v>2643</v>
      </c>
      <c r="B2938" s="192" t="s">
        <v>2630</v>
      </c>
      <c r="C2938" s="192" t="s">
        <v>2761</v>
      </c>
      <c r="D2938" s="230" t="s">
        <v>1909</v>
      </c>
      <c r="E2938" s="231"/>
      <c r="F2938" s="232"/>
      <c r="G2938" s="192" t="s">
        <v>1606</v>
      </c>
      <c r="H2938" s="191">
        <v>7.7099000000000001E-2</v>
      </c>
      <c r="I2938" s="190">
        <v>4.8365999999999998</v>
      </c>
      <c r="J2938" s="189">
        <v>0.37</v>
      </c>
    </row>
    <row r="2939" spans="1:10" ht="14.25" customHeight="1" x14ac:dyDescent="0.25">
      <c r="A2939" s="192" t="s">
        <v>2643</v>
      </c>
      <c r="B2939" s="192" t="s">
        <v>2630</v>
      </c>
      <c r="C2939" s="192" t="s">
        <v>3517</v>
      </c>
      <c r="D2939" s="230" t="s">
        <v>2317</v>
      </c>
      <c r="E2939" s="231"/>
      <c r="F2939" s="232"/>
      <c r="G2939" s="192" t="s">
        <v>1575</v>
      </c>
      <c r="H2939" s="191">
        <v>9.7999999999999997E-3</v>
      </c>
      <c r="I2939" s="190">
        <v>152.2508</v>
      </c>
      <c r="J2939" s="189">
        <v>1.49</v>
      </c>
    </row>
    <row r="2940" spans="1:10" ht="22.9" customHeight="1" x14ac:dyDescent="0.25">
      <c r="A2940" s="192" t="s">
        <v>2643</v>
      </c>
      <c r="B2940" s="192" t="s">
        <v>2630</v>
      </c>
      <c r="C2940" s="192" t="s">
        <v>3516</v>
      </c>
      <c r="D2940" s="230" t="s">
        <v>2614</v>
      </c>
      <c r="E2940" s="231"/>
      <c r="F2940" s="232"/>
      <c r="G2940" s="192" t="s">
        <v>1</v>
      </c>
      <c r="H2940" s="191">
        <v>1.59E-5</v>
      </c>
      <c r="I2940" s="190">
        <v>381.69240000000002</v>
      </c>
      <c r="J2940" s="189">
        <v>0.01</v>
      </c>
    </row>
    <row r="2941" spans="1:10" ht="18.399999999999999" customHeight="1" x14ac:dyDescent="0.25"/>
    <row r="2942" spans="1:10" ht="11.25" customHeight="1" x14ac:dyDescent="0.25">
      <c r="A2942" s="242" t="s">
        <v>2621</v>
      </c>
      <c r="B2942" s="242"/>
      <c r="C2942" s="242"/>
      <c r="D2942" s="242"/>
      <c r="E2942" s="242"/>
      <c r="F2942" s="242"/>
      <c r="G2942" s="242"/>
      <c r="H2942" s="242"/>
      <c r="I2942" s="242"/>
      <c r="J2942" s="242"/>
    </row>
    <row r="2943" spans="1:10" ht="11.25" customHeight="1" x14ac:dyDescent="0.25">
      <c r="A2943" s="242" t="s">
        <v>2620</v>
      </c>
      <c r="B2943" s="242"/>
      <c r="C2943" s="242"/>
      <c r="D2943" s="242"/>
      <c r="E2943" s="242"/>
      <c r="F2943" s="242"/>
      <c r="G2943" s="242"/>
      <c r="H2943" s="242"/>
      <c r="I2943" s="242"/>
      <c r="J2943" s="242"/>
    </row>
    <row r="2944" spans="1:10" ht="11.25" customHeight="1" x14ac:dyDescent="0.25">
      <c r="A2944" s="242" t="s">
        <v>2619</v>
      </c>
      <c r="B2944" s="242"/>
      <c r="C2944" s="242"/>
      <c r="D2944" s="242"/>
      <c r="E2944" s="242"/>
      <c r="F2944" s="242"/>
      <c r="G2944" s="242"/>
      <c r="H2944" s="242"/>
      <c r="I2944" s="242"/>
      <c r="J2944" s="242"/>
    </row>
    <row r="2945" spans="1:10" ht="70.900000000000006" customHeight="1" x14ac:dyDescent="0.25"/>
    <row r="2946" spans="1:10" ht="14.25" customHeight="1" x14ac:dyDescent="0.25">
      <c r="A2946" s="210" t="s">
        <v>2673</v>
      </c>
      <c r="B2946" s="211"/>
      <c r="C2946" s="211"/>
      <c r="D2946" s="211"/>
      <c r="E2946" s="211"/>
      <c r="F2946" s="211"/>
      <c r="G2946" s="211"/>
      <c r="H2946" s="211"/>
      <c r="I2946" s="211"/>
      <c r="J2946" s="212"/>
    </row>
    <row r="2947" spans="1:10" ht="14.25" customHeight="1" x14ac:dyDescent="0.25">
      <c r="A2947" s="200" t="s">
        <v>2672</v>
      </c>
      <c r="B2947" s="213" t="s">
        <v>77</v>
      </c>
      <c r="C2947" s="214"/>
      <c r="D2947" s="214"/>
      <c r="E2947" s="214"/>
      <c r="F2947" s="214"/>
      <c r="G2947" s="214"/>
      <c r="H2947" s="215"/>
      <c r="I2947" s="197" t="s">
        <v>2671</v>
      </c>
      <c r="J2947" s="192" t="s">
        <v>3515</v>
      </c>
    </row>
    <row r="2948" spans="1:10" ht="14.25" customHeight="1" x14ac:dyDescent="0.25">
      <c r="A2948" s="200" t="s">
        <v>81</v>
      </c>
      <c r="B2948" s="213" t="s">
        <v>85</v>
      </c>
      <c r="C2948" s="214"/>
      <c r="D2948" s="214"/>
      <c r="E2948" s="214"/>
      <c r="F2948" s="214"/>
      <c r="G2948" s="214"/>
      <c r="H2948" s="215"/>
      <c r="I2948" s="197" t="s">
        <v>2669</v>
      </c>
      <c r="J2948" s="202">
        <v>45477</v>
      </c>
    </row>
    <row r="2949" spans="1:10" ht="14.25" customHeight="1" x14ac:dyDescent="0.25">
      <c r="A2949" s="199" t="s">
        <v>2668</v>
      </c>
      <c r="B2949" s="213" t="s">
        <v>2667</v>
      </c>
      <c r="C2949" s="214"/>
      <c r="D2949" s="214"/>
      <c r="E2949" s="214"/>
      <c r="F2949" s="214"/>
      <c r="G2949" s="214"/>
      <c r="H2949" s="215"/>
      <c r="I2949" s="216" t="s">
        <v>2666</v>
      </c>
      <c r="J2949" s="217"/>
    </row>
    <row r="2950" spans="1:10" ht="14.25" customHeight="1" x14ac:dyDescent="0.25">
      <c r="A2950" s="218" t="s">
        <v>2665</v>
      </c>
      <c r="B2950" s="221" t="s">
        <v>2664</v>
      </c>
      <c r="C2950" s="222"/>
      <c r="D2950" s="222"/>
      <c r="E2950" s="222"/>
      <c r="F2950" s="222"/>
      <c r="G2950" s="222"/>
      <c r="H2950" s="223"/>
      <c r="I2950" s="197" t="s">
        <v>2663</v>
      </c>
      <c r="J2950" s="192" t="s">
        <v>2662</v>
      </c>
    </row>
    <row r="2951" spans="1:10" ht="14.25" customHeight="1" x14ac:dyDescent="0.25">
      <c r="A2951" s="219"/>
      <c r="B2951" s="224"/>
      <c r="C2951" s="225"/>
      <c r="D2951" s="225"/>
      <c r="E2951" s="225"/>
      <c r="F2951" s="225"/>
      <c r="G2951" s="225"/>
      <c r="H2951" s="226"/>
      <c r="I2951" s="198" t="s">
        <v>2661</v>
      </c>
      <c r="J2951" s="192" t="s">
        <v>2660</v>
      </c>
    </row>
    <row r="2952" spans="1:10" ht="14.25" customHeight="1" x14ac:dyDescent="0.25">
      <c r="A2952" s="219"/>
      <c r="B2952" s="224"/>
      <c r="C2952" s="225"/>
      <c r="D2952" s="225"/>
      <c r="E2952" s="225"/>
      <c r="F2952" s="225"/>
      <c r="G2952" s="225"/>
      <c r="H2952" s="226"/>
      <c r="I2952" s="216" t="s">
        <v>27</v>
      </c>
      <c r="J2952" s="217"/>
    </row>
    <row r="2953" spans="1:10" ht="14.25" customHeight="1" x14ac:dyDescent="0.25">
      <c r="A2953" s="219"/>
      <c r="B2953" s="227"/>
      <c r="C2953" s="228"/>
      <c r="D2953" s="228"/>
      <c r="E2953" s="228"/>
      <c r="F2953" s="228"/>
      <c r="G2953" s="228"/>
      <c r="H2953" s="229"/>
      <c r="I2953" s="197" t="s">
        <v>2659</v>
      </c>
      <c r="J2953" s="192" t="s">
        <v>2658</v>
      </c>
    </row>
    <row r="2954" spans="1:10" ht="14.25" customHeight="1" x14ac:dyDescent="0.25">
      <c r="A2954" s="220"/>
      <c r="B2954" s="230" t="s">
        <v>2383</v>
      </c>
      <c r="C2954" s="231"/>
      <c r="D2954" s="232"/>
      <c r="E2954" s="230" t="s">
        <v>2383</v>
      </c>
      <c r="F2954" s="231"/>
      <c r="G2954" s="231"/>
      <c r="H2954" s="232"/>
      <c r="I2954" s="197" t="s">
        <v>2657</v>
      </c>
      <c r="J2954" s="192" t="s">
        <v>2383</v>
      </c>
    </row>
    <row r="2955" spans="1:10" ht="14.25" customHeight="1" x14ac:dyDescent="0.25">
      <c r="A2955" s="197" t="s">
        <v>2656</v>
      </c>
      <c r="B2955" s="230" t="s">
        <v>2655</v>
      </c>
      <c r="C2955" s="231"/>
      <c r="D2955" s="231"/>
      <c r="E2955" s="231"/>
      <c r="F2955" s="231"/>
      <c r="G2955" s="231"/>
      <c r="H2955" s="231"/>
      <c r="I2955" s="231"/>
      <c r="J2955" s="232"/>
    </row>
    <row r="2956" spans="1:10" ht="32.65" customHeight="1" x14ac:dyDescent="0.25">
      <c r="A2956" s="192" t="s">
        <v>2643</v>
      </c>
      <c r="B2956" s="192" t="s">
        <v>2630</v>
      </c>
      <c r="C2956" s="192" t="s">
        <v>3514</v>
      </c>
      <c r="D2956" s="230" t="s">
        <v>1776</v>
      </c>
      <c r="E2956" s="231"/>
      <c r="F2956" s="232"/>
      <c r="G2956" s="192" t="s">
        <v>1574</v>
      </c>
      <c r="H2956" s="191">
        <v>1.03</v>
      </c>
      <c r="I2956" s="190">
        <v>42.970199999999998</v>
      </c>
      <c r="J2956" s="189">
        <v>44.26</v>
      </c>
    </row>
    <row r="2957" spans="1:10" ht="32.65" customHeight="1" x14ac:dyDescent="0.25">
      <c r="A2957" s="192" t="s">
        <v>2725</v>
      </c>
      <c r="B2957" s="192" t="s">
        <v>2630</v>
      </c>
      <c r="C2957" s="192" t="s">
        <v>3513</v>
      </c>
      <c r="D2957" s="230" t="s">
        <v>2571</v>
      </c>
      <c r="E2957" s="231"/>
      <c r="F2957" s="232"/>
      <c r="G2957" s="192" t="s">
        <v>1</v>
      </c>
      <c r="H2957" s="191">
        <v>1.29E-5</v>
      </c>
      <c r="I2957" s="190">
        <v>7120.393</v>
      </c>
      <c r="J2957" s="189">
        <v>0.09</v>
      </c>
    </row>
    <row r="2958" spans="1:10" ht="22.9" customHeight="1" x14ac:dyDescent="0.25">
      <c r="A2958" s="192" t="s">
        <v>2725</v>
      </c>
      <c r="B2958" s="192" t="s">
        <v>2630</v>
      </c>
      <c r="C2958" s="192" t="s">
        <v>3512</v>
      </c>
      <c r="D2958" s="230" t="s">
        <v>2534</v>
      </c>
      <c r="E2958" s="231"/>
      <c r="F2958" s="232"/>
      <c r="G2958" s="192" t="s">
        <v>1</v>
      </c>
      <c r="H2958" s="191">
        <v>1.8600000000000001E-5</v>
      </c>
      <c r="I2958" s="190">
        <v>11080.6965</v>
      </c>
      <c r="J2958" s="189">
        <v>0.21</v>
      </c>
    </row>
    <row r="2959" spans="1:10" ht="14.25" customHeight="1" x14ac:dyDescent="0.25">
      <c r="A2959" s="192" t="s">
        <v>2631</v>
      </c>
      <c r="B2959" s="192" t="s">
        <v>2630</v>
      </c>
      <c r="C2959" s="192" t="s">
        <v>3511</v>
      </c>
      <c r="D2959" s="230" t="s">
        <v>3510</v>
      </c>
      <c r="E2959" s="231"/>
      <c r="F2959" s="232"/>
      <c r="G2959" s="192" t="s">
        <v>0</v>
      </c>
      <c r="H2959" s="191">
        <v>0.43440630000000002</v>
      </c>
      <c r="I2959" s="190">
        <v>8.93</v>
      </c>
      <c r="J2959" s="189">
        <v>8.48</v>
      </c>
    </row>
    <row r="2960" spans="1:10" ht="14.25" customHeight="1" x14ac:dyDescent="0.25">
      <c r="A2960" s="192" t="s">
        <v>2631</v>
      </c>
      <c r="B2960" s="192" t="s">
        <v>2630</v>
      </c>
      <c r="C2960" s="192" t="s">
        <v>2646</v>
      </c>
      <c r="D2960" s="230" t="s">
        <v>2645</v>
      </c>
      <c r="E2960" s="231"/>
      <c r="F2960" s="232"/>
      <c r="G2960" s="192" t="s">
        <v>0</v>
      </c>
      <c r="H2960" s="191">
        <v>0.43440630000000002</v>
      </c>
      <c r="I2960" s="190">
        <v>6.46</v>
      </c>
      <c r="J2960" s="189">
        <v>6.14</v>
      </c>
    </row>
    <row r="2961" spans="1:10" ht="14.25" customHeight="1" x14ac:dyDescent="0.25">
      <c r="A2961" s="239" t="s">
        <v>2627</v>
      </c>
      <c r="B2961" s="240"/>
      <c r="C2961" s="240"/>
      <c r="D2961" s="240"/>
      <c r="E2961" s="241"/>
      <c r="F2961" s="188">
        <v>6.69</v>
      </c>
      <c r="G2961" s="239" t="s">
        <v>2626</v>
      </c>
      <c r="H2961" s="240"/>
      <c r="I2961" s="241"/>
      <c r="J2961" s="188">
        <v>72.150000000000006</v>
      </c>
    </row>
    <row r="2962" spans="1:10" ht="14.25" customHeight="1" x14ac:dyDescent="0.25">
      <c r="A2962" s="239" t="s">
        <v>2625</v>
      </c>
      <c r="B2962" s="240"/>
      <c r="C2962" s="240"/>
      <c r="D2962" s="240"/>
      <c r="E2962" s="241"/>
      <c r="F2962" s="188">
        <v>7.93</v>
      </c>
      <c r="G2962" s="239" t="s">
        <v>2624</v>
      </c>
      <c r="H2962" s="240"/>
      <c r="I2962" s="241"/>
      <c r="J2962" s="188">
        <v>16.21</v>
      </c>
    </row>
    <row r="2963" spans="1:10" ht="14.25" customHeight="1" x14ac:dyDescent="0.25">
      <c r="A2963" s="239" t="s">
        <v>2623</v>
      </c>
      <c r="B2963" s="240"/>
      <c r="C2963" s="240"/>
      <c r="D2963" s="240"/>
      <c r="E2963" s="241"/>
      <c r="F2963" s="188">
        <v>14.62</v>
      </c>
      <c r="G2963" s="239" t="s">
        <v>2622</v>
      </c>
      <c r="H2963" s="240"/>
      <c r="I2963" s="241"/>
      <c r="J2963" s="188">
        <v>88.36</v>
      </c>
    </row>
    <row r="2964" spans="1:10" ht="14.25" customHeight="1" x14ac:dyDescent="0.25">
      <c r="A2964" s="196" t="s">
        <v>1134</v>
      </c>
      <c r="B2964" s="196" t="s">
        <v>2630</v>
      </c>
      <c r="C2964" s="196" t="s">
        <v>3509</v>
      </c>
      <c r="D2964" s="233" t="s">
        <v>479</v>
      </c>
      <c r="E2964" s="234"/>
      <c r="F2964" s="234"/>
      <c r="G2964" s="234"/>
      <c r="H2964" s="234"/>
      <c r="I2964" s="235"/>
      <c r="J2964" s="196" t="s">
        <v>198</v>
      </c>
    </row>
    <row r="2965" spans="1:10" ht="14.25" customHeight="1" x14ac:dyDescent="0.25">
      <c r="A2965" s="195" t="s">
        <v>74</v>
      </c>
      <c r="B2965" s="195" t="s">
        <v>75</v>
      </c>
      <c r="C2965" s="195" t="s">
        <v>29</v>
      </c>
      <c r="D2965" s="236" t="s">
        <v>30</v>
      </c>
      <c r="E2965" s="237"/>
      <c r="F2965" s="238"/>
      <c r="G2965" s="195" t="s">
        <v>2635</v>
      </c>
      <c r="H2965" s="195" t="s">
        <v>1465</v>
      </c>
      <c r="I2965" s="194" t="s">
        <v>2634</v>
      </c>
      <c r="J2965" s="193" t="s">
        <v>76</v>
      </c>
    </row>
    <row r="2966" spans="1:10" ht="14.25" customHeight="1" x14ac:dyDescent="0.25">
      <c r="A2966" s="192" t="s">
        <v>2643</v>
      </c>
      <c r="B2966" s="192" t="s">
        <v>2630</v>
      </c>
      <c r="C2966" s="192" t="s">
        <v>3508</v>
      </c>
      <c r="D2966" s="230" t="s">
        <v>1815</v>
      </c>
      <c r="E2966" s="231"/>
      <c r="F2966" s="232"/>
      <c r="G2966" s="192" t="s">
        <v>1574</v>
      </c>
      <c r="H2966" s="191">
        <v>1</v>
      </c>
      <c r="I2966" s="190">
        <v>7.5182000000000002</v>
      </c>
      <c r="J2966" s="189">
        <v>7.52</v>
      </c>
    </row>
    <row r="2967" spans="1:10" ht="14.25" customHeight="1" x14ac:dyDescent="0.25">
      <c r="A2967" s="192" t="s">
        <v>2631</v>
      </c>
      <c r="B2967" s="192" t="s">
        <v>2630</v>
      </c>
      <c r="C2967" s="192" t="s">
        <v>2646</v>
      </c>
      <c r="D2967" s="230" t="s">
        <v>2645</v>
      </c>
      <c r="E2967" s="231"/>
      <c r="F2967" s="232"/>
      <c r="G2967" s="192" t="s">
        <v>0</v>
      </c>
      <c r="H2967" s="191">
        <v>0.1325596</v>
      </c>
      <c r="I2967" s="190">
        <v>6.46</v>
      </c>
      <c r="J2967" s="189">
        <v>1.87</v>
      </c>
    </row>
    <row r="2968" spans="1:10" ht="14.25" customHeight="1" x14ac:dyDescent="0.25">
      <c r="A2968" s="192" t="s">
        <v>2631</v>
      </c>
      <c r="B2968" s="192" t="s">
        <v>2630</v>
      </c>
      <c r="C2968" s="192" t="s">
        <v>3507</v>
      </c>
      <c r="D2968" s="230" t="s">
        <v>3506</v>
      </c>
      <c r="E2968" s="231"/>
      <c r="F2968" s="232"/>
      <c r="G2968" s="192" t="s">
        <v>0</v>
      </c>
      <c r="H2968" s="191">
        <v>3.31399E-2</v>
      </c>
      <c r="I2968" s="190">
        <v>6.46</v>
      </c>
      <c r="J2968" s="189">
        <v>0.47</v>
      </c>
    </row>
    <row r="2969" spans="1:10" ht="14.25" customHeight="1" x14ac:dyDescent="0.25">
      <c r="A2969" s="239" t="s">
        <v>2627</v>
      </c>
      <c r="B2969" s="240"/>
      <c r="C2969" s="240"/>
      <c r="D2969" s="240"/>
      <c r="E2969" s="241"/>
      <c r="F2969" s="188">
        <v>1.07</v>
      </c>
      <c r="G2969" s="239" t="s">
        <v>2626</v>
      </c>
      <c r="H2969" s="240"/>
      <c r="I2969" s="241"/>
      <c r="J2969" s="188">
        <v>11.11</v>
      </c>
    </row>
    <row r="2970" spans="1:10" ht="14.25" customHeight="1" x14ac:dyDescent="0.25">
      <c r="A2970" s="239" t="s">
        <v>2625</v>
      </c>
      <c r="B2970" s="240"/>
      <c r="C2970" s="240"/>
      <c r="D2970" s="240"/>
      <c r="E2970" s="241"/>
      <c r="F2970" s="188">
        <v>1.27</v>
      </c>
      <c r="G2970" s="239" t="s">
        <v>2624</v>
      </c>
      <c r="H2970" s="240"/>
      <c r="I2970" s="241"/>
      <c r="J2970" s="188">
        <v>2.5</v>
      </c>
    </row>
    <row r="2971" spans="1:10" ht="14.25" customHeight="1" x14ac:dyDescent="0.25">
      <c r="A2971" s="239" t="s">
        <v>2623</v>
      </c>
      <c r="B2971" s="240"/>
      <c r="C2971" s="240"/>
      <c r="D2971" s="240"/>
      <c r="E2971" s="241"/>
      <c r="F2971" s="188">
        <v>2.34</v>
      </c>
      <c r="G2971" s="239" t="s">
        <v>2622</v>
      </c>
      <c r="H2971" s="240"/>
      <c r="I2971" s="241"/>
      <c r="J2971" s="188">
        <v>13.61</v>
      </c>
    </row>
    <row r="2972" spans="1:10" ht="14.25" customHeight="1" x14ac:dyDescent="0.25">
      <c r="A2972" s="196" t="s">
        <v>3505</v>
      </c>
      <c r="B2972" s="196" t="s">
        <v>2637</v>
      </c>
      <c r="C2972" s="196" t="s">
        <v>3504</v>
      </c>
      <c r="D2972" s="233" t="s">
        <v>480</v>
      </c>
      <c r="E2972" s="234"/>
      <c r="F2972" s="234"/>
      <c r="G2972" s="234"/>
      <c r="H2972" s="234"/>
      <c r="I2972" s="235"/>
      <c r="J2972" s="196" t="s">
        <v>1576</v>
      </c>
    </row>
    <row r="2973" spans="1:10" ht="14.25" customHeight="1" x14ac:dyDescent="0.25">
      <c r="A2973" s="195" t="s">
        <v>74</v>
      </c>
      <c r="B2973" s="195" t="s">
        <v>75</v>
      </c>
      <c r="C2973" s="195" t="s">
        <v>29</v>
      </c>
      <c r="D2973" s="236" t="s">
        <v>30</v>
      </c>
      <c r="E2973" s="237"/>
      <c r="F2973" s="238"/>
      <c r="G2973" s="195" t="s">
        <v>2635</v>
      </c>
      <c r="H2973" s="195" t="s">
        <v>1465</v>
      </c>
      <c r="I2973" s="194" t="s">
        <v>2634</v>
      </c>
      <c r="J2973" s="193" t="s">
        <v>76</v>
      </c>
    </row>
    <row r="2974" spans="1:10" ht="14.25" customHeight="1" x14ac:dyDescent="0.25">
      <c r="A2974" s="192" t="s">
        <v>2643</v>
      </c>
      <c r="B2974" s="192" t="s">
        <v>2630</v>
      </c>
      <c r="C2974" s="192" t="s">
        <v>3503</v>
      </c>
      <c r="D2974" s="230" t="s">
        <v>1809</v>
      </c>
      <c r="E2974" s="231"/>
      <c r="F2974" s="232"/>
      <c r="G2974" s="192" t="s">
        <v>1575</v>
      </c>
      <c r="H2974" s="191">
        <v>1</v>
      </c>
      <c r="I2974" s="190">
        <v>78.9893</v>
      </c>
      <c r="J2974" s="189">
        <v>78.989999999999995</v>
      </c>
    </row>
    <row r="2975" spans="1:10" ht="14.25" customHeight="1" x14ac:dyDescent="0.25">
      <c r="A2975" s="192" t="s">
        <v>2631</v>
      </c>
      <c r="B2975" s="192" t="s">
        <v>2630</v>
      </c>
      <c r="C2975" s="192" t="s">
        <v>2646</v>
      </c>
      <c r="D2975" s="230" t="s">
        <v>2645</v>
      </c>
      <c r="E2975" s="231"/>
      <c r="F2975" s="232"/>
      <c r="G2975" s="192" t="s">
        <v>0</v>
      </c>
      <c r="H2975" s="191">
        <v>2.8310502999999998</v>
      </c>
      <c r="I2975" s="190">
        <v>6.46</v>
      </c>
      <c r="J2975" s="189">
        <v>39.99</v>
      </c>
    </row>
    <row r="2976" spans="1:10" ht="14.25" customHeight="1" x14ac:dyDescent="0.25">
      <c r="A2976" s="239" t="s">
        <v>2627</v>
      </c>
      <c r="B2976" s="240"/>
      <c r="C2976" s="240"/>
      <c r="D2976" s="240"/>
      <c r="E2976" s="241"/>
      <c r="F2976" s="188">
        <v>18.29</v>
      </c>
      <c r="G2976" s="239" t="s">
        <v>2626</v>
      </c>
      <c r="H2976" s="240"/>
      <c r="I2976" s="241"/>
      <c r="J2976" s="188">
        <v>140.38999999999999</v>
      </c>
    </row>
    <row r="2977" spans="1:10" ht="14.25" customHeight="1" x14ac:dyDescent="0.25">
      <c r="A2977" s="239" t="s">
        <v>2625</v>
      </c>
      <c r="B2977" s="240"/>
      <c r="C2977" s="240"/>
      <c r="D2977" s="240"/>
      <c r="E2977" s="241"/>
      <c r="F2977" s="188">
        <v>21.72</v>
      </c>
      <c r="G2977" s="239" t="s">
        <v>2624</v>
      </c>
      <c r="H2977" s="240"/>
      <c r="I2977" s="241"/>
      <c r="J2977" s="188">
        <v>31.55</v>
      </c>
    </row>
    <row r="2978" spans="1:10" ht="14.25" customHeight="1" x14ac:dyDescent="0.25">
      <c r="A2978" s="239" t="s">
        <v>2623</v>
      </c>
      <c r="B2978" s="240"/>
      <c r="C2978" s="240"/>
      <c r="D2978" s="240"/>
      <c r="E2978" s="241"/>
      <c r="F2978" s="188">
        <v>40.01</v>
      </c>
      <c r="G2978" s="239" t="s">
        <v>2622</v>
      </c>
      <c r="H2978" s="240"/>
      <c r="I2978" s="241"/>
      <c r="J2978" s="188">
        <v>171.94</v>
      </c>
    </row>
    <row r="2979" spans="1:10" ht="22.9" customHeight="1" x14ac:dyDescent="0.25">
      <c r="A2979" s="196" t="s">
        <v>1136</v>
      </c>
      <c r="B2979" s="196" t="s">
        <v>2630</v>
      </c>
      <c r="C2979" s="196" t="s">
        <v>3495</v>
      </c>
      <c r="D2979" s="233" t="s">
        <v>484</v>
      </c>
      <c r="E2979" s="234"/>
      <c r="F2979" s="234"/>
      <c r="G2979" s="234"/>
      <c r="H2979" s="234"/>
      <c r="I2979" s="235"/>
      <c r="J2979" s="196" t="s">
        <v>198</v>
      </c>
    </row>
    <row r="2980" spans="1:10" ht="14.25" customHeight="1" x14ac:dyDescent="0.25">
      <c r="A2980" s="195" t="s">
        <v>74</v>
      </c>
      <c r="B2980" s="195" t="s">
        <v>75</v>
      </c>
      <c r="C2980" s="195" t="s">
        <v>29</v>
      </c>
      <c r="D2980" s="236" t="s">
        <v>30</v>
      </c>
      <c r="E2980" s="237"/>
      <c r="F2980" s="238"/>
      <c r="G2980" s="195" t="s">
        <v>2635</v>
      </c>
      <c r="H2980" s="195" t="s">
        <v>1465</v>
      </c>
      <c r="I2980" s="194" t="s">
        <v>2634</v>
      </c>
      <c r="J2980" s="193" t="s">
        <v>76</v>
      </c>
    </row>
    <row r="2981" spans="1:10" ht="14.25" customHeight="1" x14ac:dyDescent="0.25">
      <c r="A2981" s="192" t="s">
        <v>2643</v>
      </c>
      <c r="B2981" s="192" t="s">
        <v>2630</v>
      </c>
      <c r="C2981" s="192" t="s">
        <v>3494</v>
      </c>
      <c r="D2981" s="230" t="s">
        <v>2121</v>
      </c>
      <c r="E2981" s="231"/>
      <c r="F2981" s="232"/>
      <c r="G2981" s="192" t="s">
        <v>1</v>
      </c>
      <c r="H2981" s="191">
        <v>0.1</v>
      </c>
      <c r="I2981" s="190">
        <v>0.72909999999999997</v>
      </c>
      <c r="J2981" s="189">
        <v>7.0000000000000007E-2</v>
      </c>
    </row>
    <row r="2982" spans="1:10" ht="14.25" customHeight="1" x14ac:dyDescent="0.25">
      <c r="A2982" s="192" t="s">
        <v>2643</v>
      </c>
      <c r="B2982" s="192" t="s">
        <v>2630</v>
      </c>
      <c r="C2982" s="192" t="s">
        <v>3493</v>
      </c>
      <c r="D2982" s="230" t="s">
        <v>1627</v>
      </c>
      <c r="E2982" s="231"/>
      <c r="F2982" s="232"/>
      <c r="G2982" s="192" t="s">
        <v>19</v>
      </c>
      <c r="H2982" s="191">
        <v>1.5518400000000001</v>
      </c>
      <c r="I2982" s="190">
        <v>3.8887</v>
      </c>
      <c r="J2982" s="189">
        <v>6.03</v>
      </c>
    </row>
    <row r="2983" spans="1:10" ht="14.25" customHeight="1" x14ac:dyDescent="0.25">
      <c r="A2983" s="192" t="s">
        <v>2631</v>
      </c>
      <c r="B2983" s="192" t="s">
        <v>2630</v>
      </c>
      <c r="C2983" s="192" t="s">
        <v>2675</v>
      </c>
      <c r="D2983" s="230" t="s">
        <v>2674</v>
      </c>
      <c r="E2983" s="231"/>
      <c r="F2983" s="232"/>
      <c r="G2983" s="192" t="s">
        <v>0</v>
      </c>
      <c r="H2983" s="191">
        <v>0.25276110000000002</v>
      </c>
      <c r="I2983" s="190">
        <v>8.93</v>
      </c>
      <c r="J2983" s="189">
        <v>4.9400000000000004</v>
      </c>
    </row>
    <row r="2984" spans="1:10" ht="14.25" customHeight="1" x14ac:dyDescent="0.25">
      <c r="A2984" s="192" t="s">
        <v>2631</v>
      </c>
      <c r="B2984" s="192" t="s">
        <v>2630</v>
      </c>
      <c r="C2984" s="192" t="s">
        <v>2646</v>
      </c>
      <c r="D2984" s="230" t="s">
        <v>2645</v>
      </c>
      <c r="E2984" s="231"/>
      <c r="F2984" s="232"/>
      <c r="G2984" s="192" t="s">
        <v>0</v>
      </c>
      <c r="H2984" s="191">
        <v>6.2811900000000004E-2</v>
      </c>
      <c r="I2984" s="190">
        <v>6.46</v>
      </c>
      <c r="J2984" s="189">
        <v>0.89</v>
      </c>
    </row>
    <row r="2985" spans="1:10" ht="14.25" customHeight="1" x14ac:dyDescent="0.25">
      <c r="A2985" s="239" t="s">
        <v>2627</v>
      </c>
      <c r="B2985" s="240"/>
      <c r="C2985" s="240"/>
      <c r="D2985" s="240"/>
      <c r="E2985" s="241"/>
      <c r="F2985" s="188">
        <v>2.66</v>
      </c>
      <c r="G2985" s="239" t="s">
        <v>2626</v>
      </c>
      <c r="H2985" s="240"/>
      <c r="I2985" s="241"/>
      <c r="J2985" s="188">
        <v>14.7</v>
      </c>
    </row>
    <row r="2986" spans="1:10" ht="14.25" customHeight="1" x14ac:dyDescent="0.25">
      <c r="A2986" s="239" t="s">
        <v>2625</v>
      </c>
      <c r="B2986" s="240"/>
      <c r="C2986" s="240"/>
      <c r="D2986" s="240"/>
      <c r="E2986" s="241"/>
      <c r="F2986" s="188">
        <v>3.16</v>
      </c>
      <c r="G2986" s="239" t="s">
        <v>2624</v>
      </c>
      <c r="H2986" s="240"/>
      <c r="I2986" s="241"/>
      <c r="J2986" s="188">
        <v>3.3</v>
      </c>
    </row>
    <row r="2987" spans="1:10" ht="14.25" customHeight="1" x14ac:dyDescent="0.25">
      <c r="A2987" s="239" t="s">
        <v>2623</v>
      </c>
      <c r="B2987" s="240"/>
      <c r="C2987" s="240"/>
      <c r="D2987" s="240"/>
      <c r="E2987" s="241"/>
      <c r="F2987" s="188">
        <v>5.82</v>
      </c>
      <c r="G2987" s="239" t="s">
        <v>2622</v>
      </c>
      <c r="H2987" s="240"/>
      <c r="I2987" s="241"/>
      <c r="J2987" s="188">
        <v>18</v>
      </c>
    </row>
    <row r="2988" spans="1:10" ht="14.25" customHeight="1" x14ac:dyDescent="0.25">
      <c r="A2988" s="196" t="s">
        <v>1137</v>
      </c>
      <c r="B2988" s="196" t="s">
        <v>2630</v>
      </c>
      <c r="C2988" s="196" t="s">
        <v>2876</v>
      </c>
      <c r="D2988" s="233" t="s">
        <v>485</v>
      </c>
      <c r="E2988" s="234"/>
      <c r="F2988" s="234"/>
      <c r="G2988" s="234"/>
      <c r="H2988" s="234"/>
      <c r="I2988" s="235"/>
      <c r="J2988" s="196" t="s">
        <v>198</v>
      </c>
    </row>
    <row r="2989" spans="1:10" ht="14.25" customHeight="1" x14ac:dyDescent="0.25">
      <c r="A2989" s="195" t="s">
        <v>74</v>
      </c>
      <c r="B2989" s="195" t="s">
        <v>75</v>
      </c>
      <c r="C2989" s="195" t="s">
        <v>29</v>
      </c>
      <c r="D2989" s="236" t="s">
        <v>30</v>
      </c>
      <c r="E2989" s="237"/>
      <c r="F2989" s="238"/>
      <c r="G2989" s="195" t="s">
        <v>2635</v>
      </c>
      <c r="H2989" s="195" t="s">
        <v>1465</v>
      </c>
      <c r="I2989" s="194" t="s">
        <v>2634</v>
      </c>
      <c r="J2989" s="193" t="s">
        <v>76</v>
      </c>
    </row>
    <row r="2990" spans="1:10" ht="14.25" customHeight="1" x14ac:dyDescent="0.25">
      <c r="A2990" s="192" t="s">
        <v>2643</v>
      </c>
      <c r="B2990" s="192" t="s">
        <v>2630</v>
      </c>
      <c r="C2990" s="192" t="s">
        <v>2875</v>
      </c>
      <c r="D2990" s="230" t="s">
        <v>1605</v>
      </c>
      <c r="E2990" s="231"/>
      <c r="F2990" s="232"/>
      <c r="G2990" s="192" t="s">
        <v>1606</v>
      </c>
      <c r="H2990" s="191">
        <v>0.22850000000000001</v>
      </c>
      <c r="I2990" s="190">
        <v>27.674600000000002</v>
      </c>
      <c r="J2990" s="189">
        <v>6.32</v>
      </c>
    </row>
    <row r="2991" spans="1:10" ht="14.25" customHeight="1" x14ac:dyDescent="0.25">
      <c r="A2991" s="192" t="s">
        <v>2631</v>
      </c>
      <c r="B2991" s="192" t="s">
        <v>2630</v>
      </c>
      <c r="C2991" s="192" t="s">
        <v>2675</v>
      </c>
      <c r="D2991" s="230" t="s">
        <v>2674</v>
      </c>
      <c r="E2991" s="231"/>
      <c r="F2991" s="232"/>
      <c r="G2991" s="192" t="s">
        <v>0</v>
      </c>
      <c r="H2991" s="191">
        <v>0.12824969999999999</v>
      </c>
      <c r="I2991" s="190">
        <v>8.93</v>
      </c>
      <c r="J2991" s="189">
        <v>2.5</v>
      </c>
    </row>
    <row r="2992" spans="1:10" ht="14.25" customHeight="1" x14ac:dyDescent="0.25">
      <c r="A2992" s="192" t="s">
        <v>2631</v>
      </c>
      <c r="B2992" s="192" t="s">
        <v>2630</v>
      </c>
      <c r="C2992" s="192" t="s">
        <v>2646</v>
      </c>
      <c r="D2992" s="230" t="s">
        <v>2645</v>
      </c>
      <c r="E2992" s="231"/>
      <c r="F2992" s="232"/>
      <c r="G2992" s="192" t="s">
        <v>0</v>
      </c>
      <c r="H2992" s="191">
        <v>4.2776099999999997E-2</v>
      </c>
      <c r="I2992" s="190">
        <v>6.46</v>
      </c>
      <c r="J2992" s="189">
        <v>0.6</v>
      </c>
    </row>
    <row r="2993" spans="1:10" ht="14.25" customHeight="1" x14ac:dyDescent="0.25">
      <c r="A2993" s="239" t="s">
        <v>2627</v>
      </c>
      <c r="B2993" s="240"/>
      <c r="C2993" s="240"/>
      <c r="D2993" s="240"/>
      <c r="E2993" s="241"/>
      <c r="F2993" s="188">
        <v>1.42</v>
      </c>
      <c r="G2993" s="239" t="s">
        <v>2626</v>
      </c>
      <c r="H2993" s="240"/>
      <c r="I2993" s="241"/>
      <c r="J2993" s="188">
        <v>10.92</v>
      </c>
    </row>
    <row r="2994" spans="1:10" ht="14.25" customHeight="1" x14ac:dyDescent="0.25">
      <c r="A2994" s="239" t="s">
        <v>2625</v>
      </c>
      <c r="B2994" s="240"/>
      <c r="C2994" s="240"/>
      <c r="D2994" s="240"/>
      <c r="E2994" s="241"/>
      <c r="F2994" s="188">
        <v>1.69</v>
      </c>
      <c r="G2994" s="239" t="s">
        <v>2624</v>
      </c>
      <c r="H2994" s="240"/>
      <c r="I2994" s="241"/>
      <c r="J2994" s="188">
        <v>2.4500000000000002</v>
      </c>
    </row>
    <row r="2995" spans="1:10" ht="14.25" customHeight="1" x14ac:dyDescent="0.25">
      <c r="A2995" s="239" t="s">
        <v>2623</v>
      </c>
      <c r="B2995" s="240"/>
      <c r="C2995" s="240"/>
      <c r="D2995" s="240"/>
      <c r="E2995" s="241"/>
      <c r="F2995" s="188">
        <v>3.11</v>
      </c>
      <c r="G2995" s="239" t="s">
        <v>2622</v>
      </c>
      <c r="H2995" s="240"/>
      <c r="I2995" s="241"/>
      <c r="J2995" s="188">
        <v>13.37</v>
      </c>
    </row>
    <row r="2996" spans="1:10" ht="14.25" customHeight="1" x14ac:dyDescent="0.25">
      <c r="A2996" s="196" t="s">
        <v>1138</v>
      </c>
      <c r="B2996" s="196" t="s">
        <v>2630</v>
      </c>
      <c r="C2996" s="196" t="s">
        <v>3502</v>
      </c>
      <c r="D2996" s="233" t="s">
        <v>486</v>
      </c>
      <c r="E2996" s="234"/>
      <c r="F2996" s="234"/>
      <c r="G2996" s="234"/>
      <c r="H2996" s="234"/>
      <c r="I2996" s="235"/>
      <c r="J2996" s="196" t="s">
        <v>198</v>
      </c>
    </row>
    <row r="2997" spans="1:10" ht="14.25" customHeight="1" x14ac:dyDescent="0.25">
      <c r="A2997" s="195" t="s">
        <v>74</v>
      </c>
      <c r="B2997" s="195" t="s">
        <v>75</v>
      </c>
      <c r="C2997" s="195" t="s">
        <v>29</v>
      </c>
      <c r="D2997" s="236" t="s">
        <v>30</v>
      </c>
      <c r="E2997" s="237"/>
      <c r="F2997" s="238"/>
      <c r="G2997" s="195" t="s">
        <v>2635</v>
      </c>
      <c r="H2997" s="195" t="s">
        <v>1465</v>
      </c>
      <c r="I2997" s="194" t="s">
        <v>2634</v>
      </c>
      <c r="J2997" s="193" t="s">
        <v>76</v>
      </c>
    </row>
    <row r="2998" spans="1:10" ht="14.25" customHeight="1" x14ac:dyDescent="0.25">
      <c r="A2998" s="192" t="s">
        <v>2643</v>
      </c>
      <c r="B2998" s="192" t="s">
        <v>2630</v>
      </c>
      <c r="C2998" s="192" t="s">
        <v>3494</v>
      </c>
      <c r="D2998" s="230" t="s">
        <v>2121</v>
      </c>
      <c r="E2998" s="231"/>
      <c r="F2998" s="232"/>
      <c r="G2998" s="192" t="s">
        <v>1</v>
      </c>
      <c r="H2998" s="191">
        <v>4.0099999999999997E-2</v>
      </c>
      <c r="I2998" s="190">
        <v>0.72909999999999997</v>
      </c>
      <c r="J2998" s="189">
        <v>0.03</v>
      </c>
    </row>
    <row r="2999" spans="1:10" ht="14.25" customHeight="1" x14ac:dyDescent="0.25">
      <c r="A2999" s="192" t="s">
        <v>2643</v>
      </c>
      <c r="B2999" s="192" t="s">
        <v>2630</v>
      </c>
      <c r="C2999" s="192" t="s">
        <v>3501</v>
      </c>
      <c r="D2999" s="230" t="s">
        <v>1935</v>
      </c>
      <c r="E2999" s="231"/>
      <c r="F2999" s="232"/>
      <c r="G2999" s="192" t="s">
        <v>19</v>
      </c>
      <c r="H2999" s="191">
        <v>0.7288</v>
      </c>
      <c r="I2999" s="190">
        <v>2.1631</v>
      </c>
      <c r="J2999" s="189">
        <v>1.58</v>
      </c>
    </row>
    <row r="3000" spans="1:10" ht="14.25" customHeight="1" x14ac:dyDescent="0.25">
      <c r="A3000" s="192" t="s">
        <v>2631</v>
      </c>
      <c r="B3000" s="192" t="s">
        <v>2630</v>
      </c>
      <c r="C3000" s="192" t="s">
        <v>2675</v>
      </c>
      <c r="D3000" s="230" t="s">
        <v>2674</v>
      </c>
      <c r="E3000" s="231"/>
      <c r="F3000" s="232"/>
      <c r="G3000" s="192" t="s">
        <v>0</v>
      </c>
      <c r="H3000" s="191">
        <v>0.3801448</v>
      </c>
      <c r="I3000" s="190">
        <v>8.93</v>
      </c>
      <c r="J3000" s="189">
        <v>7.42</v>
      </c>
    </row>
    <row r="3001" spans="1:10" ht="14.25" customHeight="1" x14ac:dyDescent="0.25">
      <c r="A3001" s="192" t="s">
        <v>2631</v>
      </c>
      <c r="B3001" s="192" t="s">
        <v>2630</v>
      </c>
      <c r="C3001" s="192" t="s">
        <v>2646</v>
      </c>
      <c r="D3001" s="230" t="s">
        <v>2645</v>
      </c>
      <c r="E3001" s="231"/>
      <c r="F3001" s="232"/>
      <c r="G3001" s="192" t="s">
        <v>0</v>
      </c>
      <c r="H3001" s="191">
        <v>0.12673999999999999</v>
      </c>
      <c r="I3001" s="190">
        <v>6.46</v>
      </c>
      <c r="J3001" s="189">
        <v>1.79</v>
      </c>
    </row>
    <row r="3002" spans="1:10" ht="14.25" customHeight="1" x14ac:dyDescent="0.25">
      <c r="A3002" s="239" t="s">
        <v>2627</v>
      </c>
      <c r="B3002" s="240"/>
      <c r="C3002" s="240"/>
      <c r="D3002" s="240"/>
      <c r="E3002" s="241"/>
      <c r="F3002" s="188">
        <v>4.21</v>
      </c>
      <c r="G3002" s="239" t="s">
        <v>2626</v>
      </c>
      <c r="H3002" s="240"/>
      <c r="I3002" s="241"/>
      <c r="J3002" s="188">
        <v>15.23</v>
      </c>
    </row>
    <row r="3003" spans="1:10" ht="14.25" customHeight="1" x14ac:dyDescent="0.25">
      <c r="A3003" s="239" t="s">
        <v>2625</v>
      </c>
      <c r="B3003" s="240"/>
      <c r="C3003" s="240"/>
      <c r="D3003" s="240"/>
      <c r="E3003" s="241"/>
      <c r="F3003" s="188">
        <v>5</v>
      </c>
      <c r="G3003" s="239" t="s">
        <v>2624</v>
      </c>
      <c r="H3003" s="240"/>
      <c r="I3003" s="241"/>
      <c r="J3003" s="188">
        <v>3.42</v>
      </c>
    </row>
    <row r="3004" spans="1:10" ht="14.25" customHeight="1" x14ac:dyDescent="0.25">
      <c r="A3004" s="239" t="s">
        <v>2623</v>
      </c>
      <c r="B3004" s="240"/>
      <c r="C3004" s="240"/>
      <c r="D3004" s="240"/>
      <c r="E3004" s="241"/>
      <c r="F3004" s="188">
        <v>9.2100000000000009</v>
      </c>
      <c r="G3004" s="239" t="s">
        <v>2622</v>
      </c>
      <c r="H3004" s="240"/>
      <c r="I3004" s="241"/>
      <c r="J3004" s="188">
        <v>18.649999999999999</v>
      </c>
    </row>
    <row r="3005" spans="1:10" ht="14.25" customHeight="1" x14ac:dyDescent="0.25">
      <c r="A3005" s="196" t="s">
        <v>1139</v>
      </c>
      <c r="B3005" s="196" t="s">
        <v>2630</v>
      </c>
      <c r="C3005" s="196" t="s">
        <v>3500</v>
      </c>
      <c r="D3005" s="233" t="s">
        <v>487</v>
      </c>
      <c r="E3005" s="234"/>
      <c r="F3005" s="234"/>
      <c r="G3005" s="234"/>
      <c r="H3005" s="234"/>
      <c r="I3005" s="235"/>
      <c r="J3005" s="196" t="s">
        <v>198</v>
      </c>
    </row>
    <row r="3006" spans="1:10" ht="14.25" customHeight="1" x14ac:dyDescent="0.25">
      <c r="A3006" s="195" t="s">
        <v>74</v>
      </c>
      <c r="B3006" s="195" t="s">
        <v>75</v>
      </c>
      <c r="C3006" s="195" t="s">
        <v>29</v>
      </c>
      <c r="D3006" s="236" t="s">
        <v>30</v>
      </c>
      <c r="E3006" s="237"/>
      <c r="F3006" s="238"/>
      <c r="G3006" s="195" t="s">
        <v>2635</v>
      </c>
      <c r="H3006" s="195" t="s">
        <v>1465</v>
      </c>
      <c r="I3006" s="194" t="s">
        <v>2634</v>
      </c>
      <c r="J3006" s="193" t="s">
        <v>76</v>
      </c>
    </row>
    <row r="3007" spans="1:10" ht="14.25" customHeight="1" x14ac:dyDescent="0.25">
      <c r="A3007" s="192" t="s">
        <v>2643</v>
      </c>
      <c r="B3007" s="192" t="s">
        <v>2630</v>
      </c>
      <c r="C3007" s="192" t="s">
        <v>2875</v>
      </c>
      <c r="D3007" s="230" t="s">
        <v>1605</v>
      </c>
      <c r="E3007" s="231"/>
      <c r="F3007" s="232"/>
      <c r="G3007" s="192" t="s">
        <v>1606</v>
      </c>
      <c r="H3007" s="191">
        <v>0.33</v>
      </c>
      <c r="I3007" s="190">
        <v>27.674600000000002</v>
      </c>
      <c r="J3007" s="189">
        <v>9.1300000000000008</v>
      </c>
    </row>
    <row r="3008" spans="1:10" ht="14.25" customHeight="1" x14ac:dyDescent="0.25">
      <c r="A3008" s="192" t="s">
        <v>2631</v>
      </c>
      <c r="B3008" s="192" t="s">
        <v>2630</v>
      </c>
      <c r="C3008" s="192" t="s">
        <v>2675</v>
      </c>
      <c r="D3008" s="230" t="s">
        <v>2674</v>
      </c>
      <c r="E3008" s="231"/>
      <c r="F3008" s="232"/>
      <c r="G3008" s="192" t="s">
        <v>0</v>
      </c>
      <c r="H3008" s="191">
        <v>0.1357727</v>
      </c>
      <c r="I3008" s="190">
        <v>8.93</v>
      </c>
      <c r="J3008" s="189">
        <v>2.65</v>
      </c>
    </row>
    <row r="3009" spans="1:10" ht="14.25" customHeight="1" x14ac:dyDescent="0.25">
      <c r="A3009" s="192" t="s">
        <v>2631</v>
      </c>
      <c r="B3009" s="192" t="s">
        <v>2630</v>
      </c>
      <c r="C3009" s="192" t="s">
        <v>2646</v>
      </c>
      <c r="D3009" s="230" t="s">
        <v>2645</v>
      </c>
      <c r="E3009" s="231"/>
      <c r="F3009" s="232"/>
      <c r="G3009" s="192" t="s">
        <v>0</v>
      </c>
      <c r="H3009" s="191">
        <v>4.9517199999999997E-2</v>
      </c>
      <c r="I3009" s="190">
        <v>6.46</v>
      </c>
      <c r="J3009" s="189">
        <v>0.7</v>
      </c>
    </row>
    <row r="3010" spans="1:10" ht="14.25" customHeight="1" x14ac:dyDescent="0.25">
      <c r="A3010" s="239" t="s">
        <v>2627</v>
      </c>
      <c r="B3010" s="240"/>
      <c r="C3010" s="240"/>
      <c r="D3010" s="240"/>
      <c r="E3010" s="241"/>
      <c r="F3010" s="188">
        <v>1.53</v>
      </c>
      <c r="G3010" s="239" t="s">
        <v>2626</v>
      </c>
      <c r="H3010" s="240"/>
      <c r="I3010" s="241"/>
      <c r="J3010" s="188">
        <v>14.09</v>
      </c>
    </row>
    <row r="3011" spans="1:10" ht="14.25" customHeight="1" x14ac:dyDescent="0.25">
      <c r="A3011" s="239" t="s">
        <v>2625</v>
      </c>
      <c r="B3011" s="240"/>
      <c r="C3011" s="240"/>
      <c r="D3011" s="240"/>
      <c r="E3011" s="241"/>
      <c r="F3011" s="188">
        <v>1.82</v>
      </c>
      <c r="G3011" s="239" t="s">
        <v>2624</v>
      </c>
      <c r="H3011" s="240"/>
      <c r="I3011" s="241"/>
      <c r="J3011" s="188">
        <v>3.17</v>
      </c>
    </row>
    <row r="3012" spans="1:10" ht="14.25" customHeight="1" x14ac:dyDescent="0.25">
      <c r="A3012" s="239" t="s">
        <v>2623</v>
      </c>
      <c r="B3012" s="240"/>
      <c r="C3012" s="240"/>
      <c r="D3012" s="240"/>
      <c r="E3012" s="241"/>
      <c r="F3012" s="188">
        <v>3.35</v>
      </c>
      <c r="G3012" s="239" t="s">
        <v>2622</v>
      </c>
      <c r="H3012" s="240"/>
      <c r="I3012" s="241"/>
      <c r="J3012" s="188">
        <v>17.260000000000002</v>
      </c>
    </row>
    <row r="3013" spans="1:10" ht="14.25" customHeight="1" x14ac:dyDescent="0.25">
      <c r="A3013" s="196" t="s">
        <v>1140</v>
      </c>
      <c r="B3013" s="196" t="s">
        <v>2630</v>
      </c>
      <c r="C3013" s="196" t="s">
        <v>3498</v>
      </c>
      <c r="D3013" s="233" t="s">
        <v>488</v>
      </c>
      <c r="E3013" s="234"/>
      <c r="F3013" s="234"/>
      <c r="G3013" s="234"/>
      <c r="H3013" s="234"/>
      <c r="I3013" s="235"/>
      <c r="J3013" s="196" t="s">
        <v>198</v>
      </c>
    </row>
    <row r="3014" spans="1:10" ht="14.25" customHeight="1" x14ac:dyDescent="0.25">
      <c r="A3014" s="195" t="s">
        <v>74</v>
      </c>
      <c r="B3014" s="195" t="s">
        <v>75</v>
      </c>
      <c r="C3014" s="195" t="s">
        <v>29</v>
      </c>
      <c r="D3014" s="236" t="s">
        <v>30</v>
      </c>
      <c r="E3014" s="237"/>
      <c r="F3014" s="238"/>
      <c r="G3014" s="195" t="s">
        <v>2635</v>
      </c>
      <c r="H3014" s="195" t="s">
        <v>1465</v>
      </c>
      <c r="I3014" s="194" t="s">
        <v>2634</v>
      </c>
      <c r="J3014" s="193" t="s">
        <v>76</v>
      </c>
    </row>
    <row r="3015" spans="1:10" ht="14.25" customHeight="1" x14ac:dyDescent="0.25">
      <c r="A3015" s="192" t="s">
        <v>2643</v>
      </c>
      <c r="B3015" s="192" t="s">
        <v>2630</v>
      </c>
      <c r="C3015" s="192" t="s">
        <v>2729</v>
      </c>
      <c r="D3015" s="230" t="s">
        <v>2214</v>
      </c>
      <c r="E3015" s="231"/>
      <c r="F3015" s="232"/>
      <c r="G3015" s="192" t="s">
        <v>1606</v>
      </c>
      <c r="H3015" s="191">
        <v>1.4E-2</v>
      </c>
      <c r="I3015" s="190">
        <v>19.224799999999998</v>
      </c>
      <c r="J3015" s="189">
        <v>0.27</v>
      </c>
    </row>
    <row r="3016" spans="1:10" ht="14.25" customHeight="1" x14ac:dyDescent="0.25">
      <c r="A3016" s="192" t="s">
        <v>2643</v>
      </c>
      <c r="B3016" s="192" t="s">
        <v>2630</v>
      </c>
      <c r="C3016" s="192" t="s">
        <v>2982</v>
      </c>
      <c r="D3016" s="230" t="s">
        <v>1778</v>
      </c>
      <c r="E3016" s="231"/>
      <c r="F3016" s="232"/>
      <c r="G3016" s="192" t="s">
        <v>1606</v>
      </c>
      <c r="H3016" s="191">
        <v>0.14030000000000001</v>
      </c>
      <c r="I3016" s="190">
        <v>30.275200000000002</v>
      </c>
      <c r="J3016" s="189">
        <v>4.25</v>
      </c>
    </row>
    <row r="3017" spans="1:10" ht="8.65" customHeight="1" x14ac:dyDescent="0.25"/>
    <row r="3018" spans="1:10" ht="11.25" customHeight="1" x14ac:dyDescent="0.25">
      <c r="A3018" s="242" t="s">
        <v>2621</v>
      </c>
      <c r="B3018" s="242"/>
      <c r="C3018" s="242"/>
      <c r="D3018" s="242"/>
      <c r="E3018" s="242"/>
      <c r="F3018" s="242"/>
      <c r="G3018" s="242"/>
      <c r="H3018" s="242"/>
      <c r="I3018" s="242"/>
      <c r="J3018" s="242"/>
    </row>
    <row r="3019" spans="1:10" ht="11.25" customHeight="1" x14ac:dyDescent="0.25">
      <c r="A3019" s="242" t="s">
        <v>2620</v>
      </c>
      <c r="B3019" s="242"/>
      <c r="C3019" s="242"/>
      <c r="D3019" s="242"/>
      <c r="E3019" s="242"/>
      <c r="F3019" s="242"/>
      <c r="G3019" s="242"/>
      <c r="H3019" s="242"/>
      <c r="I3019" s="242"/>
      <c r="J3019" s="242"/>
    </row>
    <row r="3020" spans="1:10" ht="11.25" customHeight="1" x14ac:dyDescent="0.25">
      <c r="A3020" s="242" t="s">
        <v>2619</v>
      </c>
      <c r="B3020" s="242"/>
      <c r="C3020" s="242"/>
      <c r="D3020" s="242"/>
      <c r="E3020" s="242"/>
      <c r="F3020" s="242"/>
      <c r="G3020" s="242"/>
      <c r="H3020" s="242"/>
      <c r="I3020" s="242"/>
      <c r="J3020" s="242"/>
    </row>
    <row r="3021" spans="1:10" ht="70.900000000000006" customHeight="1" x14ac:dyDescent="0.25"/>
    <row r="3022" spans="1:10" ht="14.25" customHeight="1" x14ac:dyDescent="0.25">
      <c r="A3022" s="210" t="s">
        <v>2673</v>
      </c>
      <c r="B3022" s="211"/>
      <c r="C3022" s="211"/>
      <c r="D3022" s="211"/>
      <c r="E3022" s="211"/>
      <c r="F3022" s="211"/>
      <c r="G3022" s="211"/>
      <c r="H3022" s="211"/>
      <c r="I3022" s="211"/>
      <c r="J3022" s="212"/>
    </row>
    <row r="3023" spans="1:10" ht="14.25" customHeight="1" x14ac:dyDescent="0.25">
      <c r="A3023" s="200" t="s">
        <v>2672</v>
      </c>
      <c r="B3023" s="213" t="s">
        <v>77</v>
      </c>
      <c r="C3023" s="214"/>
      <c r="D3023" s="214"/>
      <c r="E3023" s="214"/>
      <c r="F3023" s="214"/>
      <c r="G3023" s="214"/>
      <c r="H3023" s="215"/>
      <c r="I3023" s="197" t="s">
        <v>2671</v>
      </c>
      <c r="J3023" s="192" t="s">
        <v>3499</v>
      </c>
    </row>
    <row r="3024" spans="1:10" ht="14.25" customHeight="1" x14ac:dyDescent="0.25">
      <c r="A3024" s="200" t="s">
        <v>81</v>
      </c>
      <c r="B3024" s="213" t="s">
        <v>85</v>
      </c>
      <c r="C3024" s="214"/>
      <c r="D3024" s="214"/>
      <c r="E3024" s="214"/>
      <c r="F3024" s="214"/>
      <c r="G3024" s="214"/>
      <c r="H3024" s="215"/>
      <c r="I3024" s="197" t="s">
        <v>2669</v>
      </c>
      <c r="J3024" s="202">
        <v>45477</v>
      </c>
    </row>
    <row r="3025" spans="1:10" ht="14.25" customHeight="1" x14ac:dyDescent="0.25">
      <c r="A3025" s="199" t="s">
        <v>2668</v>
      </c>
      <c r="B3025" s="213" t="s">
        <v>2667</v>
      </c>
      <c r="C3025" s="214"/>
      <c r="D3025" s="214"/>
      <c r="E3025" s="214"/>
      <c r="F3025" s="214"/>
      <c r="G3025" s="214"/>
      <c r="H3025" s="215"/>
      <c r="I3025" s="216" t="s">
        <v>2666</v>
      </c>
      <c r="J3025" s="217"/>
    </row>
    <row r="3026" spans="1:10" ht="14.25" customHeight="1" x14ac:dyDescent="0.25">
      <c r="A3026" s="218" t="s">
        <v>2665</v>
      </c>
      <c r="B3026" s="221" t="s">
        <v>2664</v>
      </c>
      <c r="C3026" s="222"/>
      <c r="D3026" s="222"/>
      <c r="E3026" s="222"/>
      <c r="F3026" s="222"/>
      <c r="G3026" s="222"/>
      <c r="H3026" s="223"/>
      <c r="I3026" s="197" t="s">
        <v>2663</v>
      </c>
      <c r="J3026" s="192" t="s">
        <v>2662</v>
      </c>
    </row>
    <row r="3027" spans="1:10" ht="14.25" customHeight="1" x14ac:dyDescent="0.25">
      <c r="A3027" s="219"/>
      <c r="B3027" s="224"/>
      <c r="C3027" s="225"/>
      <c r="D3027" s="225"/>
      <c r="E3027" s="225"/>
      <c r="F3027" s="225"/>
      <c r="G3027" s="225"/>
      <c r="H3027" s="226"/>
      <c r="I3027" s="198" t="s">
        <v>2661</v>
      </c>
      <c r="J3027" s="192" t="s">
        <v>2660</v>
      </c>
    </row>
    <row r="3028" spans="1:10" ht="14.25" customHeight="1" x14ac:dyDescent="0.25">
      <c r="A3028" s="219"/>
      <c r="B3028" s="224"/>
      <c r="C3028" s="225"/>
      <c r="D3028" s="225"/>
      <c r="E3028" s="225"/>
      <c r="F3028" s="225"/>
      <c r="G3028" s="225"/>
      <c r="H3028" s="226"/>
      <c r="I3028" s="216" t="s">
        <v>27</v>
      </c>
      <c r="J3028" s="217"/>
    </row>
    <row r="3029" spans="1:10" ht="14.25" customHeight="1" x14ac:dyDescent="0.25">
      <c r="A3029" s="219"/>
      <c r="B3029" s="227"/>
      <c r="C3029" s="228"/>
      <c r="D3029" s="228"/>
      <c r="E3029" s="228"/>
      <c r="F3029" s="228"/>
      <c r="G3029" s="228"/>
      <c r="H3029" s="229"/>
      <c r="I3029" s="197" t="s">
        <v>2659</v>
      </c>
      <c r="J3029" s="192" t="s">
        <v>2658</v>
      </c>
    </row>
    <row r="3030" spans="1:10" ht="14.25" customHeight="1" x14ac:dyDescent="0.25">
      <c r="A3030" s="220"/>
      <c r="B3030" s="230" t="s">
        <v>2383</v>
      </c>
      <c r="C3030" s="231"/>
      <c r="D3030" s="232"/>
      <c r="E3030" s="230" t="s">
        <v>2383</v>
      </c>
      <c r="F3030" s="231"/>
      <c r="G3030" s="231"/>
      <c r="H3030" s="232"/>
      <c r="I3030" s="197" t="s">
        <v>2657</v>
      </c>
      <c r="J3030" s="192" t="s">
        <v>2383</v>
      </c>
    </row>
    <row r="3031" spans="1:10" ht="14.25" customHeight="1" x14ac:dyDescent="0.25">
      <c r="A3031" s="197" t="s">
        <v>2656</v>
      </c>
      <c r="B3031" s="230" t="s">
        <v>2655</v>
      </c>
      <c r="C3031" s="231"/>
      <c r="D3031" s="231"/>
      <c r="E3031" s="231"/>
      <c r="F3031" s="231"/>
      <c r="G3031" s="231"/>
      <c r="H3031" s="231"/>
      <c r="I3031" s="231"/>
      <c r="J3031" s="232"/>
    </row>
    <row r="3032" spans="1:10" ht="14.25" customHeight="1" x14ac:dyDescent="0.25">
      <c r="A3032" s="192" t="s">
        <v>2631</v>
      </c>
      <c r="B3032" s="192" t="s">
        <v>2630</v>
      </c>
      <c r="C3032" s="192" t="s">
        <v>2675</v>
      </c>
      <c r="D3032" s="230" t="s">
        <v>2674</v>
      </c>
      <c r="E3032" s="231"/>
      <c r="F3032" s="232"/>
      <c r="G3032" s="192" t="s">
        <v>0</v>
      </c>
      <c r="H3032" s="191">
        <v>0.2946454</v>
      </c>
      <c r="I3032" s="190">
        <v>8.93</v>
      </c>
      <c r="J3032" s="189">
        <v>5.75</v>
      </c>
    </row>
    <row r="3033" spans="1:10" ht="14.25" customHeight="1" x14ac:dyDescent="0.25">
      <c r="A3033" s="239" t="s">
        <v>2627</v>
      </c>
      <c r="B3033" s="240"/>
      <c r="C3033" s="240"/>
      <c r="D3033" s="240"/>
      <c r="E3033" s="241"/>
      <c r="F3033" s="188">
        <v>2.63</v>
      </c>
      <c r="G3033" s="239" t="s">
        <v>2626</v>
      </c>
      <c r="H3033" s="240"/>
      <c r="I3033" s="241"/>
      <c r="J3033" s="188">
        <v>12.94</v>
      </c>
    </row>
    <row r="3034" spans="1:10" ht="14.25" customHeight="1" x14ac:dyDescent="0.25">
      <c r="A3034" s="239" t="s">
        <v>2625</v>
      </c>
      <c r="B3034" s="240"/>
      <c r="C3034" s="240"/>
      <c r="D3034" s="240"/>
      <c r="E3034" s="241"/>
      <c r="F3034" s="188">
        <v>3.13</v>
      </c>
      <c r="G3034" s="239" t="s">
        <v>2624</v>
      </c>
      <c r="H3034" s="240"/>
      <c r="I3034" s="241"/>
      <c r="J3034" s="188">
        <v>2.91</v>
      </c>
    </row>
    <row r="3035" spans="1:10" ht="14.25" customHeight="1" x14ac:dyDescent="0.25">
      <c r="A3035" s="239" t="s">
        <v>2623</v>
      </c>
      <c r="B3035" s="240"/>
      <c r="C3035" s="240"/>
      <c r="D3035" s="240"/>
      <c r="E3035" s="241"/>
      <c r="F3035" s="188">
        <v>5.76</v>
      </c>
      <c r="G3035" s="239" t="s">
        <v>2622</v>
      </c>
      <c r="H3035" s="240"/>
      <c r="I3035" s="241"/>
      <c r="J3035" s="188">
        <v>15.85</v>
      </c>
    </row>
    <row r="3036" spans="1:10" ht="14.25" customHeight="1" x14ac:dyDescent="0.25">
      <c r="A3036" s="196" t="s">
        <v>1141</v>
      </c>
      <c r="B3036" s="196" t="s">
        <v>2630</v>
      </c>
      <c r="C3036" s="196" t="s">
        <v>3498</v>
      </c>
      <c r="D3036" s="233" t="s">
        <v>488</v>
      </c>
      <c r="E3036" s="234"/>
      <c r="F3036" s="234"/>
      <c r="G3036" s="234"/>
      <c r="H3036" s="234"/>
      <c r="I3036" s="235"/>
      <c r="J3036" s="196" t="s">
        <v>198</v>
      </c>
    </row>
    <row r="3037" spans="1:10" ht="14.25" customHeight="1" x14ac:dyDescent="0.25">
      <c r="A3037" s="195" t="s">
        <v>74</v>
      </c>
      <c r="B3037" s="195" t="s">
        <v>75</v>
      </c>
      <c r="C3037" s="195" t="s">
        <v>29</v>
      </c>
      <c r="D3037" s="236" t="s">
        <v>30</v>
      </c>
      <c r="E3037" s="237"/>
      <c r="F3037" s="238"/>
      <c r="G3037" s="195" t="s">
        <v>2635</v>
      </c>
      <c r="H3037" s="195" t="s">
        <v>1465</v>
      </c>
      <c r="I3037" s="194" t="s">
        <v>2634</v>
      </c>
      <c r="J3037" s="193" t="s">
        <v>76</v>
      </c>
    </row>
    <row r="3038" spans="1:10" ht="14.25" customHeight="1" x14ac:dyDescent="0.25">
      <c r="A3038" s="192" t="s">
        <v>2643</v>
      </c>
      <c r="B3038" s="192" t="s">
        <v>2630</v>
      </c>
      <c r="C3038" s="192" t="s">
        <v>2729</v>
      </c>
      <c r="D3038" s="230" t="s">
        <v>2214</v>
      </c>
      <c r="E3038" s="231"/>
      <c r="F3038" s="232"/>
      <c r="G3038" s="192" t="s">
        <v>1606</v>
      </c>
      <c r="H3038" s="191">
        <v>1.4E-2</v>
      </c>
      <c r="I3038" s="190">
        <v>19.224799999999998</v>
      </c>
      <c r="J3038" s="189">
        <v>0.27</v>
      </c>
    </row>
    <row r="3039" spans="1:10" ht="14.25" customHeight="1" x14ac:dyDescent="0.25">
      <c r="A3039" s="192" t="s">
        <v>2643</v>
      </c>
      <c r="B3039" s="192" t="s">
        <v>2630</v>
      </c>
      <c r="C3039" s="192" t="s">
        <v>2982</v>
      </c>
      <c r="D3039" s="230" t="s">
        <v>1778</v>
      </c>
      <c r="E3039" s="231"/>
      <c r="F3039" s="232"/>
      <c r="G3039" s="192" t="s">
        <v>1606</v>
      </c>
      <c r="H3039" s="191">
        <v>0.14030000000000001</v>
      </c>
      <c r="I3039" s="190">
        <v>30.275200000000002</v>
      </c>
      <c r="J3039" s="189">
        <v>4.25</v>
      </c>
    </row>
    <row r="3040" spans="1:10" ht="14.25" customHeight="1" x14ac:dyDescent="0.25">
      <c r="A3040" s="192" t="s">
        <v>2631</v>
      </c>
      <c r="B3040" s="192" t="s">
        <v>2630</v>
      </c>
      <c r="C3040" s="192" t="s">
        <v>2675</v>
      </c>
      <c r="D3040" s="230" t="s">
        <v>2674</v>
      </c>
      <c r="E3040" s="231"/>
      <c r="F3040" s="232"/>
      <c r="G3040" s="192" t="s">
        <v>0</v>
      </c>
      <c r="H3040" s="191">
        <v>0.2946454</v>
      </c>
      <c r="I3040" s="190">
        <v>8.93</v>
      </c>
      <c r="J3040" s="189">
        <v>5.75</v>
      </c>
    </row>
    <row r="3041" spans="1:10" ht="14.25" customHeight="1" x14ac:dyDescent="0.25">
      <c r="A3041" s="239" t="s">
        <v>2627</v>
      </c>
      <c r="B3041" s="240"/>
      <c r="C3041" s="240"/>
      <c r="D3041" s="240"/>
      <c r="E3041" s="241"/>
      <c r="F3041" s="188">
        <v>2.63</v>
      </c>
      <c r="G3041" s="239" t="s">
        <v>2626</v>
      </c>
      <c r="H3041" s="240"/>
      <c r="I3041" s="241"/>
      <c r="J3041" s="188">
        <v>12.94</v>
      </c>
    </row>
    <row r="3042" spans="1:10" ht="14.25" customHeight="1" x14ac:dyDescent="0.25">
      <c r="A3042" s="239" t="s">
        <v>2625</v>
      </c>
      <c r="B3042" s="240"/>
      <c r="C3042" s="240"/>
      <c r="D3042" s="240"/>
      <c r="E3042" s="241"/>
      <c r="F3042" s="188">
        <v>3.13</v>
      </c>
      <c r="G3042" s="239" t="s">
        <v>2624</v>
      </c>
      <c r="H3042" s="240"/>
      <c r="I3042" s="241"/>
      <c r="J3042" s="188">
        <v>2.91</v>
      </c>
    </row>
    <row r="3043" spans="1:10" ht="14.25" customHeight="1" x14ac:dyDescent="0.25">
      <c r="A3043" s="239" t="s">
        <v>2623</v>
      </c>
      <c r="B3043" s="240"/>
      <c r="C3043" s="240"/>
      <c r="D3043" s="240"/>
      <c r="E3043" s="241"/>
      <c r="F3043" s="188">
        <v>5.76</v>
      </c>
      <c r="G3043" s="239" t="s">
        <v>2622</v>
      </c>
      <c r="H3043" s="240"/>
      <c r="I3043" s="241"/>
      <c r="J3043" s="188">
        <v>15.85</v>
      </c>
    </row>
    <row r="3044" spans="1:10" ht="22.9" customHeight="1" x14ac:dyDescent="0.25">
      <c r="A3044" s="196" t="s">
        <v>1142</v>
      </c>
      <c r="B3044" s="196" t="s">
        <v>2630</v>
      </c>
      <c r="C3044" s="196" t="s">
        <v>3496</v>
      </c>
      <c r="D3044" s="233" t="s">
        <v>489</v>
      </c>
      <c r="E3044" s="234"/>
      <c r="F3044" s="234"/>
      <c r="G3044" s="234"/>
      <c r="H3044" s="234"/>
      <c r="I3044" s="235"/>
      <c r="J3044" s="196" t="s">
        <v>198</v>
      </c>
    </row>
    <row r="3045" spans="1:10" ht="14.25" customHeight="1" x14ac:dyDescent="0.25">
      <c r="A3045" s="195" t="s">
        <v>74</v>
      </c>
      <c r="B3045" s="195" t="s">
        <v>75</v>
      </c>
      <c r="C3045" s="195" t="s">
        <v>29</v>
      </c>
      <c r="D3045" s="236" t="s">
        <v>30</v>
      </c>
      <c r="E3045" s="237"/>
      <c r="F3045" s="238"/>
      <c r="G3045" s="195" t="s">
        <v>2635</v>
      </c>
      <c r="H3045" s="195" t="s">
        <v>1465</v>
      </c>
      <c r="I3045" s="194" t="s">
        <v>2634</v>
      </c>
      <c r="J3045" s="193" t="s">
        <v>76</v>
      </c>
    </row>
    <row r="3046" spans="1:10" ht="14.25" customHeight="1" x14ac:dyDescent="0.25">
      <c r="A3046" s="192" t="s">
        <v>2643</v>
      </c>
      <c r="B3046" s="192" t="s">
        <v>2630</v>
      </c>
      <c r="C3046" s="192" t="s">
        <v>2729</v>
      </c>
      <c r="D3046" s="230" t="s">
        <v>2214</v>
      </c>
      <c r="E3046" s="231"/>
      <c r="F3046" s="232"/>
      <c r="G3046" s="192" t="s">
        <v>1606</v>
      </c>
      <c r="H3046" s="191">
        <v>1.2699999999999999E-2</v>
      </c>
      <c r="I3046" s="190">
        <v>19.224799999999998</v>
      </c>
      <c r="J3046" s="189">
        <v>0.24</v>
      </c>
    </row>
    <row r="3047" spans="1:10" ht="14.25" customHeight="1" x14ac:dyDescent="0.25">
      <c r="A3047" s="192" t="s">
        <v>2643</v>
      </c>
      <c r="B3047" s="192" t="s">
        <v>2630</v>
      </c>
      <c r="C3047" s="192" t="s">
        <v>2982</v>
      </c>
      <c r="D3047" s="230" t="s">
        <v>1778</v>
      </c>
      <c r="E3047" s="231"/>
      <c r="F3047" s="232"/>
      <c r="G3047" s="192" t="s">
        <v>1606</v>
      </c>
      <c r="H3047" s="191">
        <v>0.12740000000000001</v>
      </c>
      <c r="I3047" s="190">
        <v>30.275200000000002</v>
      </c>
      <c r="J3047" s="189">
        <v>3.86</v>
      </c>
    </row>
    <row r="3048" spans="1:10" ht="14.25" customHeight="1" x14ac:dyDescent="0.25">
      <c r="A3048" s="192" t="s">
        <v>2631</v>
      </c>
      <c r="B3048" s="192" t="s">
        <v>2630</v>
      </c>
      <c r="C3048" s="192" t="s">
        <v>2675</v>
      </c>
      <c r="D3048" s="230" t="s">
        <v>2674</v>
      </c>
      <c r="E3048" s="231"/>
      <c r="F3048" s="232"/>
      <c r="G3048" s="192" t="s">
        <v>0</v>
      </c>
      <c r="H3048" s="191">
        <v>0.51771630000000002</v>
      </c>
      <c r="I3048" s="190">
        <v>8.93</v>
      </c>
      <c r="J3048" s="189">
        <v>10.11</v>
      </c>
    </row>
    <row r="3049" spans="1:10" ht="14.25" customHeight="1" x14ac:dyDescent="0.25">
      <c r="A3049" s="239" t="s">
        <v>2627</v>
      </c>
      <c r="B3049" s="240"/>
      <c r="C3049" s="240"/>
      <c r="D3049" s="240"/>
      <c r="E3049" s="241"/>
      <c r="F3049" s="188">
        <v>4.62</v>
      </c>
      <c r="G3049" s="239" t="s">
        <v>2626</v>
      </c>
      <c r="H3049" s="240"/>
      <c r="I3049" s="241"/>
      <c r="J3049" s="188">
        <v>18.91</v>
      </c>
    </row>
    <row r="3050" spans="1:10" ht="14.25" customHeight="1" x14ac:dyDescent="0.25">
      <c r="A3050" s="239" t="s">
        <v>2625</v>
      </c>
      <c r="B3050" s="240"/>
      <c r="C3050" s="240"/>
      <c r="D3050" s="240"/>
      <c r="E3050" s="241"/>
      <c r="F3050" s="188">
        <v>5.49</v>
      </c>
      <c r="G3050" s="239" t="s">
        <v>2624</v>
      </c>
      <c r="H3050" s="240"/>
      <c r="I3050" s="241"/>
      <c r="J3050" s="188">
        <v>4.25</v>
      </c>
    </row>
    <row r="3051" spans="1:10" ht="14.25" customHeight="1" x14ac:dyDescent="0.25">
      <c r="A3051" s="239" t="s">
        <v>2623</v>
      </c>
      <c r="B3051" s="240"/>
      <c r="C3051" s="240"/>
      <c r="D3051" s="240"/>
      <c r="E3051" s="241"/>
      <c r="F3051" s="188">
        <v>10.11</v>
      </c>
      <c r="G3051" s="239" t="s">
        <v>2622</v>
      </c>
      <c r="H3051" s="240"/>
      <c r="I3051" s="241"/>
      <c r="J3051" s="188">
        <v>23.16</v>
      </c>
    </row>
    <row r="3052" spans="1:10" ht="22.9" customHeight="1" x14ac:dyDescent="0.25">
      <c r="A3052" s="196" t="s">
        <v>3497</v>
      </c>
      <c r="B3052" s="196" t="s">
        <v>2630</v>
      </c>
      <c r="C3052" s="196" t="s">
        <v>3496</v>
      </c>
      <c r="D3052" s="233" t="s">
        <v>490</v>
      </c>
      <c r="E3052" s="234"/>
      <c r="F3052" s="234"/>
      <c r="G3052" s="234"/>
      <c r="H3052" s="234"/>
      <c r="I3052" s="235"/>
      <c r="J3052" s="196" t="s">
        <v>198</v>
      </c>
    </row>
    <row r="3053" spans="1:10" ht="14.25" customHeight="1" x14ac:dyDescent="0.25">
      <c r="A3053" s="195" t="s">
        <v>74</v>
      </c>
      <c r="B3053" s="195" t="s">
        <v>75</v>
      </c>
      <c r="C3053" s="195" t="s">
        <v>29</v>
      </c>
      <c r="D3053" s="236" t="s">
        <v>30</v>
      </c>
      <c r="E3053" s="237"/>
      <c r="F3053" s="238"/>
      <c r="G3053" s="195" t="s">
        <v>2635</v>
      </c>
      <c r="H3053" s="195" t="s">
        <v>1465</v>
      </c>
      <c r="I3053" s="194" t="s">
        <v>2634</v>
      </c>
      <c r="J3053" s="193" t="s">
        <v>76</v>
      </c>
    </row>
    <row r="3054" spans="1:10" ht="14.25" customHeight="1" x14ac:dyDescent="0.25">
      <c r="A3054" s="192" t="s">
        <v>2643</v>
      </c>
      <c r="B3054" s="192" t="s">
        <v>2630</v>
      </c>
      <c r="C3054" s="192" t="s">
        <v>2729</v>
      </c>
      <c r="D3054" s="230" t="s">
        <v>2214</v>
      </c>
      <c r="E3054" s="231"/>
      <c r="F3054" s="232"/>
      <c r="G3054" s="192" t="s">
        <v>1606</v>
      </c>
      <c r="H3054" s="191">
        <v>1.2699999999999999E-2</v>
      </c>
      <c r="I3054" s="190">
        <v>19.224799999999998</v>
      </c>
      <c r="J3054" s="189">
        <v>0.24</v>
      </c>
    </row>
    <row r="3055" spans="1:10" ht="14.25" customHeight="1" x14ac:dyDescent="0.25">
      <c r="A3055" s="192" t="s">
        <v>2643</v>
      </c>
      <c r="B3055" s="192" t="s">
        <v>2630</v>
      </c>
      <c r="C3055" s="192" t="s">
        <v>2982</v>
      </c>
      <c r="D3055" s="230" t="s">
        <v>1778</v>
      </c>
      <c r="E3055" s="231"/>
      <c r="F3055" s="232"/>
      <c r="G3055" s="192" t="s">
        <v>1606</v>
      </c>
      <c r="H3055" s="191">
        <v>0.12740000000000001</v>
      </c>
      <c r="I3055" s="190">
        <v>30.275200000000002</v>
      </c>
      <c r="J3055" s="189">
        <v>3.86</v>
      </c>
    </row>
    <row r="3056" spans="1:10" ht="14.25" customHeight="1" x14ac:dyDescent="0.25">
      <c r="A3056" s="192" t="s">
        <v>2631</v>
      </c>
      <c r="B3056" s="192" t="s">
        <v>2630</v>
      </c>
      <c r="C3056" s="192" t="s">
        <v>2675</v>
      </c>
      <c r="D3056" s="230" t="s">
        <v>2674</v>
      </c>
      <c r="E3056" s="231"/>
      <c r="F3056" s="232"/>
      <c r="G3056" s="192" t="s">
        <v>0</v>
      </c>
      <c r="H3056" s="191">
        <v>0.51771630000000002</v>
      </c>
      <c r="I3056" s="190">
        <v>8.93</v>
      </c>
      <c r="J3056" s="189">
        <v>10.11</v>
      </c>
    </row>
    <row r="3057" spans="1:10" ht="14.25" customHeight="1" x14ac:dyDescent="0.25">
      <c r="A3057" s="239" t="s">
        <v>2627</v>
      </c>
      <c r="B3057" s="240"/>
      <c r="C3057" s="240"/>
      <c r="D3057" s="240"/>
      <c r="E3057" s="241"/>
      <c r="F3057" s="188">
        <v>4.62</v>
      </c>
      <c r="G3057" s="239" t="s">
        <v>2626</v>
      </c>
      <c r="H3057" s="240"/>
      <c r="I3057" s="241"/>
      <c r="J3057" s="188">
        <v>18.91</v>
      </c>
    </row>
    <row r="3058" spans="1:10" ht="14.25" customHeight="1" x14ac:dyDescent="0.25">
      <c r="A3058" s="239" t="s">
        <v>2625</v>
      </c>
      <c r="B3058" s="240"/>
      <c r="C3058" s="240"/>
      <c r="D3058" s="240"/>
      <c r="E3058" s="241"/>
      <c r="F3058" s="188">
        <v>5.49</v>
      </c>
      <c r="G3058" s="239" t="s">
        <v>2624</v>
      </c>
      <c r="H3058" s="240"/>
      <c r="I3058" s="241"/>
      <c r="J3058" s="188">
        <v>4.25</v>
      </c>
    </row>
    <row r="3059" spans="1:10" ht="14.25" customHeight="1" x14ac:dyDescent="0.25">
      <c r="A3059" s="239" t="s">
        <v>2623</v>
      </c>
      <c r="B3059" s="240"/>
      <c r="C3059" s="240"/>
      <c r="D3059" s="240"/>
      <c r="E3059" s="241"/>
      <c r="F3059" s="188">
        <v>10.11</v>
      </c>
      <c r="G3059" s="239" t="s">
        <v>2622</v>
      </c>
      <c r="H3059" s="240"/>
      <c r="I3059" s="241"/>
      <c r="J3059" s="188">
        <v>23.16</v>
      </c>
    </row>
    <row r="3060" spans="1:10" ht="22.9" customHeight="1" x14ac:dyDescent="0.25">
      <c r="A3060" s="196" t="s">
        <v>1144</v>
      </c>
      <c r="B3060" s="196" t="s">
        <v>2630</v>
      </c>
      <c r="C3060" s="196" t="s">
        <v>3495</v>
      </c>
      <c r="D3060" s="233" t="s">
        <v>484</v>
      </c>
      <c r="E3060" s="234"/>
      <c r="F3060" s="234"/>
      <c r="G3060" s="234"/>
      <c r="H3060" s="234"/>
      <c r="I3060" s="235"/>
      <c r="J3060" s="196" t="s">
        <v>198</v>
      </c>
    </row>
    <row r="3061" spans="1:10" ht="14.25" customHeight="1" x14ac:dyDescent="0.25">
      <c r="A3061" s="195" t="s">
        <v>74</v>
      </c>
      <c r="B3061" s="195" t="s">
        <v>75</v>
      </c>
      <c r="C3061" s="195" t="s">
        <v>29</v>
      </c>
      <c r="D3061" s="236" t="s">
        <v>30</v>
      </c>
      <c r="E3061" s="237"/>
      <c r="F3061" s="238"/>
      <c r="G3061" s="195" t="s">
        <v>2635</v>
      </c>
      <c r="H3061" s="195" t="s">
        <v>1465</v>
      </c>
      <c r="I3061" s="194" t="s">
        <v>2634</v>
      </c>
      <c r="J3061" s="193" t="s">
        <v>76</v>
      </c>
    </row>
    <row r="3062" spans="1:10" ht="14.25" customHeight="1" x14ac:dyDescent="0.25">
      <c r="A3062" s="192" t="s">
        <v>2643</v>
      </c>
      <c r="B3062" s="192" t="s">
        <v>2630</v>
      </c>
      <c r="C3062" s="192" t="s">
        <v>3494</v>
      </c>
      <c r="D3062" s="230" t="s">
        <v>2121</v>
      </c>
      <c r="E3062" s="231"/>
      <c r="F3062" s="232"/>
      <c r="G3062" s="192" t="s">
        <v>1</v>
      </c>
      <c r="H3062" s="191">
        <v>0.1</v>
      </c>
      <c r="I3062" s="190">
        <v>0.72909999999999997</v>
      </c>
      <c r="J3062" s="189">
        <v>7.0000000000000007E-2</v>
      </c>
    </row>
    <row r="3063" spans="1:10" ht="14.25" customHeight="1" x14ac:dyDescent="0.25">
      <c r="A3063" s="192" t="s">
        <v>2643</v>
      </c>
      <c r="B3063" s="192" t="s">
        <v>2630</v>
      </c>
      <c r="C3063" s="192" t="s">
        <v>3493</v>
      </c>
      <c r="D3063" s="230" t="s">
        <v>1627</v>
      </c>
      <c r="E3063" s="231"/>
      <c r="F3063" s="232"/>
      <c r="G3063" s="192" t="s">
        <v>19</v>
      </c>
      <c r="H3063" s="191">
        <v>1.5518400000000001</v>
      </c>
      <c r="I3063" s="190">
        <v>3.8887</v>
      </c>
      <c r="J3063" s="189">
        <v>6.03</v>
      </c>
    </row>
    <row r="3064" spans="1:10" ht="14.25" customHeight="1" x14ac:dyDescent="0.25">
      <c r="A3064" s="192" t="s">
        <v>2631</v>
      </c>
      <c r="B3064" s="192" t="s">
        <v>2630</v>
      </c>
      <c r="C3064" s="192" t="s">
        <v>2675</v>
      </c>
      <c r="D3064" s="230" t="s">
        <v>2674</v>
      </c>
      <c r="E3064" s="231"/>
      <c r="F3064" s="232"/>
      <c r="G3064" s="192" t="s">
        <v>0</v>
      </c>
      <c r="H3064" s="191">
        <v>0.25276110000000002</v>
      </c>
      <c r="I3064" s="190">
        <v>8.93</v>
      </c>
      <c r="J3064" s="189">
        <v>4.9400000000000004</v>
      </c>
    </row>
    <row r="3065" spans="1:10" ht="14.25" customHeight="1" x14ac:dyDescent="0.25">
      <c r="A3065" s="192" t="s">
        <v>2631</v>
      </c>
      <c r="B3065" s="192" t="s">
        <v>2630</v>
      </c>
      <c r="C3065" s="192" t="s">
        <v>2646</v>
      </c>
      <c r="D3065" s="230" t="s">
        <v>2645</v>
      </c>
      <c r="E3065" s="231"/>
      <c r="F3065" s="232"/>
      <c r="G3065" s="192" t="s">
        <v>0</v>
      </c>
      <c r="H3065" s="191">
        <v>6.2811900000000004E-2</v>
      </c>
      <c r="I3065" s="190">
        <v>6.46</v>
      </c>
      <c r="J3065" s="189">
        <v>0.89</v>
      </c>
    </row>
    <row r="3066" spans="1:10" ht="14.25" customHeight="1" x14ac:dyDescent="0.25">
      <c r="A3066" s="239" t="s">
        <v>2627</v>
      </c>
      <c r="B3066" s="240"/>
      <c r="C3066" s="240"/>
      <c r="D3066" s="240"/>
      <c r="E3066" s="241"/>
      <c r="F3066" s="188">
        <v>2.66</v>
      </c>
      <c r="G3066" s="239" t="s">
        <v>2626</v>
      </c>
      <c r="H3066" s="240"/>
      <c r="I3066" s="241"/>
      <c r="J3066" s="188">
        <v>14.7</v>
      </c>
    </row>
    <row r="3067" spans="1:10" ht="14.25" customHeight="1" x14ac:dyDescent="0.25">
      <c r="A3067" s="239" t="s">
        <v>2625</v>
      </c>
      <c r="B3067" s="240"/>
      <c r="C3067" s="240"/>
      <c r="D3067" s="240"/>
      <c r="E3067" s="241"/>
      <c r="F3067" s="188">
        <v>3.16</v>
      </c>
      <c r="G3067" s="239" t="s">
        <v>2624</v>
      </c>
      <c r="H3067" s="240"/>
      <c r="I3067" s="241"/>
      <c r="J3067" s="188">
        <v>3.3</v>
      </c>
    </row>
    <row r="3068" spans="1:10" ht="14.25" customHeight="1" x14ac:dyDescent="0.25">
      <c r="A3068" s="239" t="s">
        <v>2623</v>
      </c>
      <c r="B3068" s="240"/>
      <c r="C3068" s="240"/>
      <c r="D3068" s="240"/>
      <c r="E3068" s="241"/>
      <c r="F3068" s="188">
        <v>5.82</v>
      </c>
      <c r="G3068" s="239" t="s">
        <v>2622</v>
      </c>
      <c r="H3068" s="240"/>
      <c r="I3068" s="241"/>
      <c r="J3068" s="188">
        <v>18</v>
      </c>
    </row>
    <row r="3069" spans="1:10" ht="14.25" customHeight="1" x14ac:dyDescent="0.25">
      <c r="A3069" s="196" t="s">
        <v>1145</v>
      </c>
      <c r="B3069" s="196" t="s">
        <v>2630</v>
      </c>
      <c r="C3069" s="196" t="s">
        <v>2876</v>
      </c>
      <c r="D3069" s="233" t="s">
        <v>485</v>
      </c>
      <c r="E3069" s="234"/>
      <c r="F3069" s="234"/>
      <c r="G3069" s="234"/>
      <c r="H3069" s="234"/>
      <c r="I3069" s="235"/>
      <c r="J3069" s="196" t="s">
        <v>198</v>
      </c>
    </row>
    <row r="3070" spans="1:10" ht="14.25" customHeight="1" x14ac:dyDescent="0.25">
      <c r="A3070" s="195" t="s">
        <v>74</v>
      </c>
      <c r="B3070" s="195" t="s">
        <v>75</v>
      </c>
      <c r="C3070" s="195" t="s">
        <v>29</v>
      </c>
      <c r="D3070" s="236" t="s">
        <v>30</v>
      </c>
      <c r="E3070" s="237"/>
      <c r="F3070" s="238"/>
      <c r="G3070" s="195" t="s">
        <v>2635</v>
      </c>
      <c r="H3070" s="195" t="s">
        <v>1465</v>
      </c>
      <c r="I3070" s="194" t="s">
        <v>2634</v>
      </c>
      <c r="J3070" s="193" t="s">
        <v>76</v>
      </c>
    </row>
    <row r="3071" spans="1:10" ht="14.25" customHeight="1" x14ac:dyDescent="0.25">
      <c r="A3071" s="192" t="s">
        <v>2643</v>
      </c>
      <c r="B3071" s="192" t="s">
        <v>2630</v>
      </c>
      <c r="C3071" s="192" t="s">
        <v>2875</v>
      </c>
      <c r="D3071" s="230" t="s">
        <v>1605</v>
      </c>
      <c r="E3071" s="231"/>
      <c r="F3071" s="232"/>
      <c r="G3071" s="192" t="s">
        <v>1606</v>
      </c>
      <c r="H3071" s="191">
        <v>0.22850000000000001</v>
      </c>
      <c r="I3071" s="190">
        <v>27.674600000000002</v>
      </c>
      <c r="J3071" s="189">
        <v>6.32</v>
      </c>
    </row>
    <row r="3072" spans="1:10" ht="14.25" customHeight="1" x14ac:dyDescent="0.25">
      <c r="A3072" s="192" t="s">
        <v>2631</v>
      </c>
      <c r="B3072" s="192" t="s">
        <v>2630</v>
      </c>
      <c r="C3072" s="192" t="s">
        <v>2675</v>
      </c>
      <c r="D3072" s="230" t="s">
        <v>2674</v>
      </c>
      <c r="E3072" s="231"/>
      <c r="F3072" s="232"/>
      <c r="G3072" s="192" t="s">
        <v>0</v>
      </c>
      <c r="H3072" s="191">
        <v>0.12824969999999999</v>
      </c>
      <c r="I3072" s="190">
        <v>8.93</v>
      </c>
      <c r="J3072" s="189">
        <v>2.5</v>
      </c>
    </row>
    <row r="3073" spans="1:10" ht="14.25" customHeight="1" x14ac:dyDescent="0.25">
      <c r="A3073" s="192" t="s">
        <v>2631</v>
      </c>
      <c r="B3073" s="192" t="s">
        <v>2630</v>
      </c>
      <c r="C3073" s="192" t="s">
        <v>2646</v>
      </c>
      <c r="D3073" s="230" t="s">
        <v>2645</v>
      </c>
      <c r="E3073" s="231"/>
      <c r="F3073" s="232"/>
      <c r="G3073" s="192" t="s">
        <v>0</v>
      </c>
      <c r="H3073" s="191">
        <v>4.2776099999999997E-2</v>
      </c>
      <c r="I3073" s="190">
        <v>6.46</v>
      </c>
      <c r="J3073" s="189">
        <v>0.6</v>
      </c>
    </row>
    <row r="3074" spans="1:10" ht="14.25" customHeight="1" x14ac:dyDescent="0.25">
      <c r="A3074" s="239" t="s">
        <v>2627</v>
      </c>
      <c r="B3074" s="240"/>
      <c r="C3074" s="240"/>
      <c r="D3074" s="240"/>
      <c r="E3074" s="241"/>
      <c r="F3074" s="188">
        <v>1.42</v>
      </c>
      <c r="G3074" s="239" t="s">
        <v>2626</v>
      </c>
      <c r="H3074" s="240"/>
      <c r="I3074" s="241"/>
      <c r="J3074" s="188">
        <v>10.92</v>
      </c>
    </row>
    <row r="3075" spans="1:10" ht="14.25" customHeight="1" x14ac:dyDescent="0.25">
      <c r="A3075" s="239" t="s">
        <v>2625</v>
      </c>
      <c r="B3075" s="240"/>
      <c r="C3075" s="240"/>
      <c r="D3075" s="240"/>
      <c r="E3075" s="241"/>
      <c r="F3075" s="188">
        <v>1.69</v>
      </c>
      <c r="G3075" s="239" t="s">
        <v>2624</v>
      </c>
      <c r="H3075" s="240"/>
      <c r="I3075" s="241"/>
      <c r="J3075" s="188">
        <v>2.4500000000000002</v>
      </c>
    </row>
    <row r="3076" spans="1:10" ht="14.25" customHeight="1" x14ac:dyDescent="0.25">
      <c r="A3076" s="239" t="s">
        <v>2623</v>
      </c>
      <c r="B3076" s="240"/>
      <c r="C3076" s="240"/>
      <c r="D3076" s="240"/>
      <c r="E3076" s="241"/>
      <c r="F3076" s="188">
        <v>3.11</v>
      </c>
      <c r="G3076" s="239" t="s">
        <v>2622</v>
      </c>
      <c r="H3076" s="240"/>
      <c r="I3076" s="241"/>
      <c r="J3076" s="188">
        <v>13.37</v>
      </c>
    </row>
    <row r="3077" spans="1:10" ht="14.25" customHeight="1" x14ac:dyDescent="0.25">
      <c r="A3077" s="196" t="s">
        <v>1146</v>
      </c>
      <c r="B3077" s="196" t="s">
        <v>2637</v>
      </c>
      <c r="C3077" s="196" t="s">
        <v>3492</v>
      </c>
      <c r="D3077" s="233" t="s">
        <v>495</v>
      </c>
      <c r="E3077" s="234"/>
      <c r="F3077" s="234"/>
      <c r="G3077" s="234"/>
      <c r="H3077" s="234"/>
      <c r="I3077" s="235"/>
      <c r="J3077" s="196" t="s">
        <v>1574</v>
      </c>
    </row>
    <row r="3078" spans="1:10" ht="14.25" customHeight="1" x14ac:dyDescent="0.25">
      <c r="A3078" s="195" t="s">
        <v>74</v>
      </c>
      <c r="B3078" s="195" t="s">
        <v>75</v>
      </c>
      <c r="C3078" s="195" t="s">
        <v>29</v>
      </c>
      <c r="D3078" s="236" t="s">
        <v>30</v>
      </c>
      <c r="E3078" s="237"/>
      <c r="F3078" s="238"/>
      <c r="G3078" s="195" t="s">
        <v>2635</v>
      </c>
      <c r="H3078" s="195" t="s">
        <v>1465</v>
      </c>
      <c r="I3078" s="194" t="s">
        <v>2634</v>
      </c>
      <c r="J3078" s="193" t="s">
        <v>76</v>
      </c>
    </row>
    <row r="3079" spans="1:10" ht="14.25" customHeight="1" x14ac:dyDescent="0.25">
      <c r="A3079" s="192" t="s">
        <v>2643</v>
      </c>
      <c r="B3079" s="192" t="s">
        <v>2650</v>
      </c>
      <c r="C3079" s="192" t="s">
        <v>3491</v>
      </c>
      <c r="D3079" s="230" t="s">
        <v>1641</v>
      </c>
      <c r="E3079" s="231"/>
      <c r="F3079" s="232"/>
      <c r="G3079" s="192" t="s">
        <v>1574</v>
      </c>
      <c r="H3079" s="191">
        <v>1</v>
      </c>
      <c r="I3079" s="190">
        <v>64.811700000000002</v>
      </c>
      <c r="J3079" s="189">
        <v>64.81</v>
      </c>
    </row>
    <row r="3080" spans="1:10" ht="14.25" customHeight="1" x14ac:dyDescent="0.25">
      <c r="A3080" s="192" t="s">
        <v>2631</v>
      </c>
      <c r="B3080" s="192" t="s">
        <v>2630</v>
      </c>
      <c r="C3080" s="192" t="s">
        <v>2675</v>
      </c>
      <c r="D3080" s="230" t="s">
        <v>2674</v>
      </c>
      <c r="E3080" s="231"/>
      <c r="F3080" s="232"/>
      <c r="G3080" s="192" t="s">
        <v>0</v>
      </c>
      <c r="H3080" s="191">
        <v>0.38806469999999998</v>
      </c>
      <c r="I3080" s="190">
        <v>8.93</v>
      </c>
      <c r="J3080" s="189">
        <v>7.58</v>
      </c>
    </row>
    <row r="3081" spans="1:10" ht="14.25" customHeight="1" x14ac:dyDescent="0.25">
      <c r="A3081" s="192" t="s">
        <v>2631</v>
      </c>
      <c r="B3081" s="192" t="s">
        <v>2630</v>
      </c>
      <c r="C3081" s="192" t="s">
        <v>2646</v>
      </c>
      <c r="D3081" s="230" t="s">
        <v>2645</v>
      </c>
      <c r="E3081" s="231"/>
      <c r="F3081" s="232"/>
      <c r="G3081" s="192" t="s">
        <v>0</v>
      </c>
      <c r="H3081" s="191">
        <v>0.38806469999999998</v>
      </c>
      <c r="I3081" s="190">
        <v>6.46</v>
      </c>
      <c r="J3081" s="189">
        <v>5.48</v>
      </c>
    </row>
    <row r="3082" spans="1:10" ht="14.25" customHeight="1" x14ac:dyDescent="0.25">
      <c r="A3082" s="239" t="s">
        <v>2627</v>
      </c>
      <c r="B3082" s="240"/>
      <c r="C3082" s="240"/>
      <c r="D3082" s="240"/>
      <c r="E3082" s="241"/>
      <c r="F3082" s="188">
        <v>5.97</v>
      </c>
      <c r="G3082" s="239" t="s">
        <v>2626</v>
      </c>
      <c r="H3082" s="240"/>
      <c r="I3082" s="241"/>
      <c r="J3082" s="188">
        <v>84.33</v>
      </c>
    </row>
    <row r="3083" spans="1:10" ht="14.25" customHeight="1" x14ac:dyDescent="0.25">
      <c r="A3083" s="239" t="s">
        <v>2625</v>
      </c>
      <c r="B3083" s="240"/>
      <c r="C3083" s="240"/>
      <c r="D3083" s="240"/>
      <c r="E3083" s="241"/>
      <c r="F3083" s="188">
        <v>7.1</v>
      </c>
      <c r="G3083" s="239" t="s">
        <v>2624</v>
      </c>
      <c r="H3083" s="240"/>
      <c r="I3083" s="241"/>
      <c r="J3083" s="188">
        <v>18.95</v>
      </c>
    </row>
    <row r="3084" spans="1:10" ht="14.25" customHeight="1" x14ac:dyDescent="0.25">
      <c r="A3084" s="239" t="s">
        <v>2623</v>
      </c>
      <c r="B3084" s="240"/>
      <c r="C3084" s="240"/>
      <c r="D3084" s="240"/>
      <c r="E3084" s="241"/>
      <c r="F3084" s="188">
        <v>13.07</v>
      </c>
      <c r="G3084" s="239" t="s">
        <v>2622</v>
      </c>
      <c r="H3084" s="240"/>
      <c r="I3084" s="241"/>
      <c r="J3084" s="188">
        <v>103.28</v>
      </c>
    </row>
    <row r="3085" spans="1:10" ht="22.9" customHeight="1" x14ac:dyDescent="0.25">
      <c r="A3085" s="196" t="s">
        <v>1147</v>
      </c>
      <c r="B3085" s="196" t="s">
        <v>2630</v>
      </c>
      <c r="C3085" s="196" t="s">
        <v>3490</v>
      </c>
      <c r="D3085" s="233" t="s">
        <v>499</v>
      </c>
      <c r="E3085" s="234"/>
      <c r="F3085" s="234"/>
      <c r="G3085" s="234"/>
      <c r="H3085" s="234"/>
      <c r="I3085" s="235"/>
      <c r="J3085" s="196" t="s">
        <v>1</v>
      </c>
    </row>
    <row r="3086" spans="1:10" ht="14.25" customHeight="1" x14ac:dyDescent="0.25">
      <c r="A3086" s="195" t="s">
        <v>74</v>
      </c>
      <c r="B3086" s="195" t="s">
        <v>75</v>
      </c>
      <c r="C3086" s="195" t="s">
        <v>29</v>
      </c>
      <c r="D3086" s="236" t="s">
        <v>30</v>
      </c>
      <c r="E3086" s="237"/>
      <c r="F3086" s="238"/>
      <c r="G3086" s="195" t="s">
        <v>2635</v>
      </c>
      <c r="H3086" s="195" t="s">
        <v>1465</v>
      </c>
      <c r="I3086" s="194" t="s">
        <v>2634</v>
      </c>
      <c r="J3086" s="193" t="s">
        <v>76</v>
      </c>
    </row>
    <row r="3087" spans="1:10" ht="14.25" customHeight="1" x14ac:dyDescent="0.25">
      <c r="A3087" s="192" t="s">
        <v>2643</v>
      </c>
      <c r="B3087" s="192" t="s">
        <v>2630</v>
      </c>
      <c r="C3087" s="192" t="s">
        <v>3489</v>
      </c>
      <c r="D3087" s="230" t="s">
        <v>2611</v>
      </c>
      <c r="E3087" s="231"/>
      <c r="F3087" s="232"/>
      <c r="G3087" s="192" t="s">
        <v>1</v>
      </c>
      <c r="H3087" s="191">
        <v>3.85E-2</v>
      </c>
      <c r="I3087" s="190">
        <v>23.972200000000001</v>
      </c>
      <c r="J3087" s="189">
        <v>0.92</v>
      </c>
    </row>
    <row r="3088" spans="1:10" ht="14.25" customHeight="1" x14ac:dyDescent="0.25">
      <c r="A3088" s="192" t="s">
        <v>2643</v>
      </c>
      <c r="B3088" s="192" t="s">
        <v>2630</v>
      </c>
      <c r="C3088" s="192" t="s">
        <v>3488</v>
      </c>
      <c r="D3088" s="230" t="s">
        <v>2490</v>
      </c>
      <c r="E3088" s="231"/>
      <c r="F3088" s="232"/>
      <c r="G3088" s="192" t="s">
        <v>1</v>
      </c>
      <c r="H3088" s="191">
        <v>1</v>
      </c>
      <c r="I3088" s="190">
        <v>20.650600000000001</v>
      </c>
      <c r="J3088" s="189">
        <v>20.65</v>
      </c>
    </row>
    <row r="3089" spans="1:10" ht="14.25" customHeight="1" x14ac:dyDescent="0.25">
      <c r="A3089" s="192" t="s">
        <v>2631</v>
      </c>
      <c r="B3089" s="192" t="s">
        <v>2630</v>
      </c>
      <c r="C3089" s="192" t="s">
        <v>2723</v>
      </c>
      <c r="D3089" s="230" t="s">
        <v>2722</v>
      </c>
      <c r="E3089" s="231"/>
      <c r="F3089" s="232"/>
      <c r="G3089" s="192" t="s">
        <v>0</v>
      </c>
      <c r="H3089" s="191">
        <v>0.153</v>
      </c>
      <c r="I3089" s="190">
        <v>6.7</v>
      </c>
      <c r="J3089" s="189">
        <v>2.2400000000000002</v>
      </c>
    </row>
    <row r="3090" spans="1:10" ht="14.25" customHeight="1" x14ac:dyDescent="0.25">
      <c r="A3090" s="192" t="s">
        <v>2631</v>
      </c>
      <c r="B3090" s="192" t="s">
        <v>2630</v>
      </c>
      <c r="C3090" s="192" t="s">
        <v>2719</v>
      </c>
      <c r="D3090" s="230" t="s">
        <v>2718</v>
      </c>
      <c r="E3090" s="231"/>
      <c r="F3090" s="232"/>
      <c r="G3090" s="192" t="s">
        <v>0</v>
      </c>
      <c r="H3090" s="191">
        <v>0.153</v>
      </c>
      <c r="I3090" s="190">
        <v>8.93</v>
      </c>
      <c r="J3090" s="189">
        <v>2.99</v>
      </c>
    </row>
    <row r="3091" spans="1:10" ht="14.25" customHeight="1" x14ac:dyDescent="0.25">
      <c r="A3091" s="239" t="s">
        <v>2627</v>
      </c>
      <c r="B3091" s="240"/>
      <c r="C3091" s="240"/>
      <c r="D3091" s="240"/>
      <c r="E3091" s="241"/>
      <c r="F3091" s="188">
        <v>2.39</v>
      </c>
      <c r="G3091" s="239" t="s">
        <v>2626</v>
      </c>
      <c r="H3091" s="240"/>
      <c r="I3091" s="241"/>
      <c r="J3091" s="188">
        <v>28.96</v>
      </c>
    </row>
    <row r="3092" spans="1:10" ht="14.25" customHeight="1" x14ac:dyDescent="0.25">
      <c r="A3092" s="239" t="s">
        <v>2625</v>
      </c>
      <c r="B3092" s="240"/>
      <c r="C3092" s="240"/>
      <c r="D3092" s="240"/>
      <c r="E3092" s="241"/>
      <c r="F3092" s="188">
        <v>2.84</v>
      </c>
      <c r="G3092" s="239" t="s">
        <v>2624</v>
      </c>
      <c r="H3092" s="240"/>
      <c r="I3092" s="241"/>
      <c r="J3092" s="188">
        <v>6.51</v>
      </c>
    </row>
    <row r="3093" spans="1:10" ht="14.25" customHeight="1" x14ac:dyDescent="0.25">
      <c r="A3093" s="239" t="s">
        <v>2623</v>
      </c>
      <c r="B3093" s="240"/>
      <c r="C3093" s="240"/>
      <c r="D3093" s="240"/>
      <c r="E3093" s="241"/>
      <c r="F3093" s="188">
        <v>5.23</v>
      </c>
      <c r="G3093" s="239" t="s">
        <v>2622</v>
      </c>
      <c r="H3093" s="240"/>
      <c r="I3093" s="241"/>
      <c r="J3093" s="188">
        <v>35.47</v>
      </c>
    </row>
    <row r="3094" spans="1:10" ht="13.9" customHeight="1" x14ac:dyDescent="0.25"/>
    <row r="3095" spans="1:10" ht="11.25" customHeight="1" x14ac:dyDescent="0.25">
      <c r="A3095" s="242" t="s">
        <v>2621</v>
      </c>
      <c r="B3095" s="242"/>
      <c r="C3095" s="242"/>
      <c r="D3095" s="242"/>
      <c r="E3095" s="242"/>
      <c r="F3095" s="242"/>
      <c r="G3095" s="242"/>
      <c r="H3095" s="242"/>
      <c r="I3095" s="242"/>
      <c r="J3095" s="242"/>
    </row>
    <row r="3096" spans="1:10" ht="11.25" customHeight="1" x14ac:dyDescent="0.25">
      <c r="A3096" s="242" t="s">
        <v>2620</v>
      </c>
      <c r="B3096" s="242"/>
      <c r="C3096" s="242"/>
      <c r="D3096" s="242"/>
      <c r="E3096" s="242"/>
      <c r="F3096" s="242"/>
      <c r="G3096" s="242"/>
      <c r="H3096" s="242"/>
      <c r="I3096" s="242"/>
      <c r="J3096" s="242"/>
    </row>
    <row r="3097" spans="1:10" ht="11.25" customHeight="1" x14ac:dyDescent="0.25">
      <c r="A3097" s="242" t="s">
        <v>2619</v>
      </c>
      <c r="B3097" s="242"/>
      <c r="C3097" s="242"/>
      <c r="D3097" s="242"/>
      <c r="E3097" s="242"/>
      <c r="F3097" s="242"/>
      <c r="G3097" s="242"/>
      <c r="H3097" s="242"/>
      <c r="I3097" s="242"/>
      <c r="J3097" s="242"/>
    </row>
    <row r="3098" spans="1:10" ht="70.900000000000006" customHeight="1" x14ac:dyDescent="0.25"/>
    <row r="3099" spans="1:10" ht="14.25" customHeight="1" x14ac:dyDescent="0.25">
      <c r="A3099" s="210" t="s">
        <v>2673</v>
      </c>
      <c r="B3099" s="211"/>
      <c r="C3099" s="211"/>
      <c r="D3099" s="211"/>
      <c r="E3099" s="211"/>
      <c r="F3099" s="211"/>
      <c r="G3099" s="211"/>
      <c r="H3099" s="211"/>
      <c r="I3099" s="211"/>
      <c r="J3099" s="212"/>
    </row>
    <row r="3100" spans="1:10" ht="14.25" customHeight="1" x14ac:dyDescent="0.25">
      <c r="A3100" s="200" t="s">
        <v>2672</v>
      </c>
      <c r="B3100" s="213" t="s">
        <v>77</v>
      </c>
      <c r="C3100" s="214"/>
      <c r="D3100" s="214"/>
      <c r="E3100" s="214"/>
      <c r="F3100" s="214"/>
      <c r="G3100" s="214"/>
      <c r="H3100" s="215"/>
      <c r="I3100" s="197" t="s">
        <v>2671</v>
      </c>
      <c r="J3100" s="192" t="s">
        <v>3487</v>
      </c>
    </row>
    <row r="3101" spans="1:10" ht="14.25" customHeight="1" x14ac:dyDescent="0.25">
      <c r="A3101" s="200" t="s">
        <v>81</v>
      </c>
      <c r="B3101" s="213" t="s">
        <v>85</v>
      </c>
      <c r="C3101" s="214"/>
      <c r="D3101" s="214"/>
      <c r="E3101" s="214"/>
      <c r="F3101" s="214"/>
      <c r="G3101" s="214"/>
      <c r="H3101" s="215"/>
      <c r="I3101" s="197" t="s">
        <v>2669</v>
      </c>
      <c r="J3101" s="202">
        <v>45477</v>
      </c>
    </row>
    <row r="3102" spans="1:10" ht="14.25" customHeight="1" x14ac:dyDescent="0.25">
      <c r="A3102" s="199" t="s">
        <v>2668</v>
      </c>
      <c r="B3102" s="213" t="s">
        <v>2667</v>
      </c>
      <c r="C3102" s="214"/>
      <c r="D3102" s="214"/>
      <c r="E3102" s="214"/>
      <c r="F3102" s="214"/>
      <c r="G3102" s="214"/>
      <c r="H3102" s="215"/>
      <c r="I3102" s="216" t="s">
        <v>2666</v>
      </c>
      <c r="J3102" s="217"/>
    </row>
    <row r="3103" spans="1:10" ht="14.25" customHeight="1" x14ac:dyDescent="0.25">
      <c r="A3103" s="218" t="s">
        <v>2665</v>
      </c>
      <c r="B3103" s="221" t="s">
        <v>2664</v>
      </c>
      <c r="C3103" s="222"/>
      <c r="D3103" s="222"/>
      <c r="E3103" s="222"/>
      <c r="F3103" s="222"/>
      <c r="G3103" s="222"/>
      <c r="H3103" s="223"/>
      <c r="I3103" s="197" t="s">
        <v>2663</v>
      </c>
      <c r="J3103" s="192" t="s">
        <v>2662</v>
      </c>
    </row>
    <row r="3104" spans="1:10" ht="14.25" customHeight="1" x14ac:dyDescent="0.25">
      <c r="A3104" s="219"/>
      <c r="B3104" s="224"/>
      <c r="C3104" s="225"/>
      <c r="D3104" s="225"/>
      <c r="E3104" s="225"/>
      <c r="F3104" s="225"/>
      <c r="G3104" s="225"/>
      <c r="H3104" s="226"/>
      <c r="I3104" s="198" t="s">
        <v>2661</v>
      </c>
      <c r="J3104" s="192" t="s">
        <v>2660</v>
      </c>
    </row>
    <row r="3105" spans="1:10" ht="14.25" customHeight="1" x14ac:dyDescent="0.25">
      <c r="A3105" s="219"/>
      <c r="B3105" s="224"/>
      <c r="C3105" s="225"/>
      <c r="D3105" s="225"/>
      <c r="E3105" s="225"/>
      <c r="F3105" s="225"/>
      <c r="G3105" s="225"/>
      <c r="H3105" s="226"/>
      <c r="I3105" s="216" t="s">
        <v>27</v>
      </c>
      <c r="J3105" s="217"/>
    </row>
    <row r="3106" spans="1:10" ht="14.25" customHeight="1" x14ac:dyDescent="0.25">
      <c r="A3106" s="219"/>
      <c r="B3106" s="227"/>
      <c r="C3106" s="228"/>
      <c r="D3106" s="228"/>
      <c r="E3106" s="228"/>
      <c r="F3106" s="228"/>
      <c r="G3106" s="228"/>
      <c r="H3106" s="229"/>
      <c r="I3106" s="197" t="s">
        <v>2659</v>
      </c>
      <c r="J3106" s="192" t="s">
        <v>2658</v>
      </c>
    </row>
    <row r="3107" spans="1:10" ht="14.25" customHeight="1" x14ac:dyDescent="0.25">
      <c r="A3107" s="220"/>
      <c r="B3107" s="230" t="s">
        <v>2383</v>
      </c>
      <c r="C3107" s="231"/>
      <c r="D3107" s="232"/>
      <c r="E3107" s="230" t="s">
        <v>2383</v>
      </c>
      <c r="F3107" s="231"/>
      <c r="G3107" s="231"/>
      <c r="H3107" s="232"/>
      <c r="I3107" s="197" t="s">
        <v>2657</v>
      </c>
      <c r="J3107" s="192" t="s">
        <v>2383</v>
      </c>
    </row>
    <row r="3108" spans="1:10" ht="14.25" customHeight="1" x14ac:dyDescent="0.25">
      <c r="A3108" s="197" t="s">
        <v>2656</v>
      </c>
      <c r="B3108" s="230" t="s">
        <v>2655</v>
      </c>
      <c r="C3108" s="231"/>
      <c r="D3108" s="231"/>
      <c r="E3108" s="231"/>
      <c r="F3108" s="231"/>
      <c r="G3108" s="231"/>
      <c r="H3108" s="231"/>
      <c r="I3108" s="231"/>
      <c r="J3108" s="232"/>
    </row>
    <row r="3109" spans="1:10" ht="22.9" customHeight="1" x14ac:dyDescent="0.25">
      <c r="A3109" s="196" t="s">
        <v>1148</v>
      </c>
      <c r="B3109" s="196" t="s">
        <v>2630</v>
      </c>
      <c r="C3109" s="196" t="s">
        <v>3486</v>
      </c>
      <c r="D3109" s="233" t="s">
        <v>500</v>
      </c>
      <c r="E3109" s="234"/>
      <c r="F3109" s="234"/>
      <c r="G3109" s="234"/>
      <c r="H3109" s="234"/>
      <c r="I3109" s="235"/>
      <c r="J3109" s="196" t="s">
        <v>1</v>
      </c>
    </row>
    <row r="3110" spans="1:10" ht="14.25" customHeight="1" x14ac:dyDescent="0.25">
      <c r="A3110" s="195" t="s">
        <v>74</v>
      </c>
      <c r="B3110" s="195" t="s">
        <v>75</v>
      </c>
      <c r="C3110" s="195" t="s">
        <v>29</v>
      </c>
      <c r="D3110" s="236" t="s">
        <v>30</v>
      </c>
      <c r="E3110" s="237"/>
      <c r="F3110" s="238"/>
      <c r="G3110" s="195" t="s">
        <v>2635</v>
      </c>
      <c r="H3110" s="195" t="s">
        <v>1465</v>
      </c>
      <c r="I3110" s="194" t="s">
        <v>2634</v>
      </c>
      <c r="J3110" s="193" t="s">
        <v>76</v>
      </c>
    </row>
    <row r="3111" spans="1:10" ht="14.25" customHeight="1" x14ac:dyDescent="0.25">
      <c r="A3111" s="192" t="s">
        <v>2643</v>
      </c>
      <c r="B3111" s="192" t="s">
        <v>2630</v>
      </c>
      <c r="C3111" s="192" t="s">
        <v>2784</v>
      </c>
      <c r="D3111" s="230" t="s">
        <v>1998</v>
      </c>
      <c r="E3111" s="231"/>
      <c r="F3111" s="232"/>
      <c r="G3111" s="192" t="s">
        <v>1</v>
      </c>
      <c r="H3111" s="191">
        <v>4.8999999999999998E-3</v>
      </c>
      <c r="I3111" s="190">
        <v>46.745399999999997</v>
      </c>
      <c r="J3111" s="189">
        <v>0.23</v>
      </c>
    </row>
    <row r="3112" spans="1:10" ht="14.25" customHeight="1" x14ac:dyDescent="0.25">
      <c r="A3112" s="192" t="s">
        <v>2643</v>
      </c>
      <c r="B3112" s="192" t="s">
        <v>2630</v>
      </c>
      <c r="C3112" s="192" t="s">
        <v>3485</v>
      </c>
      <c r="D3112" s="230" t="s">
        <v>2367</v>
      </c>
      <c r="E3112" s="231"/>
      <c r="F3112" s="232"/>
      <c r="G3112" s="192" t="s">
        <v>1</v>
      </c>
      <c r="H3112" s="191">
        <v>1</v>
      </c>
      <c r="I3112" s="190">
        <v>2.4952999999999999</v>
      </c>
      <c r="J3112" s="189">
        <v>2.5</v>
      </c>
    </row>
    <row r="3113" spans="1:10" ht="22.9" customHeight="1" x14ac:dyDescent="0.25">
      <c r="A3113" s="192" t="s">
        <v>2643</v>
      </c>
      <c r="B3113" s="192" t="s">
        <v>2630</v>
      </c>
      <c r="C3113" s="192" t="s">
        <v>3295</v>
      </c>
      <c r="D3113" s="230" t="s">
        <v>2055</v>
      </c>
      <c r="E3113" s="231"/>
      <c r="F3113" s="232"/>
      <c r="G3113" s="192" t="s">
        <v>1</v>
      </c>
      <c r="H3113" s="191">
        <v>2.5000000000000001E-2</v>
      </c>
      <c r="I3113" s="190">
        <v>19.2896</v>
      </c>
      <c r="J3113" s="189">
        <v>0.48</v>
      </c>
    </row>
    <row r="3114" spans="1:10" ht="14.25" customHeight="1" x14ac:dyDescent="0.25">
      <c r="A3114" s="192" t="s">
        <v>2643</v>
      </c>
      <c r="B3114" s="192" t="s">
        <v>2630</v>
      </c>
      <c r="C3114" s="192" t="s">
        <v>2782</v>
      </c>
      <c r="D3114" s="230" t="s">
        <v>1928</v>
      </c>
      <c r="E3114" s="231"/>
      <c r="F3114" s="232"/>
      <c r="G3114" s="192" t="s">
        <v>1</v>
      </c>
      <c r="H3114" s="191">
        <v>7.4999999999999997E-3</v>
      </c>
      <c r="I3114" s="190">
        <v>52.967399999999998</v>
      </c>
      <c r="J3114" s="189">
        <v>0.4</v>
      </c>
    </row>
    <row r="3115" spans="1:10" ht="14.25" customHeight="1" x14ac:dyDescent="0.25">
      <c r="A3115" s="192" t="s">
        <v>2643</v>
      </c>
      <c r="B3115" s="192" t="s">
        <v>2630</v>
      </c>
      <c r="C3115" s="192" t="s">
        <v>3484</v>
      </c>
      <c r="D3115" s="230" t="s">
        <v>2270</v>
      </c>
      <c r="E3115" s="231"/>
      <c r="F3115" s="232"/>
      <c r="G3115" s="192" t="s">
        <v>1</v>
      </c>
      <c r="H3115" s="191">
        <v>1</v>
      </c>
      <c r="I3115" s="190">
        <v>4.4720000000000004</v>
      </c>
      <c r="J3115" s="189">
        <v>4.47</v>
      </c>
    </row>
    <row r="3116" spans="1:10" ht="14.25" customHeight="1" x14ac:dyDescent="0.25">
      <c r="A3116" s="192" t="s">
        <v>2643</v>
      </c>
      <c r="B3116" s="192" t="s">
        <v>2630</v>
      </c>
      <c r="C3116" s="192" t="s">
        <v>2776</v>
      </c>
      <c r="D3116" s="230" t="s">
        <v>2260</v>
      </c>
      <c r="E3116" s="231"/>
      <c r="F3116" s="232"/>
      <c r="G3116" s="192" t="s">
        <v>1</v>
      </c>
      <c r="H3116" s="191">
        <v>1.2999999999999999E-2</v>
      </c>
      <c r="I3116" s="190">
        <v>1.4663999999999999</v>
      </c>
      <c r="J3116" s="189">
        <v>0.02</v>
      </c>
    </row>
    <row r="3117" spans="1:10" ht="14.25" customHeight="1" x14ac:dyDescent="0.25">
      <c r="A3117" s="192" t="s">
        <v>2631</v>
      </c>
      <c r="B3117" s="192" t="s">
        <v>2630</v>
      </c>
      <c r="C3117" s="192" t="s">
        <v>2723</v>
      </c>
      <c r="D3117" s="230" t="s">
        <v>2722</v>
      </c>
      <c r="E3117" s="231"/>
      <c r="F3117" s="232"/>
      <c r="G3117" s="192" t="s">
        <v>0</v>
      </c>
      <c r="H3117" s="191">
        <v>4.0517699999999997E-2</v>
      </c>
      <c r="I3117" s="190">
        <v>6.7</v>
      </c>
      <c r="J3117" s="189">
        <v>0.59</v>
      </c>
    </row>
    <row r="3118" spans="1:10" ht="14.25" customHeight="1" x14ac:dyDescent="0.25">
      <c r="A3118" s="192" t="s">
        <v>2631</v>
      </c>
      <c r="B3118" s="192" t="s">
        <v>2630</v>
      </c>
      <c r="C3118" s="192" t="s">
        <v>2719</v>
      </c>
      <c r="D3118" s="230" t="s">
        <v>2718</v>
      </c>
      <c r="E3118" s="231"/>
      <c r="F3118" s="232"/>
      <c r="G3118" s="192" t="s">
        <v>0</v>
      </c>
      <c r="H3118" s="191">
        <v>4.0517699999999997E-2</v>
      </c>
      <c r="I3118" s="190">
        <v>8.93</v>
      </c>
      <c r="J3118" s="189">
        <v>0.79</v>
      </c>
    </row>
    <row r="3119" spans="1:10" ht="14.25" customHeight="1" x14ac:dyDescent="0.25">
      <c r="A3119" s="239" t="s">
        <v>2627</v>
      </c>
      <c r="B3119" s="240"/>
      <c r="C3119" s="240"/>
      <c r="D3119" s="240"/>
      <c r="E3119" s="241"/>
      <c r="F3119" s="188">
        <v>0.63</v>
      </c>
      <c r="G3119" s="239" t="s">
        <v>2626</v>
      </c>
      <c r="H3119" s="240"/>
      <c r="I3119" s="241"/>
      <c r="J3119" s="188">
        <v>10.050000000000001</v>
      </c>
    </row>
    <row r="3120" spans="1:10" ht="14.25" customHeight="1" x14ac:dyDescent="0.25">
      <c r="A3120" s="239" t="s">
        <v>2625</v>
      </c>
      <c r="B3120" s="240"/>
      <c r="C3120" s="240"/>
      <c r="D3120" s="240"/>
      <c r="E3120" s="241"/>
      <c r="F3120" s="188">
        <v>0.76</v>
      </c>
      <c r="G3120" s="239" t="s">
        <v>2624</v>
      </c>
      <c r="H3120" s="240"/>
      <c r="I3120" s="241"/>
      <c r="J3120" s="188">
        <v>2.2599999999999998</v>
      </c>
    </row>
    <row r="3121" spans="1:10" ht="14.25" customHeight="1" x14ac:dyDescent="0.25">
      <c r="A3121" s="239" t="s">
        <v>2623</v>
      </c>
      <c r="B3121" s="240"/>
      <c r="C3121" s="240"/>
      <c r="D3121" s="240"/>
      <c r="E3121" s="241"/>
      <c r="F3121" s="188">
        <v>1.39</v>
      </c>
      <c r="G3121" s="239" t="s">
        <v>2622</v>
      </c>
      <c r="H3121" s="240"/>
      <c r="I3121" s="241"/>
      <c r="J3121" s="188">
        <v>12.31</v>
      </c>
    </row>
    <row r="3122" spans="1:10" ht="14.25" customHeight="1" x14ac:dyDescent="0.25">
      <c r="A3122" s="196" t="s">
        <v>1149</v>
      </c>
      <c r="B3122" s="196" t="s">
        <v>2630</v>
      </c>
      <c r="C3122" s="196" t="s">
        <v>3483</v>
      </c>
      <c r="D3122" s="233" t="s">
        <v>501</v>
      </c>
      <c r="E3122" s="234"/>
      <c r="F3122" s="234"/>
      <c r="G3122" s="234"/>
      <c r="H3122" s="234"/>
      <c r="I3122" s="235"/>
      <c r="J3122" s="196" t="s">
        <v>1</v>
      </c>
    </row>
    <row r="3123" spans="1:10" ht="14.25" customHeight="1" x14ac:dyDescent="0.25">
      <c r="A3123" s="195" t="s">
        <v>74</v>
      </c>
      <c r="B3123" s="195" t="s">
        <v>75</v>
      </c>
      <c r="C3123" s="195" t="s">
        <v>29</v>
      </c>
      <c r="D3123" s="236" t="s">
        <v>30</v>
      </c>
      <c r="E3123" s="237"/>
      <c r="F3123" s="238"/>
      <c r="G3123" s="195" t="s">
        <v>2635</v>
      </c>
      <c r="H3123" s="195" t="s">
        <v>1465</v>
      </c>
      <c r="I3123" s="194" t="s">
        <v>2634</v>
      </c>
      <c r="J3123" s="193" t="s">
        <v>76</v>
      </c>
    </row>
    <row r="3124" spans="1:10" ht="14.25" customHeight="1" x14ac:dyDescent="0.25">
      <c r="A3124" s="192" t="s">
        <v>2643</v>
      </c>
      <c r="B3124" s="192" t="s">
        <v>2630</v>
      </c>
      <c r="C3124" s="192" t="s">
        <v>2784</v>
      </c>
      <c r="D3124" s="230" t="s">
        <v>1998</v>
      </c>
      <c r="E3124" s="231"/>
      <c r="F3124" s="232"/>
      <c r="G3124" s="192" t="s">
        <v>1</v>
      </c>
      <c r="H3124" s="191">
        <v>7.1000000000000004E-3</v>
      </c>
      <c r="I3124" s="190">
        <v>46.745399999999997</v>
      </c>
      <c r="J3124" s="189">
        <v>0.33</v>
      </c>
    </row>
    <row r="3125" spans="1:10" ht="14.25" customHeight="1" x14ac:dyDescent="0.25">
      <c r="A3125" s="192" t="s">
        <v>2643</v>
      </c>
      <c r="B3125" s="192" t="s">
        <v>2630</v>
      </c>
      <c r="C3125" s="192" t="s">
        <v>3482</v>
      </c>
      <c r="D3125" s="230" t="s">
        <v>2206</v>
      </c>
      <c r="E3125" s="231"/>
      <c r="F3125" s="232"/>
      <c r="G3125" s="192" t="s">
        <v>1</v>
      </c>
      <c r="H3125" s="191">
        <v>1</v>
      </c>
      <c r="I3125" s="190">
        <v>0.64</v>
      </c>
      <c r="J3125" s="189">
        <v>0.64</v>
      </c>
    </row>
    <row r="3126" spans="1:10" ht="14.25" customHeight="1" x14ac:dyDescent="0.25">
      <c r="A3126" s="192" t="s">
        <v>2643</v>
      </c>
      <c r="B3126" s="192" t="s">
        <v>2630</v>
      </c>
      <c r="C3126" s="192" t="s">
        <v>2782</v>
      </c>
      <c r="D3126" s="230" t="s">
        <v>1928</v>
      </c>
      <c r="E3126" s="231"/>
      <c r="F3126" s="232"/>
      <c r="G3126" s="192" t="s">
        <v>1</v>
      </c>
      <c r="H3126" s="191">
        <v>8.0000000000000002E-3</v>
      </c>
      <c r="I3126" s="190">
        <v>52.967399999999998</v>
      </c>
      <c r="J3126" s="189">
        <v>0.42</v>
      </c>
    </row>
    <row r="3127" spans="1:10" ht="14.25" customHeight="1" x14ac:dyDescent="0.25">
      <c r="A3127" s="192" t="s">
        <v>2643</v>
      </c>
      <c r="B3127" s="192" t="s">
        <v>2630</v>
      </c>
      <c r="C3127" s="192" t="s">
        <v>2776</v>
      </c>
      <c r="D3127" s="230" t="s">
        <v>2260</v>
      </c>
      <c r="E3127" s="231"/>
      <c r="F3127" s="232"/>
      <c r="G3127" s="192" t="s">
        <v>1</v>
      </c>
      <c r="H3127" s="191">
        <v>3.3799999999999997E-2</v>
      </c>
      <c r="I3127" s="190">
        <v>1.4663999999999999</v>
      </c>
      <c r="J3127" s="189">
        <v>0.05</v>
      </c>
    </row>
    <row r="3128" spans="1:10" ht="14.25" customHeight="1" x14ac:dyDescent="0.25">
      <c r="A3128" s="192" t="s">
        <v>2631</v>
      </c>
      <c r="B3128" s="192" t="s">
        <v>2630</v>
      </c>
      <c r="C3128" s="192" t="s">
        <v>2723</v>
      </c>
      <c r="D3128" s="230" t="s">
        <v>2722</v>
      </c>
      <c r="E3128" s="231"/>
      <c r="F3128" s="232"/>
      <c r="G3128" s="192" t="s">
        <v>0</v>
      </c>
      <c r="H3128" s="191">
        <v>0.1157455</v>
      </c>
      <c r="I3128" s="190">
        <v>6.7</v>
      </c>
      <c r="J3128" s="189">
        <v>1.7</v>
      </c>
    </row>
    <row r="3129" spans="1:10" ht="14.25" customHeight="1" x14ac:dyDescent="0.25">
      <c r="A3129" s="192" t="s">
        <v>2631</v>
      </c>
      <c r="B3129" s="192" t="s">
        <v>2630</v>
      </c>
      <c r="C3129" s="192" t="s">
        <v>2719</v>
      </c>
      <c r="D3129" s="230" t="s">
        <v>2718</v>
      </c>
      <c r="E3129" s="231"/>
      <c r="F3129" s="232"/>
      <c r="G3129" s="192" t="s">
        <v>0</v>
      </c>
      <c r="H3129" s="191">
        <v>0.1157455</v>
      </c>
      <c r="I3129" s="190">
        <v>8.93</v>
      </c>
      <c r="J3129" s="189">
        <v>2.2599999999999998</v>
      </c>
    </row>
    <row r="3130" spans="1:10" ht="14.25" customHeight="1" x14ac:dyDescent="0.25">
      <c r="A3130" s="239" t="s">
        <v>2627</v>
      </c>
      <c r="B3130" s="240"/>
      <c r="C3130" s="240"/>
      <c r="D3130" s="240"/>
      <c r="E3130" s="241"/>
      <c r="F3130" s="188">
        <v>1.81</v>
      </c>
      <c r="G3130" s="239" t="s">
        <v>2626</v>
      </c>
      <c r="H3130" s="240"/>
      <c r="I3130" s="241"/>
      <c r="J3130" s="188">
        <v>7.04</v>
      </c>
    </row>
    <row r="3131" spans="1:10" ht="14.25" customHeight="1" x14ac:dyDescent="0.25">
      <c r="A3131" s="239" t="s">
        <v>2625</v>
      </c>
      <c r="B3131" s="240"/>
      <c r="C3131" s="240"/>
      <c r="D3131" s="240"/>
      <c r="E3131" s="241"/>
      <c r="F3131" s="188">
        <v>2.14</v>
      </c>
      <c r="G3131" s="239" t="s">
        <v>2624</v>
      </c>
      <c r="H3131" s="240"/>
      <c r="I3131" s="241"/>
      <c r="J3131" s="188">
        <v>1.58</v>
      </c>
    </row>
    <row r="3132" spans="1:10" ht="14.25" customHeight="1" x14ac:dyDescent="0.25">
      <c r="A3132" s="239" t="s">
        <v>2623</v>
      </c>
      <c r="B3132" s="240"/>
      <c r="C3132" s="240"/>
      <c r="D3132" s="240"/>
      <c r="E3132" s="241"/>
      <c r="F3132" s="188">
        <v>3.95</v>
      </c>
      <c r="G3132" s="239" t="s">
        <v>2622</v>
      </c>
      <c r="H3132" s="240"/>
      <c r="I3132" s="241"/>
      <c r="J3132" s="188">
        <v>8.6199999999999992</v>
      </c>
    </row>
    <row r="3133" spans="1:10" ht="14.25" customHeight="1" x14ac:dyDescent="0.25">
      <c r="A3133" s="196" t="s">
        <v>1150</v>
      </c>
      <c r="B3133" s="196" t="s">
        <v>2630</v>
      </c>
      <c r="C3133" s="196" t="s">
        <v>3481</v>
      </c>
      <c r="D3133" s="233" t="s">
        <v>502</v>
      </c>
      <c r="E3133" s="234"/>
      <c r="F3133" s="234"/>
      <c r="G3133" s="234"/>
      <c r="H3133" s="234"/>
      <c r="I3133" s="235"/>
      <c r="J3133" s="196" t="s">
        <v>1</v>
      </c>
    </row>
    <row r="3134" spans="1:10" ht="14.25" customHeight="1" x14ac:dyDescent="0.25">
      <c r="A3134" s="195" t="s">
        <v>74</v>
      </c>
      <c r="B3134" s="195" t="s">
        <v>75</v>
      </c>
      <c r="C3134" s="195" t="s">
        <v>29</v>
      </c>
      <c r="D3134" s="236" t="s">
        <v>30</v>
      </c>
      <c r="E3134" s="237"/>
      <c r="F3134" s="238"/>
      <c r="G3134" s="195" t="s">
        <v>2635</v>
      </c>
      <c r="H3134" s="195" t="s">
        <v>1465</v>
      </c>
      <c r="I3134" s="194" t="s">
        <v>2634</v>
      </c>
      <c r="J3134" s="193" t="s">
        <v>76</v>
      </c>
    </row>
    <row r="3135" spans="1:10" ht="14.25" customHeight="1" x14ac:dyDescent="0.25">
      <c r="A3135" s="192" t="s">
        <v>2643</v>
      </c>
      <c r="B3135" s="192" t="s">
        <v>2630</v>
      </c>
      <c r="C3135" s="192" t="s">
        <v>2784</v>
      </c>
      <c r="D3135" s="230" t="s">
        <v>1998</v>
      </c>
      <c r="E3135" s="231"/>
      <c r="F3135" s="232"/>
      <c r="G3135" s="192" t="s">
        <v>1</v>
      </c>
      <c r="H3135" s="191">
        <v>1.6500000000000001E-2</v>
      </c>
      <c r="I3135" s="190">
        <v>46.745399999999997</v>
      </c>
      <c r="J3135" s="189">
        <v>0.77</v>
      </c>
    </row>
    <row r="3136" spans="1:10" ht="14.25" customHeight="1" x14ac:dyDescent="0.25">
      <c r="A3136" s="192" t="s">
        <v>2643</v>
      </c>
      <c r="B3136" s="192" t="s">
        <v>2630</v>
      </c>
      <c r="C3136" s="192" t="s">
        <v>3480</v>
      </c>
      <c r="D3136" s="230" t="s">
        <v>2091</v>
      </c>
      <c r="E3136" s="231"/>
      <c r="F3136" s="232"/>
      <c r="G3136" s="192" t="s">
        <v>1</v>
      </c>
      <c r="H3136" s="191">
        <v>1</v>
      </c>
      <c r="I3136" s="190">
        <v>4.3829000000000002</v>
      </c>
      <c r="J3136" s="189">
        <v>4.38</v>
      </c>
    </row>
    <row r="3137" spans="1:10" ht="14.25" customHeight="1" x14ac:dyDescent="0.25">
      <c r="A3137" s="192" t="s">
        <v>2643</v>
      </c>
      <c r="B3137" s="192" t="s">
        <v>2630</v>
      </c>
      <c r="C3137" s="192" t="s">
        <v>2782</v>
      </c>
      <c r="D3137" s="230" t="s">
        <v>1928</v>
      </c>
      <c r="E3137" s="231"/>
      <c r="F3137" s="232"/>
      <c r="G3137" s="192" t="s">
        <v>1</v>
      </c>
      <c r="H3137" s="191">
        <v>2.1999999999999999E-2</v>
      </c>
      <c r="I3137" s="190">
        <v>52.967399999999998</v>
      </c>
      <c r="J3137" s="189">
        <v>1.17</v>
      </c>
    </row>
    <row r="3138" spans="1:10" ht="14.25" customHeight="1" x14ac:dyDescent="0.25">
      <c r="A3138" s="192" t="s">
        <v>2643</v>
      </c>
      <c r="B3138" s="192" t="s">
        <v>2630</v>
      </c>
      <c r="C3138" s="192" t="s">
        <v>2776</v>
      </c>
      <c r="D3138" s="230" t="s">
        <v>2260</v>
      </c>
      <c r="E3138" s="231"/>
      <c r="F3138" s="232"/>
      <c r="G3138" s="192" t="s">
        <v>1</v>
      </c>
      <c r="H3138" s="191">
        <v>1.9E-2</v>
      </c>
      <c r="I3138" s="190">
        <v>1.4663999999999999</v>
      </c>
      <c r="J3138" s="189">
        <v>0.03</v>
      </c>
    </row>
    <row r="3139" spans="1:10" ht="14.25" customHeight="1" x14ac:dyDescent="0.25">
      <c r="A3139" s="192" t="s">
        <v>2631</v>
      </c>
      <c r="B3139" s="192" t="s">
        <v>2630</v>
      </c>
      <c r="C3139" s="192" t="s">
        <v>2723</v>
      </c>
      <c r="D3139" s="230" t="s">
        <v>2722</v>
      </c>
      <c r="E3139" s="231"/>
      <c r="F3139" s="232"/>
      <c r="G3139" s="192" t="s">
        <v>0</v>
      </c>
      <c r="H3139" s="191">
        <v>0.10561669999999999</v>
      </c>
      <c r="I3139" s="190">
        <v>6.7</v>
      </c>
      <c r="J3139" s="189">
        <v>1.55</v>
      </c>
    </row>
    <row r="3140" spans="1:10" ht="14.25" customHeight="1" x14ac:dyDescent="0.25">
      <c r="A3140" s="192" t="s">
        <v>2631</v>
      </c>
      <c r="B3140" s="192" t="s">
        <v>2630</v>
      </c>
      <c r="C3140" s="192" t="s">
        <v>2719</v>
      </c>
      <c r="D3140" s="230" t="s">
        <v>2718</v>
      </c>
      <c r="E3140" s="231"/>
      <c r="F3140" s="232"/>
      <c r="G3140" s="192" t="s">
        <v>0</v>
      </c>
      <c r="H3140" s="191">
        <v>0.10561669999999999</v>
      </c>
      <c r="I3140" s="190">
        <v>8.93</v>
      </c>
      <c r="J3140" s="189">
        <v>2.06</v>
      </c>
    </row>
    <row r="3141" spans="1:10" ht="14.25" customHeight="1" x14ac:dyDescent="0.25">
      <c r="A3141" s="239" t="s">
        <v>2627</v>
      </c>
      <c r="B3141" s="240"/>
      <c r="C3141" s="240"/>
      <c r="D3141" s="240"/>
      <c r="E3141" s="241"/>
      <c r="F3141" s="188">
        <v>1.65</v>
      </c>
      <c r="G3141" s="239" t="s">
        <v>2626</v>
      </c>
      <c r="H3141" s="240"/>
      <c r="I3141" s="241"/>
      <c r="J3141" s="188">
        <v>11.45</v>
      </c>
    </row>
    <row r="3142" spans="1:10" ht="14.25" customHeight="1" x14ac:dyDescent="0.25">
      <c r="A3142" s="239" t="s">
        <v>2625</v>
      </c>
      <c r="B3142" s="240"/>
      <c r="C3142" s="240"/>
      <c r="D3142" s="240"/>
      <c r="E3142" s="241"/>
      <c r="F3142" s="188">
        <v>1.96</v>
      </c>
      <c r="G3142" s="239" t="s">
        <v>2624</v>
      </c>
      <c r="H3142" s="240"/>
      <c r="I3142" s="241"/>
      <c r="J3142" s="188">
        <v>2.57</v>
      </c>
    </row>
    <row r="3143" spans="1:10" ht="14.25" customHeight="1" x14ac:dyDescent="0.25">
      <c r="A3143" s="239" t="s">
        <v>2623</v>
      </c>
      <c r="B3143" s="240"/>
      <c r="C3143" s="240"/>
      <c r="D3143" s="240"/>
      <c r="E3143" s="241"/>
      <c r="F3143" s="188">
        <v>3.61</v>
      </c>
      <c r="G3143" s="239" t="s">
        <v>2622</v>
      </c>
      <c r="H3143" s="240"/>
      <c r="I3143" s="241"/>
      <c r="J3143" s="188">
        <v>14.02</v>
      </c>
    </row>
    <row r="3144" spans="1:10" ht="14.25" customHeight="1" x14ac:dyDescent="0.25">
      <c r="A3144" s="196" t="s">
        <v>1151</v>
      </c>
      <c r="B3144" s="196" t="s">
        <v>2630</v>
      </c>
      <c r="C3144" s="196" t="s">
        <v>3479</v>
      </c>
      <c r="D3144" s="233" t="s">
        <v>503</v>
      </c>
      <c r="E3144" s="234"/>
      <c r="F3144" s="234"/>
      <c r="G3144" s="234"/>
      <c r="H3144" s="234"/>
      <c r="I3144" s="235"/>
      <c r="J3144" s="196" t="s">
        <v>1</v>
      </c>
    </row>
    <row r="3145" spans="1:10" ht="14.25" customHeight="1" x14ac:dyDescent="0.25">
      <c r="A3145" s="195" t="s">
        <v>74</v>
      </c>
      <c r="B3145" s="195" t="s">
        <v>75</v>
      </c>
      <c r="C3145" s="195" t="s">
        <v>29</v>
      </c>
      <c r="D3145" s="236" t="s">
        <v>30</v>
      </c>
      <c r="E3145" s="237"/>
      <c r="F3145" s="238"/>
      <c r="G3145" s="195" t="s">
        <v>2635</v>
      </c>
      <c r="H3145" s="195" t="s">
        <v>1465</v>
      </c>
      <c r="I3145" s="194" t="s">
        <v>2634</v>
      </c>
      <c r="J3145" s="193" t="s">
        <v>76</v>
      </c>
    </row>
    <row r="3146" spans="1:10" ht="14.25" customHeight="1" x14ac:dyDescent="0.25">
      <c r="A3146" s="192" t="s">
        <v>2643</v>
      </c>
      <c r="B3146" s="192" t="s">
        <v>2630</v>
      </c>
      <c r="C3146" s="192" t="s">
        <v>2784</v>
      </c>
      <c r="D3146" s="230" t="s">
        <v>1998</v>
      </c>
      <c r="E3146" s="231"/>
      <c r="F3146" s="232"/>
      <c r="G3146" s="192" t="s">
        <v>1</v>
      </c>
      <c r="H3146" s="191">
        <v>2.5899999999999999E-2</v>
      </c>
      <c r="I3146" s="190">
        <v>46.745399999999997</v>
      </c>
      <c r="J3146" s="189">
        <v>1.21</v>
      </c>
    </row>
    <row r="3147" spans="1:10" ht="14.25" customHeight="1" x14ac:dyDescent="0.25">
      <c r="A3147" s="192" t="s">
        <v>2643</v>
      </c>
      <c r="B3147" s="192" t="s">
        <v>2630</v>
      </c>
      <c r="C3147" s="192" t="s">
        <v>3478</v>
      </c>
      <c r="D3147" s="230" t="s">
        <v>2330</v>
      </c>
      <c r="E3147" s="231"/>
      <c r="F3147" s="232"/>
      <c r="G3147" s="192" t="s">
        <v>1</v>
      </c>
      <c r="H3147" s="191">
        <v>1</v>
      </c>
      <c r="I3147" s="190">
        <v>74.938500000000005</v>
      </c>
      <c r="J3147" s="189">
        <v>74.94</v>
      </c>
    </row>
    <row r="3148" spans="1:10" ht="14.25" customHeight="1" x14ac:dyDescent="0.25">
      <c r="A3148" s="192" t="s">
        <v>2643</v>
      </c>
      <c r="B3148" s="192" t="s">
        <v>2630</v>
      </c>
      <c r="C3148" s="192" t="s">
        <v>2782</v>
      </c>
      <c r="D3148" s="230" t="s">
        <v>1928</v>
      </c>
      <c r="E3148" s="231"/>
      <c r="F3148" s="232"/>
      <c r="G3148" s="192" t="s">
        <v>1</v>
      </c>
      <c r="H3148" s="191">
        <v>0.05</v>
      </c>
      <c r="I3148" s="190">
        <v>52.967399999999998</v>
      </c>
      <c r="J3148" s="189">
        <v>2.65</v>
      </c>
    </row>
    <row r="3149" spans="1:10" ht="14.25" customHeight="1" x14ac:dyDescent="0.25">
      <c r="A3149" s="192" t="s">
        <v>2643</v>
      </c>
      <c r="B3149" s="192" t="s">
        <v>2630</v>
      </c>
      <c r="C3149" s="192" t="s">
        <v>2776</v>
      </c>
      <c r="D3149" s="230" t="s">
        <v>2260</v>
      </c>
      <c r="E3149" s="231"/>
      <c r="F3149" s="232"/>
      <c r="G3149" s="192" t="s">
        <v>1</v>
      </c>
      <c r="H3149" s="191">
        <v>2.75E-2</v>
      </c>
      <c r="I3149" s="190">
        <v>1.4663999999999999</v>
      </c>
      <c r="J3149" s="189">
        <v>0.04</v>
      </c>
    </row>
    <row r="3150" spans="1:10" ht="14.25" customHeight="1" x14ac:dyDescent="0.25">
      <c r="A3150" s="192" t="s">
        <v>2631</v>
      </c>
      <c r="B3150" s="192" t="s">
        <v>2630</v>
      </c>
      <c r="C3150" s="192" t="s">
        <v>2723</v>
      </c>
      <c r="D3150" s="230" t="s">
        <v>2722</v>
      </c>
      <c r="E3150" s="231"/>
      <c r="F3150" s="232"/>
      <c r="G3150" s="192" t="s">
        <v>0</v>
      </c>
      <c r="H3150" s="191">
        <v>0.28669020000000001</v>
      </c>
      <c r="I3150" s="190">
        <v>6.7</v>
      </c>
      <c r="J3150" s="189">
        <v>4.2</v>
      </c>
    </row>
    <row r="3151" spans="1:10" ht="14.25" customHeight="1" x14ac:dyDescent="0.25">
      <c r="A3151" s="192" t="s">
        <v>2631</v>
      </c>
      <c r="B3151" s="192" t="s">
        <v>2630</v>
      </c>
      <c r="C3151" s="192" t="s">
        <v>2719</v>
      </c>
      <c r="D3151" s="230" t="s">
        <v>2718</v>
      </c>
      <c r="E3151" s="231"/>
      <c r="F3151" s="232"/>
      <c r="G3151" s="192" t="s">
        <v>0</v>
      </c>
      <c r="H3151" s="191">
        <v>0.28669020000000001</v>
      </c>
      <c r="I3151" s="190">
        <v>8.93</v>
      </c>
      <c r="J3151" s="189">
        <v>5.6</v>
      </c>
    </row>
    <row r="3152" spans="1:10" ht="14.25" customHeight="1" x14ac:dyDescent="0.25">
      <c r="A3152" s="239" t="s">
        <v>2627</v>
      </c>
      <c r="B3152" s="240"/>
      <c r="C3152" s="240"/>
      <c r="D3152" s="240"/>
      <c r="E3152" s="241"/>
      <c r="F3152" s="188">
        <v>4.4800000000000004</v>
      </c>
      <c r="G3152" s="239" t="s">
        <v>2626</v>
      </c>
      <c r="H3152" s="240"/>
      <c r="I3152" s="241"/>
      <c r="J3152" s="188">
        <v>92.69</v>
      </c>
    </row>
    <row r="3153" spans="1:10" ht="14.25" customHeight="1" x14ac:dyDescent="0.25">
      <c r="A3153" s="239" t="s">
        <v>2625</v>
      </c>
      <c r="B3153" s="240"/>
      <c r="C3153" s="240"/>
      <c r="D3153" s="240"/>
      <c r="E3153" s="241"/>
      <c r="F3153" s="188">
        <v>5.32</v>
      </c>
      <c r="G3153" s="239" t="s">
        <v>2624</v>
      </c>
      <c r="H3153" s="240"/>
      <c r="I3153" s="241"/>
      <c r="J3153" s="188">
        <v>20.83</v>
      </c>
    </row>
    <row r="3154" spans="1:10" ht="14.25" customHeight="1" x14ac:dyDescent="0.25">
      <c r="A3154" s="239" t="s">
        <v>2623</v>
      </c>
      <c r="B3154" s="240"/>
      <c r="C3154" s="240"/>
      <c r="D3154" s="240"/>
      <c r="E3154" s="241"/>
      <c r="F3154" s="188">
        <v>9.8000000000000007</v>
      </c>
      <c r="G3154" s="239" t="s">
        <v>2622</v>
      </c>
      <c r="H3154" s="240"/>
      <c r="I3154" s="241"/>
      <c r="J3154" s="188">
        <v>113.52</v>
      </c>
    </row>
    <row r="3155" spans="1:10" ht="22.9" customHeight="1" x14ac:dyDescent="0.25">
      <c r="A3155" s="196" t="s">
        <v>1152</v>
      </c>
      <c r="B3155" s="196" t="s">
        <v>2630</v>
      </c>
      <c r="C3155" s="196" t="s">
        <v>3477</v>
      </c>
      <c r="D3155" s="233" t="s">
        <v>504</v>
      </c>
      <c r="E3155" s="234"/>
      <c r="F3155" s="234"/>
      <c r="G3155" s="234"/>
      <c r="H3155" s="234"/>
      <c r="I3155" s="235"/>
      <c r="J3155" s="196" t="s">
        <v>1</v>
      </c>
    </row>
    <row r="3156" spans="1:10" ht="14.25" customHeight="1" x14ac:dyDescent="0.25">
      <c r="A3156" s="195" t="s">
        <v>74</v>
      </c>
      <c r="B3156" s="195" t="s">
        <v>75</v>
      </c>
      <c r="C3156" s="195" t="s">
        <v>29</v>
      </c>
      <c r="D3156" s="236" t="s">
        <v>30</v>
      </c>
      <c r="E3156" s="237"/>
      <c r="F3156" s="238"/>
      <c r="G3156" s="195" t="s">
        <v>2635</v>
      </c>
      <c r="H3156" s="195" t="s">
        <v>1465</v>
      </c>
      <c r="I3156" s="194" t="s">
        <v>2634</v>
      </c>
      <c r="J3156" s="193" t="s">
        <v>76</v>
      </c>
    </row>
    <row r="3157" spans="1:10" ht="14.25" customHeight="1" x14ac:dyDescent="0.25">
      <c r="A3157" s="192" t="s">
        <v>2643</v>
      </c>
      <c r="B3157" s="192" t="s">
        <v>2630</v>
      </c>
      <c r="C3157" s="192" t="s">
        <v>2784</v>
      </c>
      <c r="D3157" s="230" t="s">
        <v>1998</v>
      </c>
      <c r="E3157" s="231"/>
      <c r="F3157" s="232"/>
      <c r="G3157" s="192" t="s">
        <v>1</v>
      </c>
      <c r="H3157" s="191">
        <v>5.8999999999999999E-3</v>
      </c>
      <c r="I3157" s="190">
        <v>46.745399999999997</v>
      </c>
      <c r="J3157" s="189">
        <v>0.28000000000000003</v>
      </c>
    </row>
    <row r="3158" spans="1:10" ht="22.9" customHeight="1" x14ac:dyDescent="0.25">
      <c r="A3158" s="192" t="s">
        <v>2643</v>
      </c>
      <c r="B3158" s="192" t="s">
        <v>2630</v>
      </c>
      <c r="C3158" s="192" t="s">
        <v>3476</v>
      </c>
      <c r="D3158" s="230" t="s">
        <v>2529</v>
      </c>
      <c r="E3158" s="231"/>
      <c r="F3158" s="232"/>
      <c r="G3158" s="192" t="s">
        <v>1</v>
      </c>
      <c r="H3158" s="191">
        <v>1</v>
      </c>
      <c r="I3158" s="190">
        <v>2.3980000000000001</v>
      </c>
      <c r="J3158" s="189">
        <v>2.4</v>
      </c>
    </row>
    <row r="3159" spans="1:10" ht="14.25" customHeight="1" x14ac:dyDescent="0.25">
      <c r="A3159" s="192" t="s">
        <v>2643</v>
      </c>
      <c r="B3159" s="192" t="s">
        <v>2630</v>
      </c>
      <c r="C3159" s="192" t="s">
        <v>2782</v>
      </c>
      <c r="D3159" s="230" t="s">
        <v>1928</v>
      </c>
      <c r="E3159" s="231"/>
      <c r="F3159" s="232"/>
      <c r="G3159" s="192" t="s">
        <v>1</v>
      </c>
      <c r="H3159" s="191">
        <v>7.0000000000000001E-3</v>
      </c>
      <c r="I3159" s="190">
        <v>52.967399999999998</v>
      </c>
      <c r="J3159" s="189">
        <v>0.37</v>
      </c>
    </row>
    <row r="3160" spans="1:10" ht="14.25" customHeight="1" x14ac:dyDescent="0.25">
      <c r="A3160" s="192" t="s">
        <v>2643</v>
      </c>
      <c r="B3160" s="192" t="s">
        <v>2630</v>
      </c>
      <c r="C3160" s="192" t="s">
        <v>2776</v>
      </c>
      <c r="D3160" s="230" t="s">
        <v>2260</v>
      </c>
      <c r="E3160" s="231"/>
      <c r="F3160" s="232"/>
      <c r="G3160" s="192" t="s">
        <v>1</v>
      </c>
      <c r="H3160" s="191">
        <v>3.15E-2</v>
      </c>
      <c r="I3160" s="190">
        <v>1.4663999999999999</v>
      </c>
      <c r="J3160" s="189">
        <v>0.05</v>
      </c>
    </row>
    <row r="3161" spans="1:10" ht="14.25" customHeight="1" x14ac:dyDescent="0.25">
      <c r="A3161" s="192" t="s">
        <v>2631</v>
      </c>
      <c r="B3161" s="192" t="s">
        <v>2630</v>
      </c>
      <c r="C3161" s="192" t="s">
        <v>2723</v>
      </c>
      <c r="D3161" s="230" t="s">
        <v>2722</v>
      </c>
      <c r="E3161" s="231"/>
      <c r="F3161" s="232"/>
      <c r="G3161" s="192" t="s">
        <v>0</v>
      </c>
      <c r="H3161" s="191">
        <v>0.110013</v>
      </c>
      <c r="I3161" s="190">
        <v>6.7</v>
      </c>
      <c r="J3161" s="189">
        <v>1.61</v>
      </c>
    </row>
    <row r="3162" spans="1:10" ht="14.25" customHeight="1" x14ac:dyDescent="0.25">
      <c r="A3162" s="192" t="s">
        <v>2631</v>
      </c>
      <c r="B3162" s="192" t="s">
        <v>2630</v>
      </c>
      <c r="C3162" s="192" t="s">
        <v>2719</v>
      </c>
      <c r="D3162" s="230" t="s">
        <v>2718</v>
      </c>
      <c r="E3162" s="231"/>
      <c r="F3162" s="232"/>
      <c r="G3162" s="192" t="s">
        <v>0</v>
      </c>
      <c r="H3162" s="191">
        <v>0.110013</v>
      </c>
      <c r="I3162" s="190">
        <v>8.93</v>
      </c>
      <c r="J3162" s="189">
        <v>2.15</v>
      </c>
    </row>
    <row r="3163" spans="1:10" ht="14.25" customHeight="1" x14ac:dyDescent="0.25">
      <c r="A3163" s="239" t="s">
        <v>2627</v>
      </c>
      <c r="B3163" s="240"/>
      <c r="C3163" s="240"/>
      <c r="D3163" s="240"/>
      <c r="E3163" s="241"/>
      <c r="F3163" s="188">
        <v>1.72</v>
      </c>
      <c r="G3163" s="239" t="s">
        <v>2626</v>
      </c>
      <c r="H3163" s="240"/>
      <c r="I3163" s="241"/>
      <c r="J3163" s="188">
        <v>8.41</v>
      </c>
    </row>
    <row r="3164" spans="1:10" ht="14.25" customHeight="1" x14ac:dyDescent="0.25">
      <c r="A3164" s="239" t="s">
        <v>2625</v>
      </c>
      <c r="B3164" s="240"/>
      <c r="C3164" s="240"/>
      <c r="D3164" s="240"/>
      <c r="E3164" s="241"/>
      <c r="F3164" s="188">
        <v>2.04</v>
      </c>
      <c r="G3164" s="239" t="s">
        <v>2624</v>
      </c>
      <c r="H3164" s="240"/>
      <c r="I3164" s="241"/>
      <c r="J3164" s="188">
        <v>1.89</v>
      </c>
    </row>
    <row r="3165" spans="1:10" ht="14.25" customHeight="1" x14ac:dyDescent="0.25">
      <c r="A3165" s="239" t="s">
        <v>2623</v>
      </c>
      <c r="B3165" s="240"/>
      <c r="C3165" s="240"/>
      <c r="D3165" s="240"/>
      <c r="E3165" s="241"/>
      <c r="F3165" s="188">
        <v>3.76</v>
      </c>
      <c r="G3165" s="239" t="s">
        <v>2622</v>
      </c>
      <c r="H3165" s="240"/>
      <c r="I3165" s="241"/>
      <c r="J3165" s="188">
        <v>10.3</v>
      </c>
    </row>
    <row r="3166" spans="1:10" ht="14.25" customHeight="1" x14ac:dyDescent="0.25">
      <c r="A3166" s="196" t="s">
        <v>1153</v>
      </c>
      <c r="B3166" s="196" t="s">
        <v>2630</v>
      </c>
      <c r="C3166" s="196" t="s">
        <v>3475</v>
      </c>
      <c r="D3166" s="233" t="s">
        <v>505</v>
      </c>
      <c r="E3166" s="234"/>
      <c r="F3166" s="234"/>
      <c r="G3166" s="234"/>
      <c r="H3166" s="234"/>
      <c r="I3166" s="235"/>
      <c r="J3166" s="196" t="s">
        <v>1</v>
      </c>
    </row>
    <row r="3167" spans="1:10" ht="14.25" customHeight="1" x14ac:dyDescent="0.25">
      <c r="A3167" s="195" t="s">
        <v>74</v>
      </c>
      <c r="B3167" s="195" t="s">
        <v>75</v>
      </c>
      <c r="C3167" s="195" t="s">
        <v>29</v>
      </c>
      <c r="D3167" s="236" t="s">
        <v>30</v>
      </c>
      <c r="E3167" s="237"/>
      <c r="F3167" s="238"/>
      <c r="G3167" s="195" t="s">
        <v>2635</v>
      </c>
      <c r="H3167" s="195" t="s">
        <v>1465</v>
      </c>
      <c r="I3167" s="194" t="s">
        <v>2634</v>
      </c>
      <c r="J3167" s="193" t="s">
        <v>76</v>
      </c>
    </row>
    <row r="3168" spans="1:10" ht="14.25" customHeight="1" x14ac:dyDescent="0.25">
      <c r="A3168" s="192" t="s">
        <v>2643</v>
      </c>
      <c r="B3168" s="192" t="s">
        <v>2630</v>
      </c>
      <c r="C3168" s="192" t="s">
        <v>2784</v>
      </c>
      <c r="D3168" s="230" t="s">
        <v>1998</v>
      </c>
      <c r="E3168" s="231"/>
      <c r="F3168" s="232"/>
      <c r="G3168" s="192" t="s">
        <v>1</v>
      </c>
      <c r="H3168" s="191">
        <v>1.6500000000000001E-2</v>
      </c>
      <c r="I3168" s="190">
        <v>46.745399999999997</v>
      </c>
      <c r="J3168" s="189">
        <v>0.77</v>
      </c>
    </row>
    <row r="3169" spans="1:10" ht="14.25" customHeight="1" x14ac:dyDescent="0.25">
      <c r="A3169" s="192" t="s">
        <v>2643</v>
      </c>
      <c r="B3169" s="192" t="s">
        <v>2630</v>
      </c>
      <c r="C3169" s="192" t="s">
        <v>3474</v>
      </c>
      <c r="D3169" s="230" t="s">
        <v>2303</v>
      </c>
      <c r="E3169" s="231"/>
      <c r="F3169" s="232"/>
      <c r="G3169" s="192" t="s">
        <v>1</v>
      </c>
      <c r="H3169" s="191">
        <v>1</v>
      </c>
      <c r="I3169" s="190">
        <v>3.8319999999999999</v>
      </c>
      <c r="J3169" s="189">
        <v>3.83</v>
      </c>
    </row>
    <row r="3170" spans="1:10" ht="14.25" customHeight="1" x14ac:dyDescent="0.25">
      <c r="A3170" s="192" t="s">
        <v>2643</v>
      </c>
      <c r="B3170" s="192" t="s">
        <v>2630</v>
      </c>
      <c r="C3170" s="192" t="s">
        <v>2782</v>
      </c>
      <c r="D3170" s="230" t="s">
        <v>1928</v>
      </c>
      <c r="E3170" s="231"/>
      <c r="F3170" s="232"/>
      <c r="G3170" s="192" t="s">
        <v>1</v>
      </c>
      <c r="H3170" s="191">
        <v>2.1999999999999999E-2</v>
      </c>
      <c r="I3170" s="190">
        <v>52.967399999999998</v>
      </c>
      <c r="J3170" s="189">
        <v>1.17</v>
      </c>
    </row>
    <row r="3171" spans="1:10" ht="13.9" customHeight="1" x14ac:dyDescent="0.25"/>
    <row r="3172" spans="1:10" ht="11.25" customHeight="1" x14ac:dyDescent="0.25">
      <c r="A3172" s="242" t="s">
        <v>2621</v>
      </c>
      <c r="B3172" s="242"/>
      <c r="C3172" s="242"/>
      <c r="D3172" s="242"/>
      <c r="E3172" s="242"/>
      <c r="F3172" s="242"/>
      <c r="G3172" s="242"/>
      <c r="H3172" s="242"/>
      <c r="I3172" s="242"/>
      <c r="J3172" s="242"/>
    </row>
    <row r="3173" spans="1:10" ht="11.25" customHeight="1" x14ac:dyDescent="0.25">
      <c r="A3173" s="242" t="s">
        <v>2620</v>
      </c>
      <c r="B3173" s="242"/>
      <c r="C3173" s="242"/>
      <c r="D3173" s="242"/>
      <c r="E3173" s="242"/>
      <c r="F3173" s="242"/>
      <c r="G3173" s="242"/>
      <c r="H3173" s="242"/>
      <c r="I3173" s="242"/>
      <c r="J3173" s="242"/>
    </row>
    <row r="3174" spans="1:10" ht="11.25" customHeight="1" x14ac:dyDescent="0.25">
      <c r="A3174" s="242" t="s">
        <v>2619</v>
      </c>
      <c r="B3174" s="242"/>
      <c r="C3174" s="242"/>
      <c r="D3174" s="242"/>
      <c r="E3174" s="242"/>
      <c r="F3174" s="242"/>
      <c r="G3174" s="242"/>
      <c r="H3174" s="242"/>
      <c r="I3174" s="242"/>
      <c r="J3174" s="242"/>
    </row>
    <row r="3175" spans="1:10" ht="70.900000000000006" customHeight="1" x14ac:dyDescent="0.25"/>
    <row r="3176" spans="1:10" ht="14.25" customHeight="1" x14ac:dyDescent="0.25">
      <c r="A3176" s="210" t="s">
        <v>2673</v>
      </c>
      <c r="B3176" s="211"/>
      <c r="C3176" s="211"/>
      <c r="D3176" s="211"/>
      <c r="E3176" s="211"/>
      <c r="F3176" s="211"/>
      <c r="G3176" s="211"/>
      <c r="H3176" s="211"/>
      <c r="I3176" s="211"/>
      <c r="J3176" s="212"/>
    </row>
    <row r="3177" spans="1:10" ht="14.25" customHeight="1" x14ac:dyDescent="0.25">
      <c r="A3177" s="200" t="s">
        <v>2672</v>
      </c>
      <c r="B3177" s="213" t="s">
        <v>77</v>
      </c>
      <c r="C3177" s="214"/>
      <c r="D3177" s="214"/>
      <c r="E3177" s="214"/>
      <c r="F3177" s="214"/>
      <c r="G3177" s="214"/>
      <c r="H3177" s="215"/>
      <c r="I3177" s="197" t="s">
        <v>2671</v>
      </c>
      <c r="J3177" s="192" t="s">
        <v>3473</v>
      </c>
    </row>
    <row r="3178" spans="1:10" ht="14.25" customHeight="1" x14ac:dyDescent="0.25">
      <c r="A3178" s="200" t="s">
        <v>81</v>
      </c>
      <c r="B3178" s="213" t="s">
        <v>85</v>
      </c>
      <c r="C3178" s="214"/>
      <c r="D3178" s="214"/>
      <c r="E3178" s="214"/>
      <c r="F3178" s="214"/>
      <c r="G3178" s="214"/>
      <c r="H3178" s="215"/>
      <c r="I3178" s="197" t="s">
        <v>2669</v>
      </c>
      <c r="J3178" s="202">
        <v>45477</v>
      </c>
    </row>
    <row r="3179" spans="1:10" ht="14.25" customHeight="1" x14ac:dyDescent="0.25">
      <c r="A3179" s="199" t="s">
        <v>2668</v>
      </c>
      <c r="B3179" s="213" t="s">
        <v>2667</v>
      </c>
      <c r="C3179" s="214"/>
      <c r="D3179" s="214"/>
      <c r="E3179" s="214"/>
      <c r="F3179" s="214"/>
      <c r="G3179" s="214"/>
      <c r="H3179" s="215"/>
      <c r="I3179" s="216" t="s">
        <v>2666</v>
      </c>
      <c r="J3179" s="217"/>
    </row>
    <row r="3180" spans="1:10" ht="14.25" customHeight="1" x14ac:dyDescent="0.25">
      <c r="A3180" s="218" t="s">
        <v>2665</v>
      </c>
      <c r="B3180" s="221" t="s">
        <v>2664</v>
      </c>
      <c r="C3180" s="222"/>
      <c r="D3180" s="222"/>
      <c r="E3180" s="222"/>
      <c r="F3180" s="222"/>
      <c r="G3180" s="222"/>
      <c r="H3180" s="223"/>
      <c r="I3180" s="197" t="s">
        <v>2663</v>
      </c>
      <c r="J3180" s="192" t="s">
        <v>2662</v>
      </c>
    </row>
    <row r="3181" spans="1:10" ht="14.25" customHeight="1" x14ac:dyDescent="0.25">
      <c r="A3181" s="219"/>
      <c r="B3181" s="224"/>
      <c r="C3181" s="225"/>
      <c r="D3181" s="225"/>
      <c r="E3181" s="225"/>
      <c r="F3181" s="225"/>
      <c r="G3181" s="225"/>
      <c r="H3181" s="226"/>
      <c r="I3181" s="198" t="s">
        <v>2661</v>
      </c>
      <c r="J3181" s="192" t="s">
        <v>2660</v>
      </c>
    </row>
    <row r="3182" spans="1:10" ht="14.25" customHeight="1" x14ac:dyDescent="0.25">
      <c r="A3182" s="219"/>
      <c r="B3182" s="224"/>
      <c r="C3182" s="225"/>
      <c r="D3182" s="225"/>
      <c r="E3182" s="225"/>
      <c r="F3182" s="225"/>
      <c r="G3182" s="225"/>
      <c r="H3182" s="226"/>
      <c r="I3182" s="216" t="s">
        <v>27</v>
      </c>
      <c r="J3182" s="217"/>
    </row>
    <row r="3183" spans="1:10" ht="14.25" customHeight="1" x14ac:dyDescent="0.25">
      <c r="A3183" s="219"/>
      <c r="B3183" s="227"/>
      <c r="C3183" s="228"/>
      <c r="D3183" s="228"/>
      <c r="E3183" s="228"/>
      <c r="F3183" s="228"/>
      <c r="G3183" s="228"/>
      <c r="H3183" s="229"/>
      <c r="I3183" s="197" t="s">
        <v>2659</v>
      </c>
      <c r="J3183" s="192" t="s">
        <v>2658</v>
      </c>
    </row>
    <row r="3184" spans="1:10" ht="14.25" customHeight="1" x14ac:dyDescent="0.25">
      <c r="A3184" s="220"/>
      <c r="B3184" s="230" t="s">
        <v>2383</v>
      </c>
      <c r="C3184" s="231"/>
      <c r="D3184" s="232"/>
      <c r="E3184" s="230" t="s">
        <v>2383</v>
      </c>
      <c r="F3184" s="231"/>
      <c r="G3184" s="231"/>
      <c r="H3184" s="232"/>
      <c r="I3184" s="197" t="s">
        <v>2657</v>
      </c>
      <c r="J3184" s="192" t="s">
        <v>2383</v>
      </c>
    </row>
    <row r="3185" spans="1:10" ht="14.25" customHeight="1" x14ac:dyDescent="0.25">
      <c r="A3185" s="197" t="s">
        <v>2656</v>
      </c>
      <c r="B3185" s="230" t="s">
        <v>2655</v>
      </c>
      <c r="C3185" s="231"/>
      <c r="D3185" s="231"/>
      <c r="E3185" s="231"/>
      <c r="F3185" s="231"/>
      <c r="G3185" s="231"/>
      <c r="H3185" s="231"/>
      <c r="I3185" s="231"/>
      <c r="J3185" s="232"/>
    </row>
    <row r="3186" spans="1:10" ht="14.25" customHeight="1" x14ac:dyDescent="0.25">
      <c r="A3186" s="192" t="s">
        <v>2643</v>
      </c>
      <c r="B3186" s="192" t="s">
        <v>2630</v>
      </c>
      <c r="C3186" s="192" t="s">
        <v>2776</v>
      </c>
      <c r="D3186" s="230" t="s">
        <v>2260</v>
      </c>
      <c r="E3186" s="231"/>
      <c r="F3186" s="232"/>
      <c r="G3186" s="192" t="s">
        <v>1</v>
      </c>
      <c r="H3186" s="191">
        <v>1.9E-2</v>
      </c>
      <c r="I3186" s="190">
        <v>1.4663999999999999</v>
      </c>
      <c r="J3186" s="189">
        <v>0.03</v>
      </c>
    </row>
    <row r="3187" spans="1:10" ht="14.25" customHeight="1" x14ac:dyDescent="0.25">
      <c r="A3187" s="192" t="s">
        <v>2631</v>
      </c>
      <c r="B3187" s="192" t="s">
        <v>2630</v>
      </c>
      <c r="C3187" s="192" t="s">
        <v>2723</v>
      </c>
      <c r="D3187" s="230" t="s">
        <v>2722</v>
      </c>
      <c r="E3187" s="231"/>
      <c r="F3187" s="232"/>
      <c r="G3187" s="192" t="s">
        <v>0</v>
      </c>
      <c r="H3187" s="191">
        <v>7.2786400000000001E-2</v>
      </c>
      <c r="I3187" s="190">
        <v>6.7</v>
      </c>
      <c r="J3187" s="189">
        <v>1.07</v>
      </c>
    </row>
    <row r="3188" spans="1:10" ht="14.25" customHeight="1" x14ac:dyDescent="0.25">
      <c r="A3188" s="192" t="s">
        <v>2631</v>
      </c>
      <c r="B3188" s="192" t="s">
        <v>2630</v>
      </c>
      <c r="C3188" s="192" t="s">
        <v>2719</v>
      </c>
      <c r="D3188" s="230" t="s">
        <v>2718</v>
      </c>
      <c r="E3188" s="231"/>
      <c r="F3188" s="232"/>
      <c r="G3188" s="192" t="s">
        <v>0</v>
      </c>
      <c r="H3188" s="191">
        <v>7.2786400000000001E-2</v>
      </c>
      <c r="I3188" s="190">
        <v>8.93</v>
      </c>
      <c r="J3188" s="189">
        <v>1.42</v>
      </c>
    </row>
    <row r="3189" spans="1:10" ht="14.25" customHeight="1" x14ac:dyDescent="0.25">
      <c r="A3189" s="239" t="s">
        <v>2627</v>
      </c>
      <c r="B3189" s="240"/>
      <c r="C3189" s="240"/>
      <c r="D3189" s="240"/>
      <c r="E3189" s="241"/>
      <c r="F3189" s="188">
        <v>1.1399999999999999</v>
      </c>
      <c r="G3189" s="239" t="s">
        <v>2626</v>
      </c>
      <c r="H3189" s="240"/>
      <c r="I3189" s="241"/>
      <c r="J3189" s="188">
        <v>9.31</v>
      </c>
    </row>
    <row r="3190" spans="1:10" ht="14.25" customHeight="1" x14ac:dyDescent="0.25">
      <c r="A3190" s="239" t="s">
        <v>2625</v>
      </c>
      <c r="B3190" s="240"/>
      <c r="C3190" s="240"/>
      <c r="D3190" s="240"/>
      <c r="E3190" s="241"/>
      <c r="F3190" s="188">
        <v>1.35</v>
      </c>
      <c r="G3190" s="239" t="s">
        <v>2624</v>
      </c>
      <c r="H3190" s="240"/>
      <c r="I3190" s="241"/>
      <c r="J3190" s="188">
        <v>2.09</v>
      </c>
    </row>
    <row r="3191" spans="1:10" ht="14.25" customHeight="1" x14ac:dyDescent="0.25">
      <c r="A3191" s="239" t="s">
        <v>2623</v>
      </c>
      <c r="B3191" s="240"/>
      <c r="C3191" s="240"/>
      <c r="D3191" s="240"/>
      <c r="E3191" s="241"/>
      <c r="F3191" s="188">
        <v>2.4900000000000002</v>
      </c>
      <c r="G3191" s="239" t="s">
        <v>2622</v>
      </c>
      <c r="H3191" s="240"/>
      <c r="I3191" s="241"/>
      <c r="J3191" s="188">
        <v>11.4</v>
      </c>
    </row>
    <row r="3192" spans="1:10" ht="14.25" customHeight="1" x14ac:dyDescent="0.25">
      <c r="A3192" s="196" t="s">
        <v>1154</v>
      </c>
      <c r="B3192" s="196" t="s">
        <v>2630</v>
      </c>
      <c r="C3192" s="196" t="s">
        <v>3472</v>
      </c>
      <c r="D3192" s="233" t="s">
        <v>506</v>
      </c>
      <c r="E3192" s="234"/>
      <c r="F3192" s="234"/>
      <c r="G3192" s="234"/>
      <c r="H3192" s="234"/>
      <c r="I3192" s="235"/>
      <c r="J3192" s="196" t="s">
        <v>1</v>
      </c>
    </row>
    <row r="3193" spans="1:10" ht="14.25" customHeight="1" x14ac:dyDescent="0.25">
      <c r="A3193" s="195" t="s">
        <v>74</v>
      </c>
      <c r="B3193" s="195" t="s">
        <v>75</v>
      </c>
      <c r="C3193" s="195" t="s">
        <v>29</v>
      </c>
      <c r="D3193" s="236" t="s">
        <v>30</v>
      </c>
      <c r="E3193" s="237"/>
      <c r="F3193" s="238"/>
      <c r="G3193" s="195" t="s">
        <v>2635</v>
      </c>
      <c r="H3193" s="195" t="s">
        <v>1465</v>
      </c>
      <c r="I3193" s="194" t="s">
        <v>2634</v>
      </c>
      <c r="J3193" s="193" t="s">
        <v>76</v>
      </c>
    </row>
    <row r="3194" spans="1:10" ht="14.25" customHeight="1" x14ac:dyDescent="0.25">
      <c r="A3194" s="192" t="s">
        <v>2643</v>
      </c>
      <c r="B3194" s="192" t="s">
        <v>2630</v>
      </c>
      <c r="C3194" s="192" t="s">
        <v>2784</v>
      </c>
      <c r="D3194" s="230" t="s">
        <v>1998</v>
      </c>
      <c r="E3194" s="231"/>
      <c r="F3194" s="232"/>
      <c r="G3194" s="192" t="s">
        <v>1</v>
      </c>
      <c r="H3194" s="191">
        <v>1.06E-2</v>
      </c>
      <c r="I3194" s="190">
        <v>46.745399999999997</v>
      </c>
      <c r="J3194" s="189">
        <v>0.5</v>
      </c>
    </row>
    <row r="3195" spans="1:10" ht="14.25" customHeight="1" x14ac:dyDescent="0.25">
      <c r="A3195" s="192" t="s">
        <v>2643</v>
      </c>
      <c r="B3195" s="192" t="s">
        <v>2630</v>
      </c>
      <c r="C3195" s="192" t="s">
        <v>2782</v>
      </c>
      <c r="D3195" s="230" t="s">
        <v>1928</v>
      </c>
      <c r="E3195" s="231"/>
      <c r="F3195" s="232"/>
      <c r="G3195" s="192" t="s">
        <v>1</v>
      </c>
      <c r="H3195" s="191">
        <v>1.2E-2</v>
      </c>
      <c r="I3195" s="190">
        <v>52.967399999999998</v>
      </c>
      <c r="J3195" s="189">
        <v>0.64</v>
      </c>
    </row>
    <row r="3196" spans="1:10" ht="14.25" customHeight="1" x14ac:dyDescent="0.25">
      <c r="A3196" s="192" t="s">
        <v>2643</v>
      </c>
      <c r="B3196" s="192" t="s">
        <v>2630</v>
      </c>
      <c r="C3196" s="192" t="s">
        <v>3471</v>
      </c>
      <c r="D3196" s="230" t="s">
        <v>2356</v>
      </c>
      <c r="E3196" s="231"/>
      <c r="F3196" s="232"/>
      <c r="G3196" s="192" t="s">
        <v>1</v>
      </c>
      <c r="H3196" s="191">
        <v>1</v>
      </c>
      <c r="I3196" s="190">
        <v>1.0531999999999999</v>
      </c>
      <c r="J3196" s="189">
        <v>1.05</v>
      </c>
    </row>
    <row r="3197" spans="1:10" ht="14.25" customHeight="1" x14ac:dyDescent="0.25">
      <c r="A3197" s="192" t="s">
        <v>2643</v>
      </c>
      <c r="B3197" s="192" t="s">
        <v>2630</v>
      </c>
      <c r="C3197" s="192" t="s">
        <v>2776</v>
      </c>
      <c r="D3197" s="230" t="s">
        <v>2260</v>
      </c>
      <c r="E3197" s="231"/>
      <c r="F3197" s="232"/>
      <c r="G3197" s="192" t="s">
        <v>1</v>
      </c>
      <c r="H3197" s="191">
        <v>5.0700000000000002E-2</v>
      </c>
      <c r="I3197" s="190">
        <v>1.4663999999999999</v>
      </c>
      <c r="J3197" s="189">
        <v>7.0000000000000007E-2</v>
      </c>
    </row>
    <row r="3198" spans="1:10" ht="14.25" customHeight="1" x14ac:dyDescent="0.25">
      <c r="A3198" s="192" t="s">
        <v>2631</v>
      </c>
      <c r="B3198" s="192" t="s">
        <v>2630</v>
      </c>
      <c r="C3198" s="192" t="s">
        <v>2723</v>
      </c>
      <c r="D3198" s="230" t="s">
        <v>2722</v>
      </c>
      <c r="E3198" s="231"/>
      <c r="F3198" s="232"/>
      <c r="G3198" s="192" t="s">
        <v>0</v>
      </c>
      <c r="H3198" s="191">
        <v>0.15400700000000001</v>
      </c>
      <c r="I3198" s="190">
        <v>6.7</v>
      </c>
      <c r="J3198" s="189">
        <v>2.2599999999999998</v>
      </c>
    </row>
    <row r="3199" spans="1:10" ht="14.25" customHeight="1" x14ac:dyDescent="0.25">
      <c r="A3199" s="192" t="s">
        <v>2631</v>
      </c>
      <c r="B3199" s="192" t="s">
        <v>2630</v>
      </c>
      <c r="C3199" s="192" t="s">
        <v>2719</v>
      </c>
      <c r="D3199" s="230" t="s">
        <v>2718</v>
      </c>
      <c r="E3199" s="231"/>
      <c r="F3199" s="232"/>
      <c r="G3199" s="192" t="s">
        <v>0</v>
      </c>
      <c r="H3199" s="191">
        <v>0.15400700000000001</v>
      </c>
      <c r="I3199" s="190">
        <v>8.93</v>
      </c>
      <c r="J3199" s="189">
        <v>3.01</v>
      </c>
    </row>
    <row r="3200" spans="1:10" ht="14.25" customHeight="1" x14ac:dyDescent="0.25">
      <c r="A3200" s="239" t="s">
        <v>2627</v>
      </c>
      <c r="B3200" s="240"/>
      <c r="C3200" s="240"/>
      <c r="D3200" s="240"/>
      <c r="E3200" s="241"/>
      <c r="F3200" s="188">
        <v>2.41</v>
      </c>
      <c r="G3200" s="239" t="s">
        <v>2626</v>
      </c>
      <c r="H3200" s="240"/>
      <c r="I3200" s="241"/>
      <c r="J3200" s="188">
        <v>9.6999999999999993</v>
      </c>
    </row>
    <row r="3201" spans="1:10" ht="14.25" customHeight="1" x14ac:dyDescent="0.25">
      <c r="A3201" s="239" t="s">
        <v>2625</v>
      </c>
      <c r="B3201" s="240"/>
      <c r="C3201" s="240"/>
      <c r="D3201" s="240"/>
      <c r="E3201" s="241"/>
      <c r="F3201" s="188">
        <v>2.85</v>
      </c>
      <c r="G3201" s="239" t="s">
        <v>2624</v>
      </c>
      <c r="H3201" s="240"/>
      <c r="I3201" s="241"/>
      <c r="J3201" s="188">
        <v>2.1800000000000002</v>
      </c>
    </row>
    <row r="3202" spans="1:10" ht="14.25" customHeight="1" x14ac:dyDescent="0.25">
      <c r="A3202" s="239" t="s">
        <v>2623</v>
      </c>
      <c r="B3202" s="240"/>
      <c r="C3202" s="240"/>
      <c r="D3202" s="240"/>
      <c r="E3202" s="241"/>
      <c r="F3202" s="188">
        <v>5.26</v>
      </c>
      <c r="G3202" s="239" t="s">
        <v>2622</v>
      </c>
      <c r="H3202" s="240"/>
      <c r="I3202" s="241"/>
      <c r="J3202" s="188">
        <v>11.88</v>
      </c>
    </row>
    <row r="3203" spans="1:10" ht="14.25" customHeight="1" x14ac:dyDescent="0.25">
      <c r="A3203" s="196" t="s">
        <v>1155</v>
      </c>
      <c r="B3203" s="196" t="s">
        <v>2630</v>
      </c>
      <c r="C3203" s="196" t="s">
        <v>3470</v>
      </c>
      <c r="D3203" s="233" t="s">
        <v>507</v>
      </c>
      <c r="E3203" s="234"/>
      <c r="F3203" s="234"/>
      <c r="G3203" s="234"/>
      <c r="H3203" s="234"/>
      <c r="I3203" s="235"/>
      <c r="J3203" s="196" t="s">
        <v>1</v>
      </c>
    </row>
    <row r="3204" spans="1:10" ht="14.25" customHeight="1" x14ac:dyDescent="0.25">
      <c r="A3204" s="195" t="s">
        <v>74</v>
      </c>
      <c r="B3204" s="195" t="s">
        <v>75</v>
      </c>
      <c r="C3204" s="195" t="s">
        <v>29</v>
      </c>
      <c r="D3204" s="236" t="s">
        <v>30</v>
      </c>
      <c r="E3204" s="237"/>
      <c r="F3204" s="238"/>
      <c r="G3204" s="195" t="s">
        <v>2635</v>
      </c>
      <c r="H3204" s="195" t="s">
        <v>1465</v>
      </c>
      <c r="I3204" s="194" t="s">
        <v>2634</v>
      </c>
      <c r="J3204" s="193" t="s">
        <v>76</v>
      </c>
    </row>
    <row r="3205" spans="1:10" ht="14.25" customHeight="1" x14ac:dyDescent="0.25">
      <c r="A3205" s="192" t="s">
        <v>2643</v>
      </c>
      <c r="B3205" s="192" t="s">
        <v>2630</v>
      </c>
      <c r="C3205" s="192" t="s">
        <v>2784</v>
      </c>
      <c r="D3205" s="230" t="s">
        <v>1998</v>
      </c>
      <c r="E3205" s="231"/>
      <c r="F3205" s="232"/>
      <c r="G3205" s="192" t="s">
        <v>1</v>
      </c>
      <c r="H3205" s="191">
        <v>2.47E-2</v>
      </c>
      <c r="I3205" s="190">
        <v>46.745399999999997</v>
      </c>
      <c r="J3205" s="189">
        <v>1.1499999999999999</v>
      </c>
    </row>
    <row r="3206" spans="1:10" ht="14.25" customHeight="1" x14ac:dyDescent="0.25">
      <c r="A3206" s="192" t="s">
        <v>2643</v>
      </c>
      <c r="B3206" s="192" t="s">
        <v>2630</v>
      </c>
      <c r="C3206" s="192" t="s">
        <v>2782</v>
      </c>
      <c r="D3206" s="230" t="s">
        <v>1928</v>
      </c>
      <c r="E3206" s="231"/>
      <c r="F3206" s="232"/>
      <c r="G3206" s="192" t="s">
        <v>1</v>
      </c>
      <c r="H3206" s="191">
        <v>3.3000000000000002E-2</v>
      </c>
      <c r="I3206" s="190">
        <v>52.967399999999998</v>
      </c>
      <c r="J3206" s="189">
        <v>1.75</v>
      </c>
    </row>
    <row r="3207" spans="1:10" ht="14.25" customHeight="1" x14ac:dyDescent="0.25">
      <c r="A3207" s="192" t="s">
        <v>2643</v>
      </c>
      <c r="B3207" s="192" t="s">
        <v>2630</v>
      </c>
      <c r="C3207" s="192" t="s">
        <v>2795</v>
      </c>
      <c r="D3207" s="230" t="s">
        <v>2173</v>
      </c>
      <c r="E3207" s="231"/>
      <c r="F3207" s="232"/>
      <c r="G3207" s="192" t="s">
        <v>1</v>
      </c>
      <c r="H3207" s="191">
        <v>1</v>
      </c>
      <c r="I3207" s="190">
        <v>8.4659999999999993</v>
      </c>
      <c r="J3207" s="189">
        <v>8.4700000000000006</v>
      </c>
    </row>
    <row r="3208" spans="1:10" ht="14.25" customHeight="1" x14ac:dyDescent="0.25">
      <c r="A3208" s="192" t="s">
        <v>2643</v>
      </c>
      <c r="B3208" s="192" t="s">
        <v>2630</v>
      </c>
      <c r="C3208" s="192" t="s">
        <v>2776</v>
      </c>
      <c r="D3208" s="230" t="s">
        <v>2260</v>
      </c>
      <c r="E3208" s="231"/>
      <c r="F3208" s="232"/>
      <c r="G3208" s="192" t="s">
        <v>1</v>
      </c>
      <c r="H3208" s="191">
        <v>7.6499999999999999E-2</v>
      </c>
      <c r="I3208" s="190">
        <v>1.4663999999999999</v>
      </c>
      <c r="J3208" s="189">
        <v>0.11</v>
      </c>
    </row>
    <row r="3209" spans="1:10" ht="14.25" customHeight="1" x14ac:dyDescent="0.25">
      <c r="A3209" s="192" t="s">
        <v>2631</v>
      </c>
      <c r="B3209" s="192" t="s">
        <v>2630</v>
      </c>
      <c r="C3209" s="192" t="s">
        <v>2723</v>
      </c>
      <c r="D3209" s="230" t="s">
        <v>2722</v>
      </c>
      <c r="E3209" s="231"/>
      <c r="F3209" s="232"/>
      <c r="G3209" s="192" t="s">
        <v>0</v>
      </c>
      <c r="H3209" s="191">
        <v>0.2495771</v>
      </c>
      <c r="I3209" s="190">
        <v>6.7</v>
      </c>
      <c r="J3209" s="189">
        <v>3.66</v>
      </c>
    </row>
    <row r="3210" spans="1:10" ht="14.25" customHeight="1" x14ac:dyDescent="0.25">
      <c r="A3210" s="192" t="s">
        <v>2631</v>
      </c>
      <c r="B3210" s="192" t="s">
        <v>2630</v>
      </c>
      <c r="C3210" s="192" t="s">
        <v>2719</v>
      </c>
      <c r="D3210" s="230" t="s">
        <v>2718</v>
      </c>
      <c r="E3210" s="231"/>
      <c r="F3210" s="232"/>
      <c r="G3210" s="192" t="s">
        <v>0</v>
      </c>
      <c r="H3210" s="191">
        <v>0.2495771</v>
      </c>
      <c r="I3210" s="190">
        <v>8.93</v>
      </c>
      <c r="J3210" s="189">
        <v>4.87</v>
      </c>
    </row>
    <row r="3211" spans="1:10" ht="14.25" customHeight="1" x14ac:dyDescent="0.25">
      <c r="A3211" s="239" t="s">
        <v>2627</v>
      </c>
      <c r="B3211" s="240"/>
      <c r="C3211" s="240"/>
      <c r="D3211" s="240"/>
      <c r="E3211" s="241"/>
      <c r="F3211" s="188">
        <v>3.9</v>
      </c>
      <c r="G3211" s="239" t="s">
        <v>2626</v>
      </c>
      <c r="H3211" s="240"/>
      <c r="I3211" s="241"/>
      <c r="J3211" s="188">
        <v>23.54</v>
      </c>
    </row>
    <row r="3212" spans="1:10" ht="14.25" customHeight="1" x14ac:dyDescent="0.25">
      <c r="A3212" s="239" t="s">
        <v>2625</v>
      </c>
      <c r="B3212" s="240"/>
      <c r="C3212" s="240"/>
      <c r="D3212" s="240"/>
      <c r="E3212" s="241"/>
      <c r="F3212" s="188">
        <v>4.63</v>
      </c>
      <c r="G3212" s="239" t="s">
        <v>2624</v>
      </c>
      <c r="H3212" s="240"/>
      <c r="I3212" s="241"/>
      <c r="J3212" s="188">
        <v>5.29</v>
      </c>
    </row>
    <row r="3213" spans="1:10" ht="14.25" customHeight="1" x14ac:dyDescent="0.25">
      <c r="A3213" s="239" t="s">
        <v>2623</v>
      </c>
      <c r="B3213" s="240"/>
      <c r="C3213" s="240"/>
      <c r="D3213" s="240"/>
      <c r="E3213" s="241"/>
      <c r="F3213" s="188">
        <v>8.5299999999999994</v>
      </c>
      <c r="G3213" s="239" t="s">
        <v>2622</v>
      </c>
      <c r="H3213" s="240"/>
      <c r="I3213" s="241"/>
      <c r="J3213" s="188">
        <v>28.83</v>
      </c>
    </row>
    <row r="3214" spans="1:10" ht="14.25" customHeight="1" x14ac:dyDescent="0.25">
      <c r="A3214" s="196" t="s">
        <v>1156</v>
      </c>
      <c r="B3214" s="196" t="s">
        <v>2630</v>
      </c>
      <c r="C3214" s="196" t="s">
        <v>3469</v>
      </c>
      <c r="D3214" s="233" t="s">
        <v>508</v>
      </c>
      <c r="E3214" s="234"/>
      <c r="F3214" s="234"/>
      <c r="G3214" s="234"/>
      <c r="H3214" s="234"/>
      <c r="I3214" s="235"/>
      <c r="J3214" s="196" t="s">
        <v>1</v>
      </c>
    </row>
    <row r="3215" spans="1:10" ht="14.25" customHeight="1" x14ac:dyDescent="0.25">
      <c r="A3215" s="195" t="s">
        <v>74</v>
      </c>
      <c r="B3215" s="195" t="s">
        <v>75</v>
      </c>
      <c r="C3215" s="195" t="s">
        <v>29</v>
      </c>
      <c r="D3215" s="236" t="s">
        <v>30</v>
      </c>
      <c r="E3215" s="237"/>
      <c r="F3215" s="238"/>
      <c r="G3215" s="195" t="s">
        <v>2635</v>
      </c>
      <c r="H3215" s="195" t="s">
        <v>1465</v>
      </c>
      <c r="I3215" s="194" t="s">
        <v>2634</v>
      </c>
      <c r="J3215" s="193" t="s">
        <v>76</v>
      </c>
    </row>
    <row r="3216" spans="1:10" ht="14.25" customHeight="1" x14ac:dyDescent="0.25">
      <c r="A3216" s="192" t="s">
        <v>2643</v>
      </c>
      <c r="B3216" s="192" t="s">
        <v>2630</v>
      </c>
      <c r="C3216" s="192" t="s">
        <v>2784</v>
      </c>
      <c r="D3216" s="230" t="s">
        <v>1998</v>
      </c>
      <c r="E3216" s="231"/>
      <c r="F3216" s="232"/>
      <c r="G3216" s="192" t="s">
        <v>1</v>
      </c>
      <c r="H3216" s="191">
        <v>8.8000000000000005E-3</v>
      </c>
      <c r="I3216" s="190">
        <v>46.745399999999997</v>
      </c>
      <c r="J3216" s="189">
        <v>0.41</v>
      </c>
    </row>
    <row r="3217" spans="1:10" ht="14.25" customHeight="1" x14ac:dyDescent="0.25">
      <c r="A3217" s="192" t="s">
        <v>2643</v>
      </c>
      <c r="B3217" s="192" t="s">
        <v>2630</v>
      </c>
      <c r="C3217" s="192" t="s">
        <v>2782</v>
      </c>
      <c r="D3217" s="230" t="s">
        <v>1928</v>
      </c>
      <c r="E3217" s="231"/>
      <c r="F3217" s="232"/>
      <c r="G3217" s="192" t="s">
        <v>1</v>
      </c>
      <c r="H3217" s="191">
        <v>1.0500000000000001E-2</v>
      </c>
      <c r="I3217" s="190">
        <v>52.967399999999998</v>
      </c>
      <c r="J3217" s="189">
        <v>0.56000000000000005</v>
      </c>
    </row>
    <row r="3218" spans="1:10" ht="14.25" customHeight="1" x14ac:dyDescent="0.25">
      <c r="A3218" s="192" t="s">
        <v>2643</v>
      </c>
      <c r="B3218" s="192" t="s">
        <v>2630</v>
      </c>
      <c r="C3218" s="192" t="s">
        <v>3423</v>
      </c>
      <c r="D3218" s="230" t="s">
        <v>2217</v>
      </c>
      <c r="E3218" s="231"/>
      <c r="F3218" s="232"/>
      <c r="G3218" s="192" t="s">
        <v>1</v>
      </c>
      <c r="H3218" s="191">
        <v>1</v>
      </c>
      <c r="I3218" s="190">
        <v>3.3702000000000001</v>
      </c>
      <c r="J3218" s="189">
        <v>3.37</v>
      </c>
    </row>
    <row r="3219" spans="1:10" ht="14.25" customHeight="1" x14ac:dyDescent="0.25">
      <c r="A3219" s="192" t="s">
        <v>2643</v>
      </c>
      <c r="B3219" s="192" t="s">
        <v>2630</v>
      </c>
      <c r="C3219" s="192" t="s">
        <v>2776</v>
      </c>
      <c r="D3219" s="230" t="s">
        <v>2260</v>
      </c>
      <c r="E3219" s="231"/>
      <c r="F3219" s="232"/>
      <c r="G3219" s="192" t="s">
        <v>1</v>
      </c>
      <c r="H3219" s="191">
        <v>4.8399999999999999E-2</v>
      </c>
      <c r="I3219" s="190">
        <v>1.4663999999999999</v>
      </c>
      <c r="J3219" s="189">
        <v>7.0000000000000007E-2</v>
      </c>
    </row>
    <row r="3220" spans="1:10" ht="14.25" customHeight="1" x14ac:dyDescent="0.25">
      <c r="A3220" s="192" t="s">
        <v>2631</v>
      </c>
      <c r="B3220" s="192" t="s">
        <v>2630</v>
      </c>
      <c r="C3220" s="192" t="s">
        <v>2723</v>
      </c>
      <c r="D3220" s="230" t="s">
        <v>2722</v>
      </c>
      <c r="E3220" s="231"/>
      <c r="F3220" s="232"/>
      <c r="G3220" s="192" t="s">
        <v>0</v>
      </c>
      <c r="H3220" s="191">
        <v>0.14862810000000001</v>
      </c>
      <c r="I3220" s="190">
        <v>6.7</v>
      </c>
      <c r="J3220" s="189">
        <v>2.1800000000000002</v>
      </c>
    </row>
    <row r="3221" spans="1:10" ht="14.25" customHeight="1" x14ac:dyDescent="0.25">
      <c r="A3221" s="192" t="s">
        <v>2631</v>
      </c>
      <c r="B3221" s="192" t="s">
        <v>2630</v>
      </c>
      <c r="C3221" s="192" t="s">
        <v>2719</v>
      </c>
      <c r="D3221" s="230" t="s">
        <v>2718</v>
      </c>
      <c r="E3221" s="231"/>
      <c r="F3221" s="232"/>
      <c r="G3221" s="192" t="s">
        <v>0</v>
      </c>
      <c r="H3221" s="191">
        <v>0.14862810000000001</v>
      </c>
      <c r="I3221" s="190">
        <v>8.93</v>
      </c>
      <c r="J3221" s="189">
        <v>2.9</v>
      </c>
    </row>
    <row r="3222" spans="1:10" ht="14.25" customHeight="1" x14ac:dyDescent="0.25">
      <c r="A3222" s="239" t="s">
        <v>2627</v>
      </c>
      <c r="B3222" s="240"/>
      <c r="C3222" s="240"/>
      <c r="D3222" s="240"/>
      <c r="E3222" s="241"/>
      <c r="F3222" s="188">
        <v>2.3199999999999998</v>
      </c>
      <c r="G3222" s="239" t="s">
        <v>2626</v>
      </c>
      <c r="H3222" s="240"/>
      <c r="I3222" s="241"/>
      <c r="J3222" s="188">
        <v>11.59</v>
      </c>
    </row>
    <row r="3223" spans="1:10" ht="14.25" customHeight="1" x14ac:dyDescent="0.25">
      <c r="A3223" s="239" t="s">
        <v>2625</v>
      </c>
      <c r="B3223" s="240"/>
      <c r="C3223" s="240"/>
      <c r="D3223" s="240"/>
      <c r="E3223" s="241"/>
      <c r="F3223" s="188">
        <v>2.76</v>
      </c>
      <c r="G3223" s="239" t="s">
        <v>2624</v>
      </c>
      <c r="H3223" s="240"/>
      <c r="I3223" s="241"/>
      <c r="J3223" s="188">
        <v>2.6</v>
      </c>
    </row>
    <row r="3224" spans="1:10" ht="14.25" customHeight="1" x14ac:dyDescent="0.25">
      <c r="A3224" s="239" t="s">
        <v>2623</v>
      </c>
      <c r="B3224" s="240"/>
      <c r="C3224" s="240"/>
      <c r="D3224" s="240"/>
      <c r="E3224" s="241"/>
      <c r="F3224" s="188">
        <v>5.08</v>
      </c>
      <c r="G3224" s="239" t="s">
        <v>2622</v>
      </c>
      <c r="H3224" s="240"/>
      <c r="I3224" s="241"/>
      <c r="J3224" s="188">
        <v>14.19</v>
      </c>
    </row>
    <row r="3225" spans="1:10" ht="22.9" customHeight="1" x14ac:dyDescent="0.25">
      <c r="A3225" s="196" t="s">
        <v>1157</v>
      </c>
      <c r="B3225" s="196" t="s">
        <v>2630</v>
      </c>
      <c r="C3225" s="196" t="s">
        <v>3468</v>
      </c>
      <c r="D3225" s="233" t="s">
        <v>509</v>
      </c>
      <c r="E3225" s="234"/>
      <c r="F3225" s="234"/>
      <c r="G3225" s="234"/>
      <c r="H3225" s="234"/>
      <c r="I3225" s="235"/>
      <c r="J3225" s="196" t="s">
        <v>1</v>
      </c>
    </row>
    <row r="3226" spans="1:10" ht="14.25" customHeight="1" x14ac:dyDescent="0.25">
      <c r="A3226" s="195" t="s">
        <v>74</v>
      </c>
      <c r="B3226" s="195" t="s">
        <v>75</v>
      </c>
      <c r="C3226" s="195" t="s">
        <v>29</v>
      </c>
      <c r="D3226" s="236" t="s">
        <v>30</v>
      </c>
      <c r="E3226" s="237"/>
      <c r="F3226" s="238"/>
      <c r="G3226" s="195" t="s">
        <v>2635</v>
      </c>
      <c r="H3226" s="195" t="s">
        <v>1465</v>
      </c>
      <c r="I3226" s="194" t="s">
        <v>2634</v>
      </c>
      <c r="J3226" s="193" t="s">
        <v>76</v>
      </c>
    </row>
    <row r="3227" spans="1:10" ht="14.25" customHeight="1" x14ac:dyDescent="0.25">
      <c r="A3227" s="192" t="s">
        <v>2643</v>
      </c>
      <c r="B3227" s="192" t="s">
        <v>2630</v>
      </c>
      <c r="C3227" s="192" t="s">
        <v>2784</v>
      </c>
      <c r="D3227" s="230" t="s">
        <v>1998</v>
      </c>
      <c r="E3227" s="231"/>
      <c r="F3227" s="232"/>
      <c r="G3227" s="192" t="s">
        <v>1</v>
      </c>
      <c r="H3227" s="191">
        <v>1.7600000000000001E-2</v>
      </c>
      <c r="I3227" s="190">
        <v>46.745399999999997</v>
      </c>
      <c r="J3227" s="189">
        <v>0.82</v>
      </c>
    </row>
    <row r="3228" spans="1:10" ht="14.25" customHeight="1" x14ac:dyDescent="0.25">
      <c r="A3228" s="192" t="s">
        <v>2643</v>
      </c>
      <c r="B3228" s="192" t="s">
        <v>2630</v>
      </c>
      <c r="C3228" s="192" t="s">
        <v>2782</v>
      </c>
      <c r="D3228" s="230" t="s">
        <v>1928</v>
      </c>
      <c r="E3228" s="231"/>
      <c r="F3228" s="232"/>
      <c r="G3228" s="192" t="s">
        <v>1</v>
      </c>
      <c r="H3228" s="191">
        <v>2.2499999999999999E-2</v>
      </c>
      <c r="I3228" s="190">
        <v>52.967399999999998</v>
      </c>
      <c r="J3228" s="189">
        <v>1.19</v>
      </c>
    </row>
    <row r="3229" spans="1:10" ht="14.25" customHeight="1" x14ac:dyDescent="0.25">
      <c r="A3229" s="192" t="s">
        <v>2643</v>
      </c>
      <c r="B3229" s="192" t="s">
        <v>2630</v>
      </c>
      <c r="C3229" s="192" t="s">
        <v>3467</v>
      </c>
      <c r="D3229" s="230" t="s">
        <v>2545</v>
      </c>
      <c r="E3229" s="231"/>
      <c r="F3229" s="232"/>
      <c r="G3229" s="192" t="s">
        <v>1</v>
      </c>
      <c r="H3229" s="191">
        <v>1</v>
      </c>
      <c r="I3229" s="190">
        <v>8.9359000000000002</v>
      </c>
      <c r="J3229" s="189">
        <v>8.94</v>
      </c>
    </row>
    <row r="3230" spans="1:10" ht="14.25" customHeight="1" x14ac:dyDescent="0.25">
      <c r="A3230" s="192" t="s">
        <v>2643</v>
      </c>
      <c r="B3230" s="192" t="s">
        <v>2630</v>
      </c>
      <c r="C3230" s="192" t="s">
        <v>2776</v>
      </c>
      <c r="D3230" s="230" t="s">
        <v>2260</v>
      </c>
      <c r="E3230" s="231"/>
      <c r="F3230" s="232"/>
      <c r="G3230" s="192" t="s">
        <v>1</v>
      </c>
      <c r="H3230" s="191">
        <v>2.4400000000000002E-2</v>
      </c>
      <c r="I3230" s="190">
        <v>1.4663999999999999</v>
      </c>
      <c r="J3230" s="189">
        <v>0.04</v>
      </c>
    </row>
    <row r="3231" spans="1:10" ht="14.25" customHeight="1" x14ac:dyDescent="0.25">
      <c r="A3231" s="192" t="s">
        <v>2631</v>
      </c>
      <c r="B3231" s="192" t="s">
        <v>2630</v>
      </c>
      <c r="C3231" s="192" t="s">
        <v>2723</v>
      </c>
      <c r="D3231" s="230" t="s">
        <v>2722</v>
      </c>
      <c r="E3231" s="231"/>
      <c r="F3231" s="232"/>
      <c r="G3231" s="192" t="s">
        <v>0</v>
      </c>
      <c r="H3231" s="191">
        <v>0.11342049999999999</v>
      </c>
      <c r="I3231" s="190">
        <v>6.7</v>
      </c>
      <c r="J3231" s="189">
        <v>1.66</v>
      </c>
    </row>
    <row r="3232" spans="1:10" ht="14.25" customHeight="1" x14ac:dyDescent="0.25">
      <c r="A3232" s="192" t="s">
        <v>2631</v>
      </c>
      <c r="B3232" s="192" t="s">
        <v>2630</v>
      </c>
      <c r="C3232" s="192" t="s">
        <v>2719</v>
      </c>
      <c r="D3232" s="230" t="s">
        <v>2718</v>
      </c>
      <c r="E3232" s="231"/>
      <c r="F3232" s="232"/>
      <c r="G3232" s="192" t="s">
        <v>0</v>
      </c>
      <c r="H3232" s="191">
        <v>0.11342049999999999</v>
      </c>
      <c r="I3232" s="190">
        <v>8.93</v>
      </c>
      <c r="J3232" s="189">
        <v>2.21</v>
      </c>
    </row>
    <row r="3233" spans="1:10" ht="14.25" customHeight="1" x14ac:dyDescent="0.25">
      <c r="A3233" s="239" t="s">
        <v>2627</v>
      </c>
      <c r="B3233" s="240"/>
      <c r="C3233" s="240"/>
      <c r="D3233" s="240"/>
      <c r="E3233" s="241"/>
      <c r="F3233" s="188">
        <v>1.77</v>
      </c>
      <c r="G3233" s="239" t="s">
        <v>2626</v>
      </c>
      <c r="H3233" s="240"/>
      <c r="I3233" s="241"/>
      <c r="J3233" s="188">
        <v>16.47</v>
      </c>
    </row>
    <row r="3234" spans="1:10" ht="14.25" customHeight="1" x14ac:dyDescent="0.25">
      <c r="A3234" s="239" t="s">
        <v>2625</v>
      </c>
      <c r="B3234" s="240"/>
      <c r="C3234" s="240"/>
      <c r="D3234" s="240"/>
      <c r="E3234" s="241"/>
      <c r="F3234" s="188">
        <v>2.11</v>
      </c>
      <c r="G3234" s="239" t="s">
        <v>2624</v>
      </c>
      <c r="H3234" s="240"/>
      <c r="I3234" s="241"/>
      <c r="J3234" s="188">
        <v>3.7</v>
      </c>
    </row>
    <row r="3235" spans="1:10" ht="14.25" customHeight="1" x14ac:dyDescent="0.25">
      <c r="A3235" s="239" t="s">
        <v>2623</v>
      </c>
      <c r="B3235" s="240"/>
      <c r="C3235" s="240"/>
      <c r="D3235" s="240"/>
      <c r="E3235" s="241"/>
      <c r="F3235" s="188">
        <v>3.88</v>
      </c>
      <c r="G3235" s="239" t="s">
        <v>2622</v>
      </c>
      <c r="H3235" s="240"/>
      <c r="I3235" s="241"/>
      <c r="J3235" s="188">
        <v>20.170000000000002</v>
      </c>
    </row>
    <row r="3236" spans="1:10" ht="22.9" customHeight="1" x14ac:dyDescent="0.25">
      <c r="A3236" s="196" t="s">
        <v>1158</v>
      </c>
      <c r="B3236" s="196" t="s">
        <v>2630</v>
      </c>
      <c r="C3236" s="196" t="s">
        <v>3466</v>
      </c>
      <c r="D3236" s="233" t="s">
        <v>510</v>
      </c>
      <c r="E3236" s="234"/>
      <c r="F3236" s="234"/>
      <c r="G3236" s="234"/>
      <c r="H3236" s="234"/>
      <c r="I3236" s="235"/>
      <c r="J3236" s="196" t="s">
        <v>1</v>
      </c>
    </row>
    <row r="3237" spans="1:10" ht="14.25" customHeight="1" x14ac:dyDescent="0.25">
      <c r="A3237" s="195" t="s">
        <v>74</v>
      </c>
      <c r="B3237" s="195" t="s">
        <v>75</v>
      </c>
      <c r="C3237" s="195" t="s">
        <v>29</v>
      </c>
      <c r="D3237" s="236" t="s">
        <v>30</v>
      </c>
      <c r="E3237" s="237"/>
      <c r="F3237" s="238"/>
      <c r="G3237" s="195" t="s">
        <v>2635</v>
      </c>
      <c r="H3237" s="195" t="s">
        <v>1465</v>
      </c>
      <c r="I3237" s="194" t="s">
        <v>2634</v>
      </c>
      <c r="J3237" s="193" t="s">
        <v>76</v>
      </c>
    </row>
    <row r="3238" spans="1:10" ht="14.25" customHeight="1" x14ac:dyDescent="0.25">
      <c r="A3238" s="192" t="s">
        <v>2643</v>
      </c>
      <c r="B3238" s="192" t="s">
        <v>2630</v>
      </c>
      <c r="C3238" s="192" t="s">
        <v>2784</v>
      </c>
      <c r="D3238" s="230" t="s">
        <v>1998</v>
      </c>
      <c r="E3238" s="231"/>
      <c r="F3238" s="232"/>
      <c r="G3238" s="192" t="s">
        <v>1</v>
      </c>
      <c r="H3238" s="191">
        <v>3.1800000000000002E-2</v>
      </c>
      <c r="I3238" s="190">
        <v>46.745399999999997</v>
      </c>
      <c r="J3238" s="189">
        <v>1.49</v>
      </c>
    </row>
    <row r="3239" spans="1:10" ht="14.25" customHeight="1" x14ac:dyDescent="0.25">
      <c r="A3239" s="192" t="s">
        <v>2643</v>
      </c>
      <c r="B3239" s="192" t="s">
        <v>2630</v>
      </c>
      <c r="C3239" s="192" t="s">
        <v>2782</v>
      </c>
      <c r="D3239" s="230" t="s">
        <v>1928</v>
      </c>
      <c r="E3239" s="231"/>
      <c r="F3239" s="232"/>
      <c r="G3239" s="192" t="s">
        <v>1</v>
      </c>
      <c r="H3239" s="191">
        <v>5.3999999999999999E-2</v>
      </c>
      <c r="I3239" s="190">
        <v>52.967399999999998</v>
      </c>
      <c r="J3239" s="189">
        <v>2.86</v>
      </c>
    </row>
    <row r="3240" spans="1:10" ht="14.25" customHeight="1" x14ac:dyDescent="0.25">
      <c r="A3240" s="192" t="s">
        <v>2643</v>
      </c>
      <c r="B3240" s="192" t="s">
        <v>2630</v>
      </c>
      <c r="C3240" s="192" t="s">
        <v>3465</v>
      </c>
      <c r="D3240" s="230" t="s">
        <v>2437</v>
      </c>
      <c r="E3240" s="231"/>
      <c r="F3240" s="232"/>
      <c r="G3240" s="192" t="s">
        <v>1</v>
      </c>
      <c r="H3240" s="191">
        <v>1</v>
      </c>
      <c r="I3240" s="190">
        <v>37.388300000000001</v>
      </c>
      <c r="J3240" s="189">
        <v>37.39</v>
      </c>
    </row>
    <row r="3241" spans="1:10" ht="14.25" customHeight="1" x14ac:dyDescent="0.25">
      <c r="A3241" s="192" t="s">
        <v>2643</v>
      </c>
      <c r="B3241" s="192" t="s">
        <v>2630</v>
      </c>
      <c r="C3241" s="192" t="s">
        <v>2776</v>
      </c>
      <c r="D3241" s="230" t="s">
        <v>2260</v>
      </c>
      <c r="E3241" s="231"/>
      <c r="F3241" s="232"/>
      <c r="G3241" s="192" t="s">
        <v>1</v>
      </c>
      <c r="H3241" s="191">
        <v>3.6999999999999998E-2</v>
      </c>
      <c r="I3241" s="190">
        <v>1.4663999999999999</v>
      </c>
      <c r="J3241" s="189">
        <v>0.05</v>
      </c>
    </row>
    <row r="3242" spans="1:10" ht="14.25" customHeight="1" x14ac:dyDescent="0.25">
      <c r="A3242" s="192" t="s">
        <v>2631</v>
      </c>
      <c r="B3242" s="192" t="s">
        <v>2630</v>
      </c>
      <c r="C3242" s="192" t="s">
        <v>2723</v>
      </c>
      <c r="D3242" s="230" t="s">
        <v>2722</v>
      </c>
      <c r="E3242" s="231"/>
      <c r="F3242" s="232"/>
      <c r="G3242" s="192" t="s">
        <v>0</v>
      </c>
      <c r="H3242" s="191">
        <v>0.23308499999999999</v>
      </c>
      <c r="I3242" s="190">
        <v>6.7</v>
      </c>
      <c r="J3242" s="189">
        <v>3.41</v>
      </c>
    </row>
    <row r="3243" spans="1:10" ht="14.25" customHeight="1" x14ac:dyDescent="0.25">
      <c r="A3243" s="192" t="s">
        <v>2631</v>
      </c>
      <c r="B3243" s="192" t="s">
        <v>2630</v>
      </c>
      <c r="C3243" s="192" t="s">
        <v>2719</v>
      </c>
      <c r="D3243" s="230" t="s">
        <v>2718</v>
      </c>
      <c r="E3243" s="231"/>
      <c r="F3243" s="232"/>
      <c r="G3243" s="192" t="s">
        <v>0</v>
      </c>
      <c r="H3243" s="191">
        <v>0.23308499999999999</v>
      </c>
      <c r="I3243" s="190">
        <v>8.93</v>
      </c>
      <c r="J3243" s="189">
        <v>4.55</v>
      </c>
    </row>
    <row r="3244" spans="1:10" ht="14.25" customHeight="1" x14ac:dyDescent="0.25">
      <c r="A3244" s="239" t="s">
        <v>2627</v>
      </c>
      <c r="B3244" s="240"/>
      <c r="C3244" s="240"/>
      <c r="D3244" s="240"/>
      <c r="E3244" s="241"/>
      <c r="F3244" s="188">
        <v>3.64</v>
      </c>
      <c r="G3244" s="239" t="s">
        <v>2626</v>
      </c>
      <c r="H3244" s="240"/>
      <c r="I3244" s="241"/>
      <c r="J3244" s="188">
        <v>53.05</v>
      </c>
    </row>
    <row r="3245" spans="1:10" ht="14.25" customHeight="1" x14ac:dyDescent="0.25">
      <c r="A3245" s="239" t="s">
        <v>2625</v>
      </c>
      <c r="B3245" s="240"/>
      <c r="C3245" s="240"/>
      <c r="D3245" s="240"/>
      <c r="E3245" s="241"/>
      <c r="F3245" s="188">
        <v>4.33</v>
      </c>
      <c r="G3245" s="239" t="s">
        <v>2624</v>
      </c>
      <c r="H3245" s="240"/>
      <c r="I3245" s="241"/>
      <c r="J3245" s="188">
        <v>11.92</v>
      </c>
    </row>
    <row r="3246" spans="1:10" ht="14.25" customHeight="1" x14ac:dyDescent="0.25">
      <c r="A3246" s="239" t="s">
        <v>2623</v>
      </c>
      <c r="B3246" s="240"/>
      <c r="C3246" s="240"/>
      <c r="D3246" s="240"/>
      <c r="E3246" s="241"/>
      <c r="F3246" s="188">
        <v>7.97</v>
      </c>
      <c r="G3246" s="239" t="s">
        <v>2622</v>
      </c>
      <c r="H3246" s="240"/>
      <c r="I3246" s="241"/>
      <c r="J3246" s="188">
        <v>64.97</v>
      </c>
    </row>
    <row r="3247" spans="1:10" ht="14.25" customHeight="1" x14ac:dyDescent="0.25">
      <c r="A3247" s="196" t="s">
        <v>1159</v>
      </c>
      <c r="B3247" s="196" t="s">
        <v>2637</v>
      </c>
      <c r="C3247" s="196" t="s">
        <v>3464</v>
      </c>
      <c r="D3247" s="233" t="s">
        <v>1551</v>
      </c>
      <c r="E3247" s="234"/>
      <c r="F3247" s="234"/>
      <c r="G3247" s="234"/>
      <c r="H3247" s="234"/>
      <c r="I3247" s="235"/>
      <c r="J3247" s="196" t="s">
        <v>1</v>
      </c>
    </row>
    <row r="3248" spans="1:10" ht="14.25" customHeight="1" x14ac:dyDescent="0.25">
      <c r="A3248" s="195" t="s">
        <v>74</v>
      </c>
      <c r="B3248" s="195" t="s">
        <v>75</v>
      </c>
      <c r="C3248" s="195" t="s">
        <v>29</v>
      </c>
      <c r="D3248" s="236" t="s">
        <v>30</v>
      </c>
      <c r="E3248" s="237"/>
      <c r="F3248" s="238"/>
      <c r="G3248" s="195" t="s">
        <v>2635</v>
      </c>
      <c r="H3248" s="195" t="s">
        <v>1465</v>
      </c>
      <c r="I3248" s="194" t="s">
        <v>2634</v>
      </c>
      <c r="J3248" s="193" t="s">
        <v>76</v>
      </c>
    </row>
    <row r="3249" spans="1:10" ht="14.25" customHeight="1" x14ac:dyDescent="0.25">
      <c r="A3249" s="192" t="s">
        <v>2643</v>
      </c>
      <c r="B3249" s="192" t="s">
        <v>2630</v>
      </c>
      <c r="C3249" s="192" t="s">
        <v>3463</v>
      </c>
      <c r="D3249" s="230" t="s">
        <v>2110</v>
      </c>
      <c r="E3249" s="231"/>
      <c r="F3249" s="232"/>
      <c r="G3249" s="192" t="s">
        <v>1</v>
      </c>
      <c r="H3249" s="191">
        <v>1</v>
      </c>
      <c r="I3249" s="190">
        <v>286.52449999999999</v>
      </c>
      <c r="J3249" s="189">
        <v>286.52</v>
      </c>
    </row>
    <row r="3250" spans="1:10" ht="3" customHeight="1" x14ac:dyDescent="0.25"/>
    <row r="3251" spans="1:10" ht="11.25" customHeight="1" x14ac:dyDescent="0.25">
      <c r="A3251" s="242" t="s">
        <v>2621</v>
      </c>
      <c r="B3251" s="242"/>
      <c r="C3251" s="242"/>
      <c r="D3251" s="242"/>
      <c r="E3251" s="242"/>
      <c r="F3251" s="242"/>
      <c r="G3251" s="242"/>
      <c r="H3251" s="242"/>
      <c r="I3251" s="242"/>
      <c r="J3251" s="242"/>
    </row>
    <row r="3252" spans="1:10" ht="11.25" customHeight="1" x14ac:dyDescent="0.25">
      <c r="A3252" s="242" t="s">
        <v>2620</v>
      </c>
      <c r="B3252" s="242"/>
      <c r="C3252" s="242"/>
      <c r="D3252" s="242"/>
      <c r="E3252" s="242"/>
      <c r="F3252" s="242"/>
      <c r="G3252" s="242"/>
      <c r="H3252" s="242"/>
      <c r="I3252" s="242"/>
      <c r="J3252" s="242"/>
    </row>
    <row r="3253" spans="1:10" ht="11.25" customHeight="1" x14ac:dyDescent="0.25">
      <c r="A3253" s="242" t="s">
        <v>2619</v>
      </c>
      <c r="B3253" s="242"/>
      <c r="C3253" s="242"/>
      <c r="D3253" s="242"/>
      <c r="E3253" s="242"/>
      <c r="F3253" s="242"/>
      <c r="G3253" s="242"/>
      <c r="H3253" s="242"/>
      <c r="I3253" s="242"/>
      <c r="J3253" s="242"/>
    </row>
    <row r="3254" spans="1:10" ht="70.900000000000006" customHeight="1" x14ac:dyDescent="0.25"/>
    <row r="3255" spans="1:10" ht="14.25" customHeight="1" x14ac:dyDescent="0.25">
      <c r="A3255" s="210" t="s">
        <v>2673</v>
      </c>
      <c r="B3255" s="211"/>
      <c r="C3255" s="211"/>
      <c r="D3255" s="211"/>
      <c r="E3255" s="211"/>
      <c r="F3255" s="211"/>
      <c r="G3255" s="211"/>
      <c r="H3255" s="211"/>
      <c r="I3255" s="211"/>
      <c r="J3255" s="212"/>
    </row>
    <row r="3256" spans="1:10" ht="14.25" customHeight="1" x14ac:dyDescent="0.25">
      <c r="A3256" s="200" t="s">
        <v>2672</v>
      </c>
      <c r="B3256" s="213" t="s">
        <v>77</v>
      </c>
      <c r="C3256" s="214"/>
      <c r="D3256" s="214"/>
      <c r="E3256" s="214"/>
      <c r="F3256" s="214"/>
      <c r="G3256" s="214"/>
      <c r="H3256" s="215"/>
      <c r="I3256" s="197" t="s">
        <v>2671</v>
      </c>
      <c r="J3256" s="192" t="s">
        <v>3462</v>
      </c>
    </row>
    <row r="3257" spans="1:10" ht="14.25" customHeight="1" x14ac:dyDescent="0.25">
      <c r="A3257" s="200" t="s">
        <v>81</v>
      </c>
      <c r="B3257" s="213" t="s">
        <v>85</v>
      </c>
      <c r="C3257" s="214"/>
      <c r="D3257" s="214"/>
      <c r="E3257" s="214"/>
      <c r="F3257" s="214"/>
      <c r="G3257" s="214"/>
      <c r="H3257" s="215"/>
      <c r="I3257" s="197" t="s">
        <v>2669</v>
      </c>
      <c r="J3257" s="202">
        <v>45477</v>
      </c>
    </row>
    <row r="3258" spans="1:10" ht="14.25" customHeight="1" x14ac:dyDescent="0.25">
      <c r="A3258" s="199" t="s">
        <v>2668</v>
      </c>
      <c r="B3258" s="213" t="s">
        <v>2667</v>
      </c>
      <c r="C3258" s="214"/>
      <c r="D3258" s="214"/>
      <c r="E3258" s="214"/>
      <c r="F3258" s="214"/>
      <c r="G3258" s="214"/>
      <c r="H3258" s="215"/>
      <c r="I3258" s="216" t="s">
        <v>2666</v>
      </c>
      <c r="J3258" s="217"/>
    </row>
    <row r="3259" spans="1:10" ht="14.25" customHeight="1" x14ac:dyDescent="0.25">
      <c r="A3259" s="218" t="s">
        <v>2665</v>
      </c>
      <c r="B3259" s="221" t="s">
        <v>2664</v>
      </c>
      <c r="C3259" s="222"/>
      <c r="D3259" s="222"/>
      <c r="E3259" s="222"/>
      <c r="F3259" s="222"/>
      <c r="G3259" s="222"/>
      <c r="H3259" s="223"/>
      <c r="I3259" s="197" t="s">
        <v>2663</v>
      </c>
      <c r="J3259" s="192" t="s">
        <v>2662</v>
      </c>
    </row>
    <row r="3260" spans="1:10" ht="14.25" customHeight="1" x14ac:dyDescent="0.25">
      <c r="A3260" s="219"/>
      <c r="B3260" s="224"/>
      <c r="C3260" s="225"/>
      <c r="D3260" s="225"/>
      <c r="E3260" s="225"/>
      <c r="F3260" s="225"/>
      <c r="G3260" s="225"/>
      <c r="H3260" s="226"/>
      <c r="I3260" s="198" t="s">
        <v>2661</v>
      </c>
      <c r="J3260" s="192" t="s">
        <v>2660</v>
      </c>
    </row>
    <row r="3261" spans="1:10" ht="14.25" customHeight="1" x14ac:dyDescent="0.25">
      <c r="A3261" s="219"/>
      <c r="B3261" s="224"/>
      <c r="C3261" s="225"/>
      <c r="D3261" s="225"/>
      <c r="E3261" s="225"/>
      <c r="F3261" s="225"/>
      <c r="G3261" s="225"/>
      <c r="H3261" s="226"/>
      <c r="I3261" s="216" t="s">
        <v>27</v>
      </c>
      <c r="J3261" s="217"/>
    </row>
    <row r="3262" spans="1:10" ht="14.25" customHeight="1" x14ac:dyDescent="0.25">
      <c r="A3262" s="219"/>
      <c r="B3262" s="227"/>
      <c r="C3262" s="228"/>
      <c r="D3262" s="228"/>
      <c r="E3262" s="228"/>
      <c r="F3262" s="228"/>
      <c r="G3262" s="228"/>
      <c r="H3262" s="229"/>
      <c r="I3262" s="197" t="s">
        <v>2659</v>
      </c>
      <c r="J3262" s="192" t="s">
        <v>2658</v>
      </c>
    </row>
    <row r="3263" spans="1:10" ht="14.25" customHeight="1" x14ac:dyDescent="0.25">
      <c r="A3263" s="220"/>
      <c r="B3263" s="230" t="s">
        <v>2383</v>
      </c>
      <c r="C3263" s="231"/>
      <c r="D3263" s="232"/>
      <c r="E3263" s="230" t="s">
        <v>2383</v>
      </c>
      <c r="F3263" s="231"/>
      <c r="G3263" s="231"/>
      <c r="H3263" s="232"/>
      <c r="I3263" s="197" t="s">
        <v>2657</v>
      </c>
      <c r="J3263" s="192" t="s">
        <v>2383</v>
      </c>
    </row>
    <row r="3264" spans="1:10" ht="14.25" customHeight="1" x14ac:dyDescent="0.25">
      <c r="A3264" s="197" t="s">
        <v>2656</v>
      </c>
      <c r="B3264" s="230" t="s">
        <v>2655</v>
      </c>
      <c r="C3264" s="231"/>
      <c r="D3264" s="231"/>
      <c r="E3264" s="231"/>
      <c r="F3264" s="231"/>
      <c r="G3264" s="231"/>
      <c r="H3264" s="231"/>
      <c r="I3264" s="231"/>
      <c r="J3264" s="232"/>
    </row>
    <row r="3265" spans="1:10" ht="14.25" customHeight="1" x14ac:dyDescent="0.25">
      <c r="A3265" s="192" t="s">
        <v>2631</v>
      </c>
      <c r="B3265" s="192" t="s">
        <v>2630</v>
      </c>
      <c r="C3265" s="192" t="s">
        <v>2719</v>
      </c>
      <c r="D3265" s="230" t="s">
        <v>2718</v>
      </c>
      <c r="E3265" s="231"/>
      <c r="F3265" s="232"/>
      <c r="G3265" s="192" t="s">
        <v>0</v>
      </c>
      <c r="H3265" s="191">
        <v>0.51974690000000001</v>
      </c>
      <c r="I3265" s="190">
        <v>8.93</v>
      </c>
      <c r="J3265" s="189">
        <v>10.15</v>
      </c>
    </row>
    <row r="3266" spans="1:10" ht="14.25" customHeight="1" x14ac:dyDescent="0.25">
      <c r="A3266" s="239" t="s">
        <v>2627</v>
      </c>
      <c r="B3266" s="240"/>
      <c r="C3266" s="240"/>
      <c r="D3266" s="240"/>
      <c r="E3266" s="241"/>
      <c r="F3266" s="188">
        <v>4.6399999999999997</v>
      </c>
      <c r="G3266" s="239" t="s">
        <v>2626</v>
      </c>
      <c r="H3266" s="240"/>
      <c r="I3266" s="241"/>
      <c r="J3266" s="188">
        <v>300.37</v>
      </c>
    </row>
    <row r="3267" spans="1:10" ht="14.25" customHeight="1" x14ac:dyDescent="0.25">
      <c r="A3267" s="239" t="s">
        <v>2625</v>
      </c>
      <c r="B3267" s="240"/>
      <c r="C3267" s="240"/>
      <c r="D3267" s="240"/>
      <c r="E3267" s="241"/>
      <c r="F3267" s="188">
        <v>5.51</v>
      </c>
      <c r="G3267" s="239" t="s">
        <v>2624</v>
      </c>
      <c r="H3267" s="240"/>
      <c r="I3267" s="241"/>
      <c r="J3267" s="188">
        <v>67.489999999999995</v>
      </c>
    </row>
    <row r="3268" spans="1:10" ht="14.25" customHeight="1" x14ac:dyDescent="0.25">
      <c r="A3268" s="239" t="s">
        <v>2623</v>
      </c>
      <c r="B3268" s="240"/>
      <c r="C3268" s="240"/>
      <c r="D3268" s="240"/>
      <c r="E3268" s="241"/>
      <c r="F3268" s="188">
        <v>10.15</v>
      </c>
      <c r="G3268" s="239" t="s">
        <v>2622</v>
      </c>
      <c r="H3268" s="240"/>
      <c r="I3268" s="241"/>
      <c r="J3268" s="188">
        <v>367.86</v>
      </c>
    </row>
    <row r="3269" spans="1:10" ht="14.25" customHeight="1" x14ac:dyDescent="0.25">
      <c r="A3269" s="196" t="s">
        <v>1160</v>
      </c>
      <c r="B3269" s="196" t="s">
        <v>2630</v>
      </c>
      <c r="C3269" s="196" t="s">
        <v>3461</v>
      </c>
      <c r="D3269" s="233" t="s">
        <v>514</v>
      </c>
      <c r="E3269" s="234"/>
      <c r="F3269" s="234"/>
      <c r="G3269" s="234"/>
      <c r="H3269" s="234"/>
      <c r="I3269" s="235"/>
      <c r="J3269" s="196" t="s">
        <v>1</v>
      </c>
    </row>
    <row r="3270" spans="1:10" ht="14.25" customHeight="1" x14ac:dyDescent="0.25">
      <c r="A3270" s="195" t="s">
        <v>74</v>
      </c>
      <c r="B3270" s="195" t="s">
        <v>75</v>
      </c>
      <c r="C3270" s="195" t="s">
        <v>29</v>
      </c>
      <c r="D3270" s="236" t="s">
        <v>30</v>
      </c>
      <c r="E3270" s="237"/>
      <c r="F3270" s="238"/>
      <c r="G3270" s="195" t="s">
        <v>2635</v>
      </c>
      <c r="H3270" s="195" t="s">
        <v>1465</v>
      </c>
      <c r="I3270" s="194" t="s">
        <v>2634</v>
      </c>
      <c r="J3270" s="193" t="s">
        <v>76</v>
      </c>
    </row>
    <row r="3271" spans="1:10" ht="14.25" customHeight="1" x14ac:dyDescent="0.25">
      <c r="A3271" s="192" t="s">
        <v>2643</v>
      </c>
      <c r="B3271" s="192" t="s">
        <v>2630</v>
      </c>
      <c r="C3271" s="192" t="s">
        <v>2780</v>
      </c>
      <c r="D3271" s="230" t="s">
        <v>2469</v>
      </c>
      <c r="E3271" s="231"/>
      <c r="F3271" s="232"/>
      <c r="G3271" s="192" t="s">
        <v>1</v>
      </c>
      <c r="H3271" s="191">
        <v>1.9199999999999998E-2</v>
      </c>
      <c r="I3271" s="190">
        <v>9.4057999999999993</v>
      </c>
      <c r="J3271" s="189">
        <v>0.18</v>
      </c>
    </row>
    <row r="3272" spans="1:10" ht="22.9" customHeight="1" x14ac:dyDescent="0.25">
      <c r="A3272" s="192" t="s">
        <v>2643</v>
      </c>
      <c r="B3272" s="192" t="s">
        <v>2630</v>
      </c>
      <c r="C3272" s="192" t="s">
        <v>3460</v>
      </c>
      <c r="D3272" s="230" t="s">
        <v>1919</v>
      </c>
      <c r="E3272" s="231"/>
      <c r="F3272" s="232"/>
      <c r="G3272" s="192" t="s">
        <v>1</v>
      </c>
      <c r="H3272" s="191">
        <v>1</v>
      </c>
      <c r="I3272" s="190">
        <v>89.415899999999993</v>
      </c>
      <c r="J3272" s="189">
        <v>89.42</v>
      </c>
    </row>
    <row r="3273" spans="1:10" ht="14.25" customHeight="1" x14ac:dyDescent="0.25">
      <c r="A3273" s="192" t="s">
        <v>2631</v>
      </c>
      <c r="B3273" s="192" t="s">
        <v>2630</v>
      </c>
      <c r="C3273" s="192" t="s">
        <v>2723</v>
      </c>
      <c r="D3273" s="230" t="s">
        <v>2722</v>
      </c>
      <c r="E3273" s="231"/>
      <c r="F3273" s="232"/>
      <c r="G3273" s="192" t="s">
        <v>0</v>
      </c>
      <c r="H3273" s="191">
        <v>0.44558059999999999</v>
      </c>
      <c r="I3273" s="190">
        <v>6.7</v>
      </c>
      <c r="J3273" s="189">
        <v>6.53</v>
      </c>
    </row>
    <row r="3274" spans="1:10" ht="14.25" customHeight="1" x14ac:dyDescent="0.25">
      <c r="A3274" s="192" t="s">
        <v>2631</v>
      </c>
      <c r="B3274" s="192" t="s">
        <v>2630</v>
      </c>
      <c r="C3274" s="192" t="s">
        <v>2719</v>
      </c>
      <c r="D3274" s="230" t="s">
        <v>2718</v>
      </c>
      <c r="E3274" s="231"/>
      <c r="F3274" s="232"/>
      <c r="G3274" s="192" t="s">
        <v>0</v>
      </c>
      <c r="H3274" s="191">
        <v>0.44558059999999999</v>
      </c>
      <c r="I3274" s="190">
        <v>8.93</v>
      </c>
      <c r="J3274" s="189">
        <v>8.6999999999999993</v>
      </c>
    </row>
    <row r="3275" spans="1:10" ht="14.25" customHeight="1" x14ac:dyDescent="0.25">
      <c r="A3275" s="239" t="s">
        <v>2627</v>
      </c>
      <c r="B3275" s="240"/>
      <c r="C3275" s="240"/>
      <c r="D3275" s="240"/>
      <c r="E3275" s="241"/>
      <c r="F3275" s="188">
        <v>6.96</v>
      </c>
      <c r="G3275" s="239" t="s">
        <v>2626</v>
      </c>
      <c r="H3275" s="240"/>
      <c r="I3275" s="241"/>
      <c r="J3275" s="188">
        <v>111.12</v>
      </c>
    </row>
    <row r="3276" spans="1:10" ht="14.25" customHeight="1" x14ac:dyDescent="0.25">
      <c r="A3276" s="239" t="s">
        <v>2625</v>
      </c>
      <c r="B3276" s="240"/>
      <c r="C3276" s="240"/>
      <c r="D3276" s="240"/>
      <c r="E3276" s="241"/>
      <c r="F3276" s="188">
        <v>8.27</v>
      </c>
      <c r="G3276" s="239" t="s">
        <v>2624</v>
      </c>
      <c r="H3276" s="240"/>
      <c r="I3276" s="241"/>
      <c r="J3276" s="188">
        <v>24.97</v>
      </c>
    </row>
    <row r="3277" spans="1:10" ht="14.25" customHeight="1" x14ac:dyDescent="0.25">
      <c r="A3277" s="239" t="s">
        <v>2623</v>
      </c>
      <c r="B3277" s="240"/>
      <c r="C3277" s="240"/>
      <c r="D3277" s="240"/>
      <c r="E3277" s="241"/>
      <c r="F3277" s="188">
        <v>15.23</v>
      </c>
      <c r="G3277" s="239" t="s">
        <v>2622</v>
      </c>
      <c r="H3277" s="240"/>
      <c r="I3277" s="241"/>
      <c r="J3277" s="188">
        <v>136.09</v>
      </c>
    </row>
    <row r="3278" spans="1:10" ht="14.25" customHeight="1" x14ac:dyDescent="0.25">
      <c r="A3278" s="196" t="s">
        <v>1161</v>
      </c>
      <c r="B3278" s="196" t="s">
        <v>2630</v>
      </c>
      <c r="C3278" s="196" t="s">
        <v>3459</v>
      </c>
      <c r="D3278" s="233" t="s">
        <v>515</v>
      </c>
      <c r="E3278" s="234"/>
      <c r="F3278" s="234"/>
      <c r="G3278" s="234"/>
      <c r="H3278" s="234"/>
      <c r="I3278" s="235"/>
      <c r="J3278" s="196" t="s">
        <v>1</v>
      </c>
    </row>
    <row r="3279" spans="1:10" ht="14.25" customHeight="1" x14ac:dyDescent="0.25">
      <c r="A3279" s="195" t="s">
        <v>74</v>
      </c>
      <c r="B3279" s="195" t="s">
        <v>75</v>
      </c>
      <c r="C3279" s="195" t="s">
        <v>29</v>
      </c>
      <c r="D3279" s="236" t="s">
        <v>30</v>
      </c>
      <c r="E3279" s="237"/>
      <c r="F3279" s="238"/>
      <c r="G3279" s="195" t="s">
        <v>2635</v>
      </c>
      <c r="H3279" s="195" t="s">
        <v>1465</v>
      </c>
      <c r="I3279" s="194" t="s">
        <v>2634</v>
      </c>
      <c r="J3279" s="193" t="s">
        <v>76</v>
      </c>
    </row>
    <row r="3280" spans="1:10" ht="14.25" customHeight="1" x14ac:dyDescent="0.25">
      <c r="A3280" s="192" t="s">
        <v>2643</v>
      </c>
      <c r="B3280" s="192" t="s">
        <v>2630</v>
      </c>
      <c r="C3280" s="192" t="s">
        <v>2780</v>
      </c>
      <c r="D3280" s="230" t="s">
        <v>2469</v>
      </c>
      <c r="E3280" s="231"/>
      <c r="F3280" s="232"/>
      <c r="G3280" s="192" t="s">
        <v>1</v>
      </c>
      <c r="H3280" s="191">
        <v>1.06E-2</v>
      </c>
      <c r="I3280" s="190">
        <v>9.4057999999999993</v>
      </c>
      <c r="J3280" s="189">
        <v>0.1</v>
      </c>
    </row>
    <row r="3281" spans="1:10" ht="14.25" customHeight="1" x14ac:dyDescent="0.25">
      <c r="A3281" s="192" t="s">
        <v>2643</v>
      </c>
      <c r="B3281" s="192" t="s">
        <v>2630</v>
      </c>
      <c r="C3281" s="192" t="s">
        <v>3458</v>
      </c>
      <c r="D3281" s="230" t="s">
        <v>1977</v>
      </c>
      <c r="E3281" s="231"/>
      <c r="F3281" s="232"/>
      <c r="G3281" s="192" t="s">
        <v>1</v>
      </c>
      <c r="H3281" s="191">
        <v>1</v>
      </c>
      <c r="I3281" s="190">
        <v>20.585799999999999</v>
      </c>
      <c r="J3281" s="189">
        <v>20.59</v>
      </c>
    </row>
    <row r="3282" spans="1:10" ht="14.25" customHeight="1" x14ac:dyDescent="0.25">
      <c r="A3282" s="192" t="s">
        <v>2631</v>
      </c>
      <c r="B3282" s="192" t="s">
        <v>2630</v>
      </c>
      <c r="C3282" s="192" t="s">
        <v>2723</v>
      </c>
      <c r="D3282" s="230" t="s">
        <v>2722</v>
      </c>
      <c r="E3282" s="231"/>
      <c r="F3282" s="232"/>
      <c r="G3282" s="192" t="s">
        <v>0</v>
      </c>
      <c r="H3282" s="191">
        <v>0.1217705</v>
      </c>
      <c r="I3282" s="190">
        <v>6.7</v>
      </c>
      <c r="J3282" s="189">
        <v>1.78</v>
      </c>
    </row>
    <row r="3283" spans="1:10" ht="14.25" customHeight="1" x14ac:dyDescent="0.25">
      <c r="A3283" s="192" t="s">
        <v>2631</v>
      </c>
      <c r="B3283" s="192" t="s">
        <v>2630</v>
      </c>
      <c r="C3283" s="192" t="s">
        <v>2719</v>
      </c>
      <c r="D3283" s="230" t="s">
        <v>2718</v>
      </c>
      <c r="E3283" s="231"/>
      <c r="F3283" s="232"/>
      <c r="G3283" s="192" t="s">
        <v>0</v>
      </c>
      <c r="H3283" s="191">
        <v>0.1217705</v>
      </c>
      <c r="I3283" s="190">
        <v>8.93</v>
      </c>
      <c r="J3283" s="189">
        <v>2.38</v>
      </c>
    </row>
    <row r="3284" spans="1:10" ht="14.25" customHeight="1" x14ac:dyDescent="0.25">
      <c r="A3284" s="239" t="s">
        <v>2627</v>
      </c>
      <c r="B3284" s="240"/>
      <c r="C3284" s="240"/>
      <c r="D3284" s="240"/>
      <c r="E3284" s="241"/>
      <c r="F3284" s="188">
        <v>1.9</v>
      </c>
      <c r="G3284" s="239" t="s">
        <v>2626</v>
      </c>
      <c r="H3284" s="240"/>
      <c r="I3284" s="241"/>
      <c r="J3284" s="188">
        <v>26.57</v>
      </c>
    </row>
    <row r="3285" spans="1:10" ht="14.25" customHeight="1" x14ac:dyDescent="0.25">
      <c r="A3285" s="239" t="s">
        <v>2625</v>
      </c>
      <c r="B3285" s="240"/>
      <c r="C3285" s="240"/>
      <c r="D3285" s="240"/>
      <c r="E3285" s="241"/>
      <c r="F3285" s="188">
        <v>2.2599999999999998</v>
      </c>
      <c r="G3285" s="239" t="s">
        <v>2624</v>
      </c>
      <c r="H3285" s="240"/>
      <c r="I3285" s="241"/>
      <c r="J3285" s="188">
        <v>5.97</v>
      </c>
    </row>
    <row r="3286" spans="1:10" ht="14.25" customHeight="1" x14ac:dyDescent="0.25">
      <c r="A3286" s="239" t="s">
        <v>2623</v>
      </c>
      <c r="B3286" s="240"/>
      <c r="C3286" s="240"/>
      <c r="D3286" s="240"/>
      <c r="E3286" s="241"/>
      <c r="F3286" s="188">
        <v>4.16</v>
      </c>
      <c r="G3286" s="239" t="s">
        <v>2622</v>
      </c>
      <c r="H3286" s="240"/>
      <c r="I3286" s="241"/>
      <c r="J3286" s="188">
        <v>32.54</v>
      </c>
    </row>
    <row r="3287" spans="1:10" ht="22.9" customHeight="1" x14ac:dyDescent="0.25">
      <c r="A3287" s="196" t="s">
        <v>1162</v>
      </c>
      <c r="B3287" s="196" t="s">
        <v>2630</v>
      </c>
      <c r="C3287" s="196" t="s">
        <v>3457</v>
      </c>
      <c r="D3287" s="233" t="s">
        <v>516</v>
      </c>
      <c r="E3287" s="234"/>
      <c r="F3287" s="234"/>
      <c r="G3287" s="234"/>
      <c r="H3287" s="234"/>
      <c r="I3287" s="235"/>
      <c r="J3287" s="196" t="s">
        <v>1</v>
      </c>
    </row>
    <row r="3288" spans="1:10" ht="14.25" customHeight="1" x14ac:dyDescent="0.25">
      <c r="A3288" s="195" t="s">
        <v>74</v>
      </c>
      <c r="B3288" s="195" t="s">
        <v>75</v>
      </c>
      <c r="C3288" s="195" t="s">
        <v>29</v>
      </c>
      <c r="D3288" s="236" t="s">
        <v>30</v>
      </c>
      <c r="E3288" s="237"/>
      <c r="F3288" s="238"/>
      <c r="G3288" s="195" t="s">
        <v>2635</v>
      </c>
      <c r="H3288" s="195" t="s">
        <v>1465</v>
      </c>
      <c r="I3288" s="194" t="s">
        <v>2634</v>
      </c>
      <c r="J3288" s="193" t="s">
        <v>76</v>
      </c>
    </row>
    <row r="3289" spans="1:10" ht="14.25" customHeight="1" x14ac:dyDescent="0.25">
      <c r="A3289" s="192" t="s">
        <v>2643</v>
      </c>
      <c r="B3289" s="192" t="s">
        <v>2630</v>
      </c>
      <c r="C3289" s="192" t="s">
        <v>2780</v>
      </c>
      <c r="D3289" s="230" t="s">
        <v>2469</v>
      </c>
      <c r="E3289" s="231"/>
      <c r="F3289" s="232"/>
      <c r="G3289" s="192" t="s">
        <v>1</v>
      </c>
      <c r="H3289" s="191">
        <v>8.3999999999999995E-3</v>
      </c>
      <c r="I3289" s="190">
        <v>9.4057999999999993</v>
      </c>
      <c r="J3289" s="189">
        <v>0.08</v>
      </c>
    </row>
    <row r="3290" spans="1:10" ht="22.9" customHeight="1" x14ac:dyDescent="0.25">
      <c r="A3290" s="192" t="s">
        <v>2643</v>
      </c>
      <c r="B3290" s="192" t="s">
        <v>2630</v>
      </c>
      <c r="C3290" s="192" t="s">
        <v>3456</v>
      </c>
      <c r="D3290" s="230" t="s">
        <v>1856</v>
      </c>
      <c r="E3290" s="231"/>
      <c r="F3290" s="232"/>
      <c r="G3290" s="192" t="s">
        <v>1</v>
      </c>
      <c r="H3290" s="191">
        <v>1</v>
      </c>
      <c r="I3290" s="190">
        <v>45.83</v>
      </c>
      <c r="J3290" s="189">
        <v>45.83</v>
      </c>
    </row>
    <row r="3291" spans="1:10" ht="14.25" customHeight="1" x14ac:dyDescent="0.25">
      <c r="A3291" s="192" t="s">
        <v>2631</v>
      </c>
      <c r="B3291" s="192" t="s">
        <v>2630</v>
      </c>
      <c r="C3291" s="192" t="s">
        <v>2723</v>
      </c>
      <c r="D3291" s="230" t="s">
        <v>2722</v>
      </c>
      <c r="E3291" s="231"/>
      <c r="F3291" s="232"/>
      <c r="G3291" s="192" t="s">
        <v>0</v>
      </c>
      <c r="H3291" s="191">
        <v>0.22472059999999999</v>
      </c>
      <c r="I3291" s="190">
        <v>6.7</v>
      </c>
      <c r="J3291" s="189">
        <v>3.29</v>
      </c>
    </row>
    <row r="3292" spans="1:10" ht="14.25" customHeight="1" x14ac:dyDescent="0.25">
      <c r="A3292" s="192" t="s">
        <v>2631</v>
      </c>
      <c r="B3292" s="192" t="s">
        <v>2630</v>
      </c>
      <c r="C3292" s="192" t="s">
        <v>2719</v>
      </c>
      <c r="D3292" s="230" t="s">
        <v>2718</v>
      </c>
      <c r="E3292" s="231"/>
      <c r="F3292" s="232"/>
      <c r="G3292" s="192" t="s">
        <v>0</v>
      </c>
      <c r="H3292" s="191">
        <v>0.22472059999999999</v>
      </c>
      <c r="I3292" s="190">
        <v>8.93</v>
      </c>
      <c r="J3292" s="189">
        <v>4.3899999999999997</v>
      </c>
    </row>
    <row r="3293" spans="1:10" ht="14.25" customHeight="1" x14ac:dyDescent="0.25">
      <c r="A3293" s="239" t="s">
        <v>2627</v>
      </c>
      <c r="B3293" s="240"/>
      <c r="C3293" s="240"/>
      <c r="D3293" s="240"/>
      <c r="E3293" s="241"/>
      <c r="F3293" s="188">
        <v>3.51</v>
      </c>
      <c r="G3293" s="239" t="s">
        <v>2626</v>
      </c>
      <c r="H3293" s="240"/>
      <c r="I3293" s="241"/>
      <c r="J3293" s="188">
        <v>56.77</v>
      </c>
    </row>
    <row r="3294" spans="1:10" ht="14.25" customHeight="1" x14ac:dyDescent="0.25">
      <c r="A3294" s="239" t="s">
        <v>2625</v>
      </c>
      <c r="B3294" s="240"/>
      <c r="C3294" s="240"/>
      <c r="D3294" s="240"/>
      <c r="E3294" s="241"/>
      <c r="F3294" s="188">
        <v>4.17</v>
      </c>
      <c r="G3294" s="239" t="s">
        <v>2624</v>
      </c>
      <c r="H3294" s="240"/>
      <c r="I3294" s="241"/>
      <c r="J3294" s="188">
        <v>12.76</v>
      </c>
    </row>
    <row r="3295" spans="1:10" ht="14.25" customHeight="1" x14ac:dyDescent="0.25">
      <c r="A3295" s="239" t="s">
        <v>2623</v>
      </c>
      <c r="B3295" s="240"/>
      <c r="C3295" s="240"/>
      <c r="D3295" s="240"/>
      <c r="E3295" s="241"/>
      <c r="F3295" s="188">
        <v>7.68</v>
      </c>
      <c r="G3295" s="239" t="s">
        <v>2622</v>
      </c>
      <c r="H3295" s="240"/>
      <c r="I3295" s="241"/>
      <c r="J3295" s="188">
        <v>69.53</v>
      </c>
    </row>
    <row r="3296" spans="1:10" ht="22.9" customHeight="1" x14ac:dyDescent="0.25">
      <c r="A3296" s="196" t="s">
        <v>1163</v>
      </c>
      <c r="B3296" s="196" t="s">
        <v>2630</v>
      </c>
      <c r="C3296" s="196" t="s">
        <v>3455</v>
      </c>
      <c r="D3296" s="233" t="s">
        <v>517</v>
      </c>
      <c r="E3296" s="234"/>
      <c r="F3296" s="234"/>
      <c r="G3296" s="234"/>
      <c r="H3296" s="234"/>
      <c r="I3296" s="235"/>
      <c r="J3296" s="196" t="s">
        <v>1</v>
      </c>
    </row>
    <row r="3297" spans="1:10" ht="14.25" customHeight="1" x14ac:dyDescent="0.25">
      <c r="A3297" s="195" t="s">
        <v>74</v>
      </c>
      <c r="B3297" s="195" t="s">
        <v>75</v>
      </c>
      <c r="C3297" s="195" t="s">
        <v>29</v>
      </c>
      <c r="D3297" s="236" t="s">
        <v>30</v>
      </c>
      <c r="E3297" s="237"/>
      <c r="F3297" s="238"/>
      <c r="G3297" s="195" t="s">
        <v>2635</v>
      </c>
      <c r="H3297" s="195" t="s">
        <v>1465</v>
      </c>
      <c r="I3297" s="194" t="s">
        <v>2634</v>
      </c>
      <c r="J3297" s="193" t="s">
        <v>76</v>
      </c>
    </row>
    <row r="3298" spans="1:10" ht="14.25" customHeight="1" x14ac:dyDescent="0.25">
      <c r="A3298" s="192" t="s">
        <v>2643</v>
      </c>
      <c r="B3298" s="192" t="s">
        <v>2630</v>
      </c>
      <c r="C3298" s="192" t="s">
        <v>2784</v>
      </c>
      <c r="D3298" s="230" t="s">
        <v>1998</v>
      </c>
      <c r="E3298" s="231"/>
      <c r="F3298" s="232"/>
      <c r="G3298" s="192" t="s">
        <v>1</v>
      </c>
      <c r="H3298" s="191">
        <v>5.8999999999999999E-3</v>
      </c>
      <c r="I3298" s="190">
        <v>46.745399999999997</v>
      </c>
      <c r="J3298" s="189">
        <v>0.28000000000000003</v>
      </c>
    </row>
    <row r="3299" spans="1:10" ht="14.25" customHeight="1" x14ac:dyDescent="0.25">
      <c r="A3299" s="192" t="s">
        <v>2643</v>
      </c>
      <c r="B3299" s="192" t="s">
        <v>2630</v>
      </c>
      <c r="C3299" s="192" t="s">
        <v>3454</v>
      </c>
      <c r="D3299" s="230" t="s">
        <v>2412</v>
      </c>
      <c r="E3299" s="231"/>
      <c r="F3299" s="232"/>
      <c r="G3299" s="192" t="s">
        <v>1</v>
      </c>
      <c r="H3299" s="191">
        <v>1</v>
      </c>
      <c r="I3299" s="190">
        <v>1.3286</v>
      </c>
      <c r="J3299" s="189">
        <v>1.33</v>
      </c>
    </row>
    <row r="3300" spans="1:10" ht="14.25" customHeight="1" x14ac:dyDescent="0.25">
      <c r="A3300" s="192" t="s">
        <v>2643</v>
      </c>
      <c r="B3300" s="192" t="s">
        <v>2630</v>
      </c>
      <c r="C3300" s="192" t="s">
        <v>2782</v>
      </c>
      <c r="D3300" s="230" t="s">
        <v>1928</v>
      </c>
      <c r="E3300" s="231"/>
      <c r="F3300" s="232"/>
      <c r="G3300" s="192" t="s">
        <v>1</v>
      </c>
      <c r="H3300" s="191">
        <v>7.0000000000000001E-3</v>
      </c>
      <c r="I3300" s="190">
        <v>52.967399999999998</v>
      </c>
      <c r="J3300" s="189">
        <v>0.37</v>
      </c>
    </row>
    <row r="3301" spans="1:10" ht="14.25" customHeight="1" x14ac:dyDescent="0.25">
      <c r="A3301" s="192" t="s">
        <v>2643</v>
      </c>
      <c r="B3301" s="192" t="s">
        <v>2630</v>
      </c>
      <c r="C3301" s="192" t="s">
        <v>2776</v>
      </c>
      <c r="D3301" s="230" t="s">
        <v>2260</v>
      </c>
      <c r="E3301" s="231"/>
      <c r="F3301" s="232"/>
      <c r="G3301" s="192" t="s">
        <v>1</v>
      </c>
      <c r="H3301" s="191">
        <v>3.15E-2</v>
      </c>
      <c r="I3301" s="190">
        <v>1.4663999999999999</v>
      </c>
      <c r="J3301" s="189">
        <v>0.05</v>
      </c>
    </row>
    <row r="3302" spans="1:10" ht="14.25" customHeight="1" x14ac:dyDescent="0.25">
      <c r="A3302" s="192" t="s">
        <v>2631</v>
      </c>
      <c r="B3302" s="192" t="s">
        <v>2630</v>
      </c>
      <c r="C3302" s="192" t="s">
        <v>2723</v>
      </c>
      <c r="D3302" s="230" t="s">
        <v>2722</v>
      </c>
      <c r="E3302" s="231"/>
      <c r="F3302" s="232"/>
      <c r="G3302" s="192" t="s">
        <v>0</v>
      </c>
      <c r="H3302" s="191">
        <v>7.3038800000000001E-2</v>
      </c>
      <c r="I3302" s="190">
        <v>6.7</v>
      </c>
      <c r="J3302" s="189">
        <v>1.07</v>
      </c>
    </row>
    <row r="3303" spans="1:10" ht="14.25" customHeight="1" x14ac:dyDescent="0.25">
      <c r="A3303" s="192" t="s">
        <v>2631</v>
      </c>
      <c r="B3303" s="192" t="s">
        <v>2630</v>
      </c>
      <c r="C3303" s="192" t="s">
        <v>2719</v>
      </c>
      <c r="D3303" s="230" t="s">
        <v>2718</v>
      </c>
      <c r="E3303" s="231"/>
      <c r="F3303" s="232"/>
      <c r="G3303" s="192" t="s">
        <v>0</v>
      </c>
      <c r="H3303" s="191">
        <v>7.3038800000000001E-2</v>
      </c>
      <c r="I3303" s="190">
        <v>8.93</v>
      </c>
      <c r="J3303" s="189">
        <v>1.43</v>
      </c>
    </row>
    <row r="3304" spans="1:10" ht="14.25" customHeight="1" x14ac:dyDescent="0.25">
      <c r="A3304" s="239" t="s">
        <v>2627</v>
      </c>
      <c r="B3304" s="240"/>
      <c r="C3304" s="240"/>
      <c r="D3304" s="240"/>
      <c r="E3304" s="241"/>
      <c r="F3304" s="188">
        <v>1.1399999999999999</v>
      </c>
      <c r="G3304" s="239" t="s">
        <v>2626</v>
      </c>
      <c r="H3304" s="240"/>
      <c r="I3304" s="241"/>
      <c r="J3304" s="188">
        <v>5.55</v>
      </c>
    </row>
    <row r="3305" spans="1:10" ht="14.25" customHeight="1" x14ac:dyDescent="0.25">
      <c r="A3305" s="239" t="s">
        <v>2625</v>
      </c>
      <c r="B3305" s="240"/>
      <c r="C3305" s="240"/>
      <c r="D3305" s="240"/>
      <c r="E3305" s="241"/>
      <c r="F3305" s="188">
        <v>1.36</v>
      </c>
      <c r="G3305" s="239" t="s">
        <v>2624</v>
      </c>
      <c r="H3305" s="240"/>
      <c r="I3305" s="241"/>
      <c r="J3305" s="188">
        <v>1.25</v>
      </c>
    </row>
    <row r="3306" spans="1:10" ht="14.25" customHeight="1" x14ac:dyDescent="0.25">
      <c r="A3306" s="239" t="s">
        <v>2623</v>
      </c>
      <c r="B3306" s="240"/>
      <c r="C3306" s="240"/>
      <c r="D3306" s="240"/>
      <c r="E3306" s="241"/>
      <c r="F3306" s="188">
        <v>2.5</v>
      </c>
      <c r="G3306" s="239" t="s">
        <v>2622</v>
      </c>
      <c r="H3306" s="240"/>
      <c r="I3306" s="241"/>
      <c r="J3306" s="188">
        <v>6.8</v>
      </c>
    </row>
    <row r="3307" spans="1:10" ht="14.25" customHeight="1" x14ac:dyDescent="0.25">
      <c r="A3307" s="196" t="s">
        <v>1164</v>
      </c>
      <c r="B3307" s="196" t="s">
        <v>2630</v>
      </c>
      <c r="C3307" s="196" t="s">
        <v>3453</v>
      </c>
      <c r="D3307" s="233" t="s">
        <v>518</v>
      </c>
      <c r="E3307" s="234"/>
      <c r="F3307" s="234"/>
      <c r="G3307" s="234"/>
      <c r="H3307" s="234"/>
      <c r="I3307" s="235"/>
      <c r="J3307" s="196" t="s">
        <v>1</v>
      </c>
    </row>
    <row r="3308" spans="1:10" ht="14.25" customHeight="1" x14ac:dyDescent="0.25">
      <c r="A3308" s="195" t="s">
        <v>74</v>
      </c>
      <c r="B3308" s="195" t="s">
        <v>75</v>
      </c>
      <c r="C3308" s="195" t="s">
        <v>29</v>
      </c>
      <c r="D3308" s="236" t="s">
        <v>30</v>
      </c>
      <c r="E3308" s="237"/>
      <c r="F3308" s="238"/>
      <c r="G3308" s="195" t="s">
        <v>2635</v>
      </c>
      <c r="H3308" s="195" t="s">
        <v>1465</v>
      </c>
      <c r="I3308" s="194" t="s">
        <v>2634</v>
      </c>
      <c r="J3308" s="193" t="s">
        <v>76</v>
      </c>
    </row>
    <row r="3309" spans="1:10" ht="14.25" customHeight="1" x14ac:dyDescent="0.25">
      <c r="A3309" s="192" t="s">
        <v>2643</v>
      </c>
      <c r="B3309" s="192" t="s">
        <v>2630</v>
      </c>
      <c r="C3309" s="192" t="s">
        <v>3452</v>
      </c>
      <c r="D3309" s="230" t="s">
        <v>2489</v>
      </c>
      <c r="E3309" s="231"/>
      <c r="F3309" s="232"/>
      <c r="G3309" s="192" t="s">
        <v>1</v>
      </c>
      <c r="H3309" s="191">
        <v>1</v>
      </c>
      <c r="I3309" s="190">
        <v>0.71289999999999998</v>
      </c>
      <c r="J3309" s="189">
        <v>0.71</v>
      </c>
    </row>
    <row r="3310" spans="1:10" ht="14.25" customHeight="1" x14ac:dyDescent="0.25">
      <c r="A3310" s="192" t="s">
        <v>2643</v>
      </c>
      <c r="B3310" s="192" t="s">
        <v>2630</v>
      </c>
      <c r="C3310" s="192" t="s">
        <v>2784</v>
      </c>
      <c r="D3310" s="230" t="s">
        <v>1998</v>
      </c>
      <c r="E3310" s="231"/>
      <c r="F3310" s="232"/>
      <c r="G3310" s="192" t="s">
        <v>1</v>
      </c>
      <c r="H3310" s="191">
        <v>6.0000000000000001E-3</v>
      </c>
      <c r="I3310" s="190">
        <v>46.745399999999997</v>
      </c>
      <c r="J3310" s="189">
        <v>0.28000000000000003</v>
      </c>
    </row>
    <row r="3311" spans="1:10" ht="14.25" customHeight="1" x14ac:dyDescent="0.25">
      <c r="A3311" s="192" t="s">
        <v>2643</v>
      </c>
      <c r="B3311" s="192" t="s">
        <v>2630</v>
      </c>
      <c r="C3311" s="192" t="s">
        <v>2782</v>
      </c>
      <c r="D3311" s="230" t="s">
        <v>1928</v>
      </c>
      <c r="E3311" s="231"/>
      <c r="F3311" s="232"/>
      <c r="G3311" s="192" t="s">
        <v>1</v>
      </c>
      <c r="H3311" s="191">
        <v>6.0000000000000001E-3</v>
      </c>
      <c r="I3311" s="190">
        <v>52.967399999999998</v>
      </c>
      <c r="J3311" s="189">
        <v>0.32</v>
      </c>
    </row>
    <row r="3312" spans="1:10" ht="14.25" customHeight="1" x14ac:dyDescent="0.25">
      <c r="A3312" s="192" t="s">
        <v>2643</v>
      </c>
      <c r="B3312" s="192" t="s">
        <v>2630</v>
      </c>
      <c r="C3312" s="192" t="s">
        <v>2776</v>
      </c>
      <c r="D3312" s="230" t="s">
        <v>2260</v>
      </c>
      <c r="E3312" s="231"/>
      <c r="F3312" s="232"/>
      <c r="G3312" s="192" t="s">
        <v>1</v>
      </c>
      <c r="H3312" s="191">
        <v>2.5999999999999999E-2</v>
      </c>
      <c r="I3312" s="190">
        <v>1.4663999999999999</v>
      </c>
      <c r="J3312" s="189">
        <v>0.04</v>
      </c>
    </row>
    <row r="3313" spans="1:10" ht="14.25" customHeight="1" x14ac:dyDescent="0.25">
      <c r="A3313" s="192" t="s">
        <v>2631</v>
      </c>
      <c r="B3313" s="192" t="s">
        <v>2630</v>
      </c>
      <c r="C3313" s="192" t="s">
        <v>2723</v>
      </c>
      <c r="D3313" s="230" t="s">
        <v>2722</v>
      </c>
      <c r="E3313" s="231"/>
      <c r="F3313" s="232"/>
      <c r="G3313" s="192" t="s">
        <v>0</v>
      </c>
      <c r="H3313" s="191">
        <v>4.0726600000000002E-2</v>
      </c>
      <c r="I3313" s="190">
        <v>6.7</v>
      </c>
      <c r="J3313" s="189">
        <v>0.6</v>
      </c>
    </row>
    <row r="3314" spans="1:10" ht="14.25" customHeight="1" x14ac:dyDescent="0.25">
      <c r="A3314" s="192" t="s">
        <v>2631</v>
      </c>
      <c r="B3314" s="192" t="s">
        <v>2630</v>
      </c>
      <c r="C3314" s="192" t="s">
        <v>2719</v>
      </c>
      <c r="D3314" s="230" t="s">
        <v>2718</v>
      </c>
      <c r="E3314" s="231"/>
      <c r="F3314" s="232"/>
      <c r="G3314" s="192" t="s">
        <v>0</v>
      </c>
      <c r="H3314" s="191">
        <v>4.0726600000000002E-2</v>
      </c>
      <c r="I3314" s="190">
        <v>8.93</v>
      </c>
      <c r="J3314" s="189">
        <v>0.8</v>
      </c>
    </row>
    <row r="3315" spans="1:10" ht="14.25" customHeight="1" x14ac:dyDescent="0.25">
      <c r="A3315" s="239" t="s">
        <v>2627</v>
      </c>
      <c r="B3315" s="240"/>
      <c r="C3315" s="240"/>
      <c r="D3315" s="240"/>
      <c r="E3315" s="241"/>
      <c r="F3315" s="188">
        <v>0.64</v>
      </c>
      <c r="G3315" s="239" t="s">
        <v>2626</v>
      </c>
      <c r="H3315" s="240"/>
      <c r="I3315" s="241"/>
      <c r="J3315" s="188">
        <v>3.32</v>
      </c>
    </row>
    <row r="3316" spans="1:10" ht="14.25" customHeight="1" x14ac:dyDescent="0.25">
      <c r="A3316" s="239" t="s">
        <v>2625</v>
      </c>
      <c r="B3316" s="240"/>
      <c r="C3316" s="240"/>
      <c r="D3316" s="240"/>
      <c r="E3316" s="241"/>
      <c r="F3316" s="188">
        <v>0.75</v>
      </c>
      <c r="G3316" s="239" t="s">
        <v>2624</v>
      </c>
      <c r="H3316" s="240"/>
      <c r="I3316" s="241"/>
      <c r="J3316" s="188">
        <v>0.75</v>
      </c>
    </row>
    <row r="3317" spans="1:10" ht="14.25" customHeight="1" x14ac:dyDescent="0.25">
      <c r="A3317" s="239" t="s">
        <v>2623</v>
      </c>
      <c r="B3317" s="240"/>
      <c r="C3317" s="240"/>
      <c r="D3317" s="240"/>
      <c r="E3317" s="241"/>
      <c r="F3317" s="188">
        <v>1.39</v>
      </c>
      <c r="G3317" s="239" t="s">
        <v>2622</v>
      </c>
      <c r="H3317" s="240"/>
      <c r="I3317" s="241"/>
      <c r="J3317" s="188">
        <v>4.07</v>
      </c>
    </row>
    <row r="3318" spans="1:10" ht="14.25" customHeight="1" x14ac:dyDescent="0.25">
      <c r="A3318" s="196" t="s">
        <v>1165</v>
      </c>
      <c r="B3318" s="196" t="s">
        <v>2630</v>
      </c>
      <c r="C3318" s="196" t="s">
        <v>3451</v>
      </c>
      <c r="D3318" s="233" t="s">
        <v>519</v>
      </c>
      <c r="E3318" s="234"/>
      <c r="F3318" s="234"/>
      <c r="G3318" s="234"/>
      <c r="H3318" s="234"/>
      <c r="I3318" s="235"/>
      <c r="J3318" s="196" t="s">
        <v>1</v>
      </c>
    </row>
    <row r="3319" spans="1:10" ht="14.25" customHeight="1" x14ac:dyDescent="0.25">
      <c r="A3319" s="195" t="s">
        <v>74</v>
      </c>
      <c r="B3319" s="195" t="s">
        <v>75</v>
      </c>
      <c r="C3319" s="195" t="s">
        <v>29</v>
      </c>
      <c r="D3319" s="236" t="s">
        <v>30</v>
      </c>
      <c r="E3319" s="237"/>
      <c r="F3319" s="238"/>
      <c r="G3319" s="195" t="s">
        <v>2635</v>
      </c>
      <c r="H3319" s="195" t="s">
        <v>1465</v>
      </c>
      <c r="I3319" s="194" t="s">
        <v>2634</v>
      </c>
      <c r="J3319" s="193" t="s">
        <v>76</v>
      </c>
    </row>
    <row r="3320" spans="1:10" ht="14.25" customHeight="1" x14ac:dyDescent="0.25">
      <c r="A3320" s="192" t="s">
        <v>2643</v>
      </c>
      <c r="B3320" s="192" t="s">
        <v>2630</v>
      </c>
      <c r="C3320" s="192" t="s">
        <v>3450</v>
      </c>
      <c r="D3320" s="230" t="s">
        <v>2393</v>
      </c>
      <c r="E3320" s="231"/>
      <c r="F3320" s="232"/>
      <c r="G3320" s="192" t="s">
        <v>1</v>
      </c>
      <c r="H3320" s="191">
        <v>1</v>
      </c>
      <c r="I3320" s="190">
        <v>0.77769999999999995</v>
      </c>
      <c r="J3320" s="189">
        <v>0.78</v>
      </c>
    </row>
    <row r="3321" spans="1:10" ht="14.25" customHeight="1" x14ac:dyDescent="0.25">
      <c r="A3321" s="192" t="s">
        <v>2643</v>
      </c>
      <c r="B3321" s="192" t="s">
        <v>2630</v>
      </c>
      <c r="C3321" s="192" t="s">
        <v>2784</v>
      </c>
      <c r="D3321" s="230" t="s">
        <v>1998</v>
      </c>
      <c r="E3321" s="231"/>
      <c r="F3321" s="232"/>
      <c r="G3321" s="192" t="s">
        <v>1</v>
      </c>
      <c r="H3321" s="191">
        <v>5.8999999999999999E-3</v>
      </c>
      <c r="I3321" s="190">
        <v>46.745399999999997</v>
      </c>
      <c r="J3321" s="189">
        <v>0.28000000000000003</v>
      </c>
    </row>
    <row r="3322" spans="1:10" ht="14.25" customHeight="1" x14ac:dyDescent="0.25">
      <c r="A3322" s="192" t="s">
        <v>2643</v>
      </c>
      <c r="B3322" s="192" t="s">
        <v>2630</v>
      </c>
      <c r="C3322" s="192" t="s">
        <v>2782</v>
      </c>
      <c r="D3322" s="230" t="s">
        <v>1928</v>
      </c>
      <c r="E3322" s="231"/>
      <c r="F3322" s="232"/>
      <c r="G3322" s="192" t="s">
        <v>1</v>
      </c>
      <c r="H3322" s="191">
        <v>7.0000000000000001E-3</v>
      </c>
      <c r="I3322" s="190">
        <v>52.967399999999998</v>
      </c>
      <c r="J3322" s="189">
        <v>0.37</v>
      </c>
    </row>
    <row r="3323" spans="1:10" ht="14.25" customHeight="1" x14ac:dyDescent="0.25">
      <c r="A3323" s="192" t="s">
        <v>2643</v>
      </c>
      <c r="B3323" s="192" t="s">
        <v>2630</v>
      </c>
      <c r="C3323" s="192" t="s">
        <v>2776</v>
      </c>
      <c r="D3323" s="230" t="s">
        <v>2260</v>
      </c>
      <c r="E3323" s="231"/>
      <c r="F3323" s="232"/>
      <c r="G3323" s="192" t="s">
        <v>1</v>
      </c>
      <c r="H3323" s="191">
        <v>2.81E-2</v>
      </c>
      <c r="I3323" s="190">
        <v>1.4663999999999999</v>
      </c>
      <c r="J3323" s="189">
        <v>0.04</v>
      </c>
    </row>
    <row r="3324" spans="1:10" ht="14.25" customHeight="1" x14ac:dyDescent="0.25">
      <c r="A3324" s="192" t="s">
        <v>2631</v>
      </c>
      <c r="B3324" s="192" t="s">
        <v>2630</v>
      </c>
      <c r="C3324" s="192" t="s">
        <v>2723</v>
      </c>
      <c r="D3324" s="230" t="s">
        <v>2722</v>
      </c>
      <c r="E3324" s="231"/>
      <c r="F3324" s="232"/>
      <c r="G3324" s="192" t="s">
        <v>0</v>
      </c>
      <c r="H3324" s="191">
        <v>6.5054399999999998E-2</v>
      </c>
      <c r="I3324" s="190">
        <v>6.7</v>
      </c>
      <c r="J3324" s="189">
        <v>0.95</v>
      </c>
    </row>
    <row r="3325" spans="1:10" ht="14.25" customHeight="1" x14ac:dyDescent="0.25">
      <c r="A3325" s="192" t="s">
        <v>2631</v>
      </c>
      <c r="B3325" s="192" t="s">
        <v>2630</v>
      </c>
      <c r="C3325" s="192" t="s">
        <v>2719</v>
      </c>
      <c r="D3325" s="230" t="s">
        <v>2718</v>
      </c>
      <c r="E3325" s="231"/>
      <c r="F3325" s="232"/>
      <c r="G3325" s="192" t="s">
        <v>0</v>
      </c>
      <c r="H3325" s="191">
        <v>6.5054399999999998E-2</v>
      </c>
      <c r="I3325" s="190">
        <v>8.93</v>
      </c>
      <c r="J3325" s="189">
        <v>1.27</v>
      </c>
    </row>
    <row r="3326" spans="1:10" ht="28.15" customHeight="1" x14ac:dyDescent="0.25"/>
    <row r="3327" spans="1:10" ht="11.25" customHeight="1" x14ac:dyDescent="0.25">
      <c r="A3327" s="242" t="s">
        <v>2621</v>
      </c>
      <c r="B3327" s="242"/>
      <c r="C3327" s="242"/>
      <c r="D3327" s="242"/>
      <c r="E3327" s="242"/>
      <c r="F3327" s="242"/>
      <c r="G3327" s="242"/>
      <c r="H3327" s="242"/>
      <c r="I3327" s="242"/>
      <c r="J3327" s="242"/>
    </row>
    <row r="3328" spans="1:10" ht="11.25" customHeight="1" x14ac:dyDescent="0.25">
      <c r="A3328" s="242" t="s">
        <v>2620</v>
      </c>
      <c r="B3328" s="242"/>
      <c r="C3328" s="242"/>
      <c r="D3328" s="242"/>
      <c r="E3328" s="242"/>
      <c r="F3328" s="242"/>
      <c r="G3328" s="242"/>
      <c r="H3328" s="242"/>
      <c r="I3328" s="242"/>
      <c r="J3328" s="242"/>
    </row>
    <row r="3329" spans="1:10" ht="11.25" customHeight="1" x14ac:dyDescent="0.25">
      <c r="A3329" s="242" t="s">
        <v>2619</v>
      </c>
      <c r="B3329" s="242"/>
      <c r="C3329" s="242"/>
      <c r="D3329" s="242"/>
      <c r="E3329" s="242"/>
      <c r="F3329" s="242"/>
      <c r="G3329" s="242"/>
      <c r="H3329" s="242"/>
      <c r="I3329" s="242"/>
      <c r="J3329" s="242"/>
    </row>
    <row r="3330" spans="1:10" ht="70.900000000000006" customHeight="1" x14ac:dyDescent="0.25"/>
    <row r="3331" spans="1:10" ht="14.25" customHeight="1" x14ac:dyDescent="0.25">
      <c r="A3331" s="210" t="s">
        <v>2673</v>
      </c>
      <c r="B3331" s="211"/>
      <c r="C3331" s="211"/>
      <c r="D3331" s="211"/>
      <c r="E3331" s="211"/>
      <c r="F3331" s="211"/>
      <c r="G3331" s="211"/>
      <c r="H3331" s="211"/>
      <c r="I3331" s="211"/>
      <c r="J3331" s="212"/>
    </row>
    <row r="3332" spans="1:10" ht="14.25" customHeight="1" x14ac:dyDescent="0.25">
      <c r="A3332" s="200" t="s">
        <v>2672</v>
      </c>
      <c r="B3332" s="213" t="s">
        <v>77</v>
      </c>
      <c r="C3332" s="214"/>
      <c r="D3332" s="214"/>
      <c r="E3332" s="214"/>
      <c r="F3332" s="214"/>
      <c r="G3332" s="214"/>
      <c r="H3332" s="215"/>
      <c r="I3332" s="197" t="s">
        <v>2671</v>
      </c>
      <c r="J3332" s="192" t="s">
        <v>3449</v>
      </c>
    </row>
    <row r="3333" spans="1:10" ht="14.25" customHeight="1" x14ac:dyDescent="0.25">
      <c r="A3333" s="200" t="s">
        <v>81</v>
      </c>
      <c r="B3333" s="213" t="s">
        <v>85</v>
      </c>
      <c r="C3333" s="214"/>
      <c r="D3333" s="214"/>
      <c r="E3333" s="214"/>
      <c r="F3333" s="214"/>
      <c r="G3333" s="214"/>
      <c r="H3333" s="215"/>
      <c r="I3333" s="197" t="s">
        <v>2669</v>
      </c>
      <c r="J3333" s="202">
        <v>45477</v>
      </c>
    </row>
    <row r="3334" spans="1:10" ht="14.25" customHeight="1" x14ac:dyDescent="0.25">
      <c r="A3334" s="199" t="s">
        <v>2668</v>
      </c>
      <c r="B3334" s="213" t="s">
        <v>2667</v>
      </c>
      <c r="C3334" s="214"/>
      <c r="D3334" s="214"/>
      <c r="E3334" s="214"/>
      <c r="F3334" s="214"/>
      <c r="G3334" s="214"/>
      <c r="H3334" s="215"/>
      <c r="I3334" s="216" t="s">
        <v>2666</v>
      </c>
      <c r="J3334" s="217"/>
    </row>
    <row r="3335" spans="1:10" ht="14.25" customHeight="1" x14ac:dyDescent="0.25">
      <c r="A3335" s="218" t="s">
        <v>2665</v>
      </c>
      <c r="B3335" s="221" t="s">
        <v>2664</v>
      </c>
      <c r="C3335" s="222"/>
      <c r="D3335" s="222"/>
      <c r="E3335" s="222"/>
      <c r="F3335" s="222"/>
      <c r="G3335" s="222"/>
      <c r="H3335" s="223"/>
      <c r="I3335" s="197" t="s">
        <v>2663</v>
      </c>
      <c r="J3335" s="192" t="s">
        <v>2662</v>
      </c>
    </row>
    <row r="3336" spans="1:10" ht="14.25" customHeight="1" x14ac:dyDescent="0.25">
      <c r="A3336" s="219"/>
      <c r="B3336" s="224"/>
      <c r="C3336" s="225"/>
      <c r="D3336" s="225"/>
      <c r="E3336" s="225"/>
      <c r="F3336" s="225"/>
      <c r="G3336" s="225"/>
      <c r="H3336" s="226"/>
      <c r="I3336" s="198" t="s">
        <v>2661</v>
      </c>
      <c r="J3336" s="192" t="s">
        <v>2660</v>
      </c>
    </row>
    <row r="3337" spans="1:10" ht="14.25" customHeight="1" x14ac:dyDescent="0.25">
      <c r="A3337" s="219"/>
      <c r="B3337" s="224"/>
      <c r="C3337" s="225"/>
      <c r="D3337" s="225"/>
      <c r="E3337" s="225"/>
      <c r="F3337" s="225"/>
      <c r="G3337" s="225"/>
      <c r="H3337" s="226"/>
      <c r="I3337" s="216" t="s">
        <v>27</v>
      </c>
      <c r="J3337" s="217"/>
    </row>
    <row r="3338" spans="1:10" ht="14.25" customHeight="1" x14ac:dyDescent="0.25">
      <c r="A3338" s="219"/>
      <c r="B3338" s="227"/>
      <c r="C3338" s="228"/>
      <c r="D3338" s="228"/>
      <c r="E3338" s="228"/>
      <c r="F3338" s="228"/>
      <c r="G3338" s="228"/>
      <c r="H3338" s="229"/>
      <c r="I3338" s="197" t="s">
        <v>2659</v>
      </c>
      <c r="J3338" s="192" t="s">
        <v>2658</v>
      </c>
    </row>
    <row r="3339" spans="1:10" ht="14.25" customHeight="1" x14ac:dyDescent="0.25">
      <c r="A3339" s="220"/>
      <c r="B3339" s="230" t="s">
        <v>2383</v>
      </c>
      <c r="C3339" s="231"/>
      <c r="D3339" s="232"/>
      <c r="E3339" s="230" t="s">
        <v>2383</v>
      </c>
      <c r="F3339" s="231"/>
      <c r="G3339" s="231"/>
      <c r="H3339" s="232"/>
      <c r="I3339" s="197" t="s">
        <v>2657</v>
      </c>
      <c r="J3339" s="192" t="s">
        <v>2383</v>
      </c>
    </row>
    <row r="3340" spans="1:10" ht="14.25" customHeight="1" x14ac:dyDescent="0.25">
      <c r="A3340" s="197" t="s">
        <v>2656</v>
      </c>
      <c r="B3340" s="230" t="s">
        <v>2655</v>
      </c>
      <c r="C3340" s="231"/>
      <c r="D3340" s="231"/>
      <c r="E3340" s="231"/>
      <c r="F3340" s="231"/>
      <c r="G3340" s="231"/>
      <c r="H3340" s="231"/>
      <c r="I3340" s="231"/>
      <c r="J3340" s="232"/>
    </row>
    <row r="3341" spans="1:10" ht="14.25" customHeight="1" x14ac:dyDescent="0.25">
      <c r="A3341" s="239" t="s">
        <v>2627</v>
      </c>
      <c r="B3341" s="240"/>
      <c r="C3341" s="240"/>
      <c r="D3341" s="240"/>
      <c r="E3341" s="241"/>
      <c r="F3341" s="188">
        <v>1.02</v>
      </c>
      <c r="G3341" s="239" t="s">
        <v>2626</v>
      </c>
      <c r="H3341" s="240"/>
      <c r="I3341" s="241"/>
      <c r="J3341" s="188">
        <v>4.6100000000000003</v>
      </c>
    </row>
    <row r="3342" spans="1:10" ht="14.25" customHeight="1" x14ac:dyDescent="0.25">
      <c r="A3342" s="239" t="s">
        <v>2625</v>
      </c>
      <c r="B3342" s="240"/>
      <c r="C3342" s="240"/>
      <c r="D3342" s="240"/>
      <c r="E3342" s="241"/>
      <c r="F3342" s="188">
        <v>1.2</v>
      </c>
      <c r="G3342" s="239" t="s">
        <v>2624</v>
      </c>
      <c r="H3342" s="240"/>
      <c r="I3342" s="241"/>
      <c r="J3342" s="188">
        <v>1.04</v>
      </c>
    </row>
    <row r="3343" spans="1:10" ht="14.25" customHeight="1" x14ac:dyDescent="0.25">
      <c r="A3343" s="239" t="s">
        <v>2623</v>
      </c>
      <c r="B3343" s="240"/>
      <c r="C3343" s="240"/>
      <c r="D3343" s="240"/>
      <c r="E3343" s="241"/>
      <c r="F3343" s="188">
        <v>2.2200000000000002</v>
      </c>
      <c r="G3343" s="239" t="s">
        <v>2622</v>
      </c>
      <c r="H3343" s="240"/>
      <c r="I3343" s="241"/>
      <c r="J3343" s="188">
        <v>5.65</v>
      </c>
    </row>
    <row r="3344" spans="1:10" ht="22.9" customHeight="1" x14ac:dyDescent="0.25">
      <c r="A3344" s="196" t="s">
        <v>1166</v>
      </c>
      <c r="B3344" s="196" t="s">
        <v>2630</v>
      </c>
      <c r="C3344" s="196" t="s">
        <v>3448</v>
      </c>
      <c r="D3344" s="233" t="s">
        <v>520</v>
      </c>
      <c r="E3344" s="234"/>
      <c r="F3344" s="234"/>
      <c r="G3344" s="234"/>
      <c r="H3344" s="234"/>
      <c r="I3344" s="235"/>
      <c r="J3344" s="196" t="s">
        <v>1</v>
      </c>
    </row>
    <row r="3345" spans="1:10" ht="14.25" customHeight="1" x14ac:dyDescent="0.25">
      <c r="A3345" s="195" t="s">
        <v>74</v>
      </c>
      <c r="B3345" s="195" t="s">
        <v>75</v>
      </c>
      <c r="C3345" s="195" t="s">
        <v>29</v>
      </c>
      <c r="D3345" s="236" t="s">
        <v>30</v>
      </c>
      <c r="E3345" s="237"/>
      <c r="F3345" s="238"/>
      <c r="G3345" s="195" t="s">
        <v>2635</v>
      </c>
      <c r="H3345" s="195" t="s">
        <v>1465</v>
      </c>
      <c r="I3345" s="194" t="s">
        <v>2634</v>
      </c>
      <c r="J3345" s="193" t="s">
        <v>76</v>
      </c>
    </row>
    <row r="3346" spans="1:10" ht="22.9" customHeight="1" x14ac:dyDescent="0.25">
      <c r="A3346" s="192" t="s">
        <v>2643</v>
      </c>
      <c r="B3346" s="192" t="s">
        <v>2630</v>
      </c>
      <c r="C3346" s="192" t="s">
        <v>3447</v>
      </c>
      <c r="D3346" s="230" t="s">
        <v>2325</v>
      </c>
      <c r="E3346" s="231"/>
      <c r="F3346" s="232"/>
      <c r="G3346" s="192" t="s">
        <v>1</v>
      </c>
      <c r="H3346" s="191">
        <v>1</v>
      </c>
      <c r="I3346" s="190">
        <v>3.9129999999999998</v>
      </c>
      <c r="J3346" s="189">
        <v>3.91</v>
      </c>
    </row>
    <row r="3347" spans="1:10" ht="14.25" customHeight="1" x14ac:dyDescent="0.25">
      <c r="A3347" s="192" t="s">
        <v>2643</v>
      </c>
      <c r="B3347" s="192" t="s">
        <v>2630</v>
      </c>
      <c r="C3347" s="192" t="s">
        <v>2784</v>
      </c>
      <c r="D3347" s="230" t="s">
        <v>1998</v>
      </c>
      <c r="E3347" s="231"/>
      <c r="F3347" s="232"/>
      <c r="G3347" s="192" t="s">
        <v>1</v>
      </c>
      <c r="H3347" s="191">
        <v>1.29E-2</v>
      </c>
      <c r="I3347" s="190">
        <v>46.745399999999997</v>
      </c>
      <c r="J3347" s="189">
        <v>0.6</v>
      </c>
    </row>
    <row r="3348" spans="1:10" ht="14.25" customHeight="1" x14ac:dyDescent="0.25">
      <c r="A3348" s="192" t="s">
        <v>2643</v>
      </c>
      <c r="B3348" s="192" t="s">
        <v>2630</v>
      </c>
      <c r="C3348" s="192" t="s">
        <v>2782</v>
      </c>
      <c r="D3348" s="230" t="s">
        <v>1928</v>
      </c>
      <c r="E3348" s="231"/>
      <c r="F3348" s="232"/>
      <c r="G3348" s="192" t="s">
        <v>1</v>
      </c>
      <c r="H3348" s="191">
        <v>1.6500000000000001E-2</v>
      </c>
      <c r="I3348" s="190">
        <v>52.967399999999998</v>
      </c>
      <c r="J3348" s="189">
        <v>0.87</v>
      </c>
    </row>
    <row r="3349" spans="1:10" ht="14.25" customHeight="1" x14ac:dyDescent="0.25">
      <c r="A3349" s="192" t="s">
        <v>2643</v>
      </c>
      <c r="B3349" s="192" t="s">
        <v>2630</v>
      </c>
      <c r="C3349" s="192" t="s">
        <v>2776</v>
      </c>
      <c r="D3349" s="230" t="s">
        <v>2260</v>
      </c>
      <c r="E3349" s="231"/>
      <c r="F3349" s="232"/>
      <c r="G3349" s="192" t="s">
        <v>1</v>
      </c>
      <c r="H3349" s="191">
        <v>1.61E-2</v>
      </c>
      <c r="I3349" s="190">
        <v>1.4663999999999999</v>
      </c>
      <c r="J3349" s="189">
        <v>0.02</v>
      </c>
    </row>
    <row r="3350" spans="1:10" ht="14.25" customHeight="1" x14ac:dyDescent="0.25">
      <c r="A3350" s="192" t="s">
        <v>2631</v>
      </c>
      <c r="B3350" s="192" t="s">
        <v>2630</v>
      </c>
      <c r="C3350" s="192" t="s">
        <v>2723</v>
      </c>
      <c r="D3350" s="230" t="s">
        <v>2722</v>
      </c>
      <c r="E3350" s="231"/>
      <c r="F3350" s="232"/>
      <c r="G3350" s="192" t="s">
        <v>0</v>
      </c>
      <c r="H3350" s="191">
        <v>6.4896700000000002E-2</v>
      </c>
      <c r="I3350" s="190">
        <v>6.7</v>
      </c>
      <c r="J3350" s="189">
        <v>0.95</v>
      </c>
    </row>
    <row r="3351" spans="1:10" ht="14.25" customHeight="1" x14ac:dyDescent="0.25">
      <c r="A3351" s="192" t="s">
        <v>2631</v>
      </c>
      <c r="B3351" s="192" t="s">
        <v>2630</v>
      </c>
      <c r="C3351" s="192" t="s">
        <v>2719</v>
      </c>
      <c r="D3351" s="230" t="s">
        <v>2718</v>
      </c>
      <c r="E3351" s="231"/>
      <c r="F3351" s="232"/>
      <c r="G3351" s="192" t="s">
        <v>0</v>
      </c>
      <c r="H3351" s="191">
        <v>6.4896700000000002E-2</v>
      </c>
      <c r="I3351" s="190">
        <v>8.93</v>
      </c>
      <c r="J3351" s="189">
        <v>1.27</v>
      </c>
    </row>
    <row r="3352" spans="1:10" ht="14.25" customHeight="1" x14ac:dyDescent="0.25">
      <c r="A3352" s="239" t="s">
        <v>2627</v>
      </c>
      <c r="B3352" s="240"/>
      <c r="C3352" s="240"/>
      <c r="D3352" s="240"/>
      <c r="E3352" s="241"/>
      <c r="F3352" s="188">
        <v>1.01</v>
      </c>
      <c r="G3352" s="239" t="s">
        <v>2626</v>
      </c>
      <c r="H3352" s="240"/>
      <c r="I3352" s="241"/>
      <c r="J3352" s="188">
        <v>8.5500000000000007</v>
      </c>
    </row>
    <row r="3353" spans="1:10" ht="14.25" customHeight="1" x14ac:dyDescent="0.25">
      <c r="A3353" s="239" t="s">
        <v>2625</v>
      </c>
      <c r="B3353" s="240"/>
      <c r="C3353" s="240"/>
      <c r="D3353" s="240"/>
      <c r="E3353" s="241"/>
      <c r="F3353" s="188">
        <v>1.21</v>
      </c>
      <c r="G3353" s="239" t="s">
        <v>2624</v>
      </c>
      <c r="H3353" s="240"/>
      <c r="I3353" s="241"/>
      <c r="J3353" s="188">
        <v>1.92</v>
      </c>
    </row>
    <row r="3354" spans="1:10" ht="14.25" customHeight="1" x14ac:dyDescent="0.25">
      <c r="A3354" s="239" t="s">
        <v>2623</v>
      </c>
      <c r="B3354" s="240"/>
      <c r="C3354" s="240"/>
      <c r="D3354" s="240"/>
      <c r="E3354" s="241"/>
      <c r="F3354" s="188">
        <v>2.2200000000000002</v>
      </c>
      <c r="G3354" s="239" t="s">
        <v>2622</v>
      </c>
      <c r="H3354" s="240"/>
      <c r="I3354" s="241"/>
      <c r="J3354" s="188">
        <v>10.47</v>
      </c>
    </row>
    <row r="3355" spans="1:10" ht="14.25" customHeight="1" x14ac:dyDescent="0.25">
      <c r="A3355" s="196" t="s">
        <v>1167</v>
      </c>
      <c r="B3355" s="196" t="s">
        <v>2637</v>
      </c>
      <c r="C3355" s="196" t="s">
        <v>3446</v>
      </c>
      <c r="D3355" s="233" t="s">
        <v>521</v>
      </c>
      <c r="E3355" s="234"/>
      <c r="F3355" s="234"/>
      <c r="G3355" s="234"/>
      <c r="H3355" s="234"/>
      <c r="I3355" s="235"/>
      <c r="J3355" s="196" t="s">
        <v>1</v>
      </c>
    </row>
    <row r="3356" spans="1:10" ht="14.25" customHeight="1" x14ac:dyDescent="0.25">
      <c r="A3356" s="195" t="s">
        <v>74</v>
      </c>
      <c r="B3356" s="195" t="s">
        <v>75</v>
      </c>
      <c r="C3356" s="195" t="s">
        <v>29</v>
      </c>
      <c r="D3356" s="236" t="s">
        <v>30</v>
      </c>
      <c r="E3356" s="237"/>
      <c r="F3356" s="238"/>
      <c r="G3356" s="195" t="s">
        <v>2635</v>
      </c>
      <c r="H3356" s="195" t="s">
        <v>1465</v>
      </c>
      <c r="I3356" s="194" t="s">
        <v>2634</v>
      </c>
      <c r="J3356" s="193" t="s">
        <v>76</v>
      </c>
    </row>
    <row r="3357" spans="1:10" ht="22.9" customHeight="1" x14ac:dyDescent="0.25">
      <c r="A3357" s="192" t="s">
        <v>2643</v>
      </c>
      <c r="B3357" s="192" t="s">
        <v>2630</v>
      </c>
      <c r="C3357" s="192" t="s">
        <v>3445</v>
      </c>
      <c r="D3357" s="230" t="s">
        <v>2500</v>
      </c>
      <c r="E3357" s="231"/>
      <c r="F3357" s="232"/>
      <c r="G3357" s="192" t="s">
        <v>1</v>
      </c>
      <c r="H3357" s="191">
        <v>1</v>
      </c>
      <c r="I3357" s="190">
        <v>9.3409999999999993</v>
      </c>
      <c r="J3357" s="189">
        <v>9.34</v>
      </c>
    </row>
    <row r="3358" spans="1:10" ht="14.25" customHeight="1" x14ac:dyDescent="0.25">
      <c r="A3358" s="192" t="s">
        <v>2631</v>
      </c>
      <c r="B3358" s="192" t="s">
        <v>2630</v>
      </c>
      <c r="C3358" s="192" t="s">
        <v>2719</v>
      </c>
      <c r="D3358" s="230" t="s">
        <v>2718</v>
      </c>
      <c r="E3358" s="231"/>
      <c r="F3358" s="232"/>
      <c r="G3358" s="192" t="s">
        <v>0</v>
      </c>
      <c r="H3358" s="191">
        <v>0.1948848</v>
      </c>
      <c r="I3358" s="190">
        <v>8.93</v>
      </c>
      <c r="J3358" s="189">
        <v>3.81</v>
      </c>
    </row>
    <row r="3359" spans="1:10" ht="14.25" customHeight="1" x14ac:dyDescent="0.25">
      <c r="A3359" s="192" t="s">
        <v>2631</v>
      </c>
      <c r="B3359" s="192" t="s">
        <v>2630</v>
      </c>
      <c r="C3359" s="192" t="s">
        <v>2639</v>
      </c>
      <c r="D3359" s="230" t="s">
        <v>2638</v>
      </c>
      <c r="E3359" s="231"/>
      <c r="F3359" s="232"/>
      <c r="G3359" s="192" t="s">
        <v>0</v>
      </c>
      <c r="H3359" s="191">
        <v>0.1948848</v>
      </c>
      <c r="I3359" s="190">
        <v>8.93</v>
      </c>
      <c r="J3359" s="189">
        <v>3.81</v>
      </c>
    </row>
    <row r="3360" spans="1:10" ht="14.25" customHeight="1" x14ac:dyDescent="0.25">
      <c r="A3360" s="239" t="s">
        <v>2627</v>
      </c>
      <c r="B3360" s="240"/>
      <c r="C3360" s="240"/>
      <c r="D3360" s="240"/>
      <c r="E3360" s="241"/>
      <c r="F3360" s="188">
        <v>3.48</v>
      </c>
      <c r="G3360" s="239" t="s">
        <v>2626</v>
      </c>
      <c r="H3360" s="240"/>
      <c r="I3360" s="241"/>
      <c r="J3360" s="188">
        <v>19.87</v>
      </c>
    </row>
    <row r="3361" spans="1:10" ht="14.25" customHeight="1" x14ac:dyDescent="0.25">
      <c r="A3361" s="239" t="s">
        <v>2625</v>
      </c>
      <c r="B3361" s="240"/>
      <c r="C3361" s="240"/>
      <c r="D3361" s="240"/>
      <c r="E3361" s="241"/>
      <c r="F3361" s="188">
        <v>4.13</v>
      </c>
      <c r="G3361" s="239" t="s">
        <v>2624</v>
      </c>
      <c r="H3361" s="240"/>
      <c r="I3361" s="241"/>
      <c r="J3361" s="188">
        <v>4.46</v>
      </c>
    </row>
    <row r="3362" spans="1:10" ht="14.25" customHeight="1" x14ac:dyDescent="0.25">
      <c r="A3362" s="239" t="s">
        <v>2623</v>
      </c>
      <c r="B3362" s="240"/>
      <c r="C3362" s="240"/>
      <c r="D3362" s="240"/>
      <c r="E3362" s="241"/>
      <c r="F3362" s="188">
        <v>7.61</v>
      </c>
      <c r="G3362" s="239" t="s">
        <v>2622</v>
      </c>
      <c r="H3362" s="240"/>
      <c r="I3362" s="241"/>
      <c r="J3362" s="188">
        <v>24.33</v>
      </c>
    </row>
    <row r="3363" spans="1:10" ht="22.9" customHeight="1" x14ac:dyDescent="0.25">
      <c r="A3363" s="196" t="s">
        <v>1168</v>
      </c>
      <c r="B3363" s="196" t="s">
        <v>2630</v>
      </c>
      <c r="C3363" s="196" t="s">
        <v>3428</v>
      </c>
      <c r="D3363" s="233" t="s">
        <v>1546</v>
      </c>
      <c r="E3363" s="234"/>
      <c r="F3363" s="234"/>
      <c r="G3363" s="234"/>
      <c r="H3363" s="234"/>
      <c r="I3363" s="235"/>
      <c r="J3363" s="196" t="s">
        <v>1</v>
      </c>
    </row>
    <row r="3364" spans="1:10" ht="14.25" customHeight="1" x14ac:dyDescent="0.25">
      <c r="A3364" s="195" t="s">
        <v>74</v>
      </c>
      <c r="B3364" s="195" t="s">
        <v>75</v>
      </c>
      <c r="C3364" s="195" t="s">
        <v>29</v>
      </c>
      <c r="D3364" s="236" t="s">
        <v>30</v>
      </c>
      <c r="E3364" s="237"/>
      <c r="F3364" s="238"/>
      <c r="G3364" s="195" t="s">
        <v>2635</v>
      </c>
      <c r="H3364" s="195" t="s">
        <v>1465</v>
      </c>
      <c r="I3364" s="194" t="s">
        <v>2634</v>
      </c>
      <c r="J3364" s="193" t="s">
        <v>76</v>
      </c>
    </row>
    <row r="3365" spans="1:10" ht="14.25" customHeight="1" x14ac:dyDescent="0.25">
      <c r="A3365" s="192" t="s">
        <v>2643</v>
      </c>
      <c r="B3365" s="192" t="s">
        <v>2630</v>
      </c>
      <c r="C3365" s="192" t="s">
        <v>2784</v>
      </c>
      <c r="D3365" s="230" t="s">
        <v>1998</v>
      </c>
      <c r="E3365" s="231"/>
      <c r="F3365" s="232"/>
      <c r="G3365" s="192" t="s">
        <v>1</v>
      </c>
      <c r="H3365" s="191">
        <v>5.8999999999999999E-3</v>
      </c>
      <c r="I3365" s="190">
        <v>46.745399999999997</v>
      </c>
      <c r="J3365" s="189">
        <v>0.28000000000000003</v>
      </c>
    </row>
    <row r="3366" spans="1:10" ht="22.9" customHeight="1" x14ac:dyDescent="0.25">
      <c r="A3366" s="192" t="s">
        <v>2643</v>
      </c>
      <c r="B3366" s="192" t="s">
        <v>2630</v>
      </c>
      <c r="C3366" s="192" t="s">
        <v>3427</v>
      </c>
      <c r="D3366" s="230" t="s">
        <v>2098</v>
      </c>
      <c r="E3366" s="231"/>
      <c r="F3366" s="232"/>
      <c r="G3366" s="192" t="s">
        <v>1</v>
      </c>
      <c r="H3366" s="191">
        <v>1</v>
      </c>
      <c r="I3366" s="190">
        <v>7.0726000000000004</v>
      </c>
      <c r="J3366" s="189">
        <v>7.07</v>
      </c>
    </row>
    <row r="3367" spans="1:10" ht="14.25" customHeight="1" x14ac:dyDescent="0.25">
      <c r="A3367" s="192" t="s">
        <v>2643</v>
      </c>
      <c r="B3367" s="192" t="s">
        <v>2630</v>
      </c>
      <c r="C3367" s="192" t="s">
        <v>2782</v>
      </c>
      <c r="D3367" s="230" t="s">
        <v>1928</v>
      </c>
      <c r="E3367" s="231"/>
      <c r="F3367" s="232"/>
      <c r="G3367" s="192" t="s">
        <v>1</v>
      </c>
      <c r="H3367" s="191">
        <v>7.0000000000000001E-3</v>
      </c>
      <c r="I3367" s="190">
        <v>52.967399999999998</v>
      </c>
      <c r="J3367" s="189">
        <v>0.37</v>
      </c>
    </row>
    <row r="3368" spans="1:10" ht="14.25" customHeight="1" x14ac:dyDescent="0.25">
      <c r="A3368" s="192" t="s">
        <v>2643</v>
      </c>
      <c r="B3368" s="192" t="s">
        <v>2630</v>
      </c>
      <c r="C3368" s="192" t="s">
        <v>2776</v>
      </c>
      <c r="D3368" s="230" t="s">
        <v>2260</v>
      </c>
      <c r="E3368" s="231"/>
      <c r="F3368" s="232"/>
      <c r="G3368" s="192" t="s">
        <v>1</v>
      </c>
      <c r="H3368" s="191">
        <v>3.3799999999999997E-2</v>
      </c>
      <c r="I3368" s="190">
        <v>1.4663999999999999</v>
      </c>
      <c r="J3368" s="189">
        <v>0.05</v>
      </c>
    </row>
    <row r="3369" spans="1:10" ht="14.25" customHeight="1" x14ac:dyDescent="0.25">
      <c r="A3369" s="192" t="s">
        <v>2631</v>
      </c>
      <c r="B3369" s="192" t="s">
        <v>2630</v>
      </c>
      <c r="C3369" s="192" t="s">
        <v>2723</v>
      </c>
      <c r="D3369" s="230" t="s">
        <v>2722</v>
      </c>
      <c r="E3369" s="231"/>
      <c r="F3369" s="232"/>
      <c r="G3369" s="192" t="s">
        <v>0</v>
      </c>
      <c r="H3369" s="191">
        <v>0.11975089999999999</v>
      </c>
      <c r="I3369" s="190">
        <v>6.7</v>
      </c>
      <c r="J3369" s="189">
        <v>1.75</v>
      </c>
    </row>
    <row r="3370" spans="1:10" ht="14.25" customHeight="1" x14ac:dyDescent="0.25">
      <c r="A3370" s="192" t="s">
        <v>2631</v>
      </c>
      <c r="B3370" s="192" t="s">
        <v>2630</v>
      </c>
      <c r="C3370" s="192" t="s">
        <v>2719</v>
      </c>
      <c r="D3370" s="230" t="s">
        <v>2718</v>
      </c>
      <c r="E3370" s="231"/>
      <c r="F3370" s="232"/>
      <c r="G3370" s="192" t="s">
        <v>0</v>
      </c>
      <c r="H3370" s="191">
        <v>0.11975089999999999</v>
      </c>
      <c r="I3370" s="190">
        <v>8.93</v>
      </c>
      <c r="J3370" s="189">
        <v>2.34</v>
      </c>
    </row>
    <row r="3371" spans="1:10" ht="14.25" customHeight="1" x14ac:dyDescent="0.25">
      <c r="A3371" s="239" t="s">
        <v>2627</v>
      </c>
      <c r="B3371" s="240"/>
      <c r="C3371" s="240"/>
      <c r="D3371" s="240"/>
      <c r="E3371" s="241"/>
      <c r="F3371" s="188">
        <v>1.87</v>
      </c>
      <c r="G3371" s="239" t="s">
        <v>2626</v>
      </c>
      <c r="H3371" s="240"/>
      <c r="I3371" s="241"/>
      <c r="J3371" s="188">
        <v>13.55</v>
      </c>
    </row>
    <row r="3372" spans="1:10" ht="14.25" customHeight="1" x14ac:dyDescent="0.25">
      <c r="A3372" s="239" t="s">
        <v>2625</v>
      </c>
      <c r="B3372" s="240"/>
      <c r="C3372" s="240"/>
      <c r="D3372" s="240"/>
      <c r="E3372" s="241"/>
      <c r="F3372" s="188">
        <v>2.23</v>
      </c>
      <c r="G3372" s="239" t="s">
        <v>2624</v>
      </c>
      <c r="H3372" s="240"/>
      <c r="I3372" s="241"/>
      <c r="J3372" s="188">
        <v>3.04</v>
      </c>
    </row>
    <row r="3373" spans="1:10" ht="14.25" customHeight="1" x14ac:dyDescent="0.25">
      <c r="A3373" s="239" t="s">
        <v>2623</v>
      </c>
      <c r="B3373" s="240"/>
      <c r="C3373" s="240"/>
      <c r="D3373" s="240"/>
      <c r="E3373" s="241"/>
      <c r="F3373" s="188">
        <v>4.0999999999999996</v>
      </c>
      <c r="G3373" s="239" t="s">
        <v>2622</v>
      </c>
      <c r="H3373" s="240"/>
      <c r="I3373" s="241"/>
      <c r="J3373" s="188">
        <v>16.59</v>
      </c>
    </row>
    <row r="3374" spans="1:10" ht="22.9" customHeight="1" x14ac:dyDescent="0.25">
      <c r="A3374" s="196" t="s">
        <v>1169</v>
      </c>
      <c r="B3374" s="196" t="s">
        <v>2630</v>
      </c>
      <c r="C3374" s="196" t="s">
        <v>3444</v>
      </c>
      <c r="D3374" s="233" t="s">
        <v>1494</v>
      </c>
      <c r="E3374" s="234"/>
      <c r="F3374" s="234"/>
      <c r="G3374" s="234"/>
      <c r="H3374" s="234"/>
      <c r="I3374" s="235"/>
      <c r="J3374" s="196" t="s">
        <v>1</v>
      </c>
    </row>
    <row r="3375" spans="1:10" ht="14.25" customHeight="1" x14ac:dyDescent="0.25">
      <c r="A3375" s="195" t="s">
        <v>74</v>
      </c>
      <c r="B3375" s="195" t="s">
        <v>75</v>
      </c>
      <c r="C3375" s="195" t="s">
        <v>29</v>
      </c>
      <c r="D3375" s="236" t="s">
        <v>30</v>
      </c>
      <c r="E3375" s="237"/>
      <c r="F3375" s="238"/>
      <c r="G3375" s="195" t="s">
        <v>2635</v>
      </c>
      <c r="H3375" s="195" t="s">
        <v>1465</v>
      </c>
      <c r="I3375" s="194" t="s">
        <v>2634</v>
      </c>
      <c r="J3375" s="193" t="s">
        <v>76</v>
      </c>
    </row>
    <row r="3376" spans="1:10" ht="32.65" customHeight="1" x14ac:dyDescent="0.25">
      <c r="A3376" s="192" t="s">
        <v>2643</v>
      </c>
      <c r="B3376" s="192" t="s">
        <v>2630</v>
      </c>
      <c r="C3376" s="192" t="s">
        <v>3443</v>
      </c>
      <c r="D3376" s="230" t="s">
        <v>1742</v>
      </c>
      <c r="E3376" s="231"/>
      <c r="F3376" s="232"/>
      <c r="G3376" s="192" t="s">
        <v>1</v>
      </c>
      <c r="H3376" s="191">
        <v>1</v>
      </c>
      <c r="I3376" s="190">
        <v>284.87180000000001</v>
      </c>
      <c r="J3376" s="189">
        <v>284.87</v>
      </c>
    </row>
    <row r="3377" spans="1:10" ht="14.25" customHeight="1" x14ac:dyDescent="0.25">
      <c r="A3377" s="192" t="s">
        <v>2631</v>
      </c>
      <c r="B3377" s="192" t="s">
        <v>2630</v>
      </c>
      <c r="C3377" s="192" t="s">
        <v>2723</v>
      </c>
      <c r="D3377" s="230" t="s">
        <v>2722</v>
      </c>
      <c r="E3377" s="231"/>
      <c r="F3377" s="232"/>
      <c r="G3377" s="192" t="s">
        <v>0</v>
      </c>
      <c r="H3377" s="191">
        <v>0.466777</v>
      </c>
      <c r="I3377" s="190">
        <v>6.7</v>
      </c>
      <c r="J3377" s="189">
        <v>6.84</v>
      </c>
    </row>
    <row r="3378" spans="1:10" ht="14.25" customHeight="1" x14ac:dyDescent="0.25">
      <c r="A3378" s="192" t="s">
        <v>2631</v>
      </c>
      <c r="B3378" s="192" t="s">
        <v>2630</v>
      </c>
      <c r="C3378" s="192" t="s">
        <v>2719</v>
      </c>
      <c r="D3378" s="230" t="s">
        <v>2718</v>
      </c>
      <c r="E3378" s="231"/>
      <c r="F3378" s="232"/>
      <c r="G3378" s="192" t="s">
        <v>0</v>
      </c>
      <c r="H3378" s="191">
        <v>0.70024189999999997</v>
      </c>
      <c r="I3378" s="190">
        <v>8.93</v>
      </c>
      <c r="J3378" s="189">
        <v>13.67</v>
      </c>
    </row>
    <row r="3379" spans="1:10" ht="14.25" customHeight="1" x14ac:dyDescent="0.25">
      <c r="A3379" s="239" t="s">
        <v>2627</v>
      </c>
      <c r="B3379" s="240"/>
      <c r="C3379" s="240"/>
      <c r="D3379" s="240"/>
      <c r="E3379" s="241"/>
      <c r="F3379" s="188">
        <v>9.3800000000000008</v>
      </c>
      <c r="G3379" s="239" t="s">
        <v>2626</v>
      </c>
      <c r="H3379" s="240"/>
      <c r="I3379" s="241"/>
      <c r="J3379" s="188">
        <v>313.64</v>
      </c>
    </row>
    <row r="3380" spans="1:10" ht="14.25" customHeight="1" x14ac:dyDescent="0.25">
      <c r="A3380" s="239" t="s">
        <v>2625</v>
      </c>
      <c r="B3380" s="240"/>
      <c r="C3380" s="240"/>
      <c r="D3380" s="240"/>
      <c r="E3380" s="241"/>
      <c r="F3380" s="188">
        <v>11.13</v>
      </c>
      <c r="G3380" s="239" t="s">
        <v>2624</v>
      </c>
      <c r="H3380" s="240"/>
      <c r="I3380" s="241"/>
      <c r="J3380" s="188">
        <v>70.47</v>
      </c>
    </row>
    <row r="3381" spans="1:10" ht="14.25" customHeight="1" x14ac:dyDescent="0.25">
      <c r="A3381" s="239" t="s">
        <v>2623</v>
      </c>
      <c r="B3381" s="240"/>
      <c r="C3381" s="240"/>
      <c r="D3381" s="240"/>
      <c r="E3381" s="241"/>
      <c r="F3381" s="188">
        <v>20.51</v>
      </c>
      <c r="G3381" s="239" t="s">
        <v>2622</v>
      </c>
      <c r="H3381" s="240"/>
      <c r="I3381" s="241"/>
      <c r="J3381" s="188">
        <v>384.11</v>
      </c>
    </row>
    <row r="3382" spans="1:10" ht="22.9" customHeight="1" x14ac:dyDescent="0.25">
      <c r="A3382" s="196" t="s">
        <v>1170</v>
      </c>
      <c r="B3382" s="196" t="s">
        <v>2630</v>
      </c>
      <c r="C3382" s="196" t="s">
        <v>3442</v>
      </c>
      <c r="D3382" s="233" t="s">
        <v>526</v>
      </c>
      <c r="E3382" s="234"/>
      <c r="F3382" s="234"/>
      <c r="G3382" s="234"/>
      <c r="H3382" s="234"/>
      <c r="I3382" s="235"/>
      <c r="J3382" s="196" t="s">
        <v>1</v>
      </c>
    </row>
    <row r="3383" spans="1:10" ht="14.25" customHeight="1" x14ac:dyDescent="0.25">
      <c r="A3383" s="195" t="s">
        <v>74</v>
      </c>
      <c r="B3383" s="195" t="s">
        <v>75</v>
      </c>
      <c r="C3383" s="195" t="s">
        <v>29</v>
      </c>
      <c r="D3383" s="236" t="s">
        <v>30</v>
      </c>
      <c r="E3383" s="237"/>
      <c r="F3383" s="238"/>
      <c r="G3383" s="195" t="s">
        <v>2635</v>
      </c>
      <c r="H3383" s="195" t="s">
        <v>1465</v>
      </c>
      <c r="I3383" s="194" t="s">
        <v>2634</v>
      </c>
      <c r="J3383" s="193" t="s">
        <v>76</v>
      </c>
    </row>
    <row r="3384" spans="1:10" ht="14.25" customHeight="1" x14ac:dyDescent="0.25">
      <c r="A3384" s="192" t="s">
        <v>2643</v>
      </c>
      <c r="B3384" s="192" t="s">
        <v>2630</v>
      </c>
      <c r="C3384" s="192" t="s">
        <v>2784</v>
      </c>
      <c r="D3384" s="230" t="s">
        <v>1998</v>
      </c>
      <c r="E3384" s="231"/>
      <c r="F3384" s="232"/>
      <c r="G3384" s="192" t="s">
        <v>1</v>
      </c>
      <c r="H3384" s="191">
        <v>5.8999999999999999E-3</v>
      </c>
      <c r="I3384" s="190">
        <v>46.745399999999997</v>
      </c>
      <c r="J3384" s="189">
        <v>0.28000000000000003</v>
      </c>
    </row>
    <row r="3385" spans="1:10" ht="22.9" customHeight="1" x14ac:dyDescent="0.25">
      <c r="A3385" s="192" t="s">
        <v>2643</v>
      </c>
      <c r="B3385" s="192" t="s">
        <v>2630</v>
      </c>
      <c r="C3385" s="192" t="s">
        <v>3441</v>
      </c>
      <c r="D3385" s="230" t="s">
        <v>2600</v>
      </c>
      <c r="E3385" s="231"/>
      <c r="F3385" s="232"/>
      <c r="G3385" s="192" t="s">
        <v>1</v>
      </c>
      <c r="H3385" s="191">
        <v>1</v>
      </c>
      <c r="I3385" s="190">
        <v>2.1307</v>
      </c>
      <c r="J3385" s="189">
        <v>2.13</v>
      </c>
    </row>
    <row r="3386" spans="1:10" ht="14.25" customHeight="1" x14ac:dyDescent="0.25">
      <c r="A3386" s="192" t="s">
        <v>2643</v>
      </c>
      <c r="B3386" s="192" t="s">
        <v>2630</v>
      </c>
      <c r="C3386" s="192" t="s">
        <v>2782</v>
      </c>
      <c r="D3386" s="230" t="s">
        <v>1928</v>
      </c>
      <c r="E3386" s="231"/>
      <c r="F3386" s="232"/>
      <c r="G3386" s="192" t="s">
        <v>1</v>
      </c>
      <c r="H3386" s="191">
        <v>7.0000000000000001E-3</v>
      </c>
      <c r="I3386" s="190">
        <v>52.967399999999998</v>
      </c>
      <c r="J3386" s="189">
        <v>0.37</v>
      </c>
    </row>
    <row r="3387" spans="1:10" ht="14.25" customHeight="1" x14ac:dyDescent="0.25">
      <c r="A3387" s="192" t="s">
        <v>2643</v>
      </c>
      <c r="B3387" s="192" t="s">
        <v>2630</v>
      </c>
      <c r="C3387" s="192" t="s">
        <v>2776</v>
      </c>
      <c r="D3387" s="230" t="s">
        <v>2260</v>
      </c>
      <c r="E3387" s="231"/>
      <c r="F3387" s="232"/>
      <c r="G3387" s="192" t="s">
        <v>1</v>
      </c>
      <c r="H3387" s="191">
        <v>2.81E-2</v>
      </c>
      <c r="I3387" s="190">
        <v>1.4663999999999999</v>
      </c>
      <c r="J3387" s="189">
        <v>0.04</v>
      </c>
    </row>
    <row r="3388" spans="1:10" ht="14.25" customHeight="1" x14ac:dyDescent="0.25">
      <c r="A3388" s="192" t="s">
        <v>2631</v>
      </c>
      <c r="B3388" s="192" t="s">
        <v>2630</v>
      </c>
      <c r="C3388" s="192" t="s">
        <v>2723</v>
      </c>
      <c r="D3388" s="230" t="s">
        <v>2722</v>
      </c>
      <c r="E3388" s="231"/>
      <c r="F3388" s="232"/>
      <c r="G3388" s="192" t="s">
        <v>0</v>
      </c>
      <c r="H3388" s="191">
        <v>9.91258E-2</v>
      </c>
      <c r="I3388" s="190">
        <v>6.7</v>
      </c>
      <c r="J3388" s="189">
        <v>1.45</v>
      </c>
    </row>
    <row r="3389" spans="1:10" ht="14.25" customHeight="1" x14ac:dyDescent="0.25">
      <c r="A3389" s="192" t="s">
        <v>2631</v>
      </c>
      <c r="B3389" s="192" t="s">
        <v>2630</v>
      </c>
      <c r="C3389" s="192" t="s">
        <v>2719</v>
      </c>
      <c r="D3389" s="230" t="s">
        <v>2718</v>
      </c>
      <c r="E3389" s="231"/>
      <c r="F3389" s="232"/>
      <c r="G3389" s="192" t="s">
        <v>0</v>
      </c>
      <c r="H3389" s="191">
        <v>9.91258E-2</v>
      </c>
      <c r="I3389" s="190">
        <v>8.93</v>
      </c>
      <c r="J3389" s="189">
        <v>1.94</v>
      </c>
    </row>
    <row r="3390" spans="1:10" ht="14.25" customHeight="1" x14ac:dyDescent="0.25">
      <c r="A3390" s="239" t="s">
        <v>2627</v>
      </c>
      <c r="B3390" s="240"/>
      <c r="C3390" s="240"/>
      <c r="D3390" s="240"/>
      <c r="E3390" s="241"/>
      <c r="F3390" s="188">
        <v>1.55</v>
      </c>
      <c r="G3390" s="239" t="s">
        <v>2626</v>
      </c>
      <c r="H3390" s="240"/>
      <c r="I3390" s="241"/>
      <c r="J3390" s="188">
        <v>7.61</v>
      </c>
    </row>
    <row r="3391" spans="1:10" ht="14.25" customHeight="1" x14ac:dyDescent="0.25">
      <c r="A3391" s="239" t="s">
        <v>2625</v>
      </c>
      <c r="B3391" s="240"/>
      <c r="C3391" s="240"/>
      <c r="D3391" s="240"/>
      <c r="E3391" s="241"/>
      <c r="F3391" s="188">
        <v>1.84</v>
      </c>
      <c r="G3391" s="239" t="s">
        <v>2624</v>
      </c>
      <c r="H3391" s="240"/>
      <c r="I3391" s="241"/>
      <c r="J3391" s="188">
        <v>1.71</v>
      </c>
    </row>
    <row r="3392" spans="1:10" ht="14.25" customHeight="1" x14ac:dyDescent="0.25">
      <c r="A3392" s="239" t="s">
        <v>2623</v>
      </c>
      <c r="B3392" s="240"/>
      <c r="C3392" s="240"/>
      <c r="D3392" s="240"/>
      <c r="E3392" s="241"/>
      <c r="F3392" s="188">
        <v>3.39</v>
      </c>
      <c r="G3392" s="239" t="s">
        <v>2622</v>
      </c>
      <c r="H3392" s="240"/>
      <c r="I3392" s="241"/>
      <c r="J3392" s="188">
        <v>9.32</v>
      </c>
    </row>
    <row r="3393" spans="1:10" ht="14.25" customHeight="1" x14ac:dyDescent="0.25">
      <c r="A3393" s="196" t="s">
        <v>1171</v>
      </c>
      <c r="B3393" s="196" t="s">
        <v>2630</v>
      </c>
      <c r="C3393" s="196" t="s">
        <v>3437</v>
      </c>
      <c r="D3393" s="233" t="s">
        <v>1537</v>
      </c>
      <c r="E3393" s="234"/>
      <c r="F3393" s="234"/>
      <c r="G3393" s="234"/>
      <c r="H3393" s="234"/>
      <c r="I3393" s="235"/>
      <c r="J3393" s="196" t="s">
        <v>1</v>
      </c>
    </row>
    <row r="3394" spans="1:10" ht="14.25" customHeight="1" x14ac:dyDescent="0.25">
      <c r="A3394" s="195" t="s">
        <v>74</v>
      </c>
      <c r="B3394" s="195" t="s">
        <v>75</v>
      </c>
      <c r="C3394" s="195" t="s">
        <v>29</v>
      </c>
      <c r="D3394" s="236" t="s">
        <v>30</v>
      </c>
      <c r="E3394" s="237"/>
      <c r="F3394" s="238"/>
      <c r="G3394" s="195" t="s">
        <v>2635</v>
      </c>
      <c r="H3394" s="195" t="s">
        <v>1465</v>
      </c>
      <c r="I3394" s="194" t="s">
        <v>2634</v>
      </c>
      <c r="J3394" s="193" t="s">
        <v>76</v>
      </c>
    </row>
    <row r="3395" spans="1:10" ht="14.25" customHeight="1" x14ac:dyDescent="0.25">
      <c r="A3395" s="192" t="s">
        <v>2643</v>
      </c>
      <c r="B3395" s="192" t="s">
        <v>2630</v>
      </c>
      <c r="C3395" s="192" t="s">
        <v>2811</v>
      </c>
      <c r="D3395" s="230" t="s">
        <v>2358</v>
      </c>
      <c r="E3395" s="231"/>
      <c r="F3395" s="232"/>
      <c r="G3395" s="192" t="s">
        <v>1</v>
      </c>
      <c r="H3395" s="191">
        <v>2.1000000000000001E-2</v>
      </c>
      <c r="I3395" s="190">
        <v>2.552</v>
      </c>
      <c r="J3395" s="189">
        <v>0.05</v>
      </c>
    </row>
    <row r="3396" spans="1:10" ht="14.25" customHeight="1" x14ac:dyDescent="0.25">
      <c r="A3396" s="192" t="s">
        <v>2643</v>
      </c>
      <c r="B3396" s="192" t="s">
        <v>2630</v>
      </c>
      <c r="C3396" s="192" t="s">
        <v>3436</v>
      </c>
      <c r="D3396" s="230" t="s">
        <v>2013</v>
      </c>
      <c r="E3396" s="231"/>
      <c r="F3396" s="232"/>
      <c r="G3396" s="192" t="s">
        <v>1</v>
      </c>
      <c r="H3396" s="191">
        <v>1</v>
      </c>
      <c r="I3396" s="190">
        <v>56.977600000000002</v>
      </c>
      <c r="J3396" s="189">
        <v>56.98</v>
      </c>
    </row>
    <row r="3397" spans="1:10" ht="14.25" customHeight="1" x14ac:dyDescent="0.25">
      <c r="A3397" s="192" t="s">
        <v>2631</v>
      </c>
      <c r="B3397" s="192" t="s">
        <v>2630</v>
      </c>
      <c r="C3397" s="192" t="s">
        <v>2719</v>
      </c>
      <c r="D3397" s="230" t="s">
        <v>2718</v>
      </c>
      <c r="E3397" s="231"/>
      <c r="F3397" s="232"/>
      <c r="G3397" s="192" t="s">
        <v>0</v>
      </c>
      <c r="H3397" s="191">
        <v>0.19958310000000001</v>
      </c>
      <c r="I3397" s="190">
        <v>8.93</v>
      </c>
      <c r="J3397" s="189">
        <v>3.9</v>
      </c>
    </row>
    <row r="3398" spans="1:10" ht="14.25" customHeight="1" x14ac:dyDescent="0.25">
      <c r="A3398" s="192" t="s">
        <v>2631</v>
      </c>
      <c r="B3398" s="192" t="s">
        <v>2630</v>
      </c>
      <c r="C3398" s="192" t="s">
        <v>2646</v>
      </c>
      <c r="D3398" s="230" t="s">
        <v>2645</v>
      </c>
      <c r="E3398" s="231"/>
      <c r="F3398" s="232"/>
      <c r="G3398" s="192" t="s">
        <v>0</v>
      </c>
      <c r="H3398" s="191">
        <v>6.2950400000000004E-2</v>
      </c>
      <c r="I3398" s="190">
        <v>6.46</v>
      </c>
      <c r="J3398" s="189">
        <v>0.89</v>
      </c>
    </row>
    <row r="3399" spans="1:10" ht="17.649999999999999" customHeight="1" x14ac:dyDescent="0.25"/>
    <row r="3400" spans="1:10" ht="11.25" customHeight="1" x14ac:dyDescent="0.25">
      <c r="A3400" s="242" t="s">
        <v>2621</v>
      </c>
      <c r="B3400" s="242"/>
      <c r="C3400" s="242"/>
      <c r="D3400" s="242"/>
      <c r="E3400" s="242"/>
      <c r="F3400" s="242"/>
      <c r="G3400" s="242"/>
      <c r="H3400" s="242"/>
      <c r="I3400" s="242"/>
      <c r="J3400" s="242"/>
    </row>
    <row r="3401" spans="1:10" ht="11.25" customHeight="1" x14ac:dyDescent="0.25">
      <c r="A3401" s="242" t="s">
        <v>2620</v>
      </c>
      <c r="B3401" s="242"/>
      <c r="C3401" s="242"/>
      <c r="D3401" s="242"/>
      <c r="E3401" s="242"/>
      <c r="F3401" s="242"/>
      <c r="G3401" s="242"/>
      <c r="H3401" s="242"/>
      <c r="I3401" s="242"/>
      <c r="J3401" s="242"/>
    </row>
    <row r="3402" spans="1:10" ht="11.25" customHeight="1" x14ac:dyDescent="0.25">
      <c r="A3402" s="242" t="s">
        <v>2619</v>
      </c>
      <c r="B3402" s="242"/>
      <c r="C3402" s="242"/>
      <c r="D3402" s="242"/>
      <c r="E3402" s="242"/>
      <c r="F3402" s="242"/>
      <c r="G3402" s="242"/>
      <c r="H3402" s="242"/>
      <c r="I3402" s="242"/>
      <c r="J3402" s="242"/>
    </row>
    <row r="3403" spans="1:10" ht="70.900000000000006" customHeight="1" x14ac:dyDescent="0.25"/>
    <row r="3404" spans="1:10" ht="14.25" customHeight="1" x14ac:dyDescent="0.25">
      <c r="A3404" s="210" t="s">
        <v>2673</v>
      </c>
      <c r="B3404" s="211"/>
      <c r="C3404" s="211"/>
      <c r="D3404" s="211"/>
      <c r="E3404" s="211"/>
      <c r="F3404" s="211"/>
      <c r="G3404" s="211"/>
      <c r="H3404" s="211"/>
      <c r="I3404" s="211"/>
      <c r="J3404" s="212"/>
    </row>
    <row r="3405" spans="1:10" ht="14.25" customHeight="1" x14ac:dyDescent="0.25">
      <c r="A3405" s="200" t="s">
        <v>2672</v>
      </c>
      <c r="B3405" s="213" t="s">
        <v>77</v>
      </c>
      <c r="C3405" s="214"/>
      <c r="D3405" s="214"/>
      <c r="E3405" s="214"/>
      <c r="F3405" s="214"/>
      <c r="G3405" s="214"/>
      <c r="H3405" s="215"/>
      <c r="I3405" s="197" t="s">
        <v>2671</v>
      </c>
      <c r="J3405" s="192" t="s">
        <v>3440</v>
      </c>
    </row>
    <row r="3406" spans="1:10" ht="14.25" customHeight="1" x14ac:dyDescent="0.25">
      <c r="A3406" s="200" t="s">
        <v>81</v>
      </c>
      <c r="B3406" s="213" t="s">
        <v>85</v>
      </c>
      <c r="C3406" s="214"/>
      <c r="D3406" s="214"/>
      <c r="E3406" s="214"/>
      <c r="F3406" s="214"/>
      <c r="G3406" s="214"/>
      <c r="H3406" s="215"/>
      <c r="I3406" s="197" t="s">
        <v>2669</v>
      </c>
      <c r="J3406" s="202">
        <v>45477</v>
      </c>
    </row>
    <row r="3407" spans="1:10" ht="14.25" customHeight="1" x14ac:dyDescent="0.25">
      <c r="A3407" s="199" t="s">
        <v>2668</v>
      </c>
      <c r="B3407" s="213" t="s">
        <v>2667</v>
      </c>
      <c r="C3407" s="214"/>
      <c r="D3407" s="214"/>
      <c r="E3407" s="214"/>
      <c r="F3407" s="214"/>
      <c r="G3407" s="214"/>
      <c r="H3407" s="215"/>
      <c r="I3407" s="216" t="s">
        <v>2666</v>
      </c>
      <c r="J3407" s="217"/>
    </row>
    <row r="3408" spans="1:10" ht="14.25" customHeight="1" x14ac:dyDescent="0.25">
      <c r="A3408" s="218" t="s">
        <v>2665</v>
      </c>
      <c r="B3408" s="221" t="s">
        <v>2664</v>
      </c>
      <c r="C3408" s="222"/>
      <c r="D3408" s="222"/>
      <c r="E3408" s="222"/>
      <c r="F3408" s="222"/>
      <c r="G3408" s="222"/>
      <c r="H3408" s="223"/>
      <c r="I3408" s="197" t="s">
        <v>2663</v>
      </c>
      <c r="J3408" s="192" t="s">
        <v>2662</v>
      </c>
    </row>
    <row r="3409" spans="1:10" ht="14.25" customHeight="1" x14ac:dyDescent="0.25">
      <c r="A3409" s="219"/>
      <c r="B3409" s="224"/>
      <c r="C3409" s="225"/>
      <c r="D3409" s="225"/>
      <c r="E3409" s="225"/>
      <c r="F3409" s="225"/>
      <c r="G3409" s="225"/>
      <c r="H3409" s="226"/>
      <c r="I3409" s="198" t="s">
        <v>2661</v>
      </c>
      <c r="J3409" s="192" t="s">
        <v>2660</v>
      </c>
    </row>
    <row r="3410" spans="1:10" ht="14.25" customHeight="1" x14ac:dyDescent="0.25">
      <c r="A3410" s="219"/>
      <c r="B3410" s="224"/>
      <c r="C3410" s="225"/>
      <c r="D3410" s="225"/>
      <c r="E3410" s="225"/>
      <c r="F3410" s="225"/>
      <c r="G3410" s="225"/>
      <c r="H3410" s="226"/>
      <c r="I3410" s="216" t="s">
        <v>27</v>
      </c>
      <c r="J3410" s="217"/>
    </row>
    <row r="3411" spans="1:10" ht="14.25" customHeight="1" x14ac:dyDescent="0.25">
      <c r="A3411" s="219"/>
      <c r="B3411" s="227"/>
      <c r="C3411" s="228"/>
      <c r="D3411" s="228"/>
      <c r="E3411" s="228"/>
      <c r="F3411" s="228"/>
      <c r="G3411" s="228"/>
      <c r="H3411" s="229"/>
      <c r="I3411" s="197" t="s">
        <v>2659</v>
      </c>
      <c r="J3411" s="192" t="s">
        <v>2658</v>
      </c>
    </row>
    <row r="3412" spans="1:10" ht="14.25" customHeight="1" x14ac:dyDescent="0.25">
      <c r="A3412" s="220"/>
      <c r="B3412" s="230" t="s">
        <v>2383</v>
      </c>
      <c r="C3412" s="231"/>
      <c r="D3412" s="232"/>
      <c r="E3412" s="230" t="s">
        <v>2383</v>
      </c>
      <c r="F3412" s="231"/>
      <c r="G3412" s="231"/>
      <c r="H3412" s="232"/>
      <c r="I3412" s="197" t="s">
        <v>2657</v>
      </c>
      <c r="J3412" s="192" t="s">
        <v>2383</v>
      </c>
    </row>
    <row r="3413" spans="1:10" ht="14.25" customHeight="1" x14ac:dyDescent="0.25">
      <c r="A3413" s="197" t="s">
        <v>2656</v>
      </c>
      <c r="B3413" s="230" t="s">
        <v>2655</v>
      </c>
      <c r="C3413" s="231"/>
      <c r="D3413" s="231"/>
      <c r="E3413" s="231"/>
      <c r="F3413" s="231"/>
      <c r="G3413" s="231"/>
      <c r="H3413" s="231"/>
      <c r="I3413" s="231"/>
      <c r="J3413" s="232"/>
    </row>
    <row r="3414" spans="1:10" ht="14.25" customHeight="1" x14ac:dyDescent="0.25">
      <c r="A3414" s="239" t="s">
        <v>2627</v>
      </c>
      <c r="B3414" s="240"/>
      <c r="C3414" s="240"/>
      <c r="D3414" s="240"/>
      <c r="E3414" s="241"/>
      <c r="F3414" s="188">
        <v>2.19</v>
      </c>
      <c r="G3414" s="239" t="s">
        <v>2626</v>
      </c>
      <c r="H3414" s="240"/>
      <c r="I3414" s="241"/>
      <c r="J3414" s="188">
        <v>63.71</v>
      </c>
    </row>
    <row r="3415" spans="1:10" ht="14.25" customHeight="1" x14ac:dyDescent="0.25">
      <c r="A3415" s="239" t="s">
        <v>2625</v>
      </c>
      <c r="B3415" s="240"/>
      <c r="C3415" s="240"/>
      <c r="D3415" s="240"/>
      <c r="E3415" s="241"/>
      <c r="F3415" s="188">
        <v>2.6</v>
      </c>
      <c r="G3415" s="239" t="s">
        <v>2624</v>
      </c>
      <c r="H3415" s="240"/>
      <c r="I3415" s="241"/>
      <c r="J3415" s="188">
        <v>14.32</v>
      </c>
    </row>
    <row r="3416" spans="1:10" ht="14.25" customHeight="1" x14ac:dyDescent="0.25">
      <c r="A3416" s="239" t="s">
        <v>2623</v>
      </c>
      <c r="B3416" s="240"/>
      <c r="C3416" s="240"/>
      <c r="D3416" s="240"/>
      <c r="E3416" s="241"/>
      <c r="F3416" s="188">
        <v>4.79</v>
      </c>
      <c r="G3416" s="239" t="s">
        <v>2622</v>
      </c>
      <c r="H3416" s="240"/>
      <c r="I3416" s="241"/>
      <c r="J3416" s="188">
        <v>78.03</v>
      </c>
    </row>
    <row r="3417" spans="1:10" ht="14.25" customHeight="1" x14ac:dyDescent="0.25">
      <c r="A3417" s="196" t="s">
        <v>1172</v>
      </c>
      <c r="B3417" s="196" t="s">
        <v>2630</v>
      </c>
      <c r="C3417" s="196" t="s">
        <v>3439</v>
      </c>
      <c r="D3417" s="233" t="s">
        <v>1501</v>
      </c>
      <c r="E3417" s="234"/>
      <c r="F3417" s="234"/>
      <c r="G3417" s="234"/>
      <c r="H3417" s="234"/>
      <c r="I3417" s="235"/>
      <c r="J3417" s="196" t="s">
        <v>1</v>
      </c>
    </row>
    <row r="3418" spans="1:10" ht="14.25" customHeight="1" x14ac:dyDescent="0.25">
      <c r="A3418" s="195" t="s">
        <v>74</v>
      </c>
      <c r="B3418" s="195" t="s">
        <v>75</v>
      </c>
      <c r="C3418" s="195" t="s">
        <v>29</v>
      </c>
      <c r="D3418" s="236" t="s">
        <v>30</v>
      </c>
      <c r="E3418" s="237"/>
      <c r="F3418" s="238"/>
      <c r="G3418" s="195" t="s">
        <v>2635</v>
      </c>
      <c r="H3418" s="195" t="s">
        <v>1465</v>
      </c>
      <c r="I3418" s="194" t="s">
        <v>2634</v>
      </c>
      <c r="J3418" s="193" t="s">
        <v>76</v>
      </c>
    </row>
    <row r="3419" spans="1:10" ht="14.25" customHeight="1" x14ac:dyDescent="0.25">
      <c r="A3419" s="192" t="s">
        <v>2643</v>
      </c>
      <c r="B3419" s="192" t="s">
        <v>2630</v>
      </c>
      <c r="C3419" s="192" t="s">
        <v>2811</v>
      </c>
      <c r="D3419" s="230" t="s">
        <v>2358</v>
      </c>
      <c r="E3419" s="231"/>
      <c r="F3419" s="232"/>
      <c r="G3419" s="192" t="s">
        <v>1</v>
      </c>
      <c r="H3419" s="191">
        <v>2.1000000000000001E-2</v>
      </c>
      <c r="I3419" s="190">
        <v>2.552</v>
      </c>
      <c r="J3419" s="189">
        <v>0.05</v>
      </c>
    </row>
    <row r="3420" spans="1:10" ht="14.25" customHeight="1" x14ac:dyDescent="0.25">
      <c r="A3420" s="192" t="s">
        <v>2643</v>
      </c>
      <c r="B3420" s="192" t="s">
        <v>2630</v>
      </c>
      <c r="C3420" s="192" t="s">
        <v>3438</v>
      </c>
      <c r="D3420" s="230" t="s">
        <v>1765</v>
      </c>
      <c r="E3420" s="231"/>
      <c r="F3420" s="232"/>
      <c r="G3420" s="192" t="s">
        <v>1</v>
      </c>
      <c r="H3420" s="191">
        <v>1</v>
      </c>
      <c r="I3420" s="190">
        <v>85.510999999999996</v>
      </c>
      <c r="J3420" s="189">
        <v>85.51</v>
      </c>
    </row>
    <row r="3421" spans="1:10" ht="14.25" customHeight="1" x14ac:dyDescent="0.25">
      <c r="A3421" s="192" t="s">
        <v>2631</v>
      </c>
      <c r="B3421" s="192" t="s">
        <v>2630</v>
      </c>
      <c r="C3421" s="192" t="s">
        <v>2719</v>
      </c>
      <c r="D3421" s="230" t="s">
        <v>2718</v>
      </c>
      <c r="E3421" s="231"/>
      <c r="F3421" s="232"/>
      <c r="G3421" s="192" t="s">
        <v>0</v>
      </c>
      <c r="H3421" s="191">
        <v>0.19997570000000001</v>
      </c>
      <c r="I3421" s="190">
        <v>8.93</v>
      </c>
      <c r="J3421" s="189">
        <v>3.9</v>
      </c>
    </row>
    <row r="3422" spans="1:10" ht="14.25" customHeight="1" x14ac:dyDescent="0.25">
      <c r="A3422" s="192" t="s">
        <v>2631</v>
      </c>
      <c r="B3422" s="192" t="s">
        <v>2630</v>
      </c>
      <c r="C3422" s="192" t="s">
        <v>2646</v>
      </c>
      <c r="D3422" s="230" t="s">
        <v>2645</v>
      </c>
      <c r="E3422" s="231"/>
      <c r="F3422" s="232"/>
      <c r="G3422" s="192" t="s">
        <v>0</v>
      </c>
      <c r="H3422" s="191">
        <v>6.3117400000000004E-2</v>
      </c>
      <c r="I3422" s="190">
        <v>6.46</v>
      </c>
      <c r="J3422" s="189">
        <v>0.89</v>
      </c>
    </row>
    <row r="3423" spans="1:10" ht="14.25" customHeight="1" x14ac:dyDescent="0.25">
      <c r="A3423" s="239" t="s">
        <v>2627</v>
      </c>
      <c r="B3423" s="240"/>
      <c r="C3423" s="240"/>
      <c r="D3423" s="240"/>
      <c r="E3423" s="241"/>
      <c r="F3423" s="188">
        <v>2.19</v>
      </c>
      <c r="G3423" s="239" t="s">
        <v>2626</v>
      </c>
      <c r="H3423" s="240"/>
      <c r="I3423" s="241"/>
      <c r="J3423" s="188">
        <v>92.26</v>
      </c>
    </row>
    <row r="3424" spans="1:10" ht="14.25" customHeight="1" x14ac:dyDescent="0.25">
      <c r="A3424" s="239" t="s">
        <v>2625</v>
      </c>
      <c r="B3424" s="240"/>
      <c r="C3424" s="240"/>
      <c r="D3424" s="240"/>
      <c r="E3424" s="241"/>
      <c r="F3424" s="188">
        <v>2.61</v>
      </c>
      <c r="G3424" s="239" t="s">
        <v>2624</v>
      </c>
      <c r="H3424" s="240"/>
      <c r="I3424" s="241"/>
      <c r="J3424" s="188">
        <v>20.73</v>
      </c>
    </row>
    <row r="3425" spans="1:10" ht="14.25" customHeight="1" x14ac:dyDescent="0.25">
      <c r="A3425" s="239" t="s">
        <v>2623</v>
      </c>
      <c r="B3425" s="240"/>
      <c r="C3425" s="240"/>
      <c r="D3425" s="240"/>
      <c r="E3425" s="241"/>
      <c r="F3425" s="188">
        <v>4.8</v>
      </c>
      <c r="G3425" s="239" t="s">
        <v>2622</v>
      </c>
      <c r="H3425" s="240"/>
      <c r="I3425" s="241"/>
      <c r="J3425" s="188">
        <v>112.99</v>
      </c>
    </row>
    <row r="3426" spans="1:10" ht="14.25" customHeight="1" x14ac:dyDescent="0.25">
      <c r="A3426" s="196" t="s">
        <v>1173</v>
      </c>
      <c r="B3426" s="196" t="s">
        <v>2630</v>
      </c>
      <c r="C3426" s="196" t="s">
        <v>3250</v>
      </c>
      <c r="D3426" s="233" t="s">
        <v>529</v>
      </c>
      <c r="E3426" s="234"/>
      <c r="F3426" s="234"/>
      <c r="G3426" s="234"/>
      <c r="H3426" s="234"/>
      <c r="I3426" s="235"/>
      <c r="J3426" s="196" t="s">
        <v>1</v>
      </c>
    </row>
    <row r="3427" spans="1:10" ht="14.25" customHeight="1" x14ac:dyDescent="0.25">
      <c r="A3427" s="195" t="s">
        <v>74</v>
      </c>
      <c r="B3427" s="195" t="s">
        <v>75</v>
      </c>
      <c r="C3427" s="195" t="s">
        <v>29</v>
      </c>
      <c r="D3427" s="236" t="s">
        <v>30</v>
      </c>
      <c r="E3427" s="237"/>
      <c r="F3427" s="238"/>
      <c r="G3427" s="195" t="s">
        <v>2635</v>
      </c>
      <c r="H3427" s="195" t="s">
        <v>1465</v>
      </c>
      <c r="I3427" s="194" t="s">
        <v>2634</v>
      </c>
      <c r="J3427" s="193" t="s">
        <v>76</v>
      </c>
    </row>
    <row r="3428" spans="1:10" ht="14.25" customHeight="1" x14ac:dyDescent="0.25">
      <c r="A3428" s="192" t="s">
        <v>2643</v>
      </c>
      <c r="B3428" s="192" t="s">
        <v>2630</v>
      </c>
      <c r="C3428" s="192" t="s">
        <v>2811</v>
      </c>
      <c r="D3428" s="230" t="s">
        <v>2358</v>
      </c>
      <c r="E3428" s="231"/>
      <c r="F3428" s="232"/>
      <c r="G3428" s="192" t="s">
        <v>1</v>
      </c>
      <c r="H3428" s="191">
        <v>2.1000000000000001E-2</v>
      </c>
      <c r="I3428" s="190">
        <v>2.552</v>
      </c>
      <c r="J3428" s="189">
        <v>0.05</v>
      </c>
    </row>
    <row r="3429" spans="1:10" ht="22.9" customHeight="1" x14ac:dyDescent="0.25">
      <c r="A3429" s="192" t="s">
        <v>2643</v>
      </c>
      <c r="B3429" s="192" t="s">
        <v>2630</v>
      </c>
      <c r="C3429" s="192" t="s">
        <v>3249</v>
      </c>
      <c r="D3429" s="230" t="s">
        <v>1843</v>
      </c>
      <c r="E3429" s="231"/>
      <c r="F3429" s="232"/>
      <c r="G3429" s="192" t="s">
        <v>1</v>
      </c>
      <c r="H3429" s="191">
        <v>1</v>
      </c>
      <c r="I3429" s="190">
        <v>75.999799999999993</v>
      </c>
      <c r="J3429" s="189">
        <v>76</v>
      </c>
    </row>
    <row r="3430" spans="1:10" ht="14.25" customHeight="1" x14ac:dyDescent="0.25">
      <c r="A3430" s="192" t="s">
        <v>2631</v>
      </c>
      <c r="B3430" s="192" t="s">
        <v>2630</v>
      </c>
      <c r="C3430" s="192" t="s">
        <v>2719</v>
      </c>
      <c r="D3430" s="230" t="s">
        <v>2718</v>
      </c>
      <c r="E3430" s="231"/>
      <c r="F3430" s="232"/>
      <c r="G3430" s="192" t="s">
        <v>0</v>
      </c>
      <c r="H3430" s="191">
        <v>0.2391868</v>
      </c>
      <c r="I3430" s="190">
        <v>8.93</v>
      </c>
      <c r="J3430" s="189">
        <v>4.67</v>
      </c>
    </row>
    <row r="3431" spans="1:10" ht="14.25" customHeight="1" x14ac:dyDescent="0.25">
      <c r="A3431" s="192" t="s">
        <v>2631</v>
      </c>
      <c r="B3431" s="192" t="s">
        <v>2630</v>
      </c>
      <c r="C3431" s="192" t="s">
        <v>2646</v>
      </c>
      <c r="D3431" s="230" t="s">
        <v>2645</v>
      </c>
      <c r="E3431" s="231"/>
      <c r="F3431" s="232"/>
      <c r="G3431" s="192" t="s">
        <v>0</v>
      </c>
      <c r="H3431" s="191">
        <v>7.5328800000000001E-2</v>
      </c>
      <c r="I3431" s="190">
        <v>6.46</v>
      </c>
      <c r="J3431" s="189">
        <v>1.06</v>
      </c>
    </row>
    <row r="3432" spans="1:10" ht="14.25" customHeight="1" x14ac:dyDescent="0.25">
      <c r="A3432" s="239" t="s">
        <v>2627</v>
      </c>
      <c r="B3432" s="240"/>
      <c r="C3432" s="240"/>
      <c r="D3432" s="240"/>
      <c r="E3432" s="241"/>
      <c r="F3432" s="188">
        <v>2.62</v>
      </c>
      <c r="G3432" s="239" t="s">
        <v>2626</v>
      </c>
      <c r="H3432" s="240"/>
      <c r="I3432" s="241"/>
      <c r="J3432" s="188">
        <v>84.06</v>
      </c>
    </row>
    <row r="3433" spans="1:10" ht="14.25" customHeight="1" x14ac:dyDescent="0.25">
      <c r="A3433" s="239" t="s">
        <v>2625</v>
      </c>
      <c r="B3433" s="240"/>
      <c r="C3433" s="240"/>
      <c r="D3433" s="240"/>
      <c r="E3433" s="241"/>
      <c r="F3433" s="188">
        <v>3.12</v>
      </c>
      <c r="G3433" s="239" t="s">
        <v>2624</v>
      </c>
      <c r="H3433" s="240"/>
      <c r="I3433" s="241"/>
      <c r="J3433" s="188">
        <v>18.89</v>
      </c>
    </row>
    <row r="3434" spans="1:10" ht="14.25" customHeight="1" x14ac:dyDescent="0.25">
      <c r="A3434" s="239" t="s">
        <v>2623</v>
      </c>
      <c r="B3434" s="240"/>
      <c r="C3434" s="240"/>
      <c r="D3434" s="240"/>
      <c r="E3434" s="241"/>
      <c r="F3434" s="188">
        <v>5.74</v>
      </c>
      <c r="G3434" s="239" t="s">
        <v>2622</v>
      </c>
      <c r="H3434" s="240"/>
      <c r="I3434" s="241"/>
      <c r="J3434" s="188">
        <v>102.95</v>
      </c>
    </row>
    <row r="3435" spans="1:10" ht="14.25" customHeight="1" x14ac:dyDescent="0.25">
      <c r="A3435" s="196" t="s">
        <v>1174</v>
      </c>
      <c r="B3435" s="196" t="s">
        <v>2630</v>
      </c>
      <c r="C3435" s="196" t="s">
        <v>3437</v>
      </c>
      <c r="D3435" s="233" t="s">
        <v>1537</v>
      </c>
      <c r="E3435" s="234"/>
      <c r="F3435" s="234"/>
      <c r="G3435" s="234"/>
      <c r="H3435" s="234"/>
      <c r="I3435" s="235"/>
      <c r="J3435" s="196" t="s">
        <v>1</v>
      </c>
    </row>
    <row r="3436" spans="1:10" ht="14.25" customHeight="1" x14ac:dyDescent="0.25">
      <c r="A3436" s="195" t="s">
        <v>74</v>
      </c>
      <c r="B3436" s="195" t="s">
        <v>75</v>
      </c>
      <c r="C3436" s="195" t="s">
        <v>29</v>
      </c>
      <c r="D3436" s="236" t="s">
        <v>30</v>
      </c>
      <c r="E3436" s="237"/>
      <c r="F3436" s="238"/>
      <c r="G3436" s="195" t="s">
        <v>2635</v>
      </c>
      <c r="H3436" s="195" t="s">
        <v>1465</v>
      </c>
      <c r="I3436" s="194" t="s">
        <v>2634</v>
      </c>
      <c r="J3436" s="193" t="s">
        <v>76</v>
      </c>
    </row>
    <row r="3437" spans="1:10" ht="14.25" customHeight="1" x14ac:dyDescent="0.25">
      <c r="A3437" s="192" t="s">
        <v>2643</v>
      </c>
      <c r="B3437" s="192" t="s">
        <v>2630</v>
      </c>
      <c r="C3437" s="192" t="s">
        <v>2811</v>
      </c>
      <c r="D3437" s="230" t="s">
        <v>2358</v>
      </c>
      <c r="E3437" s="231"/>
      <c r="F3437" s="232"/>
      <c r="G3437" s="192" t="s">
        <v>1</v>
      </c>
      <c r="H3437" s="191">
        <v>2.1000000000000001E-2</v>
      </c>
      <c r="I3437" s="190">
        <v>2.552</v>
      </c>
      <c r="J3437" s="189">
        <v>0.05</v>
      </c>
    </row>
    <row r="3438" spans="1:10" ht="14.25" customHeight="1" x14ac:dyDescent="0.25">
      <c r="A3438" s="192" t="s">
        <v>2643</v>
      </c>
      <c r="B3438" s="192" t="s">
        <v>2630</v>
      </c>
      <c r="C3438" s="192" t="s">
        <v>3436</v>
      </c>
      <c r="D3438" s="230" t="s">
        <v>2013</v>
      </c>
      <c r="E3438" s="231"/>
      <c r="F3438" s="232"/>
      <c r="G3438" s="192" t="s">
        <v>1</v>
      </c>
      <c r="H3438" s="191">
        <v>1</v>
      </c>
      <c r="I3438" s="190">
        <v>56.977600000000002</v>
      </c>
      <c r="J3438" s="189">
        <v>56.98</v>
      </c>
    </row>
    <row r="3439" spans="1:10" ht="14.25" customHeight="1" x14ac:dyDescent="0.25">
      <c r="A3439" s="192" t="s">
        <v>2631</v>
      </c>
      <c r="B3439" s="192" t="s">
        <v>2630</v>
      </c>
      <c r="C3439" s="192" t="s">
        <v>2719</v>
      </c>
      <c r="D3439" s="230" t="s">
        <v>2718</v>
      </c>
      <c r="E3439" s="231"/>
      <c r="F3439" s="232"/>
      <c r="G3439" s="192" t="s">
        <v>0</v>
      </c>
      <c r="H3439" s="191">
        <v>0.19958310000000001</v>
      </c>
      <c r="I3439" s="190">
        <v>8.93</v>
      </c>
      <c r="J3439" s="189">
        <v>3.9</v>
      </c>
    </row>
    <row r="3440" spans="1:10" ht="14.25" customHeight="1" x14ac:dyDescent="0.25">
      <c r="A3440" s="192" t="s">
        <v>2631</v>
      </c>
      <c r="B3440" s="192" t="s">
        <v>2630</v>
      </c>
      <c r="C3440" s="192" t="s">
        <v>2646</v>
      </c>
      <c r="D3440" s="230" t="s">
        <v>2645</v>
      </c>
      <c r="E3440" s="231"/>
      <c r="F3440" s="232"/>
      <c r="G3440" s="192" t="s">
        <v>0</v>
      </c>
      <c r="H3440" s="191">
        <v>6.2950400000000004E-2</v>
      </c>
      <c r="I3440" s="190">
        <v>6.46</v>
      </c>
      <c r="J3440" s="189">
        <v>0.89</v>
      </c>
    </row>
    <row r="3441" spans="1:10" ht="14.25" customHeight="1" x14ac:dyDescent="0.25">
      <c r="A3441" s="239" t="s">
        <v>2627</v>
      </c>
      <c r="B3441" s="240"/>
      <c r="C3441" s="240"/>
      <c r="D3441" s="240"/>
      <c r="E3441" s="241"/>
      <c r="F3441" s="188">
        <v>2.19</v>
      </c>
      <c r="G3441" s="239" t="s">
        <v>2626</v>
      </c>
      <c r="H3441" s="240"/>
      <c r="I3441" s="241"/>
      <c r="J3441" s="188">
        <v>63.71</v>
      </c>
    </row>
    <row r="3442" spans="1:10" ht="14.25" customHeight="1" x14ac:dyDescent="0.25">
      <c r="A3442" s="239" t="s">
        <v>2625</v>
      </c>
      <c r="B3442" s="240"/>
      <c r="C3442" s="240"/>
      <c r="D3442" s="240"/>
      <c r="E3442" s="241"/>
      <c r="F3442" s="188">
        <v>2.6</v>
      </c>
      <c r="G3442" s="239" t="s">
        <v>2624</v>
      </c>
      <c r="H3442" s="240"/>
      <c r="I3442" s="241"/>
      <c r="J3442" s="188">
        <v>14.32</v>
      </c>
    </row>
    <row r="3443" spans="1:10" ht="14.25" customHeight="1" x14ac:dyDescent="0.25">
      <c r="A3443" s="239" t="s">
        <v>2623</v>
      </c>
      <c r="B3443" s="240"/>
      <c r="C3443" s="240"/>
      <c r="D3443" s="240"/>
      <c r="E3443" s="241"/>
      <c r="F3443" s="188">
        <v>4.79</v>
      </c>
      <c r="G3443" s="239" t="s">
        <v>2622</v>
      </c>
      <c r="H3443" s="240"/>
      <c r="I3443" s="241"/>
      <c r="J3443" s="188">
        <v>78.03</v>
      </c>
    </row>
    <row r="3444" spans="1:10" ht="22.9" customHeight="1" x14ac:dyDescent="0.25">
      <c r="A3444" s="196" t="s">
        <v>1175</v>
      </c>
      <c r="B3444" s="196" t="s">
        <v>2630</v>
      </c>
      <c r="C3444" s="196" t="s">
        <v>3435</v>
      </c>
      <c r="D3444" s="233" t="s">
        <v>21</v>
      </c>
      <c r="E3444" s="234"/>
      <c r="F3444" s="234"/>
      <c r="G3444" s="234"/>
      <c r="H3444" s="234"/>
      <c r="I3444" s="235"/>
      <c r="J3444" s="196" t="s">
        <v>1</v>
      </c>
    </row>
    <row r="3445" spans="1:10" ht="14.25" customHeight="1" x14ac:dyDescent="0.25">
      <c r="A3445" s="195" t="s">
        <v>74</v>
      </c>
      <c r="B3445" s="195" t="s">
        <v>75</v>
      </c>
      <c r="C3445" s="195" t="s">
        <v>29</v>
      </c>
      <c r="D3445" s="236" t="s">
        <v>30</v>
      </c>
      <c r="E3445" s="237"/>
      <c r="F3445" s="238"/>
      <c r="G3445" s="195" t="s">
        <v>2635</v>
      </c>
      <c r="H3445" s="195" t="s">
        <v>1465</v>
      </c>
      <c r="I3445" s="194" t="s">
        <v>2634</v>
      </c>
      <c r="J3445" s="193" t="s">
        <v>76</v>
      </c>
    </row>
    <row r="3446" spans="1:10" ht="14.25" customHeight="1" x14ac:dyDescent="0.25">
      <c r="A3446" s="192" t="s">
        <v>2643</v>
      </c>
      <c r="B3446" s="192" t="s">
        <v>2630</v>
      </c>
      <c r="C3446" s="192" t="s">
        <v>3434</v>
      </c>
      <c r="D3446" s="230" t="s">
        <v>1942</v>
      </c>
      <c r="E3446" s="231"/>
      <c r="F3446" s="232"/>
      <c r="G3446" s="192" t="s">
        <v>1</v>
      </c>
      <c r="H3446" s="191">
        <v>1</v>
      </c>
      <c r="I3446" s="190">
        <v>33.548200000000001</v>
      </c>
      <c r="J3446" s="189">
        <v>33.549999999999997</v>
      </c>
    </row>
    <row r="3447" spans="1:10" ht="14.25" customHeight="1" x14ac:dyDescent="0.25">
      <c r="A3447" s="192" t="s">
        <v>2643</v>
      </c>
      <c r="B3447" s="192" t="s">
        <v>2630</v>
      </c>
      <c r="C3447" s="192" t="s">
        <v>2811</v>
      </c>
      <c r="D3447" s="230" t="s">
        <v>2358</v>
      </c>
      <c r="E3447" s="231"/>
      <c r="F3447" s="232"/>
      <c r="G3447" s="192" t="s">
        <v>1</v>
      </c>
      <c r="H3447" s="191">
        <v>2.1000000000000001E-2</v>
      </c>
      <c r="I3447" s="190">
        <v>2.552</v>
      </c>
      <c r="J3447" s="189">
        <v>0.05</v>
      </c>
    </row>
    <row r="3448" spans="1:10" ht="22.9" customHeight="1" x14ac:dyDescent="0.25">
      <c r="A3448" s="192" t="s">
        <v>2643</v>
      </c>
      <c r="B3448" s="192" t="s">
        <v>2630</v>
      </c>
      <c r="C3448" s="192" t="s">
        <v>3284</v>
      </c>
      <c r="D3448" s="230" t="s">
        <v>1787</v>
      </c>
      <c r="E3448" s="231"/>
      <c r="F3448" s="232"/>
      <c r="G3448" s="192" t="s">
        <v>1</v>
      </c>
      <c r="H3448" s="191">
        <v>2</v>
      </c>
      <c r="I3448" s="190">
        <v>22.133199999999999</v>
      </c>
      <c r="J3448" s="189">
        <v>44.27</v>
      </c>
    </row>
    <row r="3449" spans="1:10" ht="14.25" customHeight="1" x14ac:dyDescent="0.25">
      <c r="A3449" s="192" t="s">
        <v>2643</v>
      </c>
      <c r="B3449" s="192" t="s">
        <v>2630</v>
      </c>
      <c r="C3449" s="192" t="s">
        <v>3433</v>
      </c>
      <c r="D3449" s="230" t="s">
        <v>1663</v>
      </c>
      <c r="E3449" s="231"/>
      <c r="F3449" s="232"/>
      <c r="G3449" s="192" t="s">
        <v>1</v>
      </c>
      <c r="H3449" s="191">
        <v>1</v>
      </c>
      <c r="I3449" s="190">
        <v>293.40260000000001</v>
      </c>
      <c r="J3449" s="189">
        <v>293.39999999999998</v>
      </c>
    </row>
    <row r="3450" spans="1:10" ht="14.25" customHeight="1" x14ac:dyDescent="0.25">
      <c r="A3450" s="192" t="s">
        <v>2643</v>
      </c>
      <c r="B3450" s="192" t="s">
        <v>2630</v>
      </c>
      <c r="C3450" s="192" t="s">
        <v>3283</v>
      </c>
      <c r="D3450" s="230" t="s">
        <v>1994</v>
      </c>
      <c r="E3450" s="231"/>
      <c r="F3450" s="232"/>
      <c r="G3450" s="192" t="s">
        <v>1</v>
      </c>
      <c r="H3450" s="191">
        <v>1</v>
      </c>
      <c r="I3450" s="190">
        <v>10.8965</v>
      </c>
      <c r="J3450" s="189">
        <v>10.9</v>
      </c>
    </row>
    <row r="3451" spans="1:10" ht="14.25" customHeight="1" x14ac:dyDescent="0.25">
      <c r="A3451" s="192" t="s">
        <v>2643</v>
      </c>
      <c r="B3451" s="192" t="s">
        <v>2630</v>
      </c>
      <c r="C3451" s="192" t="s">
        <v>3259</v>
      </c>
      <c r="D3451" s="230" t="s">
        <v>2020</v>
      </c>
      <c r="E3451" s="231"/>
      <c r="F3451" s="232"/>
      <c r="G3451" s="192" t="s">
        <v>19</v>
      </c>
      <c r="H3451" s="191">
        <v>8.8099999999999998E-2</v>
      </c>
      <c r="I3451" s="190">
        <v>86.159099999999995</v>
      </c>
      <c r="J3451" s="189">
        <v>7.59</v>
      </c>
    </row>
    <row r="3452" spans="1:10" ht="14.25" customHeight="1" x14ac:dyDescent="0.25">
      <c r="A3452" s="192" t="s">
        <v>2631</v>
      </c>
      <c r="B3452" s="192" t="s">
        <v>2630</v>
      </c>
      <c r="C3452" s="192" t="s">
        <v>2719</v>
      </c>
      <c r="D3452" s="230" t="s">
        <v>2718</v>
      </c>
      <c r="E3452" s="231"/>
      <c r="F3452" s="232"/>
      <c r="G3452" s="192" t="s">
        <v>0</v>
      </c>
      <c r="H3452" s="191">
        <v>0.93159999999999998</v>
      </c>
      <c r="I3452" s="190">
        <v>8.93</v>
      </c>
      <c r="J3452" s="189">
        <v>18.190000000000001</v>
      </c>
    </row>
    <row r="3453" spans="1:10" ht="14.25" customHeight="1" x14ac:dyDescent="0.25">
      <c r="A3453" s="192" t="s">
        <v>2631</v>
      </c>
      <c r="B3453" s="192" t="s">
        <v>2630</v>
      </c>
      <c r="C3453" s="192" t="s">
        <v>2646</v>
      </c>
      <c r="D3453" s="230" t="s">
        <v>2645</v>
      </c>
      <c r="E3453" s="231"/>
      <c r="F3453" s="232"/>
      <c r="G3453" s="192" t="s">
        <v>0</v>
      </c>
      <c r="H3453" s="191">
        <v>0.48649999999999999</v>
      </c>
      <c r="I3453" s="190">
        <v>6.46</v>
      </c>
      <c r="J3453" s="189">
        <v>6.87</v>
      </c>
    </row>
    <row r="3454" spans="1:10" ht="14.25" customHeight="1" x14ac:dyDescent="0.25">
      <c r="A3454" s="239" t="s">
        <v>2627</v>
      </c>
      <c r="B3454" s="240"/>
      <c r="C3454" s="240"/>
      <c r="D3454" s="240"/>
      <c r="E3454" s="241"/>
      <c r="F3454" s="188">
        <v>11.46</v>
      </c>
      <c r="G3454" s="239" t="s">
        <v>2626</v>
      </c>
      <c r="H3454" s="240"/>
      <c r="I3454" s="241"/>
      <c r="J3454" s="188">
        <v>425.13</v>
      </c>
    </row>
    <row r="3455" spans="1:10" ht="14.25" customHeight="1" x14ac:dyDescent="0.25">
      <c r="A3455" s="239" t="s">
        <v>2625</v>
      </c>
      <c r="B3455" s="240"/>
      <c r="C3455" s="240"/>
      <c r="D3455" s="240"/>
      <c r="E3455" s="241"/>
      <c r="F3455" s="188">
        <v>13.61</v>
      </c>
      <c r="G3455" s="239" t="s">
        <v>2624</v>
      </c>
      <c r="H3455" s="240"/>
      <c r="I3455" s="241"/>
      <c r="J3455" s="188">
        <v>95.53</v>
      </c>
    </row>
    <row r="3456" spans="1:10" ht="14.25" customHeight="1" x14ac:dyDescent="0.25">
      <c r="A3456" s="239" t="s">
        <v>2623</v>
      </c>
      <c r="B3456" s="240"/>
      <c r="C3456" s="240"/>
      <c r="D3456" s="240"/>
      <c r="E3456" s="241"/>
      <c r="F3456" s="188">
        <v>25.07</v>
      </c>
      <c r="G3456" s="239" t="s">
        <v>2622</v>
      </c>
      <c r="H3456" s="240"/>
      <c r="I3456" s="241"/>
      <c r="J3456" s="188">
        <v>520.66</v>
      </c>
    </row>
    <row r="3457" spans="1:10" ht="14.25" customHeight="1" x14ac:dyDescent="0.25">
      <c r="A3457" s="196" t="s">
        <v>1176</v>
      </c>
      <c r="B3457" s="196" t="s">
        <v>2630</v>
      </c>
      <c r="C3457" s="196" t="s">
        <v>3432</v>
      </c>
      <c r="D3457" s="233" t="s">
        <v>530</v>
      </c>
      <c r="E3457" s="234"/>
      <c r="F3457" s="234"/>
      <c r="G3457" s="234"/>
      <c r="H3457" s="234"/>
      <c r="I3457" s="235"/>
      <c r="J3457" s="196" t="s">
        <v>1</v>
      </c>
    </row>
    <row r="3458" spans="1:10" ht="14.25" customHeight="1" x14ac:dyDescent="0.25">
      <c r="A3458" s="195" t="s">
        <v>74</v>
      </c>
      <c r="B3458" s="195" t="s">
        <v>75</v>
      </c>
      <c r="C3458" s="195" t="s">
        <v>29</v>
      </c>
      <c r="D3458" s="236" t="s">
        <v>30</v>
      </c>
      <c r="E3458" s="237"/>
      <c r="F3458" s="238"/>
      <c r="G3458" s="195" t="s">
        <v>2635</v>
      </c>
      <c r="H3458" s="195" t="s">
        <v>1465</v>
      </c>
      <c r="I3458" s="194" t="s">
        <v>2634</v>
      </c>
      <c r="J3458" s="193" t="s">
        <v>76</v>
      </c>
    </row>
    <row r="3459" spans="1:10" ht="14.25" customHeight="1" x14ac:dyDescent="0.25">
      <c r="A3459" s="192" t="s">
        <v>2643</v>
      </c>
      <c r="B3459" s="192" t="s">
        <v>2630</v>
      </c>
      <c r="C3459" s="192" t="s">
        <v>3431</v>
      </c>
      <c r="D3459" s="230" t="s">
        <v>1953</v>
      </c>
      <c r="E3459" s="231"/>
      <c r="F3459" s="232"/>
      <c r="G3459" s="192" t="s">
        <v>1</v>
      </c>
      <c r="H3459" s="191">
        <v>1</v>
      </c>
      <c r="I3459" s="190">
        <v>30.655899999999999</v>
      </c>
      <c r="J3459" s="189">
        <v>30.66</v>
      </c>
    </row>
    <row r="3460" spans="1:10" ht="14.25" customHeight="1" x14ac:dyDescent="0.25">
      <c r="A3460" s="192" t="s">
        <v>2643</v>
      </c>
      <c r="B3460" s="192" t="s">
        <v>2630</v>
      </c>
      <c r="C3460" s="192" t="s">
        <v>2811</v>
      </c>
      <c r="D3460" s="230" t="s">
        <v>2358</v>
      </c>
      <c r="E3460" s="231"/>
      <c r="F3460" s="232"/>
      <c r="G3460" s="192" t="s">
        <v>1</v>
      </c>
      <c r="H3460" s="191">
        <v>2.1000000000000001E-2</v>
      </c>
      <c r="I3460" s="190">
        <v>2.552</v>
      </c>
      <c r="J3460" s="189">
        <v>0.05</v>
      </c>
    </row>
    <row r="3461" spans="1:10" ht="14.25" customHeight="1" x14ac:dyDescent="0.25">
      <c r="A3461" s="192" t="s">
        <v>2631</v>
      </c>
      <c r="B3461" s="192" t="s">
        <v>2630</v>
      </c>
      <c r="C3461" s="192" t="s">
        <v>2719</v>
      </c>
      <c r="D3461" s="230" t="s">
        <v>2718</v>
      </c>
      <c r="E3461" s="231"/>
      <c r="F3461" s="232"/>
      <c r="G3461" s="192" t="s">
        <v>0</v>
      </c>
      <c r="H3461" s="191">
        <v>0.15896469999999999</v>
      </c>
      <c r="I3461" s="190">
        <v>8.93</v>
      </c>
      <c r="J3461" s="189">
        <v>3.1</v>
      </c>
    </row>
    <row r="3462" spans="1:10" ht="14.25" customHeight="1" x14ac:dyDescent="0.25">
      <c r="A3462" s="192" t="s">
        <v>2631</v>
      </c>
      <c r="B3462" s="192" t="s">
        <v>2630</v>
      </c>
      <c r="C3462" s="192" t="s">
        <v>2646</v>
      </c>
      <c r="D3462" s="230" t="s">
        <v>2645</v>
      </c>
      <c r="E3462" s="231"/>
      <c r="F3462" s="232"/>
      <c r="G3462" s="192" t="s">
        <v>0</v>
      </c>
      <c r="H3462" s="191">
        <v>5.0139000000000003E-2</v>
      </c>
      <c r="I3462" s="190">
        <v>6.46</v>
      </c>
      <c r="J3462" s="189">
        <v>0.71</v>
      </c>
    </row>
    <row r="3463" spans="1:10" ht="14.25" customHeight="1" x14ac:dyDescent="0.25">
      <c r="A3463" s="239" t="s">
        <v>2627</v>
      </c>
      <c r="B3463" s="240"/>
      <c r="C3463" s="240"/>
      <c r="D3463" s="240"/>
      <c r="E3463" s="241"/>
      <c r="F3463" s="188">
        <v>1.74</v>
      </c>
      <c r="G3463" s="239" t="s">
        <v>2626</v>
      </c>
      <c r="H3463" s="240"/>
      <c r="I3463" s="241"/>
      <c r="J3463" s="188">
        <v>36.03</v>
      </c>
    </row>
    <row r="3464" spans="1:10" ht="14.25" customHeight="1" x14ac:dyDescent="0.25">
      <c r="A3464" s="239" t="s">
        <v>2625</v>
      </c>
      <c r="B3464" s="240"/>
      <c r="C3464" s="240"/>
      <c r="D3464" s="240"/>
      <c r="E3464" s="241"/>
      <c r="F3464" s="188">
        <v>2.0699999999999998</v>
      </c>
      <c r="G3464" s="239" t="s">
        <v>2624</v>
      </c>
      <c r="H3464" s="240"/>
      <c r="I3464" s="241"/>
      <c r="J3464" s="188">
        <v>8.1</v>
      </c>
    </row>
    <row r="3465" spans="1:10" ht="14.25" customHeight="1" x14ac:dyDescent="0.25">
      <c r="A3465" s="239" t="s">
        <v>2623</v>
      </c>
      <c r="B3465" s="240"/>
      <c r="C3465" s="240"/>
      <c r="D3465" s="240"/>
      <c r="E3465" s="241"/>
      <c r="F3465" s="188">
        <v>3.81</v>
      </c>
      <c r="G3465" s="239" t="s">
        <v>2622</v>
      </c>
      <c r="H3465" s="240"/>
      <c r="I3465" s="241"/>
      <c r="J3465" s="188">
        <v>44.13</v>
      </c>
    </row>
    <row r="3466" spans="1:10" ht="14.25" customHeight="1" x14ac:dyDescent="0.25">
      <c r="A3466" s="196" t="s">
        <v>1177</v>
      </c>
      <c r="B3466" s="196" t="s">
        <v>2630</v>
      </c>
      <c r="C3466" s="196" t="s">
        <v>3430</v>
      </c>
      <c r="D3466" s="233" t="s">
        <v>1545</v>
      </c>
      <c r="E3466" s="234"/>
      <c r="F3466" s="234"/>
      <c r="G3466" s="234"/>
      <c r="H3466" s="234"/>
      <c r="I3466" s="235"/>
      <c r="J3466" s="196" t="s">
        <v>1</v>
      </c>
    </row>
    <row r="3467" spans="1:10" ht="14.25" customHeight="1" x14ac:dyDescent="0.25">
      <c r="A3467" s="195" t="s">
        <v>74</v>
      </c>
      <c r="B3467" s="195" t="s">
        <v>75</v>
      </c>
      <c r="C3467" s="195" t="s">
        <v>29</v>
      </c>
      <c r="D3467" s="236" t="s">
        <v>30</v>
      </c>
      <c r="E3467" s="237"/>
      <c r="F3467" s="238"/>
      <c r="G3467" s="195" t="s">
        <v>2635</v>
      </c>
      <c r="H3467" s="195" t="s">
        <v>1465</v>
      </c>
      <c r="I3467" s="194" t="s">
        <v>2634</v>
      </c>
      <c r="J3467" s="193" t="s">
        <v>76</v>
      </c>
    </row>
    <row r="3468" spans="1:10" ht="14.25" customHeight="1" x14ac:dyDescent="0.25">
      <c r="A3468" s="192" t="s">
        <v>2643</v>
      </c>
      <c r="B3468" s="192" t="s">
        <v>2630</v>
      </c>
      <c r="C3468" s="192" t="s">
        <v>3266</v>
      </c>
      <c r="D3468" s="230" t="s">
        <v>2137</v>
      </c>
      <c r="E3468" s="231"/>
      <c r="F3468" s="232"/>
      <c r="G3468" s="192" t="s">
        <v>1</v>
      </c>
      <c r="H3468" s="191">
        <v>1</v>
      </c>
      <c r="I3468" s="190">
        <v>4.8771000000000004</v>
      </c>
      <c r="J3468" s="189">
        <v>4.88</v>
      </c>
    </row>
    <row r="3469" spans="1:10" ht="14.25" customHeight="1" x14ac:dyDescent="0.25">
      <c r="A3469" s="192" t="s">
        <v>2643</v>
      </c>
      <c r="B3469" s="192" t="s">
        <v>2630</v>
      </c>
      <c r="C3469" s="192" t="s">
        <v>2811</v>
      </c>
      <c r="D3469" s="230" t="s">
        <v>2358</v>
      </c>
      <c r="E3469" s="231"/>
      <c r="F3469" s="232"/>
      <c r="G3469" s="192" t="s">
        <v>1</v>
      </c>
      <c r="H3469" s="191">
        <v>2.1000000000000001E-2</v>
      </c>
      <c r="I3469" s="190">
        <v>2.552</v>
      </c>
      <c r="J3469" s="189">
        <v>0.05</v>
      </c>
    </row>
    <row r="3470" spans="1:10" ht="14.25" customHeight="1" x14ac:dyDescent="0.25">
      <c r="A3470" s="192" t="s">
        <v>2631</v>
      </c>
      <c r="B3470" s="192" t="s">
        <v>2630</v>
      </c>
      <c r="C3470" s="192" t="s">
        <v>2719</v>
      </c>
      <c r="D3470" s="230" t="s">
        <v>2718</v>
      </c>
      <c r="E3470" s="231"/>
      <c r="F3470" s="232"/>
      <c r="G3470" s="192" t="s">
        <v>0</v>
      </c>
      <c r="H3470" s="191">
        <v>0.1196024</v>
      </c>
      <c r="I3470" s="190">
        <v>8.93</v>
      </c>
      <c r="J3470" s="189">
        <v>2.34</v>
      </c>
    </row>
    <row r="3471" spans="1:10" ht="14.25" customHeight="1" x14ac:dyDescent="0.25">
      <c r="A3471" s="192" t="s">
        <v>2631</v>
      </c>
      <c r="B3471" s="192" t="s">
        <v>2630</v>
      </c>
      <c r="C3471" s="192" t="s">
        <v>2646</v>
      </c>
      <c r="D3471" s="230" t="s">
        <v>2645</v>
      </c>
      <c r="E3471" s="231"/>
      <c r="F3471" s="232"/>
      <c r="G3471" s="192" t="s">
        <v>0</v>
      </c>
      <c r="H3471" s="191">
        <v>3.7723800000000002E-2</v>
      </c>
      <c r="I3471" s="190">
        <v>6.46</v>
      </c>
      <c r="J3471" s="189">
        <v>0.53</v>
      </c>
    </row>
    <row r="3472" spans="1:10" ht="14.25" customHeight="1" x14ac:dyDescent="0.25">
      <c r="A3472" s="239" t="s">
        <v>2627</v>
      </c>
      <c r="B3472" s="240"/>
      <c r="C3472" s="240"/>
      <c r="D3472" s="240"/>
      <c r="E3472" s="241"/>
      <c r="F3472" s="188">
        <v>1.31</v>
      </c>
      <c r="G3472" s="239" t="s">
        <v>2626</v>
      </c>
      <c r="H3472" s="240"/>
      <c r="I3472" s="241"/>
      <c r="J3472" s="188">
        <v>8.94</v>
      </c>
    </row>
    <row r="3473" spans="1:10" ht="14.25" customHeight="1" x14ac:dyDescent="0.25">
      <c r="A3473" s="239" t="s">
        <v>2625</v>
      </c>
      <c r="B3473" s="240"/>
      <c r="C3473" s="240"/>
      <c r="D3473" s="240"/>
      <c r="E3473" s="241"/>
      <c r="F3473" s="188">
        <v>1.55</v>
      </c>
      <c r="G3473" s="239" t="s">
        <v>2624</v>
      </c>
      <c r="H3473" s="240"/>
      <c r="I3473" s="241"/>
      <c r="J3473" s="188">
        <v>2.0099999999999998</v>
      </c>
    </row>
    <row r="3474" spans="1:10" ht="14.25" customHeight="1" x14ac:dyDescent="0.25">
      <c r="A3474" s="239" t="s">
        <v>2623</v>
      </c>
      <c r="B3474" s="240"/>
      <c r="C3474" s="240"/>
      <c r="D3474" s="240"/>
      <c r="E3474" s="241"/>
      <c r="F3474" s="188">
        <v>2.86</v>
      </c>
      <c r="G3474" s="239" t="s">
        <v>2622</v>
      </c>
      <c r="H3474" s="240"/>
      <c r="I3474" s="241"/>
      <c r="J3474" s="188">
        <v>10.95</v>
      </c>
    </row>
    <row r="3475" spans="1:10" ht="22.9" customHeight="1" x14ac:dyDescent="0.25">
      <c r="A3475" s="196" t="s">
        <v>1178</v>
      </c>
      <c r="B3475" s="196" t="s">
        <v>2630</v>
      </c>
      <c r="C3475" s="196" t="s">
        <v>3426</v>
      </c>
      <c r="D3475" s="233" t="s">
        <v>1532</v>
      </c>
      <c r="E3475" s="234"/>
      <c r="F3475" s="234"/>
      <c r="G3475" s="234"/>
      <c r="H3475" s="234"/>
      <c r="I3475" s="235"/>
      <c r="J3475" s="196" t="s">
        <v>1</v>
      </c>
    </row>
    <row r="3476" spans="1:10" ht="13.9" customHeight="1" x14ac:dyDescent="0.25"/>
    <row r="3477" spans="1:10" ht="11.25" customHeight="1" x14ac:dyDescent="0.25">
      <c r="A3477" s="242" t="s">
        <v>2621</v>
      </c>
      <c r="B3477" s="242"/>
      <c r="C3477" s="242"/>
      <c r="D3477" s="242"/>
      <c r="E3477" s="242"/>
      <c r="F3477" s="242"/>
      <c r="G3477" s="242"/>
      <c r="H3477" s="242"/>
      <c r="I3477" s="242"/>
      <c r="J3477" s="242"/>
    </row>
    <row r="3478" spans="1:10" ht="11.25" customHeight="1" x14ac:dyDescent="0.25">
      <c r="A3478" s="242" t="s">
        <v>2620</v>
      </c>
      <c r="B3478" s="242"/>
      <c r="C3478" s="242"/>
      <c r="D3478" s="242"/>
      <c r="E3478" s="242"/>
      <c r="F3478" s="242"/>
      <c r="G3478" s="242"/>
      <c r="H3478" s="242"/>
      <c r="I3478" s="242"/>
      <c r="J3478" s="242"/>
    </row>
    <row r="3479" spans="1:10" ht="11.25" customHeight="1" x14ac:dyDescent="0.25">
      <c r="A3479" s="242" t="s">
        <v>2619</v>
      </c>
      <c r="B3479" s="242"/>
      <c r="C3479" s="242"/>
      <c r="D3479" s="242"/>
      <c r="E3479" s="242"/>
      <c r="F3479" s="242"/>
      <c r="G3479" s="242"/>
      <c r="H3479" s="242"/>
      <c r="I3479" s="242"/>
      <c r="J3479" s="242"/>
    </row>
    <row r="3480" spans="1:10" ht="70.900000000000006" customHeight="1" x14ac:dyDescent="0.25"/>
    <row r="3481" spans="1:10" ht="14.25" customHeight="1" x14ac:dyDescent="0.25">
      <c r="A3481" s="210" t="s">
        <v>2673</v>
      </c>
      <c r="B3481" s="211"/>
      <c r="C3481" s="211"/>
      <c r="D3481" s="211"/>
      <c r="E3481" s="211"/>
      <c r="F3481" s="211"/>
      <c r="G3481" s="211"/>
      <c r="H3481" s="211"/>
      <c r="I3481" s="211"/>
      <c r="J3481" s="212"/>
    </row>
    <row r="3482" spans="1:10" ht="14.25" customHeight="1" x14ac:dyDescent="0.25">
      <c r="A3482" s="200" t="s">
        <v>2672</v>
      </c>
      <c r="B3482" s="213" t="s">
        <v>77</v>
      </c>
      <c r="C3482" s="214"/>
      <c r="D3482" s="214"/>
      <c r="E3482" s="214"/>
      <c r="F3482" s="214"/>
      <c r="G3482" s="214"/>
      <c r="H3482" s="215"/>
      <c r="I3482" s="197" t="s">
        <v>2671</v>
      </c>
      <c r="J3482" s="192" t="s">
        <v>3429</v>
      </c>
    </row>
    <row r="3483" spans="1:10" ht="14.25" customHeight="1" x14ac:dyDescent="0.25">
      <c r="A3483" s="200" t="s">
        <v>81</v>
      </c>
      <c r="B3483" s="213" t="s">
        <v>85</v>
      </c>
      <c r="C3483" s="214"/>
      <c r="D3483" s="214"/>
      <c r="E3483" s="214"/>
      <c r="F3483" s="214"/>
      <c r="G3483" s="214"/>
      <c r="H3483" s="215"/>
      <c r="I3483" s="197" t="s">
        <v>2669</v>
      </c>
      <c r="J3483" s="202">
        <v>45477</v>
      </c>
    </row>
    <row r="3484" spans="1:10" ht="14.25" customHeight="1" x14ac:dyDescent="0.25">
      <c r="A3484" s="199" t="s">
        <v>2668</v>
      </c>
      <c r="B3484" s="213" t="s">
        <v>2667</v>
      </c>
      <c r="C3484" s="214"/>
      <c r="D3484" s="214"/>
      <c r="E3484" s="214"/>
      <c r="F3484" s="214"/>
      <c r="G3484" s="214"/>
      <c r="H3484" s="215"/>
      <c r="I3484" s="216" t="s">
        <v>2666</v>
      </c>
      <c r="J3484" s="217"/>
    </row>
    <row r="3485" spans="1:10" ht="14.25" customHeight="1" x14ac:dyDescent="0.25">
      <c r="A3485" s="218" t="s">
        <v>2665</v>
      </c>
      <c r="B3485" s="221" t="s">
        <v>2664</v>
      </c>
      <c r="C3485" s="222"/>
      <c r="D3485" s="222"/>
      <c r="E3485" s="222"/>
      <c r="F3485" s="222"/>
      <c r="G3485" s="222"/>
      <c r="H3485" s="223"/>
      <c r="I3485" s="197" t="s">
        <v>2663</v>
      </c>
      <c r="J3485" s="192" t="s">
        <v>2662</v>
      </c>
    </row>
    <row r="3486" spans="1:10" ht="14.25" customHeight="1" x14ac:dyDescent="0.25">
      <c r="A3486" s="219"/>
      <c r="B3486" s="224"/>
      <c r="C3486" s="225"/>
      <c r="D3486" s="225"/>
      <c r="E3486" s="225"/>
      <c r="F3486" s="225"/>
      <c r="G3486" s="225"/>
      <c r="H3486" s="226"/>
      <c r="I3486" s="198" t="s">
        <v>2661</v>
      </c>
      <c r="J3486" s="192" t="s">
        <v>2660</v>
      </c>
    </row>
    <row r="3487" spans="1:10" ht="14.25" customHeight="1" x14ac:dyDescent="0.25">
      <c r="A3487" s="219"/>
      <c r="B3487" s="224"/>
      <c r="C3487" s="225"/>
      <c r="D3487" s="225"/>
      <c r="E3487" s="225"/>
      <c r="F3487" s="225"/>
      <c r="G3487" s="225"/>
      <c r="H3487" s="226"/>
      <c r="I3487" s="216" t="s">
        <v>27</v>
      </c>
      <c r="J3487" s="217"/>
    </row>
    <row r="3488" spans="1:10" ht="14.25" customHeight="1" x14ac:dyDescent="0.25">
      <c r="A3488" s="219"/>
      <c r="B3488" s="227"/>
      <c r="C3488" s="228"/>
      <c r="D3488" s="228"/>
      <c r="E3488" s="228"/>
      <c r="F3488" s="228"/>
      <c r="G3488" s="228"/>
      <c r="H3488" s="229"/>
      <c r="I3488" s="197" t="s">
        <v>2659</v>
      </c>
      <c r="J3488" s="192" t="s">
        <v>2658</v>
      </c>
    </row>
    <row r="3489" spans="1:10" ht="14.25" customHeight="1" x14ac:dyDescent="0.25">
      <c r="A3489" s="220"/>
      <c r="B3489" s="230" t="s">
        <v>2383</v>
      </c>
      <c r="C3489" s="231"/>
      <c r="D3489" s="232"/>
      <c r="E3489" s="230" t="s">
        <v>2383</v>
      </c>
      <c r="F3489" s="231"/>
      <c r="G3489" s="231"/>
      <c r="H3489" s="232"/>
      <c r="I3489" s="197" t="s">
        <v>2657</v>
      </c>
      <c r="J3489" s="192" t="s">
        <v>2383</v>
      </c>
    </row>
    <row r="3490" spans="1:10" ht="14.25" customHeight="1" x14ac:dyDescent="0.25">
      <c r="A3490" s="197" t="s">
        <v>2656</v>
      </c>
      <c r="B3490" s="230" t="s">
        <v>2655</v>
      </c>
      <c r="C3490" s="231"/>
      <c r="D3490" s="231"/>
      <c r="E3490" s="231"/>
      <c r="F3490" s="231"/>
      <c r="G3490" s="231"/>
      <c r="H3490" s="231"/>
      <c r="I3490" s="231"/>
      <c r="J3490" s="232"/>
    </row>
    <row r="3491" spans="1:10" ht="14.25" customHeight="1" x14ac:dyDescent="0.25">
      <c r="A3491" s="195" t="s">
        <v>74</v>
      </c>
      <c r="B3491" s="195" t="s">
        <v>75</v>
      </c>
      <c r="C3491" s="195" t="s">
        <v>29</v>
      </c>
      <c r="D3491" s="236" t="s">
        <v>30</v>
      </c>
      <c r="E3491" s="237"/>
      <c r="F3491" s="238"/>
      <c r="G3491" s="195" t="s">
        <v>2635</v>
      </c>
      <c r="H3491" s="195" t="s">
        <v>1465</v>
      </c>
      <c r="I3491" s="194" t="s">
        <v>2634</v>
      </c>
      <c r="J3491" s="193" t="s">
        <v>76</v>
      </c>
    </row>
    <row r="3492" spans="1:10" ht="14.25" customHeight="1" x14ac:dyDescent="0.25">
      <c r="A3492" s="192" t="s">
        <v>2643</v>
      </c>
      <c r="B3492" s="192" t="s">
        <v>2630</v>
      </c>
      <c r="C3492" s="192" t="s">
        <v>2784</v>
      </c>
      <c r="D3492" s="230" t="s">
        <v>1998</v>
      </c>
      <c r="E3492" s="231"/>
      <c r="F3492" s="232"/>
      <c r="G3492" s="192" t="s">
        <v>1</v>
      </c>
      <c r="H3492" s="191">
        <v>5.8999999999999999E-3</v>
      </c>
      <c r="I3492" s="190">
        <v>46.745399999999997</v>
      </c>
      <c r="J3492" s="189">
        <v>0.28000000000000003</v>
      </c>
    </row>
    <row r="3493" spans="1:10" ht="22.9" customHeight="1" x14ac:dyDescent="0.25">
      <c r="A3493" s="192" t="s">
        <v>2643</v>
      </c>
      <c r="B3493" s="192" t="s">
        <v>2630</v>
      </c>
      <c r="C3493" s="192" t="s">
        <v>3425</v>
      </c>
      <c r="D3493" s="230" t="s">
        <v>2067</v>
      </c>
      <c r="E3493" s="231"/>
      <c r="F3493" s="232"/>
      <c r="G3493" s="192" t="s">
        <v>1</v>
      </c>
      <c r="H3493" s="191">
        <v>1</v>
      </c>
      <c r="I3493" s="190">
        <v>4.6988000000000003</v>
      </c>
      <c r="J3493" s="189">
        <v>4.7</v>
      </c>
    </row>
    <row r="3494" spans="1:10" ht="14.25" customHeight="1" x14ac:dyDescent="0.25">
      <c r="A3494" s="192" t="s">
        <v>2643</v>
      </c>
      <c r="B3494" s="192" t="s">
        <v>2630</v>
      </c>
      <c r="C3494" s="192" t="s">
        <v>2782</v>
      </c>
      <c r="D3494" s="230" t="s">
        <v>1928</v>
      </c>
      <c r="E3494" s="231"/>
      <c r="F3494" s="232"/>
      <c r="G3494" s="192" t="s">
        <v>1</v>
      </c>
      <c r="H3494" s="191">
        <v>7.0000000000000001E-3</v>
      </c>
      <c r="I3494" s="190">
        <v>52.967399999999998</v>
      </c>
      <c r="J3494" s="189">
        <v>0.37</v>
      </c>
    </row>
    <row r="3495" spans="1:10" ht="14.25" customHeight="1" x14ac:dyDescent="0.25">
      <c r="A3495" s="192" t="s">
        <v>2643</v>
      </c>
      <c r="B3495" s="192" t="s">
        <v>2630</v>
      </c>
      <c r="C3495" s="192" t="s">
        <v>2776</v>
      </c>
      <c r="D3495" s="230" t="s">
        <v>2260</v>
      </c>
      <c r="E3495" s="231"/>
      <c r="F3495" s="232"/>
      <c r="G3495" s="192" t="s">
        <v>1</v>
      </c>
      <c r="H3495" s="191">
        <v>3.15E-2</v>
      </c>
      <c r="I3495" s="190">
        <v>1.4663999999999999</v>
      </c>
      <c r="J3495" s="189">
        <v>0.05</v>
      </c>
    </row>
    <row r="3496" spans="1:10" ht="14.25" customHeight="1" x14ac:dyDescent="0.25">
      <c r="A3496" s="192" t="s">
        <v>2631</v>
      </c>
      <c r="B3496" s="192" t="s">
        <v>2630</v>
      </c>
      <c r="C3496" s="192" t="s">
        <v>2723</v>
      </c>
      <c r="D3496" s="230" t="s">
        <v>2722</v>
      </c>
      <c r="E3496" s="231"/>
      <c r="F3496" s="232"/>
      <c r="G3496" s="192" t="s">
        <v>0</v>
      </c>
      <c r="H3496" s="191">
        <v>0.1071005</v>
      </c>
      <c r="I3496" s="190">
        <v>6.7</v>
      </c>
      <c r="J3496" s="189">
        <v>1.57</v>
      </c>
    </row>
    <row r="3497" spans="1:10" ht="14.25" customHeight="1" x14ac:dyDescent="0.25">
      <c r="A3497" s="192" t="s">
        <v>2631</v>
      </c>
      <c r="B3497" s="192" t="s">
        <v>2630</v>
      </c>
      <c r="C3497" s="192" t="s">
        <v>2719</v>
      </c>
      <c r="D3497" s="230" t="s">
        <v>2718</v>
      </c>
      <c r="E3497" s="231"/>
      <c r="F3497" s="232"/>
      <c r="G3497" s="192" t="s">
        <v>0</v>
      </c>
      <c r="H3497" s="191">
        <v>0.1071005</v>
      </c>
      <c r="I3497" s="190">
        <v>8.93</v>
      </c>
      <c r="J3497" s="189">
        <v>2.09</v>
      </c>
    </row>
    <row r="3498" spans="1:10" ht="14.25" customHeight="1" x14ac:dyDescent="0.25">
      <c r="A3498" s="239" t="s">
        <v>2627</v>
      </c>
      <c r="B3498" s="240"/>
      <c r="C3498" s="240"/>
      <c r="D3498" s="240"/>
      <c r="E3498" s="241"/>
      <c r="F3498" s="188">
        <v>1.67</v>
      </c>
      <c r="G3498" s="239" t="s">
        <v>2626</v>
      </c>
      <c r="H3498" s="240"/>
      <c r="I3498" s="241"/>
      <c r="J3498" s="188">
        <v>10.57</v>
      </c>
    </row>
    <row r="3499" spans="1:10" ht="14.25" customHeight="1" x14ac:dyDescent="0.25">
      <c r="A3499" s="239" t="s">
        <v>2625</v>
      </c>
      <c r="B3499" s="240"/>
      <c r="C3499" s="240"/>
      <c r="D3499" s="240"/>
      <c r="E3499" s="241"/>
      <c r="F3499" s="188">
        <v>1.99</v>
      </c>
      <c r="G3499" s="239" t="s">
        <v>2624</v>
      </c>
      <c r="H3499" s="240"/>
      <c r="I3499" s="241"/>
      <c r="J3499" s="188">
        <v>2.38</v>
      </c>
    </row>
    <row r="3500" spans="1:10" ht="14.25" customHeight="1" x14ac:dyDescent="0.25">
      <c r="A3500" s="239" t="s">
        <v>2623</v>
      </c>
      <c r="B3500" s="240"/>
      <c r="C3500" s="240"/>
      <c r="D3500" s="240"/>
      <c r="E3500" s="241"/>
      <c r="F3500" s="188">
        <v>3.66</v>
      </c>
      <c r="G3500" s="239" t="s">
        <v>2622</v>
      </c>
      <c r="H3500" s="240"/>
      <c r="I3500" s="241"/>
      <c r="J3500" s="188">
        <v>12.95</v>
      </c>
    </row>
    <row r="3501" spans="1:10" ht="22.9" customHeight="1" x14ac:dyDescent="0.25">
      <c r="A3501" s="196" t="s">
        <v>1179</v>
      </c>
      <c r="B3501" s="196" t="s">
        <v>2630</v>
      </c>
      <c r="C3501" s="196" t="s">
        <v>3428</v>
      </c>
      <c r="D3501" s="233" t="s">
        <v>1546</v>
      </c>
      <c r="E3501" s="234"/>
      <c r="F3501" s="234"/>
      <c r="G3501" s="234"/>
      <c r="H3501" s="234"/>
      <c r="I3501" s="235"/>
      <c r="J3501" s="196" t="s">
        <v>1</v>
      </c>
    </row>
    <row r="3502" spans="1:10" ht="14.25" customHeight="1" x14ac:dyDescent="0.25">
      <c r="A3502" s="195" t="s">
        <v>74</v>
      </c>
      <c r="B3502" s="195" t="s">
        <v>75</v>
      </c>
      <c r="C3502" s="195" t="s">
        <v>29</v>
      </c>
      <c r="D3502" s="236" t="s">
        <v>30</v>
      </c>
      <c r="E3502" s="237"/>
      <c r="F3502" s="238"/>
      <c r="G3502" s="195" t="s">
        <v>2635</v>
      </c>
      <c r="H3502" s="195" t="s">
        <v>1465</v>
      </c>
      <c r="I3502" s="194" t="s">
        <v>2634</v>
      </c>
      <c r="J3502" s="193" t="s">
        <v>76</v>
      </c>
    </row>
    <row r="3503" spans="1:10" ht="14.25" customHeight="1" x14ac:dyDescent="0.25">
      <c r="A3503" s="192" t="s">
        <v>2643</v>
      </c>
      <c r="B3503" s="192" t="s">
        <v>2630</v>
      </c>
      <c r="C3503" s="192" t="s">
        <v>2784</v>
      </c>
      <c r="D3503" s="230" t="s">
        <v>1998</v>
      </c>
      <c r="E3503" s="231"/>
      <c r="F3503" s="232"/>
      <c r="G3503" s="192" t="s">
        <v>1</v>
      </c>
      <c r="H3503" s="191">
        <v>5.8999999999999999E-3</v>
      </c>
      <c r="I3503" s="190">
        <v>46.745399999999997</v>
      </c>
      <c r="J3503" s="189">
        <v>0.28000000000000003</v>
      </c>
    </row>
    <row r="3504" spans="1:10" ht="22.9" customHeight="1" x14ac:dyDescent="0.25">
      <c r="A3504" s="192" t="s">
        <v>2643</v>
      </c>
      <c r="B3504" s="192" t="s">
        <v>2630</v>
      </c>
      <c r="C3504" s="192" t="s">
        <v>3427</v>
      </c>
      <c r="D3504" s="230" t="s">
        <v>2098</v>
      </c>
      <c r="E3504" s="231"/>
      <c r="F3504" s="232"/>
      <c r="G3504" s="192" t="s">
        <v>1</v>
      </c>
      <c r="H3504" s="191">
        <v>1</v>
      </c>
      <c r="I3504" s="190">
        <v>7.0726000000000004</v>
      </c>
      <c r="J3504" s="189">
        <v>7.07</v>
      </c>
    </row>
    <row r="3505" spans="1:10" ht="14.25" customHeight="1" x14ac:dyDescent="0.25">
      <c r="A3505" s="192" t="s">
        <v>2643</v>
      </c>
      <c r="B3505" s="192" t="s">
        <v>2630</v>
      </c>
      <c r="C3505" s="192" t="s">
        <v>2782</v>
      </c>
      <c r="D3505" s="230" t="s">
        <v>1928</v>
      </c>
      <c r="E3505" s="231"/>
      <c r="F3505" s="232"/>
      <c r="G3505" s="192" t="s">
        <v>1</v>
      </c>
      <c r="H3505" s="191">
        <v>7.0000000000000001E-3</v>
      </c>
      <c r="I3505" s="190">
        <v>52.967399999999998</v>
      </c>
      <c r="J3505" s="189">
        <v>0.37</v>
      </c>
    </row>
    <row r="3506" spans="1:10" ht="14.25" customHeight="1" x14ac:dyDescent="0.25">
      <c r="A3506" s="192" t="s">
        <v>2643</v>
      </c>
      <c r="B3506" s="192" t="s">
        <v>2630</v>
      </c>
      <c r="C3506" s="192" t="s">
        <v>2776</v>
      </c>
      <c r="D3506" s="230" t="s">
        <v>2260</v>
      </c>
      <c r="E3506" s="231"/>
      <c r="F3506" s="232"/>
      <c r="G3506" s="192" t="s">
        <v>1</v>
      </c>
      <c r="H3506" s="191">
        <v>3.3799999999999997E-2</v>
      </c>
      <c r="I3506" s="190">
        <v>1.4663999999999999</v>
      </c>
      <c r="J3506" s="189">
        <v>0.05</v>
      </c>
    </row>
    <row r="3507" spans="1:10" ht="14.25" customHeight="1" x14ac:dyDescent="0.25">
      <c r="A3507" s="192" t="s">
        <v>2631</v>
      </c>
      <c r="B3507" s="192" t="s">
        <v>2630</v>
      </c>
      <c r="C3507" s="192" t="s">
        <v>2723</v>
      </c>
      <c r="D3507" s="230" t="s">
        <v>2722</v>
      </c>
      <c r="E3507" s="231"/>
      <c r="F3507" s="232"/>
      <c r="G3507" s="192" t="s">
        <v>0</v>
      </c>
      <c r="H3507" s="191">
        <v>0.11975089999999999</v>
      </c>
      <c r="I3507" s="190">
        <v>6.7</v>
      </c>
      <c r="J3507" s="189">
        <v>1.75</v>
      </c>
    </row>
    <row r="3508" spans="1:10" ht="14.25" customHeight="1" x14ac:dyDescent="0.25">
      <c r="A3508" s="192" t="s">
        <v>2631</v>
      </c>
      <c r="B3508" s="192" t="s">
        <v>2630</v>
      </c>
      <c r="C3508" s="192" t="s">
        <v>2719</v>
      </c>
      <c r="D3508" s="230" t="s">
        <v>2718</v>
      </c>
      <c r="E3508" s="231"/>
      <c r="F3508" s="232"/>
      <c r="G3508" s="192" t="s">
        <v>0</v>
      </c>
      <c r="H3508" s="191">
        <v>0.11975089999999999</v>
      </c>
      <c r="I3508" s="190">
        <v>8.93</v>
      </c>
      <c r="J3508" s="189">
        <v>2.34</v>
      </c>
    </row>
    <row r="3509" spans="1:10" ht="14.25" customHeight="1" x14ac:dyDescent="0.25">
      <c r="A3509" s="239" t="s">
        <v>2627</v>
      </c>
      <c r="B3509" s="240"/>
      <c r="C3509" s="240"/>
      <c r="D3509" s="240"/>
      <c r="E3509" s="241"/>
      <c r="F3509" s="188">
        <v>1.87</v>
      </c>
      <c r="G3509" s="239" t="s">
        <v>2626</v>
      </c>
      <c r="H3509" s="240"/>
      <c r="I3509" s="241"/>
      <c r="J3509" s="188">
        <v>13.55</v>
      </c>
    </row>
    <row r="3510" spans="1:10" ht="14.25" customHeight="1" x14ac:dyDescent="0.25">
      <c r="A3510" s="239" t="s">
        <v>2625</v>
      </c>
      <c r="B3510" s="240"/>
      <c r="C3510" s="240"/>
      <c r="D3510" s="240"/>
      <c r="E3510" s="241"/>
      <c r="F3510" s="188">
        <v>2.23</v>
      </c>
      <c r="G3510" s="239" t="s">
        <v>2624</v>
      </c>
      <c r="H3510" s="240"/>
      <c r="I3510" s="241"/>
      <c r="J3510" s="188">
        <v>3.04</v>
      </c>
    </row>
    <row r="3511" spans="1:10" ht="14.25" customHeight="1" x14ac:dyDescent="0.25">
      <c r="A3511" s="239" t="s">
        <v>2623</v>
      </c>
      <c r="B3511" s="240"/>
      <c r="C3511" s="240"/>
      <c r="D3511" s="240"/>
      <c r="E3511" s="241"/>
      <c r="F3511" s="188">
        <v>4.0999999999999996</v>
      </c>
      <c r="G3511" s="239" t="s">
        <v>2622</v>
      </c>
      <c r="H3511" s="240"/>
      <c r="I3511" s="241"/>
      <c r="J3511" s="188">
        <v>16.59</v>
      </c>
    </row>
    <row r="3512" spans="1:10" ht="22.9" customHeight="1" x14ac:dyDescent="0.25">
      <c r="A3512" s="196" t="s">
        <v>1180</v>
      </c>
      <c r="B3512" s="196" t="s">
        <v>2630</v>
      </c>
      <c r="C3512" s="196" t="s">
        <v>3426</v>
      </c>
      <c r="D3512" s="233" t="s">
        <v>1532</v>
      </c>
      <c r="E3512" s="234"/>
      <c r="F3512" s="234"/>
      <c r="G3512" s="234"/>
      <c r="H3512" s="234"/>
      <c r="I3512" s="235"/>
      <c r="J3512" s="196" t="s">
        <v>1</v>
      </c>
    </row>
    <row r="3513" spans="1:10" ht="14.25" customHeight="1" x14ac:dyDescent="0.25">
      <c r="A3513" s="195" t="s">
        <v>74</v>
      </c>
      <c r="B3513" s="195" t="s">
        <v>75</v>
      </c>
      <c r="C3513" s="195" t="s">
        <v>29</v>
      </c>
      <c r="D3513" s="236" t="s">
        <v>30</v>
      </c>
      <c r="E3513" s="237"/>
      <c r="F3513" s="238"/>
      <c r="G3513" s="195" t="s">
        <v>2635</v>
      </c>
      <c r="H3513" s="195" t="s">
        <v>1465</v>
      </c>
      <c r="I3513" s="194" t="s">
        <v>2634</v>
      </c>
      <c r="J3513" s="193" t="s">
        <v>76</v>
      </c>
    </row>
    <row r="3514" spans="1:10" ht="14.25" customHeight="1" x14ac:dyDescent="0.25">
      <c r="A3514" s="192" t="s">
        <v>2643</v>
      </c>
      <c r="B3514" s="192" t="s">
        <v>2630</v>
      </c>
      <c r="C3514" s="192" t="s">
        <v>2784</v>
      </c>
      <c r="D3514" s="230" t="s">
        <v>1998</v>
      </c>
      <c r="E3514" s="231"/>
      <c r="F3514" s="232"/>
      <c r="G3514" s="192" t="s">
        <v>1</v>
      </c>
      <c r="H3514" s="191">
        <v>5.8999999999999999E-3</v>
      </c>
      <c r="I3514" s="190">
        <v>46.745399999999997</v>
      </c>
      <c r="J3514" s="189">
        <v>0.28000000000000003</v>
      </c>
    </row>
    <row r="3515" spans="1:10" ht="22.9" customHeight="1" x14ac:dyDescent="0.25">
      <c r="A3515" s="192" t="s">
        <v>2643</v>
      </c>
      <c r="B3515" s="192" t="s">
        <v>2630</v>
      </c>
      <c r="C3515" s="192" t="s">
        <v>3425</v>
      </c>
      <c r="D3515" s="230" t="s">
        <v>2067</v>
      </c>
      <c r="E3515" s="231"/>
      <c r="F3515" s="232"/>
      <c r="G3515" s="192" t="s">
        <v>1</v>
      </c>
      <c r="H3515" s="191">
        <v>1</v>
      </c>
      <c r="I3515" s="190">
        <v>4.6988000000000003</v>
      </c>
      <c r="J3515" s="189">
        <v>4.7</v>
      </c>
    </row>
    <row r="3516" spans="1:10" ht="14.25" customHeight="1" x14ac:dyDescent="0.25">
      <c r="A3516" s="192" t="s">
        <v>2643</v>
      </c>
      <c r="B3516" s="192" t="s">
        <v>2630</v>
      </c>
      <c r="C3516" s="192" t="s">
        <v>2782</v>
      </c>
      <c r="D3516" s="230" t="s">
        <v>1928</v>
      </c>
      <c r="E3516" s="231"/>
      <c r="F3516" s="232"/>
      <c r="G3516" s="192" t="s">
        <v>1</v>
      </c>
      <c r="H3516" s="191">
        <v>7.0000000000000001E-3</v>
      </c>
      <c r="I3516" s="190">
        <v>52.967399999999998</v>
      </c>
      <c r="J3516" s="189">
        <v>0.37</v>
      </c>
    </row>
    <row r="3517" spans="1:10" ht="14.25" customHeight="1" x14ac:dyDescent="0.25">
      <c r="A3517" s="192" t="s">
        <v>2643</v>
      </c>
      <c r="B3517" s="192" t="s">
        <v>2630</v>
      </c>
      <c r="C3517" s="192" t="s">
        <v>2776</v>
      </c>
      <c r="D3517" s="230" t="s">
        <v>2260</v>
      </c>
      <c r="E3517" s="231"/>
      <c r="F3517" s="232"/>
      <c r="G3517" s="192" t="s">
        <v>1</v>
      </c>
      <c r="H3517" s="191">
        <v>3.15E-2</v>
      </c>
      <c r="I3517" s="190">
        <v>1.4663999999999999</v>
      </c>
      <c r="J3517" s="189">
        <v>0.05</v>
      </c>
    </row>
    <row r="3518" spans="1:10" ht="14.25" customHeight="1" x14ac:dyDescent="0.25">
      <c r="A3518" s="192" t="s">
        <v>2631</v>
      </c>
      <c r="B3518" s="192" t="s">
        <v>2630</v>
      </c>
      <c r="C3518" s="192" t="s">
        <v>2723</v>
      </c>
      <c r="D3518" s="230" t="s">
        <v>2722</v>
      </c>
      <c r="E3518" s="231"/>
      <c r="F3518" s="232"/>
      <c r="G3518" s="192" t="s">
        <v>0</v>
      </c>
      <c r="H3518" s="191">
        <v>0.1071005</v>
      </c>
      <c r="I3518" s="190">
        <v>6.7</v>
      </c>
      <c r="J3518" s="189">
        <v>1.57</v>
      </c>
    </row>
    <row r="3519" spans="1:10" ht="14.25" customHeight="1" x14ac:dyDescent="0.25">
      <c r="A3519" s="192" t="s">
        <v>2631</v>
      </c>
      <c r="B3519" s="192" t="s">
        <v>2630</v>
      </c>
      <c r="C3519" s="192" t="s">
        <v>2719</v>
      </c>
      <c r="D3519" s="230" t="s">
        <v>2718</v>
      </c>
      <c r="E3519" s="231"/>
      <c r="F3519" s="232"/>
      <c r="G3519" s="192" t="s">
        <v>0</v>
      </c>
      <c r="H3519" s="191">
        <v>0.1071005</v>
      </c>
      <c r="I3519" s="190">
        <v>8.93</v>
      </c>
      <c r="J3519" s="189">
        <v>2.09</v>
      </c>
    </row>
    <row r="3520" spans="1:10" ht="14.25" customHeight="1" x14ac:dyDescent="0.25">
      <c r="A3520" s="239" t="s">
        <v>2627</v>
      </c>
      <c r="B3520" s="240"/>
      <c r="C3520" s="240"/>
      <c r="D3520" s="240"/>
      <c r="E3520" s="241"/>
      <c r="F3520" s="188">
        <v>1.67</v>
      </c>
      <c r="G3520" s="239" t="s">
        <v>2626</v>
      </c>
      <c r="H3520" s="240"/>
      <c r="I3520" s="241"/>
      <c r="J3520" s="188">
        <v>10.57</v>
      </c>
    </row>
    <row r="3521" spans="1:10" ht="14.25" customHeight="1" x14ac:dyDescent="0.25">
      <c r="A3521" s="239" t="s">
        <v>2625</v>
      </c>
      <c r="B3521" s="240"/>
      <c r="C3521" s="240"/>
      <c r="D3521" s="240"/>
      <c r="E3521" s="241"/>
      <c r="F3521" s="188">
        <v>1.99</v>
      </c>
      <c r="G3521" s="239" t="s">
        <v>2624</v>
      </c>
      <c r="H3521" s="240"/>
      <c r="I3521" s="241"/>
      <c r="J3521" s="188">
        <v>2.38</v>
      </c>
    </row>
    <row r="3522" spans="1:10" ht="14.25" customHeight="1" x14ac:dyDescent="0.25">
      <c r="A3522" s="239" t="s">
        <v>2623</v>
      </c>
      <c r="B3522" s="240"/>
      <c r="C3522" s="240"/>
      <c r="D3522" s="240"/>
      <c r="E3522" s="241"/>
      <c r="F3522" s="188">
        <v>3.66</v>
      </c>
      <c r="G3522" s="239" t="s">
        <v>2622</v>
      </c>
      <c r="H3522" s="240"/>
      <c r="I3522" s="241"/>
      <c r="J3522" s="188">
        <v>12.95</v>
      </c>
    </row>
    <row r="3523" spans="1:10" ht="22.9" customHeight="1" x14ac:dyDescent="0.25">
      <c r="A3523" s="196" t="s">
        <v>1181</v>
      </c>
      <c r="B3523" s="196" t="s">
        <v>2630</v>
      </c>
      <c r="C3523" s="196" t="s">
        <v>3424</v>
      </c>
      <c r="D3523" s="233" t="s">
        <v>533</v>
      </c>
      <c r="E3523" s="234"/>
      <c r="F3523" s="234"/>
      <c r="G3523" s="234"/>
      <c r="H3523" s="234"/>
      <c r="I3523" s="235"/>
      <c r="J3523" s="196" t="s">
        <v>1</v>
      </c>
    </row>
    <row r="3524" spans="1:10" ht="14.25" customHeight="1" x14ac:dyDescent="0.25">
      <c r="A3524" s="195" t="s">
        <v>74</v>
      </c>
      <c r="B3524" s="195" t="s">
        <v>75</v>
      </c>
      <c r="C3524" s="195" t="s">
        <v>29</v>
      </c>
      <c r="D3524" s="236" t="s">
        <v>30</v>
      </c>
      <c r="E3524" s="237"/>
      <c r="F3524" s="238"/>
      <c r="G3524" s="195" t="s">
        <v>2635</v>
      </c>
      <c r="H3524" s="195" t="s">
        <v>1465</v>
      </c>
      <c r="I3524" s="194" t="s">
        <v>2634</v>
      </c>
      <c r="J3524" s="193" t="s">
        <v>76</v>
      </c>
    </row>
    <row r="3525" spans="1:10" ht="14.25" customHeight="1" x14ac:dyDescent="0.25">
      <c r="A3525" s="192" t="s">
        <v>2643</v>
      </c>
      <c r="B3525" s="192" t="s">
        <v>2630</v>
      </c>
      <c r="C3525" s="192" t="s">
        <v>2784</v>
      </c>
      <c r="D3525" s="230" t="s">
        <v>1998</v>
      </c>
      <c r="E3525" s="231"/>
      <c r="F3525" s="232"/>
      <c r="G3525" s="192" t="s">
        <v>1</v>
      </c>
      <c r="H3525" s="191">
        <v>8.8000000000000005E-3</v>
      </c>
      <c r="I3525" s="190">
        <v>46.745399999999997</v>
      </c>
      <c r="J3525" s="189">
        <v>0.41</v>
      </c>
    </row>
    <row r="3526" spans="1:10" ht="14.25" customHeight="1" x14ac:dyDescent="0.25">
      <c r="A3526" s="192" t="s">
        <v>2643</v>
      </c>
      <c r="B3526" s="192" t="s">
        <v>2630</v>
      </c>
      <c r="C3526" s="192" t="s">
        <v>2782</v>
      </c>
      <c r="D3526" s="230" t="s">
        <v>1928</v>
      </c>
      <c r="E3526" s="231"/>
      <c r="F3526" s="232"/>
      <c r="G3526" s="192" t="s">
        <v>1</v>
      </c>
      <c r="H3526" s="191">
        <v>1.0500000000000001E-2</v>
      </c>
      <c r="I3526" s="190">
        <v>52.967399999999998</v>
      </c>
      <c r="J3526" s="189">
        <v>0.56000000000000005</v>
      </c>
    </row>
    <row r="3527" spans="1:10" ht="14.25" customHeight="1" x14ac:dyDescent="0.25">
      <c r="A3527" s="192" t="s">
        <v>2643</v>
      </c>
      <c r="B3527" s="192" t="s">
        <v>2630</v>
      </c>
      <c r="C3527" s="192" t="s">
        <v>3423</v>
      </c>
      <c r="D3527" s="230" t="s">
        <v>2217</v>
      </c>
      <c r="E3527" s="231"/>
      <c r="F3527" s="232"/>
      <c r="G3527" s="192" t="s">
        <v>1</v>
      </c>
      <c r="H3527" s="191">
        <v>1</v>
      </c>
      <c r="I3527" s="190">
        <v>3.3702000000000001</v>
      </c>
      <c r="J3527" s="189">
        <v>3.37</v>
      </c>
    </row>
    <row r="3528" spans="1:10" ht="14.25" customHeight="1" x14ac:dyDescent="0.25">
      <c r="A3528" s="192" t="s">
        <v>2643</v>
      </c>
      <c r="B3528" s="192" t="s">
        <v>2630</v>
      </c>
      <c r="C3528" s="192" t="s">
        <v>2776</v>
      </c>
      <c r="D3528" s="230" t="s">
        <v>2260</v>
      </c>
      <c r="E3528" s="231"/>
      <c r="F3528" s="232"/>
      <c r="G3528" s="192" t="s">
        <v>1</v>
      </c>
      <c r="H3528" s="191">
        <v>4.3200000000000002E-2</v>
      </c>
      <c r="I3528" s="190">
        <v>1.4663999999999999</v>
      </c>
      <c r="J3528" s="189">
        <v>0.06</v>
      </c>
    </row>
    <row r="3529" spans="1:10" ht="14.25" customHeight="1" x14ac:dyDescent="0.25">
      <c r="A3529" s="192" t="s">
        <v>2631</v>
      </c>
      <c r="B3529" s="192" t="s">
        <v>2630</v>
      </c>
      <c r="C3529" s="192" t="s">
        <v>2723</v>
      </c>
      <c r="D3529" s="230" t="s">
        <v>2722</v>
      </c>
      <c r="E3529" s="231"/>
      <c r="F3529" s="232"/>
      <c r="G3529" s="192" t="s">
        <v>0</v>
      </c>
      <c r="H3529" s="191">
        <v>0.1334689</v>
      </c>
      <c r="I3529" s="190">
        <v>6.7</v>
      </c>
      <c r="J3529" s="189">
        <v>1.96</v>
      </c>
    </row>
    <row r="3530" spans="1:10" ht="14.25" customHeight="1" x14ac:dyDescent="0.25">
      <c r="A3530" s="192" t="s">
        <v>2631</v>
      </c>
      <c r="B3530" s="192" t="s">
        <v>2630</v>
      </c>
      <c r="C3530" s="192" t="s">
        <v>2719</v>
      </c>
      <c r="D3530" s="230" t="s">
        <v>2718</v>
      </c>
      <c r="E3530" s="231"/>
      <c r="F3530" s="232"/>
      <c r="G3530" s="192" t="s">
        <v>0</v>
      </c>
      <c r="H3530" s="191">
        <v>0.1334689</v>
      </c>
      <c r="I3530" s="190">
        <v>8.93</v>
      </c>
      <c r="J3530" s="189">
        <v>2.61</v>
      </c>
    </row>
    <row r="3531" spans="1:10" ht="14.25" customHeight="1" x14ac:dyDescent="0.25">
      <c r="A3531" s="239" t="s">
        <v>2627</v>
      </c>
      <c r="B3531" s="240"/>
      <c r="C3531" s="240"/>
      <c r="D3531" s="240"/>
      <c r="E3531" s="241"/>
      <c r="F3531" s="188">
        <v>2.09</v>
      </c>
      <c r="G3531" s="239" t="s">
        <v>2626</v>
      </c>
      <c r="H3531" s="240"/>
      <c r="I3531" s="241"/>
      <c r="J3531" s="188">
        <v>10.85</v>
      </c>
    </row>
    <row r="3532" spans="1:10" ht="14.25" customHeight="1" x14ac:dyDescent="0.25">
      <c r="A3532" s="239" t="s">
        <v>2625</v>
      </c>
      <c r="B3532" s="240"/>
      <c r="C3532" s="240"/>
      <c r="D3532" s="240"/>
      <c r="E3532" s="241"/>
      <c r="F3532" s="188">
        <v>2.4700000000000002</v>
      </c>
      <c r="G3532" s="239" t="s">
        <v>2624</v>
      </c>
      <c r="H3532" s="240"/>
      <c r="I3532" s="241"/>
      <c r="J3532" s="188">
        <v>2.44</v>
      </c>
    </row>
    <row r="3533" spans="1:10" ht="14.25" customHeight="1" x14ac:dyDescent="0.25">
      <c r="A3533" s="239" t="s">
        <v>2623</v>
      </c>
      <c r="B3533" s="240"/>
      <c r="C3533" s="240"/>
      <c r="D3533" s="240"/>
      <c r="E3533" s="241"/>
      <c r="F3533" s="188">
        <v>4.5599999999999996</v>
      </c>
      <c r="G3533" s="239" t="s">
        <v>2622</v>
      </c>
      <c r="H3533" s="240"/>
      <c r="I3533" s="241"/>
      <c r="J3533" s="188">
        <v>13.29</v>
      </c>
    </row>
    <row r="3534" spans="1:10" ht="14.25" customHeight="1" x14ac:dyDescent="0.25">
      <c r="A3534" s="196" t="s">
        <v>1182</v>
      </c>
      <c r="B3534" s="196" t="s">
        <v>2630</v>
      </c>
      <c r="C3534" s="196" t="s">
        <v>3422</v>
      </c>
      <c r="D3534" s="233" t="s">
        <v>536</v>
      </c>
      <c r="E3534" s="234"/>
      <c r="F3534" s="234"/>
      <c r="G3534" s="234"/>
      <c r="H3534" s="234"/>
      <c r="I3534" s="235"/>
      <c r="J3534" s="196" t="s">
        <v>10</v>
      </c>
    </row>
    <row r="3535" spans="1:10" ht="14.25" customHeight="1" x14ac:dyDescent="0.25">
      <c r="A3535" s="195" t="s">
        <v>74</v>
      </c>
      <c r="B3535" s="195" t="s">
        <v>75</v>
      </c>
      <c r="C3535" s="195" t="s">
        <v>29</v>
      </c>
      <c r="D3535" s="236" t="s">
        <v>30</v>
      </c>
      <c r="E3535" s="237"/>
      <c r="F3535" s="238"/>
      <c r="G3535" s="195" t="s">
        <v>2635</v>
      </c>
      <c r="H3535" s="195" t="s">
        <v>1465</v>
      </c>
      <c r="I3535" s="194" t="s">
        <v>2634</v>
      </c>
      <c r="J3535" s="193" t="s">
        <v>76</v>
      </c>
    </row>
    <row r="3536" spans="1:10" ht="14.25" customHeight="1" x14ac:dyDescent="0.25">
      <c r="A3536" s="192" t="s">
        <v>2643</v>
      </c>
      <c r="B3536" s="192" t="s">
        <v>2630</v>
      </c>
      <c r="C3536" s="192" t="s">
        <v>3421</v>
      </c>
      <c r="D3536" s="230" t="s">
        <v>2278</v>
      </c>
      <c r="E3536" s="231"/>
      <c r="F3536" s="232"/>
      <c r="G3536" s="192" t="s">
        <v>10</v>
      </c>
      <c r="H3536" s="191">
        <v>1.0492999999999999</v>
      </c>
      <c r="I3536" s="190">
        <v>3.2324999999999999</v>
      </c>
      <c r="J3536" s="189">
        <v>3.39</v>
      </c>
    </row>
    <row r="3537" spans="1:10" ht="14.25" customHeight="1" x14ac:dyDescent="0.25">
      <c r="A3537" s="192" t="s">
        <v>2643</v>
      </c>
      <c r="B3537" s="192" t="s">
        <v>2630</v>
      </c>
      <c r="C3537" s="192" t="s">
        <v>2776</v>
      </c>
      <c r="D3537" s="230" t="s">
        <v>2260</v>
      </c>
      <c r="E3537" s="231"/>
      <c r="F3537" s="232"/>
      <c r="G3537" s="192" t="s">
        <v>1</v>
      </c>
      <c r="H3537" s="191">
        <v>7.6499999999999999E-2</v>
      </c>
      <c r="I3537" s="190">
        <v>1.4663999999999999</v>
      </c>
      <c r="J3537" s="189">
        <v>0.11</v>
      </c>
    </row>
    <row r="3538" spans="1:10" ht="14.25" customHeight="1" x14ac:dyDescent="0.25">
      <c r="A3538" s="192" t="s">
        <v>2631</v>
      </c>
      <c r="B3538" s="192" t="s">
        <v>2630</v>
      </c>
      <c r="C3538" s="192" t="s">
        <v>2723</v>
      </c>
      <c r="D3538" s="230" t="s">
        <v>2722</v>
      </c>
      <c r="E3538" s="231"/>
      <c r="F3538" s="232"/>
      <c r="G3538" s="192" t="s">
        <v>0</v>
      </c>
      <c r="H3538" s="191">
        <v>0.24996090000000001</v>
      </c>
      <c r="I3538" s="190">
        <v>6.7</v>
      </c>
      <c r="J3538" s="189">
        <v>3.66</v>
      </c>
    </row>
    <row r="3539" spans="1:10" ht="14.25" customHeight="1" x14ac:dyDescent="0.25">
      <c r="A3539" s="192" t="s">
        <v>2631</v>
      </c>
      <c r="B3539" s="192" t="s">
        <v>2630</v>
      </c>
      <c r="C3539" s="192" t="s">
        <v>2719</v>
      </c>
      <c r="D3539" s="230" t="s">
        <v>2718</v>
      </c>
      <c r="E3539" s="231"/>
      <c r="F3539" s="232"/>
      <c r="G3539" s="192" t="s">
        <v>0</v>
      </c>
      <c r="H3539" s="191">
        <v>0.24996090000000001</v>
      </c>
      <c r="I3539" s="190">
        <v>8.93</v>
      </c>
      <c r="J3539" s="189">
        <v>4.88</v>
      </c>
    </row>
    <row r="3540" spans="1:10" ht="14.25" customHeight="1" x14ac:dyDescent="0.25">
      <c r="A3540" s="239" t="s">
        <v>2627</v>
      </c>
      <c r="B3540" s="240"/>
      <c r="C3540" s="240"/>
      <c r="D3540" s="240"/>
      <c r="E3540" s="241"/>
      <c r="F3540" s="188">
        <v>3.91</v>
      </c>
      <c r="G3540" s="239" t="s">
        <v>2626</v>
      </c>
      <c r="H3540" s="240"/>
      <c r="I3540" s="241"/>
      <c r="J3540" s="188">
        <v>15.58</v>
      </c>
    </row>
    <row r="3541" spans="1:10" ht="14.25" customHeight="1" x14ac:dyDescent="0.25">
      <c r="A3541" s="239" t="s">
        <v>2625</v>
      </c>
      <c r="B3541" s="240"/>
      <c r="C3541" s="240"/>
      <c r="D3541" s="240"/>
      <c r="E3541" s="241"/>
      <c r="F3541" s="188">
        <v>4.6399999999999997</v>
      </c>
      <c r="G3541" s="239" t="s">
        <v>2624</v>
      </c>
      <c r="H3541" s="240"/>
      <c r="I3541" s="241"/>
      <c r="J3541" s="188">
        <v>3.5</v>
      </c>
    </row>
    <row r="3542" spans="1:10" ht="14.25" customHeight="1" x14ac:dyDescent="0.25">
      <c r="A3542" s="239" t="s">
        <v>2623</v>
      </c>
      <c r="B3542" s="240"/>
      <c r="C3542" s="240"/>
      <c r="D3542" s="240"/>
      <c r="E3542" s="241"/>
      <c r="F3542" s="188">
        <v>8.5500000000000007</v>
      </c>
      <c r="G3542" s="239" t="s">
        <v>2622</v>
      </c>
      <c r="H3542" s="240"/>
      <c r="I3542" s="241"/>
      <c r="J3542" s="188">
        <v>19.079999999999998</v>
      </c>
    </row>
    <row r="3543" spans="1:10" ht="14.25" customHeight="1" x14ac:dyDescent="0.25">
      <c r="A3543" s="196" t="s">
        <v>1183</v>
      </c>
      <c r="B3543" s="196" t="s">
        <v>2630</v>
      </c>
      <c r="C3543" s="196" t="s">
        <v>3420</v>
      </c>
      <c r="D3543" s="233" t="s">
        <v>537</v>
      </c>
      <c r="E3543" s="234"/>
      <c r="F3543" s="234"/>
      <c r="G3543" s="234"/>
      <c r="H3543" s="234"/>
      <c r="I3543" s="235"/>
      <c r="J3543" s="196" t="s">
        <v>10</v>
      </c>
    </row>
    <row r="3544" spans="1:10" ht="14.25" customHeight="1" x14ac:dyDescent="0.25">
      <c r="A3544" s="195" t="s">
        <v>74</v>
      </c>
      <c r="B3544" s="195" t="s">
        <v>75</v>
      </c>
      <c r="C3544" s="195" t="s">
        <v>29</v>
      </c>
      <c r="D3544" s="236" t="s">
        <v>30</v>
      </c>
      <c r="E3544" s="237"/>
      <c r="F3544" s="238"/>
      <c r="G3544" s="195" t="s">
        <v>2635</v>
      </c>
      <c r="H3544" s="195" t="s">
        <v>1465</v>
      </c>
      <c r="I3544" s="194" t="s">
        <v>2634</v>
      </c>
      <c r="J3544" s="193" t="s">
        <v>76</v>
      </c>
    </row>
    <row r="3545" spans="1:10" ht="14.25" customHeight="1" x14ac:dyDescent="0.25">
      <c r="A3545" s="192" t="s">
        <v>2643</v>
      </c>
      <c r="B3545" s="192" t="s">
        <v>2630</v>
      </c>
      <c r="C3545" s="192" t="s">
        <v>3419</v>
      </c>
      <c r="D3545" s="230" t="s">
        <v>1918</v>
      </c>
      <c r="E3545" s="231"/>
      <c r="F3545" s="232"/>
      <c r="G3545" s="192" t="s">
        <v>10</v>
      </c>
      <c r="H3545" s="191">
        <v>1.0492999999999999</v>
      </c>
      <c r="I3545" s="190">
        <v>3.6457000000000002</v>
      </c>
      <c r="J3545" s="189">
        <v>3.83</v>
      </c>
    </row>
    <row r="3546" spans="1:10" ht="14.25" customHeight="1" x14ac:dyDescent="0.25">
      <c r="A3546" s="192" t="s">
        <v>2643</v>
      </c>
      <c r="B3546" s="192" t="s">
        <v>2630</v>
      </c>
      <c r="C3546" s="192" t="s">
        <v>2776</v>
      </c>
      <c r="D3546" s="230" t="s">
        <v>2260</v>
      </c>
      <c r="E3546" s="231"/>
      <c r="F3546" s="232"/>
      <c r="G3546" s="192" t="s">
        <v>1</v>
      </c>
      <c r="H3546" s="191">
        <v>8.8599999999999998E-2</v>
      </c>
      <c r="I3546" s="190">
        <v>1.4663999999999999</v>
      </c>
      <c r="J3546" s="189">
        <v>0.13</v>
      </c>
    </row>
    <row r="3547" spans="1:10" ht="14.25" customHeight="1" x14ac:dyDescent="0.25">
      <c r="A3547" s="192" t="s">
        <v>2631</v>
      </c>
      <c r="B3547" s="192" t="s">
        <v>2630</v>
      </c>
      <c r="C3547" s="192" t="s">
        <v>2723</v>
      </c>
      <c r="D3547" s="230" t="s">
        <v>2722</v>
      </c>
      <c r="E3547" s="231"/>
      <c r="F3547" s="232"/>
      <c r="G3547" s="192" t="s">
        <v>0</v>
      </c>
      <c r="H3547" s="191">
        <v>0.28994120000000001</v>
      </c>
      <c r="I3547" s="190">
        <v>6.7</v>
      </c>
      <c r="J3547" s="189">
        <v>4.25</v>
      </c>
    </row>
    <row r="3548" spans="1:10" ht="14.25" customHeight="1" x14ac:dyDescent="0.25">
      <c r="A3548" s="192" t="s">
        <v>2631</v>
      </c>
      <c r="B3548" s="192" t="s">
        <v>2630</v>
      </c>
      <c r="C3548" s="192" t="s">
        <v>2719</v>
      </c>
      <c r="D3548" s="230" t="s">
        <v>2718</v>
      </c>
      <c r="E3548" s="231"/>
      <c r="F3548" s="232"/>
      <c r="G3548" s="192" t="s">
        <v>0</v>
      </c>
      <c r="H3548" s="191">
        <v>0.28994120000000001</v>
      </c>
      <c r="I3548" s="190">
        <v>8.93</v>
      </c>
      <c r="J3548" s="189">
        <v>5.66</v>
      </c>
    </row>
    <row r="3549" spans="1:10" ht="14.25" customHeight="1" x14ac:dyDescent="0.25">
      <c r="A3549" s="239" t="s">
        <v>2627</v>
      </c>
      <c r="B3549" s="240"/>
      <c r="C3549" s="240"/>
      <c r="D3549" s="240"/>
      <c r="E3549" s="241"/>
      <c r="F3549" s="188">
        <v>4.53</v>
      </c>
      <c r="G3549" s="239" t="s">
        <v>2626</v>
      </c>
      <c r="H3549" s="240"/>
      <c r="I3549" s="241"/>
      <c r="J3549" s="188">
        <v>17.96</v>
      </c>
    </row>
    <row r="3550" spans="1:10" ht="14.25" customHeight="1" x14ac:dyDescent="0.25">
      <c r="A3550" s="239" t="s">
        <v>2625</v>
      </c>
      <c r="B3550" s="240"/>
      <c r="C3550" s="240"/>
      <c r="D3550" s="240"/>
      <c r="E3550" s="241"/>
      <c r="F3550" s="188">
        <v>5.38</v>
      </c>
      <c r="G3550" s="239" t="s">
        <v>2624</v>
      </c>
      <c r="H3550" s="240"/>
      <c r="I3550" s="241"/>
      <c r="J3550" s="188">
        <v>4.04</v>
      </c>
    </row>
    <row r="3551" spans="1:10" ht="14.25" customHeight="1" x14ac:dyDescent="0.25">
      <c r="A3551" s="239" t="s">
        <v>2623</v>
      </c>
      <c r="B3551" s="240"/>
      <c r="C3551" s="240"/>
      <c r="D3551" s="240"/>
      <c r="E3551" s="241"/>
      <c r="F3551" s="188">
        <v>9.91</v>
      </c>
      <c r="G3551" s="239" t="s">
        <v>2622</v>
      </c>
      <c r="H3551" s="240"/>
      <c r="I3551" s="241"/>
      <c r="J3551" s="188">
        <v>22</v>
      </c>
    </row>
    <row r="3552" spans="1:10" ht="10.9" customHeight="1" x14ac:dyDescent="0.25"/>
    <row r="3553" spans="1:10" ht="11.25" customHeight="1" x14ac:dyDescent="0.25">
      <c r="A3553" s="242" t="s">
        <v>2621</v>
      </c>
      <c r="B3553" s="242"/>
      <c r="C3553" s="242"/>
      <c r="D3553" s="242"/>
      <c r="E3553" s="242"/>
      <c r="F3553" s="242"/>
      <c r="G3553" s="242"/>
      <c r="H3553" s="242"/>
      <c r="I3553" s="242"/>
      <c r="J3553" s="242"/>
    </row>
    <row r="3554" spans="1:10" ht="11.25" customHeight="1" x14ac:dyDescent="0.25">
      <c r="A3554" s="242" t="s">
        <v>2620</v>
      </c>
      <c r="B3554" s="242"/>
      <c r="C3554" s="242"/>
      <c r="D3554" s="242"/>
      <c r="E3554" s="242"/>
      <c r="F3554" s="242"/>
      <c r="G3554" s="242"/>
      <c r="H3554" s="242"/>
      <c r="I3554" s="242"/>
      <c r="J3554" s="242"/>
    </row>
    <row r="3555" spans="1:10" ht="11.25" customHeight="1" x14ac:dyDescent="0.25">
      <c r="A3555" s="242" t="s">
        <v>2619</v>
      </c>
      <c r="B3555" s="242"/>
      <c r="C3555" s="242"/>
      <c r="D3555" s="242"/>
      <c r="E3555" s="242"/>
      <c r="F3555" s="242"/>
      <c r="G3555" s="242"/>
      <c r="H3555" s="242"/>
      <c r="I3555" s="242"/>
      <c r="J3555" s="242"/>
    </row>
    <row r="3556" spans="1:10" ht="70.900000000000006" customHeight="1" x14ac:dyDescent="0.25"/>
    <row r="3557" spans="1:10" ht="14.25" customHeight="1" x14ac:dyDescent="0.25">
      <c r="A3557" s="210" t="s">
        <v>2673</v>
      </c>
      <c r="B3557" s="211"/>
      <c r="C3557" s="211"/>
      <c r="D3557" s="211"/>
      <c r="E3557" s="211"/>
      <c r="F3557" s="211"/>
      <c r="G3557" s="211"/>
      <c r="H3557" s="211"/>
      <c r="I3557" s="211"/>
      <c r="J3557" s="212"/>
    </row>
    <row r="3558" spans="1:10" ht="14.25" customHeight="1" x14ac:dyDescent="0.25">
      <c r="A3558" s="200" t="s">
        <v>2672</v>
      </c>
      <c r="B3558" s="213" t="s">
        <v>77</v>
      </c>
      <c r="C3558" s="214"/>
      <c r="D3558" s="214"/>
      <c r="E3558" s="214"/>
      <c r="F3558" s="214"/>
      <c r="G3558" s="214"/>
      <c r="H3558" s="215"/>
      <c r="I3558" s="197" t="s">
        <v>2671</v>
      </c>
      <c r="J3558" s="192" t="s">
        <v>3418</v>
      </c>
    </row>
    <row r="3559" spans="1:10" ht="14.25" customHeight="1" x14ac:dyDescent="0.25">
      <c r="A3559" s="200" t="s">
        <v>81</v>
      </c>
      <c r="B3559" s="213" t="s">
        <v>85</v>
      </c>
      <c r="C3559" s="214"/>
      <c r="D3559" s="214"/>
      <c r="E3559" s="214"/>
      <c r="F3559" s="214"/>
      <c r="G3559" s="214"/>
      <c r="H3559" s="215"/>
      <c r="I3559" s="197" t="s">
        <v>2669</v>
      </c>
      <c r="J3559" s="202">
        <v>45477</v>
      </c>
    </row>
    <row r="3560" spans="1:10" ht="14.25" customHeight="1" x14ac:dyDescent="0.25">
      <c r="A3560" s="199" t="s">
        <v>2668</v>
      </c>
      <c r="B3560" s="213" t="s">
        <v>2667</v>
      </c>
      <c r="C3560" s="214"/>
      <c r="D3560" s="214"/>
      <c r="E3560" s="214"/>
      <c r="F3560" s="214"/>
      <c r="G3560" s="214"/>
      <c r="H3560" s="215"/>
      <c r="I3560" s="216" t="s">
        <v>2666</v>
      </c>
      <c r="J3560" s="217"/>
    </row>
    <row r="3561" spans="1:10" ht="14.25" customHeight="1" x14ac:dyDescent="0.25">
      <c r="A3561" s="218" t="s">
        <v>2665</v>
      </c>
      <c r="B3561" s="221" t="s">
        <v>2664</v>
      </c>
      <c r="C3561" s="222"/>
      <c r="D3561" s="222"/>
      <c r="E3561" s="222"/>
      <c r="F3561" s="222"/>
      <c r="G3561" s="222"/>
      <c r="H3561" s="223"/>
      <c r="I3561" s="197" t="s">
        <v>2663</v>
      </c>
      <c r="J3561" s="192" t="s">
        <v>2662</v>
      </c>
    </row>
    <row r="3562" spans="1:10" ht="14.25" customHeight="1" x14ac:dyDescent="0.25">
      <c r="A3562" s="219"/>
      <c r="B3562" s="224"/>
      <c r="C3562" s="225"/>
      <c r="D3562" s="225"/>
      <c r="E3562" s="225"/>
      <c r="F3562" s="225"/>
      <c r="G3562" s="225"/>
      <c r="H3562" s="226"/>
      <c r="I3562" s="198" t="s">
        <v>2661</v>
      </c>
      <c r="J3562" s="192" t="s">
        <v>2660</v>
      </c>
    </row>
    <row r="3563" spans="1:10" ht="14.25" customHeight="1" x14ac:dyDescent="0.25">
      <c r="A3563" s="219"/>
      <c r="B3563" s="224"/>
      <c r="C3563" s="225"/>
      <c r="D3563" s="225"/>
      <c r="E3563" s="225"/>
      <c r="F3563" s="225"/>
      <c r="G3563" s="225"/>
      <c r="H3563" s="226"/>
      <c r="I3563" s="216" t="s">
        <v>27</v>
      </c>
      <c r="J3563" s="217"/>
    </row>
    <row r="3564" spans="1:10" ht="14.25" customHeight="1" x14ac:dyDescent="0.25">
      <c r="A3564" s="219"/>
      <c r="B3564" s="227"/>
      <c r="C3564" s="228"/>
      <c r="D3564" s="228"/>
      <c r="E3564" s="228"/>
      <c r="F3564" s="228"/>
      <c r="G3564" s="228"/>
      <c r="H3564" s="229"/>
      <c r="I3564" s="197" t="s">
        <v>2659</v>
      </c>
      <c r="J3564" s="192" t="s">
        <v>2658</v>
      </c>
    </row>
    <row r="3565" spans="1:10" ht="14.25" customHeight="1" x14ac:dyDescent="0.25">
      <c r="A3565" s="220"/>
      <c r="B3565" s="230" t="s">
        <v>2383</v>
      </c>
      <c r="C3565" s="231"/>
      <c r="D3565" s="232"/>
      <c r="E3565" s="230" t="s">
        <v>2383</v>
      </c>
      <c r="F3565" s="231"/>
      <c r="G3565" s="231"/>
      <c r="H3565" s="232"/>
      <c r="I3565" s="197" t="s">
        <v>2657</v>
      </c>
      <c r="J3565" s="192" t="s">
        <v>2383</v>
      </c>
    </row>
    <row r="3566" spans="1:10" ht="14.25" customHeight="1" x14ac:dyDescent="0.25">
      <c r="A3566" s="197" t="s">
        <v>2656</v>
      </c>
      <c r="B3566" s="230" t="s">
        <v>2655</v>
      </c>
      <c r="C3566" s="231"/>
      <c r="D3566" s="231"/>
      <c r="E3566" s="231"/>
      <c r="F3566" s="231"/>
      <c r="G3566" s="231"/>
      <c r="H3566" s="231"/>
      <c r="I3566" s="231"/>
      <c r="J3566" s="232"/>
    </row>
    <row r="3567" spans="1:10" ht="22.9" customHeight="1" x14ac:dyDescent="0.25">
      <c r="A3567" s="196" t="s">
        <v>1184</v>
      </c>
      <c r="B3567" s="196" t="s">
        <v>2630</v>
      </c>
      <c r="C3567" s="196" t="s">
        <v>2865</v>
      </c>
      <c r="D3567" s="233" t="s">
        <v>538</v>
      </c>
      <c r="E3567" s="234"/>
      <c r="F3567" s="234"/>
      <c r="G3567" s="234"/>
      <c r="H3567" s="234"/>
      <c r="I3567" s="235"/>
      <c r="J3567" s="196" t="s">
        <v>10</v>
      </c>
    </row>
    <row r="3568" spans="1:10" ht="14.25" customHeight="1" x14ac:dyDescent="0.25">
      <c r="A3568" s="195" t="s">
        <v>74</v>
      </c>
      <c r="B3568" s="195" t="s">
        <v>75</v>
      </c>
      <c r="C3568" s="195" t="s">
        <v>29</v>
      </c>
      <c r="D3568" s="236" t="s">
        <v>30</v>
      </c>
      <c r="E3568" s="237"/>
      <c r="F3568" s="238"/>
      <c r="G3568" s="195" t="s">
        <v>2635</v>
      </c>
      <c r="H3568" s="195" t="s">
        <v>1465</v>
      </c>
      <c r="I3568" s="194" t="s">
        <v>2634</v>
      </c>
      <c r="J3568" s="193" t="s">
        <v>76</v>
      </c>
    </row>
    <row r="3569" spans="1:10" ht="14.25" customHeight="1" x14ac:dyDescent="0.25">
      <c r="A3569" s="192" t="s">
        <v>2643</v>
      </c>
      <c r="B3569" s="192" t="s">
        <v>2630</v>
      </c>
      <c r="C3569" s="192" t="s">
        <v>2797</v>
      </c>
      <c r="D3569" s="230" t="s">
        <v>1727</v>
      </c>
      <c r="E3569" s="231"/>
      <c r="F3569" s="232"/>
      <c r="G3569" s="192" t="s">
        <v>10</v>
      </c>
      <c r="H3569" s="191">
        <v>1.0492999999999999</v>
      </c>
      <c r="I3569" s="190">
        <v>13.553699999999999</v>
      </c>
      <c r="J3569" s="189">
        <v>14.22</v>
      </c>
    </row>
    <row r="3570" spans="1:10" ht="14.25" customHeight="1" x14ac:dyDescent="0.25">
      <c r="A3570" s="192" t="s">
        <v>2643</v>
      </c>
      <c r="B3570" s="192" t="s">
        <v>2630</v>
      </c>
      <c r="C3570" s="192" t="s">
        <v>2776</v>
      </c>
      <c r="D3570" s="230" t="s">
        <v>2260</v>
      </c>
      <c r="E3570" s="231"/>
      <c r="F3570" s="232"/>
      <c r="G3570" s="192" t="s">
        <v>1</v>
      </c>
      <c r="H3570" s="191">
        <v>3.1199999999999999E-2</v>
      </c>
      <c r="I3570" s="190">
        <v>1.4663999999999999</v>
      </c>
      <c r="J3570" s="189">
        <v>0.05</v>
      </c>
    </row>
    <row r="3571" spans="1:10" ht="14.25" customHeight="1" x14ac:dyDescent="0.25">
      <c r="A3571" s="192" t="s">
        <v>2631</v>
      </c>
      <c r="B3571" s="192" t="s">
        <v>2630</v>
      </c>
      <c r="C3571" s="192" t="s">
        <v>2723</v>
      </c>
      <c r="D3571" s="230" t="s">
        <v>2722</v>
      </c>
      <c r="E3571" s="231"/>
      <c r="F3571" s="232"/>
      <c r="G3571" s="192" t="s">
        <v>0</v>
      </c>
      <c r="H3571" s="191">
        <v>0.22606699999999999</v>
      </c>
      <c r="I3571" s="190">
        <v>6.7</v>
      </c>
      <c r="J3571" s="189">
        <v>3.31</v>
      </c>
    </row>
    <row r="3572" spans="1:10" ht="14.25" customHeight="1" x14ac:dyDescent="0.25">
      <c r="A3572" s="192" t="s">
        <v>2631</v>
      </c>
      <c r="B3572" s="192" t="s">
        <v>2630</v>
      </c>
      <c r="C3572" s="192" t="s">
        <v>2719</v>
      </c>
      <c r="D3572" s="230" t="s">
        <v>2718</v>
      </c>
      <c r="E3572" s="231"/>
      <c r="F3572" s="232"/>
      <c r="G3572" s="192" t="s">
        <v>0</v>
      </c>
      <c r="H3572" s="191">
        <v>0.22606699999999999</v>
      </c>
      <c r="I3572" s="190">
        <v>8.93</v>
      </c>
      <c r="J3572" s="189">
        <v>4.41</v>
      </c>
    </row>
    <row r="3573" spans="1:10" ht="14.25" customHeight="1" x14ac:dyDescent="0.25">
      <c r="A3573" s="239" t="s">
        <v>2627</v>
      </c>
      <c r="B3573" s="240"/>
      <c r="C3573" s="240"/>
      <c r="D3573" s="240"/>
      <c r="E3573" s="241"/>
      <c r="F3573" s="188">
        <v>3.53</v>
      </c>
      <c r="G3573" s="239" t="s">
        <v>2626</v>
      </c>
      <c r="H3573" s="240"/>
      <c r="I3573" s="241"/>
      <c r="J3573" s="188">
        <v>25.19</v>
      </c>
    </row>
    <row r="3574" spans="1:10" ht="14.25" customHeight="1" x14ac:dyDescent="0.25">
      <c r="A3574" s="239" t="s">
        <v>2625</v>
      </c>
      <c r="B3574" s="240"/>
      <c r="C3574" s="240"/>
      <c r="D3574" s="240"/>
      <c r="E3574" s="241"/>
      <c r="F3574" s="188">
        <v>4.2</v>
      </c>
      <c r="G3574" s="239" t="s">
        <v>2624</v>
      </c>
      <c r="H3574" s="240"/>
      <c r="I3574" s="241"/>
      <c r="J3574" s="188">
        <v>5.66</v>
      </c>
    </row>
    <row r="3575" spans="1:10" ht="14.25" customHeight="1" x14ac:dyDescent="0.25">
      <c r="A3575" s="239" t="s">
        <v>2623</v>
      </c>
      <c r="B3575" s="240"/>
      <c r="C3575" s="240"/>
      <c r="D3575" s="240"/>
      <c r="E3575" s="241"/>
      <c r="F3575" s="188">
        <v>7.73</v>
      </c>
      <c r="G3575" s="239" t="s">
        <v>2622</v>
      </c>
      <c r="H3575" s="240"/>
      <c r="I3575" s="241"/>
      <c r="J3575" s="188">
        <v>30.85</v>
      </c>
    </row>
    <row r="3576" spans="1:10" ht="14.25" customHeight="1" x14ac:dyDescent="0.25">
      <c r="A3576" s="196" t="s">
        <v>1185</v>
      </c>
      <c r="B3576" s="196" t="s">
        <v>2630</v>
      </c>
      <c r="C3576" s="196" t="s">
        <v>2778</v>
      </c>
      <c r="D3576" s="233" t="s">
        <v>539</v>
      </c>
      <c r="E3576" s="234"/>
      <c r="F3576" s="234"/>
      <c r="G3576" s="234"/>
      <c r="H3576" s="234"/>
      <c r="I3576" s="235"/>
      <c r="J3576" s="196" t="s">
        <v>10</v>
      </c>
    </row>
    <row r="3577" spans="1:10" ht="14.25" customHeight="1" x14ac:dyDescent="0.25">
      <c r="A3577" s="195" t="s">
        <v>74</v>
      </c>
      <c r="B3577" s="195" t="s">
        <v>75</v>
      </c>
      <c r="C3577" s="195" t="s">
        <v>29</v>
      </c>
      <c r="D3577" s="236" t="s">
        <v>30</v>
      </c>
      <c r="E3577" s="237"/>
      <c r="F3577" s="238"/>
      <c r="G3577" s="195" t="s">
        <v>2635</v>
      </c>
      <c r="H3577" s="195" t="s">
        <v>1465</v>
      </c>
      <c r="I3577" s="194" t="s">
        <v>2634</v>
      </c>
      <c r="J3577" s="193" t="s">
        <v>76</v>
      </c>
    </row>
    <row r="3578" spans="1:10" ht="14.25" customHeight="1" x14ac:dyDescent="0.25">
      <c r="A3578" s="192" t="s">
        <v>2643</v>
      </c>
      <c r="B3578" s="192" t="s">
        <v>2630</v>
      </c>
      <c r="C3578" s="192" t="s">
        <v>2777</v>
      </c>
      <c r="D3578" s="230" t="s">
        <v>1914</v>
      </c>
      <c r="E3578" s="231"/>
      <c r="F3578" s="232"/>
      <c r="G3578" s="192" t="s">
        <v>10</v>
      </c>
      <c r="H3578" s="191">
        <v>1.0492999999999999</v>
      </c>
      <c r="I3578" s="190">
        <v>22.295200000000001</v>
      </c>
      <c r="J3578" s="189">
        <v>23.39</v>
      </c>
    </row>
    <row r="3579" spans="1:10" ht="14.25" customHeight="1" x14ac:dyDescent="0.25">
      <c r="A3579" s="192" t="s">
        <v>2643</v>
      </c>
      <c r="B3579" s="192" t="s">
        <v>2630</v>
      </c>
      <c r="C3579" s="192" t="s">
        <v>2776</v>
      </c>
      <c r="D3579" s="230" t="s">
        <v>2260</v>
      </c>
      <c r="E3579" s="231"/>
      <c r="F3579" s="232"/>
      <c r="G3579" s="192" t="s">
        <v>1</v>
      </c>
      <c r="H3579" s="191">
        <v>9.2999999999999992E-3</v>
      </c>
      <c r="I3579" s="190">
        <v>1.4663999999999999</v>
      </c>
      <c r="J3579" s="189">
        <v>0.01</v>
      </c>
    </row>
    <row r="3580" spans="1:10" ht="14.25" customHeight="1" x14ac:dyDescent="0.25">
      <c r="A3580" s="192" t="s">
        <v>2631</v>
      </c>
      <c r="B3580" s="192" t="s">
        <v>2630</v>
      </c>
      <c r="C3580" s="192" t="s">
        <v>2723</v>
      </c>
      <c r="D3580" s="230" t="s">
        <v>2722</v>
      </c>
      <c r="E3580" s="231"/>
      <c r="F3580" s="232"/>
      <c r="G3580" s="192" t="s">
        <v>0</v>
      </c>
      <c r="H3580" s="191">
        <v>7.3383500000000004E-2</v>
      </c>
      <c r="I3580" s="190">
        <v>6.7</v>
      </c>
      <c r="J3580" s="189">
        <v>1.08</v>
      </c>
    </row>
    <row r="3581" spans="1:10" ht="14.25" customHeight="1" x14ac:dyDescent="0.25">
      <c r="A3581" s="192" t="s">
        <v>2631</v>
      </c>
      <c r="B3581" s="192" t="s">
        <v>2630</v>
      </c>
      <c r="C3581" s="192" t="s">
        <v>2719</v>
      </c>
      <c r="D3581" s="230" t="s">
        <v>2718</v>
      </c>
      <c r="E3581" s="231"/>
      <c r="F3581" s="232"/>
      <c r="G3581" s="192" t="s">
        <v>0</v>
      </c>
      <c r="H3581" s="191">
        <v>7.3383500000000004E-2</v>
      </c>
      <c r="I3581" s="190">
        <v>8.93</v>
      </c>
      <c r="J3581" s="189">
        <v>1.43</v>
      </c>
    </row>
    <row r="3582" spans="1:10" ht="14.25" customHeight="1" x14ac:dyDescent="0.25">
      <c r="A3582" s="239" t="s">
        <v>2627</v>
      </c>
      <c r="B3582" s="240"/>
      <c r="C3582" s="240"/>
      <c r="D3582" s="240"/>
      <c r="E3582" s="241"/>
      <c r="F3582" s="188">
        <v>1.1499999999999999</v>
      </c>
      <c r="G3582" s="239" t="s">
        <v>2626</v>
      </c>
      <c r="H3582" s="240"/>
      <c r="I3582" s="241"/>
      <c r="J3582" s="188">
        <v>26.95</v>
      </c>
    </row>
    <row r="3583" spans="1:10" ht="14.25" customHeight="1" x14ac:dyDescent="0.25">
      <c r="A3583" s="239" t="s">
        <v>2625</v>
      </c>
      <c r="B3583" s="240"/>
      <c r="C3583" s="240"/>
      <c r="D3583" s="240"/>
      <c r="E3583" s="241"/>
      <c r="F3583" s="188">
        <v>1.36</v>
      </c>
      <c r="G3583" s="239" t="s">
        <v>2624</v>
      </c>
      <c r="H3583" s="240"/>
      <c r="I3583" s="241"/>
      <c r="J3583" s="188">
        <v>6.06</v>
      </c>
    </row>
    <row r="3584" spans="1:10" ht="14.25" customHeight="1" x14ac:dyDescent="0.25">
      <c r="A3584" s="239" t="s">
        <v>2623</v>
      </c>
      <c r="B3584" s="240"/>
      <c r="C3584" s="240"/>
      <c r="D3584" s="240"/>
      <c r="E3584" s="241"/>
      <c r="F3584" s="188">
        <v>2.5099999999999998</v>
      </c>
      <c r="G3584" s="239" t="s">
        <v>2622</v>
      </c>
      <c r="H3584" s="240"/>
      <c r="I3584" s="241"/>
      <c r="J3584" s="188">
        <v>33.01</v>
      </c>
    </row>
    <row r="3585" spans="1:10" ht="14.25" customHeight="1" x14ac:dyDescent="0.25">
      <c r="A3585" s="196" t="s">
        <v>1186</v>
      </c>
      <c r="B3585" s="196" t="s">
        <v>2630</v>
      </c>
      <c r="C3585" s="196" t="s">
        <v>2825</v>
      </c>
      <c r="D3585" s="233" t="s">
        <v>540</v>
      </c>
      <c r="E3585" s="234"/>
      <c r="F3585" s="234"/>
      <c r="G3585" s="234"/>
      <c r="H3585" s="234"/>
      <c r="I3585" s="235"/>
      <c r="J3585" s="196" t="s">
        <v>10</v>
      </c>
    </row>
    <row r="3586" spans="1:10" ht="14.25" customHeight="1" x14ac:dyDescent="0.25">
      <c r="A3586" s="195" t="s">
        <v>74</v>
      </c>
      <c r="B3586" s="195" t="s">
        <v>75</v>
      </c>
      <c r="C3586" s="195" t="s">
        <v>29</v>
      </c>
      <c r="D3586" s="236" t="s">
        <v>30</v>
      </c>
      <c r="E3586" s="237"/>
      <c r="F3586" s="238"/>
      <c r="G3586" s="195" t="s">
        <v>2635</v>
      </c>
      <c r="H3586" s="195" t="s">
        <v>1465</v>
      </c>
      <c r="I3586" s="194" t="s">
        <v>2634</v>
      </c>
      <c r="J3586" s="193" t="s">
        <v>76</v>
      </c>
    </row>
    <row r="3587" spans="1:10" ht="14.25" customHeight="1" x14ac:dyDescent="0.25">
      <c r="A3587" s="192" t="s">
        <v>2643</v>
      </c>
      <c r="B3587" s="192" t="s">
        <v>2630</v>
      </c>
      <c r="C3587" s="192" t="s">
        <v>2823</v>
      </c>
      <c r="D3587" s="230" t="s">
        <v>1846</v>
      </c>
      <c r="E3587" s="231"/>
      <c r="F3587" s="232"/>
      <c r="G3587" s="192" t="s">
        <v>10</v>
      </c>
      <c r="H3587" s="191">
        <v>1.0492999999999999</v>
      </c>
      <c r="I3587" s="190">
        <v>36.942700000000002</v>
      </c>
      <c r="J3587" s="189">
        <v>38.76</v>
      </c>
    </row>
    <row r="3588" spans="1:10" ht="14.25" customHeight="1" x14ac:dyDescent="0.25">
      <c r="A3588" s="192" t="s">
        <v>2643</v>
      </c>
      <c r="B3588" s="192" t="s">
        <v>2630</v>
      </c>
      <c r="C3588" s="192" t="s">
        <v>2776</v>
      </c>
      <c r="D3588" s="230" t="s">
        <v>2260</v>
      </c>
      <c r="E3588" s="231"/>
      <c r="F3588" s="232"/>
      <c r="G3588" s="192" t="s">
        <v>1</v>
      </c>
      <c r="H3588" s="191">
        <v>1.15E-2</v>
      </c>
      <c r="I3588" s="190">
        <v>1.4663999999999999</v>
      </c>
      <c r="J3588" s="189">
        <v>0.02</v>
      </c>
    </row>
    <row r="3589" spans="1:10" ht="14.25" customHeight="1" x14ac:dyDescent="0.25">
      <c r="A3589" s="192" t="s">
        <v>2631</v>
      </c>
      <c r="B3589" s="192" t="s">
        <v>2630</v>
      </c>
      <c r="C3589" s="192" t="s">
        <v>2723</v>
      </c>
      <c r="D3589" s="230" t="s">
        <v>2722</v>
      </c>
      <c r="E3589" s="231"/>
      <c r="F3589" s="232"/>
      <c r="G3589" s="192" t="s">
        <v>0</v>
      </c>
      <c r="H3589" s="191">
        <v>0.1098669</v>
      </c>
      <c r="I3589" s="190">
        <v>6.7</v>
      </c>
      <c r="J3589" s="189">
        <v>1.61</v>
      </c>
    </row>
    <row r="3590" spans="1:10" ht="14.25" customHeight="1" x14ac:dyDescent="0.25">
      <c r="A3590" s="192" t="s">
        <v>2631</v>
      </c>
      <c r="B3590" s="192" t="s">
        <v>2630</v>
      </c>
      <c r="C3590" s="192" t="s">
        <v>2719</v>
      </c>
      <c r="D3590" s="230" t="s">
        <v>2718</v>
      </c>
      <c r="E3590" s="231"/>
      <c r="F3590" s="232"/>
      <c r="G3590" s="192" t="s">
        <v>0</v>
      </c>
      <c r="H3590" s="191">
        <v>0.1098669</v>
      </c>
      <c r="I3590" s="190">
        <v>8.93</v>
      </c>
      <c r="J3590" s="189">
        <v>2.15</v>
      </c>
    </row>
    <row r="3591" spans="1:10" ht="14.25" customHeight="1" x14ac:dyDescent="0.25">
      <c r="A3591" s="239" t="s">
        <v>2627</v>
      </c>
      <c r="B3591" s="240"/>
      <c r="C3591" s="240"/>
      <c r="D3591" s="240"/>
      <c r="E3591" s="241"/>
      <c r="F3591" s="188">
        <v>1.72</v>
      </c>
      <c r="G3591" s="239" t="s">
        <v>2626</v>
      </c>
      <c r="H3591" s="240"/>
      <c r="I3591" s="241"/>
      <c r="J3591" s="188">
        <v>44.09</v>
      </c>
    </row>
    <row r="3592" spans="1:10" ht="14.25" customHeight="1" x14ac:dyDescent="0.25">
      <c r="A3592" s="239" t="s">
        <v>2625</v>
      </c>
      <c r="B3592" s="240"/>
      <c r="C3592" s="240"/>
      <c r="D3592" s="240"/>
      <c r="E3592" s="241"/>
      <c r="F3592" s="188">
        <v>2.04</v>
      </c>
      <c r="G3592" s="239" t="s">
        <v>2624</v>
      </c>
      <c r="H3592" s="240"/>
      <c r="I3592" s="241"/>
      <c r="J3592" s="188">
        <v>9.91</v>
      </c>
    </row>
    <row r="3593" spans="1:10" ht="14.25" customHeight="1" x14ac:dyDescent="0.25">
      <c r="A3593" s="239" t="s">
        <v>2623</v>
      </c>
      <c r="B3593" s="240"/>
      <c r="C3593" s="240"/>
      <c r="D3593" s="240"/>
      <c r="E3593" s="241"/>
      <c r="F3593" s="188">
        <v>3.76</v>
      </c>
      <c r="G3593" s="239" t="s">
        <v>2622</v>
      </c>
      <c r="H3593" s="240"/>
      <c r="I3593" s="241"/>
      <c r="J3593" s="188">
        <v>54</v>
      </c>
    </row>
    <row r="3594" spans="1:10" ht="14.25" customHeight="1" x14ac:dyDescent="0.25">
      <c r="A3594" s="196" t="s">
        <v>1187</v>
      </c>
      <c r="B3594" s="196" t="s">
        <v>2637</v>
      </c>
      <c r="C3594" s="196" t="s">
        <v>3417</v>
      </c>
      <c r="D3594" s="233" t="s">
        <v>1483</v>
      </c>
      <c r="E3594" s="234"/>
      <c r="F3594" s="234"/>
      <c r="G3594" s="234"/>
      <c r="H3594" s="234"/>
      <c r="I3594" s="235"/>
      <c r="J3594" s="196" t="s">
        <v>1</v>
      </c>
    </row>
    <row r="3595" spans="1:10" ht="14.25" customHeight="1" x14ac:dyDescent="0.25">
      <c r="A3595" s="195" t="s">
        <v>74</v>
      </c>
      <c r="B3595" s="195" t="s">
        <v>75</v>
      </c>
      <c r="C3595" s="195" t="s">
        <v>29</v>
      </c>
      <c r="D3595" s="236" t="s">
        <v>30</v>
      </c>
      <c r="E3595" s="237"/>
      <c r="F3595" s="238"/>
      <c r="G3595" s="195" t="s">
        <v>2635</v>
      </c>
      <c r="H3595" s="195" t="s">
        <v>1465</v>
      </c>
      <c r="I3595" s="194" t="s">
        <v>2634</v>
      </c>
      <c r="J3595" s="193" t="s">
        <v>76</v>
      </c>
    </row>
    <row r="3596" spans="1:10" ht="14.25" customHeight="1" x14ac:dyDescent="0.25">
      <c r="A3596" s="192" t="s">
        <v>2643</v>
      </c>
      <c r="B3596" s="192" t="s">
        <v>2642</v>
      </c>
      <c r="C3596" s="192" t="s">
        <v>1582</v>
      </c>
      <c r="D3596" s="230" t="s">
        <v>1583</v>
      </c>
      <c r="E3596" s="231"/>
      <c r="F3596" s="232"/>
      <c r="G3596" s="192" t="s">
        <v>1584</v>
      </c>
      <c r="H3596" s="191">
        <v>1.4005449999999999</v>
      </c>
      <c r="I3596" s="190">
        <v>37.0642</v>
      </c>
      <c r="J3596" s="189">
        <v>51.91</v>
      </c>
    </row>
    <row r="3597" spans="1:10" ht="14.25" customHeight="1" x14ac:dyDescent="0.25">
      <c r="A3597" s="192" t="s">
        <v>2643</v>
      </c>
      <c r="B3597" s="192" t="s">
        <v>2642</v>
      </c>
      <c r="C3597" s="192" t="s">
        <v>1793</v>
      </c>
      <c r="D3597" s="230" t="s">
        <v>1794</v>
      </c>
      <c r="E3597" s="231"/>
      <c r="F3597" s="232"/>
      <c r="G3597" s="192" t="s">
        <v>1574</v>
      </c>
      <c r="H3597" s="191">
        <v>0.8</v>
      </c>
      <c r="I3597" s="190">
        <v>132.5967</v>
      </c>
      <c r="J3597" s="189">
        <v>106.08</v>
      </c>
    </row>
    <row r="3598" spans="1:10" ht="14.25" customHeight="1" x14ac:dyDescent="0.25">
      <c r="A3598" s="192" t="s">
        <v>2643</v>
      </c>
      <c r="B3598" s="192" t="s">
        <v>2642</v>
      </c>
      <c r="C3598" s="192" t="s">
        <v>2335</v>
      </c>
      <c r="D3598" s="230" t="s">
        <v>2336</v>
      </c>
      <c r="E3598" s="231"/>
      <c r="F3598" s="232"/>
      <c r="G3598" s="192" t="s">
        <v>1606</v>
      </c>
      <c r="H3598" s="191">
        <v>0.13800000000000001</v>
      </c>
      <c r="I3598" s="190">
        <v>10.5319</v>
      </c>
      <c r="J3598" s="189">
        <v>1.45</v>
      </c>
    </row>
    <row r="3599" spans="1:10" ht="14.25" customHeight="1" x14ac:dyDescent="0.25">
      <c r="A3599" s="192" t="s">
        <v>2643</v>
      </c>
      <c r="B3599" s="192" t="s">
        <v>2642</v>
      </c>
      <c r="C3599" s="192" t="s">
        <v>1590</v>
      </c>
      <c r="D3599" s="230" t="s">
        <v>1591</v>
      </c>
      <c r="E3599" s="231"/>
      <c r="F3599" s="232"/>
      <c r="G3599" s="192" t="s">
        <v>1575</v>
      </c>
      <c r="H3599" s="191">
        <v>0.06</v>
      </c>
      <c r="I3599" s="190">
        <v>182.79329999999999</v>
      </c>
      <c r="J3599" s="189">
        <v>10.97</v>
      </c>
    </row>
    <row r="3600" spans="1:10" ht="14.25" customHeight="1" x14ac:dyDescent="0.25">
      <c r="A3600" s="192" t="s">
        <v>2643</v>
      </c>
      <c r="B3600" s="192" t="s">
        <v>2642</v>
      </c>
      <c r="C3600" s="192" t="s">
        <v>1725</v>
      </c>
      <c r="D3600" s="230" t="s">
        <v>1726</v>
      </c>
      <c r="E3600" s="231"/>
      <c r="F3600" s="232"/>
      <c r="G3600" s="192" t="s">
        <v>1</v>
      </c>
      <c r="H3600" s="201">
        <v>142.5</v>
      </c>
      <c r="I3600" s="190">
        <v>0.54279999999999995</v>
      </c>
      <c r="J3600" s="189">
        <v>77.349999999999994</v>
      </c>
    </row>
    <row r="3601" spans="1:10" ht="22.9" customHeight="1" x14ac:dyDescent="0.25">
      <c r="A3601" s="192" t="s">
        <v>2643</v>
      </c>
      <c r="B3601" s="192" t="s">
        <v>2630</v>
      </c>
      <c r="C3601" s="192" t="s">
        <v>2765</v>
      </c>
      <c r="D3601" s="230" t="s">
        <v>1626</v>
      </c>
      <c r="E3601" s="231"/>
      <c r="F3601" s="232"/>
      <c r="G3601" s="192" t="s">
        <v>1575</v>
      </c>
      <c r="H3601" s="191">
        <v>0.31271019999999999</v>
      </c>
      <c r="I3601" s="190">
        <v>80.018199999999993</v>
      </c>
      <c r="J3601" s="189">
        <v>25.02</v>
      </c>
    </row>
    <row r="3602" spans="1:10" ht="14.25" customHeight="1" x14ac:dyDescent="0.25">
      <c r="A3602" s="192" t="s">
        <v>2725</v>
      </c>
      <c r="B3602" s="192" t="s">
        <v>2642</v>
      </c>
      <c r="C3602" s="192" t="s">
        <v>2103</v>
      </c>
      <c r="D3602" s="230" t="s">
        <v>2104</v>
      </c>
      <c r="E3602" s="231"/>
      <c r="F3602" s="232"/>
      <c r="G3602" s="192" t="s">
        <v>0</v>
      </c>
      <c r="H3602" s="191">
        <v>6.5692100000000003E-2</v>
      </c>
      <c r="I3602" s="190">
        <v>2.5114999999999998</v>
      </c>
      <c r="J3602" s="189">
        <v>0.16</v>
      </c>
    </row>
    <row r="3603" spans="1:10" ht="14.25" customHeight="1" x14ac:dyDescent="0.25">
      <c r="A3603" s="192" t="s">
        <v>2631</v>
      </c>
      <c r="B3603" s="192" t="s">
        <v>2642</v>
      </c>
      <c r="C3603" s="192" t="s">
        <v>3212</v>
      </c>
      <c r="D3603" s="230" t="s">
        <v>2638</v>
      </c>
      <c r="E3603" s="231"/>
      <c r="F3603" s="232"/>
      <c r="G3603" s="192" t="s">
        <v>0</v>
      </c>
      <c r="H3603" s="191">
        <v>0.24</v>
      </c>
      <c r="I3603" s="190">
        <v>8.93</v>
      </c>
      <c r="J3603" s="189">
        <v>4.6900000000000004</v>
      </c>
    </row>
    <row r="3604" spans="1:10" ht="14.25" customHeight="1" x14ac:dyDescent="0.25">
      <c r="A3604" s="192" t="s">
        <v>2631</v>
      </c>
      <c r="B3604" s="192" t="s">
        <v>2642</v>
      </c>
      <c r="C3604" s="192" t="s">
        <v>3211</v>
      </c>
      <c r="D3604" s="230" t="s">
        <v>2645</v>
      </c>
      <c r="E3604" s="231"/>
      <c r="F3604" s="232"/>
      <c r="G3604" s="192" t="s">
        <v>0</v>
      </c>
      <c r="H3604" s="191">
        <v>0.78</v>
      </c>
      <c r="I3604" s="190">
        <v>6.46</v>
      </c>
      <c r="J3604" s="189">
        <v>11.02</v>
      </c>
    </row>
    <row r="3605" spans="1:10" ht="14.25" customHeight="1" x14ac:dyDescent="0.25">
      <c r="A3605" s="192" t="s">
        <v>2631</v>
      </c>
      <c r="B3605" s="192" t="s">
        <v>2642</v>
      </c>
      <c r="C3605" s="192" t="s">
        <v>2769</v>
      </c>
      <c r="D3605" s="230" t="s">
        <v>2768</v>
      </c>
      <c r="E3605" s="231"/>
      <c r="F3605" s="232"/>
      <c r="G3605" s="192" t="s">
        <v>0</v>
      </c>
      <c r="H3605" s="191">
        <v>6.5692100000000003E-2</v>
      </c>
      <c r="I3605" s="190">
        <v>6.7</v>
      </c>
      <c r="J3605" s="189">
        <v>0.96</v>
      </c>
    </row>
    <row r="3606" spans="1:10" ht="14.25" customHeight="1" x14ac:dyDescent="0.25">
      <c r="A3606" s="192" t="s">
        <v>2631</v>
      </c>
      <c r="B3606" s="192" t="s">
        <v>2642</v>
      </c>
      <c r="C3606" s="192" t="s">
        <v>2641</v>
      </c>
      <c r="D3606" s="230" t="s">
        <v>2640</v>
      </c>
      <c r="E3606" s="231"/>
      <c r="F3606" s="232"/>
      <c r="G3606" s="192" t="s">
        <v>0</v>
      </c>
      <c r="H3606" s="191">
        <v>3.7</v>
      </c>
      <c r="I3606" s="190">
        <v>6.46</v>
      </c>
      <c r="J3606" s="189">
        <v>52.26</v>
      </c>
    </row>
    <row r="3607" spans="1:10" ht="14.25" customHeight="1" x14ac:dyDescent="0.25">
      <c r="A3607" s="192" t="s">
        <v>2631</v>
      </c>
      <c r="B3607" s="192" t="s">
        <v>2630</v>
      </c>
      <c r="C3607" s="192" t="s">
        <v>2639</v>
      </c>
      <c r="D3607" s="230" t="s">
        <v>2638</v>
      </c>
      <c r="E3607" s="231"/>
      <c r="F3607" s="232"/>
      <c r="G3607" s="192" t="s">
        <v>0</v>
      </c>
      <c r="H3607" s="191">
        <v>10.425000000000001</v>
      </c>
      <c r="I3607" s="190">
        <v>8.93</v>
      </c>
      <c r="J3607" s="189">
        <v>203.56</v>
      </c>
    </row>
    <row r="3608" spans="1:10" ht="14.25" customHeight="1" x14ac:dyDescent="0.25">
      <c r="A3608" s="192" t="s">
        <v>2631</v>
      </c>
      <c r="B3608" s="192" t="s">
        <v>2630</v>
      </c>
      <c r="C3608" s="192" t="s">
        <v>2646</v>
      </c>
      <c r="D3608" s="230" t="s">
        <v>2645</v>
      </c>
      <c r="E3608" s="231"/>
      <c r="F3608" s="232"/>
      <c r="G3608" s="192" t="s">
        <v>0</v>
      </c>
      <c r="H3608" s="191">
        <v>9.6874599999999997</v>
      </c>
      <c r="I3608" s="190">
        <v>6.46</v>
      </c>
      <c r="J3608" s="189">
        <v>136.84</v>
      </c>
    </row>
    <row r="3609" spans="1:10" ht="14.25" customHeight="1" x14ac:dyDescent="0.25">
      <c r="A3609" s="239" t="s">
        <v>2627</v>
      </c>
      <c r="B3609" s="240"/>
      <c r="C3609" s="240"/>
      <c r="D3609" s="240"/>
      <c r="E3609" s="241"/>
      <c r="F3609" s="188">
        <v>187.2</v>
      </c>
      <c r="G3609" s="239" t="s">
        <v>2626</v>
      </c>
      <c r="H3609" s="240"/>
      <c r="I3609" s="241"/>
      <c r="J3609" s="188">
        <v>874.3</v>
      </c>
    </row>
    <row r="3610" spans="1:10" ht="14.25" customHeight="1" x14ac:dyDescent="0.25">
      <c r="A3610" s="239" t="s">
        <v>2625</v>
      </c>
      <c r="B3610" s="240"/>
      <c r="C3610" s="240"/>
      <c r="D3610" s="240"/>
      <c r="E3610" s="241"/>
      <c r="F3610" s="188">
        <v>222.21</v>
      </c>
      <c r="G3610" s="239" t="s">
        <v>2624</v>
      </c>
      <c r="H3610" s="240"/>
      <c r="I3610" s="241"/>
      <c r="J3610" s="188">
        <v>196.46</v>
      </c>
    </row>
    <row r="3611" spans="1:10" ht="14.25" customHeight="1" x14ac:dyDescent="0.25">
      <c r="A3611" s="239" t="s">
        <v>2623</v>
      </c>
      <c r="B3611" s="240"/>
      <c r="C3611" s="240"/>
      <c r="D3611" s="240"/>
      <c r="E3611" s="241"/>
      <c r="F3611" s="188">
        <v>409.41</v>
      </c>
      <c r="G3611" s="239" t="s">
        <v>2622</v>
      </c>
      <c r="H3611" s="240"/>
      <c r="I3611" s="241"/>
      <c r="J3611" s="188">
        <v>1070.76</v>
      </c>
    </row>
    <row r="3612" spans="1:10" ht="14.25" customHeight="1" x14ac:dyDescent="0.25">
      <c r="A3612" s="196" t="s">
        <v>1188</v>
      </c>
      <c r="B3612" s="196" t="s">
        <v>2637</v>
      </c>
      <c r="C3612" s="196" t="s">
        <v>3416</v>
      </c>
      <c r="D3612" s="233" t="s">
        <v>1490</v>
      </c>
      <c r="E3612" s="234"/>
      <c r="F3612" s="234"/>
      <c r="G3612" s="234"/>
      <c r="H3612" s="234"/>
      <c r="I3612" s="235"/>
      <c r="J3612" s="196" t="s">
        <v>10</v>
      </c>
    </row>
    <row r="3613" spans="1:10" ht="14.25" customHeight="1" x14ac:dyDescent="0.25">
      <c r="A3613" s="195" t="s">
        <v>74</v>
      </c>
      <c r="B3613" s="195" t="s">
        <v>75</v>
      </c>
      <c r="C3613" s="195" t="s">
        <v>29</v>
      </c>
      <c r="D3613" s="236" t="s">
        <v>30</v>
      </c>
      <c r="E3613" s="237"/>
      <c r="F3613" s="238"/>
      <c r="G3613" s="195" t="s">
        <v>2635</v>
      </c>
      <c r="H3613" s="195" t="s">
        <v>1465</v>
      </c>
      <c r="I3613" s="194" t="s">
        <v>2634</v>
      </c>
      <c r="J3613" s="193" t="s">
        <v>76</v>
      </c>
    </row>
    <row r="3614" spans="1:10" ht="14.25" customHeight="1" x14ac:dyDescent="0.25">
      <c r="A3614" s="192" t="s">
        <v>2643</v>
      </c>
      <c r="B3614" s="192" t="s">
        <v>2642</v>
      </c>
      <c r="C3614" s="192" t="s">
        <v>1644</v>
      </c>
      <c r="D3614" s="230" t="s">
        <v>1645</v>
      </c>
      <c r="E3614" s="231"/>
      <c r="F3614" s="232"/>
      <c r="G3614" s="192" t="s">
        <v>19</v>
      </c>
      <c r="H3614" s="191">
        <v>6.1929999999999996</v>
      </c>
      <c r="I3614" s="190">
        <v>7.8502999999999998</v>
      </c>
      <c r="J3614" s="189">
        <v>48.62</v>
      </c>
    </row>
    <row r="3615" spans="1:10" ht="14.25" customHeight="1" x14ac:dyDescent="0.25">
      <c r="A3615" s="192" t="s">
        <v>2643</v>
      </c>
      <c r="B3615" s="192" t="s">
        <v>2642</v>
      </c>
      <c r="C3615" s="192" t="s">
        <v>2106</v>
      </c>
      <c r="D3615" s="230" t="s">
        <v>2107</v>
      </c>
      <c r="E3615" s="231"/>
      <c r="F3615" s="232"/>
      <c r="G3615" s="192" t="s">
        <v>1574</v>
      </c>
      <c r="H3615" s="191">
        <v>0.69299999999999995</v>
      </c>
      <c r="I3615" s="190">
        <v>46.931800000000003</v>
      </c>
      <c r="J3615" s="189">
        <v>32.520000000000003</v>
      </c>
    </row>
    <row r="3616" spans="1:10" ht="14.25" customHeight="1" x14ac:dyDescent="0.25">
      <c r="A3616" s="192" t="s">
        <v>2643</v>
      </c>
      <c r="B3616" s="192" t="s">
        <v>2642</v>
      </c>
      <c r="C3616" s="192" t="s">
        <v>1779</v>
      </c>
      <c r="D3616" s="230" t="s">
        <v>1780</v>
      </c>
      <c r="E3616" s="231"/>
      <c r="F3616" s="232"/>
      <c r="G3616" s="192" t="s">
        <v>1677</v>
      </c>
      <c r="H3616" s="191">
        <v>6.6000000000000003E-2</v>
      </c>
      <c r="I3616" s="190">
        <v>141.7756</v>
      </c>
      <c r="J3616" s="189">
        <v>9.36</v>
      </c>
    </row>
    <row r="3617" spans="1:10" ht="14.25" customHeight="1" x14ac:dyDescent="0.25">
      <c r="A3617" s="192" t="s">
        <v>2643</v>
      </c>
      <c r="B3617" s="192" t="s">
        <v>2642</v>
      </c>
      <c r="C3617" s="192" t="s">
        <v>2389</v>
      </c>
      <c r="D3617" s="230" t="s">
        <v>2390</v>
      </c>
      <c r="E3617" s="231"/>
      <c r="F3617" s="232"/>
      <c r="G3617" s="192" t="s">
        <v>19</v>
      </c>
      <c r="H3617" s="191">
        <v>0.38500000000000001</v>
      </c>
      <c r="I3617" s="190">
        <v>14.85</v>
      </c>
      <c r="J3617" s="189">
        <v>5.72</v>
      </c>
    </row>
    <row r="3618" spans="1:10" ht="14.25" customHeight="1" x14ac:dyDescent="0.25">
      <c r="A3618" s="192" t="s">
        <v>2643</v>
      </c>
      <c r="B3618" s="192" t="s">
        <v>2642</v>
      </c>
      <c r="C3618" s="192" t="s">
        <v>2219</v>
      </c>
      <c r="D3618" s="230" t="s">
        <v>2220</v>
      </c>
      <c r="E3618" s="231"/>
      <c r="F3618" s="232"/>
      <c r="G3618" s="192" t="s">
        <v>1677</v>
      </c>
      <c r="H3618" s="191">
        <v>9.9000000000000005E-2</v>
      </c>
      <c r="I3618" s="190">
        <v>166.0395</v>
      </c>
      <c r="J3618" s="189">
        <v>16.440000000000001</v>
      </c>
    </row>
    <row r="3619" spans="1:10" ht="14.25" customHeight="1" x14ac:dyDescent="0.25">
      <c r="A3619" s="192" t="s">
        <v>2643</v>
      </c>
      <c r="B3619" s="192" t="s">
        <v>2642</v>
      </c>
      <c r="C3619" s="192" t="s">
        <v>1696</v>
      </c>
      <c r="D3619" s="230" t="s">
        <v>1697</v>
      </c>
      <c r="E3619" s="231"/>
      <c r="F3619" s="232"/>
      <c r="G3619" s="192" t="s">
        <v>1677</v>
      </c>
      <c r="H3619" s="191">
        <v>1.0999999999999999E-2</v>
      </c>
      <c r="I3619" s="190">
        <v>72.913200000000003</v>
      </c>
      <c r="J3619" s="189">
        <v>0.8</v>
      </c>
    </row>
    <row r="3620" spans="1:10" ht="14.25" customHeight="1" x14ac:dyDescent="0.25">
      <c r="A3620" s="192" t="s">
        <v>2643</v>
      </c>
      <c r="B3620" s="192" t="s">
        <v>2642</v>
      </c>
      <c r="C3620" s="192" t="s">
        <v>2606</v>
      </c>
      <c r="D3620" s="230" t="s">
        <v>2607</v>
      </c>
      <c r="E3620" s="231"/>
      <c r="F3620" s="232"/>
      <c r="G3620" s="192" t="s">
        <v>1606</v>
      </c>
      <c r="H3620" s="191">
        <v>2.1999999999999999E-2</v>
      </c>
      <c r="I3620" s="190">
        <v>8.0853000000000002</v>
      </c>
      <c r="J3620" s="189">
        <v>0.18</v>
      </c>
    </row>
    <row r="3621" spans="1:10" ht="14.25" customHeight="1" x14ac:dyDescent="0.25">
      <c r="A3621" s="192" t="s">
        <v>2643</v>
      </c>
      <c r="B3621" s="192" t="s">
        <v>2630</v>
      </c>
      <c r="C3621" s="192" t="s">
        <v>2773</v>
      </c>
      <c r="D3621" s="230" t="s">
        <v>2014</v>
      </c>
      <c r="E3621" s="231"/>
      <c r="F3621" s="232"/>
      <c r="G3621" s="192" t="s">
        <v>19</v>
      </c>
      <c r="H3621" s="191">
        <v>0.14074999999999999</v>
      </c>
      <c r="I3621" s="190">
        <v>6.8537999999999997</v>
      </c>
      <c r="J3621" s="189">
        <v>0.96</v>
      </c>
    </row>
    <row r="3622" spans="1:10" ht="14.25" customHeight="1" x14ac:dyDescent="0.25">
      <c r="A3622" s="192" t="s">
        <v>2643</v>
      </c>
      <c r="B3622" s="192" t="s">
        <v>2630</v>
      </c>
      <c r="C3622" s="192" t="s">
        <v>2702</v>
      </c>
      <c r="D3622" s="230" t="s">
        <v>1597</v>
      </c>
      <c r="E3622" s="231"/>
      <c r="F3622" s="232"/>
      <c r="G3622" s="192" t="s">
        <v>1575</v>
      </c>
      <c r="H3622" s="191">
        <v>0.39551999999999998</v>
      </c>
      <c r="I3622" s="190">
        <v>78.9893</v>
      </c>
      <c r="J3622" s="189">
        <v>31.24</v>
      </c>
    </row>
    <row r="3623" spans="1:10" ht="14.25" customHeight="1" x14ac:dyDescent="0.25">
      <c r="A3623" s="192" t="s">
        <v>2643</v>
      </c>
      <c r="B3623" s="192" t="s">
        <v>2630</v>
      </c>
      <c r="C3623" s="192" t="s">
        <v>2700</v>
      </c>
      <c r="D3623" s="230" t="s">
        <v>1579</v>
      </c>
      <c r="E3623" s="231"/>
      <c r="F3623" s="232"/>
      <c r="G3623" s="192" t="s">
        <v>19</v>
      </c>
      <c r="H3623" s="201">
        <v>134.22100800000001</v>
      </c>
      <c r="I3623" s="190">
        <v>0.90739999999999998</v>
      </c>
      <c r="J3623" s="189">
        <v>121.79</v>
      </c>
    </row>
    <row r="3624" spans="1:10" ht="14.25" customHeight="1" x14ac:dyDescent="0.25">
      <c r="A3624" s="192" t="s">
        <v>2643</v>
      </c>
      <c r="B3624" s="192" t="s">
        <v>2630</v>
      </c>
      <c r="C3624" s="192" t="s">
        <v>2734</v>
      </c>
      <c r="D3624" s="230" t="s">
        <v>2009</v>
      </c>
      <c r="E3624" s="231"/>
      <c r="F3624" s="232"/>
      <c r="G3624" s="192" t="s">
        <v>2010</v>
      </c>
      <c r="H3624" s="191">
        <v>0.80873240000000002</v>
      </c>
      <c r="I3624" s="190">
        <v>0.95599999999999996</v>
      </c>
      <c r="J3624" s="189">
        <v>0.77</v>
      </c>
    </row>
    <row r="3625" spans="1:10" ht="14.25" customHeight="1" x14ac:dyDescent="0.25">
      <c r="A3625" s="192" t="s">
        <v>2643</v>
      </c>
      <c r="B3625" s="192" t="s">
        <v>2630</v>
      </c>
      <c r="C3625" s="192" t="s">
        <v>2761</v>
      </c>
      <c r="D3625" s="230" t="s">
        <v>1909</v>
      </c>
      <c r="E3625" s="231"/>
      <c r="F3625" s="232"/>
      <c r="G3625" s="192" t="s">
        <v>1606</v>
      </c>
      <c r="H3625" s="191">
        <v>3.7079999999999999E-3</v>
      </c>
      <c r="I3625" s="190">
        <v>4.8365999999999998</v>
      </c>
      <c r="J3625" s="189">
        <v>0.02</v>
      </c>
    </row>
    <row r="3626" spans="1:10" ht="14.25" customHeight="1" x14ac:dyDescent="0.25">
      <c r="A3626" s="192" t="s">
        <v>2643</v>
      </c>
      <c r="B3626" s="192" t="s">
        <v>2630</v>
      </c>
      <c r="C3626" s="192" t="s">
        <v>3415</v>
      </c>
      <c r="D3626" s="230" t="s">
        <v>2046</v>
      </c>
      <c r="E3626" s="231"/>
      <c r="F3626" s="232"/>
      <c r="G3626" s="192" t="s">
        <v>1574</v>
      </c>
      <c r="H3626" s="191">
        <v>1.155</v>
      </c>
      <c r="I3626" s="190">
        <v>1.1099000000000001</v>
      </c>
      <c r="J3626" s="189">
        <v>1.28</v>
      </c>
    </row>
    <row r="3627" spans="1:10" ht="22.9" customHeight="1" x14ac:dyDescent="0.25">
      <c r="A3627" s="192" t="s">
        <v>2643</v>
      </c>
      <c r="B3627" s="192" t="s">
        <v>2630</v>
      </c>
      <c r="C3627" s="192" t="s">
        <v>2696</v>
      </c>
      <c r="D3627" s="230" t="s">
        <v>1808</v>
      </c>
      <c r="E3627" s="231"/>
      <c r="F3627" s="232"/>
      <c r="G3627" s="192" t="s">
        <v>1575</v>
      </c>
      <c r="H3627" s="191">
        <v>0.28171200000000002</v>
      </c>
      <c r="I3627" s="190">
        <v>529.84389999999996</v>
      </c>
      <c r="J3627" s="189">
        <v>149.26</v>
      </c>
    </row>
    <row r="3628" spans="1:10" ht="22.9" customHeight="1" x14ac:dyDescent="0.25">
      <c r="A3628" s="192" t="s">
        <v>2725</v>
      </c>
      <c r="B3628" s="192" t="s">
        <v>2630</v>
      </c>
      <c r="C3628" s="192" t="s">
        <v>2750</v>
      </c>
      <c r="D3628" s="230" t="s">
        <v>2123</v>
      </c>
      <c r="E3628" s="231"/>
      <c r="F3628" s="232"/>
      <c r="G3628" s="192" t="s">
        <v>1</v>
      </c>
      <c r="H3628" s="191">
        <v>6.9999999999999997E-7</v>
      </c>
      <c r="I3628" s="190">
        <v>10510.0375</v>
      </c>
      <c r="J3628" s="189">
        <v>0.01</v>
      </c>
    </row>
    <row r="3629" spans="1:10" ht="13.9" customHeight="1" x14ac:dyDescent="0.25"/>
    <row r="3630" spans="1:10" ht="11.25" customHeight="1" x14ac:dyDescent="0.25">
      <c r="A3630" s="242" t="s">
        <v>2621</v>
      </c>
      <c r="B3630" s="242"/>
      <c r="C3630" s="242"/>
      <c r="D3630" s="242"/>
      <c r="E3630" s="242"/>
      <c r="F3630" s="242"/>
      <c r="G3630" s="242"/>
      <c r="H3630" s="242"/>
      <c r="I3630" s="242"/>
      <c r="J3630" s="242"/>
    </row>
    <row r="3631" spans="1:10" ht="11.25" customHeight="1" x14ac:dyDescent="0.25">
      <c r="A3631" s="242" t="s">
        <v>2620</v>
      </c>
      <c r="B3631" s="242"/>
      <c r="C3631" s="242"/>
      <c r="D3631" s="242"/>
      <c r="E3631" s="242"/>
      <c r="F3631" s="242"/>
      <c r="G3631" s="242"/>
      <c r="H3631" s="242"/>
      <c r="I3631" s="242"/>
      <c r="J3631" s="242"/>
    </row>
    <row r="3632" spans="1:10" ht="11.25" customHeight="1" x14ac:dyDescent="0.25">
      <c r="A3632" s="242" t="s">
        <v>2619</v>
      </c>
      <c r="B3632" s="242"/>
      <c r="C3632" s="242"/>
      <c r="D3632" s="242"/>
      <c r="E3632" s="242"/>
      <c r="F3632" s="242"/>
      <c r="G3632" s="242"/>
      <c r="H3632" s="242"/>
      <c r="I3632" s="242"/>
      <c r="J3632" s="242"/>
    </row>
    <row r="3633" spans="1:10" ht="70.900000000000006" customHeight="1" x14ac:dyDescent="0.25"/>
    <row r="3634" spans="1:10" ht="14.25" customHeight="1" x14ac:dyDescent="0.25">
      <c r="A3634" s="210" t="s">
        <v>2673</v>
      </c>
      <c r="B3634" s="211"/>
      <c r="C3634" s="211"/>
      <c r="D3634" s="211"/>
      <c r="E3634" s="211"/>
      <c r="F3634" s="211"/>
      <c r="G3634" s="211"/>
      <c r="H3634" s="211"/>
      <c r="I3634" s="211"/>
      <c r="J3634" s="212"/>
    </row>
    <row r="3635" spans="1:10" ht="14.25" customHeight="1" x14ac:dyDescent="0.25">
      <c r="A3635" s="200" t="s">
        <v>2672</v>
      </c>
      <c r="B3635" s="213" t="s">
        <v>77</v>
      </c>
      <c r="C3635" s="214"/>
      <c r="D3635" s="214"/>
      <c r="E3635" s="214"/>
      <c r="F3635" s="214"/>
      <c r="G3635" s="214"/>
      <c r="H3635" s="215"/>
      <c r="I3635" s="197" t="s">
        <v>2671</v>
      </c>
      <c r="J3635" s="192" t="s">
        <v>3414</v>
      </c>
    </row>
    <row r="3636" spans="1:10" ht="14.25" customHeight="1" x14ac:dyDescent="0.25">
      <c r="A3636" s="200" t="s">
        <v>81</v>
      </c>
      <c r="B3636" s="213" t="s">
        <v>85</v>
      </c>
      <c r="C3636" s="214"/>
      <c r="D3636" s="214"/>
      <c r="E3636" s="214"/>
      <c r="F3636" s="214"/>
      <c r="G3636" s="214"/>
      <c r="H3636" s="215"/>
      <c r="I3636" s="197" t="s">
        <v>2669</v>
      </c>
      <c r="J3636" s="202">
        <v>45477</v>
      </c>
    </row>
    <row r="3637" spans="1:10" ht="14.25" customHeight="1" x14ac:dyDescent="0.25">
      <c r="A3637" s="199" t="s">
        <v>2668</v>
      </c>
      <c r="B3637" s="213" t="s">
        <v>2667</v>
      </c>
      <c r="C3637" s="214"/>
      <c r="D3637" s="214"/>
      <c r="E3637" s="214"/>
      <c r="F3637" s="214"/>
      <c r="G3637" s="214"/>
      <c r="H3637" s="215"/>
      <c r="I3637" s="216" t="s">
        <v>2666</v>
      </c>
      <c r="J3637" s="217"/>
    </row>
    <row r="3638" spans="1:10" ht="14.25" customHeight="1" x14ac:dyDescent="0.25">
      <c r="A3638" s="218" t="s">
        <v>2665</v>
      </c>
      <c r="B3638" s="221" t="s">
        <v>2664</v>
      </c>
      <c r="C3638" s="222"/>
      <c r="D3638" s="222"/>
      <c r="E3638" s="222"/>
      <c r="F3638" s="222"/>
      <c r="G3638" s="222"/>
      <c r="H3638" s="223"/>
      <c r="I3638" s="197" t="s">
        <v>2663</v>
      </c>
      <c r="J3638" s="192" t="s">
        <v>2662</v>
      </c>
    </row>
    <row r="3639" spans="1:10" ht="14.25" customHeight="1" x14ac:dyDescent="0.25">
      <c r="A3639" s="219"/>
      <c r="B3639" s="224"/>
      <c r="C3639" s="225"/>
      <c r="D3639" s="225"/>
      <c r="E3639" s="225"/>
      <c r="F3639" s="225"/>
      <c r="G3639" s="225"/>
      <c r="H3639" s="226"/>
      <c r="I3639" s="198" t="s">
        <v>2661</v>
      </c>
      <c r="J3639" s="192" t="s">
        <v>2660</v>
      </c>
    </row>
    <row r="3640" spans="1:10" ht="14.25" customHeight="1" x14ac:dyDescent="0.25">
      <c r="A3640" s="219"/>
      <c r="B3640" s="224"/>
      <c r="C3640" s="225"/>
      <c r="D3640" s="225"/>
      <c r="E3640" s="225"/>
      <c r="F3640" s="225"/>
      <c r="G3640" s="225"/>
      <c r="H3640" s="226"/>
      <c r="I3640" s="216" t="s">
        <v>27</v>
      </c>
      <c r="J3640" s="217"/>
    </row>
    <row r="3641" spans="1:10" ht="14.25" customHeight="1" x14ac:dyDescent="0.25">
      <c r="A3641" s="219"/>
      <c r="B3641" s="227"/>
      <c r="C3641" s="228"/>
      <c r="D3641" s="228"/>
      <c r="E3641" s="228"/>
      <c r="F3641" s="228"/>
      <c r="G3641" s="228"/>
      <c r="H3641" s="229"/>
      <c r="I3641" s="197" t="s">
        <v>2659</v>
      </c>
      <c r="J3641" s="192" t="s">
        <v>2658</v>
      </c>
    </row>
    <row r="3642" spans="1:10" ht="14.25" customHeight="1" x14ac:dyDescent="0.25">
      <c r="A3642" s="220"/>
      <c r="B3642" s="230" t="s">
        <v>2383</v>
      </c>
      <c r="C3642" s="231"/>
      <c r="D3642" s="232"/>
      <c r="E3642" s="230" t="s">
        <v>2383</v>
      </c>
      <c r="F3642" s="231"/>
      <c r="G3642" s="231"/>
      <c r="H3642" s="232"/>
      <c r="I3642" s="197" t="s">
        <v>2657</v>
      </c>
      <c r="J3642" s="192" t="s">
        <v>2383</v>
      </c>
    </row>
    <row r="3643" spans="1:10" ht="14.25" customHeight="1" x14ac:dyDescent="0.25">
      <c r="A3643" s="197" t="s">
        <v>2656</v>
      </c>
      <c r="B3643" s="230" t="s">
        <v>2655</v>
      </c>
      <c r="C3643" s="231"/>
      <c r="D3643" s="231"/>
      <c r="E3643" s="231"/>
      <c r="F3643" s="231"/>
      <c r="G3643" s="231"/>
      <c r="H3643" s="231"/>
      <c r="I3643" s="231"/>
      <c r="J3643" s="232"/>
    </row>
    <row r="3644" spans="1:10" ht="22.9" customHeight="1" x14ac:dyDescent="0.25">
      <c r="A3644" s="192" t="s">
        <v>2725</v>
      </c>
      <c r="B3644" s="192" t="s">
        <v>2630</v>
      </c>
      <c r="C3644" s="192" t="s">
        <v>2746</v>
      </c>
      <c r="D3644" s="230" t="s">
        <v>2204</v>
      </c>
      <c r="E3644" s="231"/>
      <c r="F3644" s="232"/>
      <c r="G3644" s="192" t="s">
        <v>1</v>
      </c>
      <c r="H3644" s="191">
        <v>6.9599999999999998E-5</v>
      </c>
      <c r="I3644" s="190">
        <v>20420.8583</v>
      </c>
      <c r="J3644" s="189">
        <v>1.42</v>
      </c>
    </row>
    <row r="3645" spans="1:10" ht="14.25" customHeight="1" x14ac:dyDescent="0.25">
      <c r="A3645" s="192" t="s">
        <v>2631</v>
      </c>
      <c r="B3645" s="192" t="s">
        <v>2642</v>
      </c>
      <c r="C3645" s="192" t="s">
        <v>2771</v>
      </c>
      <c r="D3645" s="230" t="s">
        <v>2770</v>
      </c>
      <c r="E3645" s="231"/>
      <c r="F3645" s="232"/>
      <c r="G3645" s="192" t="s">
        <v>0</v>
      </c>
      <c r="H3645" s="191">
        <v>1.056</v>
      </c>
      <c r="I3645" s="190">
        <v>8.93</v>
      </c>
      <c r="J3645" s="189">
        <v>20.62</v>
      </c>
    </row>
    <row r="3646" spans="1:10" ht="14.25" customHeight="1" x14ac:dyDescent="0.25">
      <c r="A3646" s="192" t="s">
        <v>2631</v>
      </c>
      <c r="B3646" s="192" t="s">
        <v>2630</v>
      </c>
      <c r="C3646" s="192" t="s">
        <v>2693</v>
      </c>
      <c r="D3646" s="230" t="s">
        <v>2692</v>
      </c>
      <c r="E3646" s="231"/>
      <c r="F3646" s="232"/>
      <c r="G3646" s="192" t="s">
        <v>0</v>
      </c>
      <c r="H3646" s="191">
        <v>0.26400000000000001</v>
      </c>
      <c r="I3646" s="190">
        <v>6.7</v>
      </c>
      <c r="J3646" s="189">
        <v>3.87</v>
      </c>
    </row>
    <row r="3647" spans="1:10" ht="14.25" customHeight="1" x14ac:dyDescent="0.25">
      <c r="A3647" s="192" t="s">
        <v>2631</v>
      </c>
      <c r="B3647" s="192" t="s">
        <v>2630</v>
      </c>
      <c r="C3647" s="192" t="s">
        <v>2743</v>
      </c>
      <c r="D3647" s="230" t="s">
        <v>2742</v>
      </c>
      <c r="E3647" s="231"/>
      <c r="F3647" s="232"/>
      <c r="G3647" s="192" t="s">
        <v>0</v>
      </c>
      <c r="H3647" s="191">
        <v>0.45040000000000002</v>
      </c>
      <c r="I3647" s="190">
        <v>8.93</v>
      </c>
      <c r="J3647" s="189">
        <v>8.7899999999999991</v>
      </c>
    </row>
    <row r="3648" spans="1:10" ht="14.25" customHeight="1" x14ac:dyDescent="0.25">
      <c r="A3648" s="192" t="s">
        <v>2631</v>
      </c>
      <c r="B3648" s="192" t="s">
        <v>2630</v>
      </c>
      <c r="C3648" s="192" t="s">
        <v>3413</v>
      </c>
      <c r="D3648" s="230" t="s">
        <v>3412</v>
      </c>
      <c r="E3648" s="231"/>
      <c r="F3648" s="232"/>
      <c r="G3648" s="192" t="s">
        <v>0</v>
      </c>
      <c r="H3648" s="191">
        <v>0.21</v>
      </c>
      <c r="I3648" s="190">
        <v>6.7</v>
      </c>
      <c r="J3648" s="189">
        <v>3.08</v>
      </c>
    </row>
    <row r="3649" spans="1:10" ht="14.25" customHeight="1" x14ac:dyDescent="0.25">
      <c r="A3649" s="192" t="s">
        <v>2631</v>
      </c>
      <c r="B3649" s="192" t="s">
        <v>2630</v>
      </c>
      <c r="C3649" s="192" t="s">
        <v>2739</v>
      </c>
      <c r="D3649" s="230" t="s">
        <v>2738</v>
      </c>
      <c r="E3649" s="231"/>
      <c r="F3649" s="232"/>
      <c r="G3649" s="192" t="s">
        <v>0</v>
      </c>
      <c r="H3649" s="191">
        <v>7.1999999999999998E-3</v>
      </c>
      <c r="I3649" s="190">
        <v>9.89</v>
      </c>
      <c r="J3649" s="189">
        <v>0.16</v>
      </c>
    </row>
    <row r="3650" spans="1:10" ht="14.25" customHeight="1" x14ac:dyDescent="0.25">
      <c r="A3650" s="192" t="s">
        <v>2631</v>
      </c>
      <c r="B3650" s="192" t="s">
        <v>2630</v>
      </c>
      <c r="C3650" s="192" t="s">
        <v>2639</v>
      </c>
      <c r="D3650" s="230" t="s">
        <v>2638</v>
      </c>
      <c r="E3650" s="231"/>
      <c r="F3650" s="232"/>
      <c r="G3650" s="192" t="s">
        <v>0</v>
      </c>
      <c r="H3650" s="191">
        <v>0.10199999999999999</v>
      </c>
      <c r="I3650" s="190">
        <v>8.93</v>
      </c>
      <c r="J3650" s="189">
        <v>1.99</v>
      </c>
    </row>
    <row r="3651" spans="1:10" ht="14.25" customHeight="1" x14ac:dyDescent="0.25">
      <c r="A3651" s="192" t="s">
        <v>2631</v>
      </c>
      <c r="B3651" s="192" t="s">
        <v>2630</v>
      </c>
      <c r="C3651" s="192" t="s">
        <v>2646</v>
      </c>
      <c r="D3651" s="230" t="s">
        <v>2645</v>
      </c>
      <c r="E3651" s="231"/>
      <c r="F3651" s="232"/>
      <c r="G3651" s="192" t="s">
        <v>0</v>
      </c>
      <c r="H3651" s="191">
        <v>8.4685240000000004</v>
      </c>
      <c r="I3651" s="190">
        <v>6.46</v>
      </c>
      <c r="J3651" s="189">
        <v>25.71</v>
      </c>
    </row>
    <row r="3652" spans="1:10" ht="14.25" customHeight="1" x14ac:dyDescent="0.25">
      <c r="A3652" s="192" t="s">
        <v>2631</v>
      </c>
      <c r="B3652" s="192" t="s">
        <v>2630</v>
      </c>
      <c r="C3652" s="192" t="s">
        <v>2713</v>
      </c>
      <c r="D3652" s="230" t="s">
        <v>2712</v>
      </c>
      <c r="E3652" s="231"/>
      <c r="F3652" s="232"/>
      <c r="G3652" s="192" t="s">
        <v>0</v>
      </c>
      <c r="H3652" s="191">
        <v>0.62793600000000005</v>
      </c>
      <c r="I3652" s="190">
        <v>6.7</v>
      </c>
      <c r="J3652" s="189">
        <v>9.1999999999999993</v>
      </c>
    </row>
    <row r="3653" spans="1:10" ht="14.25" customHeight="1" x14ac:dyDescent="0.25">
      <c r="A3653" s="239" t="s">
        <v>2627</v>
      </c>
      <c r="B3653" s="240"/>
      <c r="C3653" s="240"/>
      <c r="D3653" s="240"/>
      <c r="E3653" s="241"/>
      <c r="F3653" s="188">
        <v>76.53</v>
      </c>
      <c r="G3653" s="239" t="s">
        <v>2626</v>
      </c>
      <c r="H3653" s="240"/>
      <c r="I3653" s="241"/>
      <c r="J3653" s="188">
        <v>671.65</v>
      </c>
    </row>
    <row r="3654" spans="1:10" ht="14.25" customHeight="1" x14ac:dyDescent="0.25">
      <c r="A3654" s="239" t="s">
        <v>2625</v>
      </c>
      <c r="B3654" s="240"/>
      <c r="C3654" s="240"/>
      <c r="D3654" s="240"/>
      <c r="E3654" s="241"/>
      <c r="F3654" s="188">
        <v>90.85</v>
      </c>
      <c r="G3654" s="239" t="s">
        <v>2624</v>
      </c>
      <c r="H3654" s="240"/>
      <c r="I3654" s="241"/>
      <c r="J3654" s="188">
        <v>150.91999999999999</v>
      </c>
    </row>
    <row r="3655" spans="1:10" ht="14.25" customHeight="1" x14ac:dyDescent="0.25">
      <c r="A3655" s="239" t="s">
        <v>2623</v>
      </c>
      <c r="B3655" s="240"/>
      <c r="C3655" s="240"/>
      <c r="D3655" s="240"/>
      <c r="E3655" s="241"/>
      <c r="F3655" s="188">
        <v>167.38</v>
      </c>
      <c r="G3655" s="239" t="s">
        <v>2622</v>
      </c>
      <c r="H3655" s="240"/>
      <c r="I3655" s="241"/>
      <c r="J3655" s="188">
        <v>822.57</v>
      </c>
    </row>
    <row r="3656" spans="1:10" ht="14.25" customHeight="1" x14ac:dyDescent="0.25">
      <c r="A3656" s="196" t="s">
        <v>1189</v>
      </c>
      <c r="B3656" s="196" t="s">
        <v>2637</v>
      </c>
      <c r="C3656" s="196" t="s">
        <v>3411</v>
      </c>
      <c r="D3656" s="233" t="s">
        <v>1513</v>
      </c>
      <c r="E3656" s="234"/>
      <c r="F3656" s="234"/>
      <c r="G3656" s="234"/>
      <c r="H3656" s="234"/>
      <c r="I3656" s="235"/>
      <c r="J3656" s="196" t="s">
        <v>10</v>
      </c>
    </row>
    <row r="3657" spans="1:10" ht="14.25" customHeight="1" x14ac:dyDescent="0.25">
      <c r="A3657" s="195" t="s">
        <v>74</v>
      </c>
      <c r="B3657" s="195" t="s">
        <v>75</v>
      </c>
      <c r="C3657" s="195" t="s">
        <v>29</v>
      </c>
      <c r="D3657" s="236" t="s">
        <v>30</v>
      </c>
      <c r="E3657" s="237"/>
      <c r="F3657" s="238"/>
      <c r="G3657" s="195" t="s">
        <v>2635</v>
      </c>
      <c r="H3657" s="195" t="s">
        <v>1465</v>
      </c>
      <c r="I3657" s="194" t="s">
        <v>2634</v>
      </c>
      <c r="J3657" s="193" t="s">
        <v>76</v>
      </c>
    </row>
    <row r="3658" spans="1:10" ht="14.25" customHeight="1" x14ac:dyDescent="0.25">
      <c r="A3658" s="192" t="s">
        <v>2643</v>
      </c>
      <c r="B3658" s="192" t="s">
        <v>2630</v>
      </c>
      <c r="C3658" s="192" t="s">
        <v>2791</v>
      </c>
      <c r="D3658" s="230" t="s">
        <v>2158</v>
      </c>
      <c r="E3658" s="231"/>
      <c r="F3658" s="232"/>
      <c r="G3658" s="192" t="s">
        <v>1</v>
      </c>
      <c r="H3658" s="191">
        <v>0.1</v>
      </c>
      <c r="I3658" s="190">
        <v>6.0761000000000003</v>
      </c>
      <c r="J3658" s="189">
        <v>0.61</v>
      </c>
    </row>
    <row r="3659" spans="1:10" ht="22.9" customHeight="1" x14ac:dyDescent="0.25">
      <c r="A3659" s="192" t="s">
        <v>2643</v>
      </c>
      <c r="B3659" s="192" t="s">
        <v>2630</v>
      </c>
      <c r="C3659" s="192" t="s">
        <v>3410</v>
      </c>
      <c r="D3659" s="230" t="s">
        <v>2187</v>
      </c>
      <c r="E3659" s="231"/>
      <c r="F3659" s="232"/>
      <c r="G3659" s="192" t="s">
        <v>1</v>
      </c>
      <c r="H3659" s="191">
        <v>0.66</v>
      </c>
      <c r="I3659" s="190">
        <v>10.54</v>
      </c>
      <c r="J3659" s="189">
        <v>6.96</v>
      </c>
    </row>
    <row r="3660" spans="1:10" ht="14.25" customHeight="1" x14ac:dyDescent="0.25">
      <c r="A3660" s="192" t="s">
        <v>2643</v>
      </c>
      <c r="B3660" s="192" t="s">
        <v>2630</v>
      </c>
      <c r="C3660" s="192" t="s">
        <v>3409</v>
      </c>
      <c r="D3660" s="230" t="s">
        <v>2588</v>
      </c>
      <c r="E3660" s="231"/>
      <c r="F3660" s="232"/>
      <c r="G3660" s="192" t="s">
        <v>1</v>
      </c>
      <c r="H3660" s="191">
        <v>1.3</v>
      </c>
      <c r="I3660" s="190">
        <v>8.1000000000000003E-2</v>
      </c>
      <c r="J3660" s="189">
        <v>0.11</v>
      </c>
    </row>
    <row r="3661" spans="1:10" ht="22.9" customHeight="1" x14ac:dyDescent="0.25">
      <c r="A3661" s="192" t="s">
        <v>2643</v>
      </c>
      <c r="B3661" s="192" t="s">
        <v>2630</v>
      </c>
      <c r="C3661" s="192" t="s">
        <v>3408</v>
      </c>
      <c r="D3661" s="230" t="s">
        <v>1887</v>
      </c>
      <c r="E3661" s="231"/>
      <c r="F3661" s="232"/>
      <c r="G3661" s="192" t="s">
        <v>10</v>
      </c>
      <c r="H3661" s="191">
        <v>1.1000000000000001</v>
      </c>
      <c r="I3661" s="190">
        <v>37.088500000000003</v>
      </c>
      <c r="J3661" s="189">
        <v>40.799999999999997</v>
      </c>
    </row>
    <row r="3662" spans="1:10" ht="22.9" customHeight="1" x14ac:dyDescent="0.25">
      <c r="A3662" s="192" t="s">
        <v>2643</v>
      </c>
      <c r="B3662" s="192" t="s">
        <v>2630</v>
      </c>
      <c r="C3662" s="192" t="s">
        <v>3407</v>
      </c>
      <c r="D3662" s="230" t="s">
        <v>2243</v>
      </c>
      <c r="E3662" s="231"/>
      <c r="F3662" s="232"/>
      <c r="G3662" s="192" t="s">
        <v>1</v>
      </c>
      <c r="H3662" s="191">
        <v>0.66</v>
      </c>
      <c r="I3662" s="190">
        <v>6.9429999999999996</v>
      </c>
      <c r="J3662" s="189">
        <v>4.58</v>
      </c>
    </row>
    <row r="3663" spans="1:10" ht="22.9" customHeight="1" x14ac:dyDescent="0.25">
      <c r="A3663" s="192" t="s">
        <v>2643</v>
      </c>
      <c r="B3663" s="192" t="s">
        <v>2630</v>
      </c>
      <c r="C3663" s="192" t="s">
        <v>3406</v>
      </c>
      <c r="D3663" s="230" t="s">
        <v>2345</v>
      </c>
      <c r="E3663" s="231"/>
      <c r="F3663" s="232"/>
      <c r="G3663" s="192" t="s">
        <v>1</v>
      </c>
      <c r="H3663" s="191">
        <v>0.33</v>
      </c>
      <c r="I3663" s="190">
        <v>7.5343999999999998</v>
      </c>
      <c r="J3663" s="189">
        <v>2.4900000000000002</v>
      </c>
    </row>
    <row r="3664" spans="1:10" ht="14.25" customHeight="1" x14ac:dyDescent="0.25">
      <c r="A3664" s="192" t="s">
        <v>2643</v>
      </c>
      <c r="B3664" s="192" t="s">
        <v>2630</v>
      </c>
      <c r="C3664" s="192" t="s">
        <v>3405</v>
      </c>
      <c r="D3664" s="230" t="s">
        <v>2363</v>
      </c>
      <c r="E3664" s="231"/>
      <c r="F3664" s="232"/>
      <c r="G3664" s="192" t="s">
        <v>1</v>
      </c>
      <c r="H3664" s="191">
        <v>1.3</v>
      </c>
      <c r="I3664" s="190">
        <v>6.4799999999999996E-2</v>
      </c>
      <c r="J3664" s="189">
        <v>0.08</v>
      </c>
    </row>
    <row r="3665" spans="1:10" ht="14.25" customHeight="1" x14ac:dyDescent="0.25">
      <c r="A3665" s="192" t="s">
        <v>2631</v>
      </c>
      <c r="B3665" s="192" t="s">
        <v>2630</v>
      </c>
      <c r="C3665" s="192" t="s">
        <v>2870</v>
      </c>
      <c r="D3665" s="230" t="s">
        <v>2869</v>
      </c>
      <c r="E3665" s="231"/>
      <c r="F3665" s="232"/>
      <c r="G3665" s="192" t="s">
        <v>0</v>
      </c>
      <c r="H3665" s="191">
        <v>1.2999999999999999E-3</v>
      </c>
      <c r="I3665" s="190">
        <v>8.93</v>
      </c>
      <c r="J3665" s="189">
        <v>0.03</v>
      </c>
    </row>
    <row r="3666" spans="1:10" ht="14.25" customHeight="1" x14ac:dyDescent="0.25">
      <c r="A3666" s="192" t="s">
        <v>2631</v>
      </c>
      <c r="B3666" s="192" t="s">
        <v>2630</v>
      </c>
      <c r="C3666" s="192" t="s">
        <v>2639</v>
      </c>
      <c r="D3666" s="230" t="s">
        <v>2638</v>
      </c>
      <c r="E3666" s="231"/>
      <c r="F3666" s="232"/>
      <c r="G3666" s="192" t="s">
        <v>0</v>
      </c>
      <c r="H3666" s="191">
        <v>0.2122145</v>
      </c>
      <c r="I3666" s="190">
        <v>8.93</v>
      </c>
      <c r="J3666" s="189">
        <v>4.1399999999999997</v>
      </c>
    </row>
    <row r="3667" spans="1:10" ht="14.25" customHeight="1" x14ac:dyDescent="0.25">
      <c r="A3667" s="192" t="s">
        <v>2631</v>
      </c>
      <c r="B3667" s="192" t="s">
        <v>2630</v>
      </c>
      <c r="C3667" s="192" t="s">
        <v>2646</v>
      </c>
      <c r="D3667" s="230" t="s">
        <v>2645</v>
      </c>
      <c r="E3667" s="231"/>
      <c r="F3667" s="232"/>
      <c r="G3667" s="192" t="s">
        <v>0</v>
      </c>
      <c r="H3667" s="191">
        <v>0.2122145</v>
      </c>
      <c r="I3667" s="190">
        <v>6.46</v>
      </c>
      <c r="J3667" s="189">
        <v>3</v>
      </c>
    </row>
    <row r="3668" spans="1:10" ht="14.25" customHeight="1" x14ac:dyDescent="0.25">
      <c r="A3668" s="239" t="s">
        <v>2627</v>
      </c>
      <c r="B3668" s="240"/>
      <c r="C3668" s="240"/>
      <c r="D3668" s="240"/>
      <c r="E3668" s="241"/>
      <c r="F3668" s="188">
        <v>3.28</v>
      </c>
      <c r="G3668" s="239" t="s">
        <v>2626</v>
      </c>
      <c r="H3668" s="240"/>
      <c r="I3668" s="241"/>
      <c r="J3668" s="188">
        <v>66.069999999999993</v>
      </c>
    </row>
    <row r="3669" spans="1:10" ht="14.25" customHeight="1" x14ac:dyDescent="0.25">
      <c r="A3669" s="239" t="s">
        <v>2625</v>
      </c>
      <c r="B3669" s="240"/>
      <c r="C3669" s="240"/>
      <c r="D3669" s="240"/>
      <c r="E3669" s="241"/>
      <c r="F3669" s="188">
        <v>3.89</v>
      </c>
      <c r="G3669" s="239" t="s">
        <v>2624</v>
      </c>
      <c r="H3669" s="240"/>
      <c r="I3669" s="241"/>
      <c r="J3669" s="188">
        <v>14.85</v>
      </c>
    </row>
    <row r="3670" spans="1:10" ht="14.25" customHeight="1" x14ac:dyDescent="0.25">
      <c r="A3670" s="239" t="s">
        <v>2623</v>
      </c>
      <c r="B3670" s="240"/>
      <c r="C3670" s="240"/>
      <c r="D3670" s="240"/>
      <c r="E3670" s="241"/>
      <c r="F3670" s="188">
        <v>7.17</v>
      </c>
      <c r="G3670" s="239" t="s">
        <v>2622</v>
      </c>
      <c r="H3670" s="240"/>
      <c r="I3670" s="241"/>
      <c r="J3670" s="188">
        <v>80.92</v>
      </c>
    </row>
    <row r="3671" spans="1:10" ht="14.25" customHeight="1" x14ac:dyDescent="0.25">
      <c r="A3671" s="196" t="s">
        <v>1190</v>
      </c>
      <c r="B3671" s="196" t="s">
        <v>2630</v>
      </c>
      <c r="C3671" s="196" t="s">
        <v>3404</v>
      </c>
      <c r="D3671" s="233" t="s">
        <v>549</v>
      </c>
      <c r="E3671" s="234"/>
      <c r="F3671" s="234"/>
      <c r="G3671" s="234"/>
      <c r="H3671" s="234"/>
      <c r="I3671" s="235"/>
      <c r="J3671" s="196" t="s">
        <v>10</v>
      </c>
    </row>
    <row r="3672" spans="1:10" ht="14.25" customHeight="1" x14ac:dyDescent="0.25">
      <c r="A3672" s="195" t="s">
        <v>74</v>
      </c>
      <c r="B3672" s="195" t="s">
        <v>75</v>
      </c>
      <c r="C3672" s="195" t="s">
        <v>29</v>
      </c>
      <c r="D3672" s="236" t="s">
        <v>30</v>
      </c>
      <c r="E3672" s="237"/>
      <c r="F3672" s="238"/>
      <c r="G3672" s="195" t="s">
        <v>2635</v>
      </c>
      <c r="H3672" s="195" t="s">
        <v>1465</v>
      </c>
      <c r="I3672" s="194" t="s">
        <v>2634</v>
      </c>
      <c r="J3672" s="193" t="s">
        <v>76</v>
      </c>
    </row>
    <row r="3673" spans="1:10" ht="22.9" customHeight="1" x14ac:dyDescent="0.25">
      <c r="A3673" s="192" t="s">
        <v>2643</v>
      </c>
      <c r="B3673" s="192" t="s">
        <v>2630</v>
      </c>
      <c r="C3673" s="192" t="s">
        <v>3403</v>
      </c>
      <c r="D3673" s="230" t="s">
        <v>1916</v>
      </c>
      <c r="E3673" s="231"/>
      <c r="F3673" s="232"/>
      <c r="G3673" s="192" t="s">
        <v>10</v>
      </c>
      <c r="H3673" s="191">
        <v>1.0353000000000001</v>
      </c>
      <c r="I3673" s="190">
        <v>19.589300000000001</v>
      </c>
      <c r="J3673" s="189">
        <v>20.28</v>
      </c>
    </row>
    <row r="3674" spans="1:10" ht="14.25" customHeight="1" x14ac:dyDescent="0.25">
      <c r="A3674" s="192" t="s">
        <v>2643</v>
      </c>
      <c r="B3674" s="192" t="s">
        <v>2630</v>
      </c>
      <c r="C3674" s="192" t="s">
        <v>2776</v>
      </c>
      <c r="D3674" s="230" t="s">
        <v>2260</v>
      </c>
      <c r="E3674" s="231"/>
      <c r="F3674" s="232"/>
      <c r="G3674" s="192" t="s">
        <v>1</v>
      </c>
      <c r="H3674" s="191">
        <v>2.7E-2</v>
      </c>
      <c r="I3674" s="190">
        <v>1.4663999999999999</v>
      </c>
      <c r="J3674" s="189">
        <v>0.04</v>
      </c>
    </row>
    <row r="3675" spans="1:10" ht="14.25" customHeight="1" x14ac:dyDescent="0.25">
      <c r="A3675" s="192" t="s">
        <v>2631</v>
      </c>
      <c r="B3675" s="192" t="s">
        <v>2630</v>
      </c>
      <c r="C3675" s="192" t="s">
        <v>2723</v>
      </c>
      <c r="D3675" s="230" t="s">
        <v>2722</v>
      </c>
      <c r="E3675" s="231"/>
      <c r="F3675" s="232"/>
      <c r="G3675" s="192" t="s">
        <v>0</v>
      </c>
      <c r="H3675" s="191">
        <v>6.1372200000000002E-2</v>
      </c>
      <c r="I3675" s="190">
        <v>6.7</v>
      </c>
      <c r="J3675" s="189">
        <v>0.9</v>
      </c>
    </row>
    <row r="3676" spans="1:10" ht="14.25" customHeight="1" x14ac:dyDescent="0.25">
      <c r="A3676" s="192" t="s">
        <v>2631</v>
      </c>
      <c r="B3676" s="192" t="s">
        <v>2630</v>
      </c>
      <c r="C3676" s="192" t="s">
        <v>2719</v>
      </c>
      <c r="D3676" s="230" t="s">
        <v>2718</v>
      </c>
      <c r="E3676" s="231"/>
      <c r="F3676" s="232"/>
      <c r="G3676" s="192" t="s">
        <v>0</v>
      </c>
      <c r="H3676" s="191">
        <v>6.1372200000000002E-2</v>
      </c>
      <c r="I3676" s="190">
        <v>8.93</v>
      </c>
      <c r="J3676" s="189">
        <v>1.2</v>
      </c>
    </row>
    <row r="3677" spans="1:10" ht="14.25" customHeight="1" x14ac:dyDescent="0.25">
      <c r="A3677" s="239" t="s">
        <v>2627</v>
      </c>
      <c r="B3677" s="240"/>
      <c r="C3677" s="240"/>
      <c r="D3677" s="240"/>
      <c r="E3677" s="241"/>
      <c r="F3677" s="188">
        <v>0.96</v>
      </c>
      <c r="G3677" s="239" t="s">
        <v>2626</v>
      </c>
      <c r="H3677" s="240"/>
      <c r="I3677" s="241"/>
      <c r="J3677" s="188">
        <v>23.29</v>
      </c>
    </row>
    <row r="3678" spans="1:10" ht="14.25" customHeight="1" x14ac:dyDescent="0.25">
      <c r="A3678" s="239" t="s">
        <v>2625</v>
      </c>
      <c r="B3678" s="240"/>
      <c r="C3678" s="240"/>
      <c r="D3678" s="240"/>
      <c r="E3678" s="241"/>
      <c r="F3678" s="188">
        <v>1.1299999999999999</v>
      </c>
      <c r="G3678" s="239" t="s">
        <v>2624</v>
      </c>
      <c r="H3678" s="240"/>
      <c r="I3678" s="241"/>
      <c r="J3678" s="188">
        <v>5.23</v>
      </c>
    </row>
    <row r="3679" spans="1:10" ht="14.25" customHeight="1" x14ac:dyDescent="0.25">
      <c r="A3679" s="239" t="s">
        <v>2623</v>
      </c>
      <c r="B3679" s="240"/>
      <c r="C3679" s="240"/>
      <c r="D3679" s="240"/>
      <c r="E3679" s="241"/>
      <c r="F3679" s="188">
        <v>2.09</v>
      </c>
      <c r="G3679" s="239" t="s">
        <v>2622</v>
      </c>
      <c r="H3679" s="240"/>
      <c r="I3679" s="241"/>
      <c r="J3679" s="188">
        <v>28.52</v>
      </c>
    </row>
    <row r="3680" spans="1:10" ht="14.25" customHeight="1" x14ac:dyDescent="0.25">
      <c r="A3680" s="196" t="s">
        <v>1191</v>
      </c>
      <c r="B3680" s="196" t="s">
        <v>2630</v>
      </c>
      <c r="C3680" s="196" t="s">
        <v>3402</v>
      </c>
      <c r="D3680" s="233" t="s">
        <v>550</v>
      </c>
      <c r="E3680" s="234"/>
      <c r="F3680" s="234"/>
      <c r="G3680" s="234"/>
      <c r="H3680" s="234"/>
      <c r="I3680" s="235"/>
      <c r="J3680" s="196" t="s">
        <v>10</v>
      </c>
    </row>
    <row r="3681" spans="1:10" ht="14.25" customHeight="1" x14ac:dyDescent="0.25">
      <c r="A3681" s="195" t="s">
        <v>74</v>
      </c>
      <c r="B3681" s="195" t="s">
        <v>75</v>
      </c>
      <c r="C3681" s="195" t="s">
        <v>29</v>
      </c>
      <c r="D3681" s="236" t="s">
        <v>30</v>
      </c>
      <c r="E3681" s="237"/>
      <c r="F3681" s="238"/>
      <c r="G3681" s="195" t="s">
        <v>2635</v>
      </c>
      <c r="H3681" s="195" t="s">
        <v>1465</v>
      </c>
      <c r="I3681" s="194" t="s">
        <v>2634</v>
      </c>
      <c r="J3681" s="193" t="s">
        <v>76</v>
      </c>
    </row>
    <row r="3682" spans="1:10" ht="22.9" customHeight="1" x14ac:dyDescent="0.25">
      <c r="A3682" s="192" t="s">
        <v>2643</v>
      </c>
      <c r="B3682" s="192" t="s">
        <v>2630</v>
      </c>
      <c r="C3682" s="192" t="s">
        <v>3401</v>
      </c>
      <c r="D3682" s="230" t="s">
        <v>2066</v>
      </c>
      <c r="E3682" s="231"/>
      <c r="F3682" s="232"/>
      <c r="G3682" s="192" t="s">
        <v>10</v>
      </c>
      <c r="H3682" s="191">
        <v>1.0353000000000001</v>
      </c>
      <c r="I3682" s="190">
        <v>23.648199999999999</v>
      </c>
      <c r="J3682" s="189">
        <v>24.48</v>
      </c>
    </row>
    <row r="3683" spans="1:10" ht="14.25" customHeight="1" x14ac:dyDescent="0.25">
      <c r="A3683" s="192" t="s">
        <v>2643</v>
      </c>
      <c r="B3683" s="192" t="s">
        <v>2630</v>
      </c>
      <c r="C3683" s="192" t="s">
        <v>2776</v>
      </c>
      <c r="D3683" s="230" t="s">
        <v>2260</v>
      </c>
      <c r="E3683" s="231"/>
      <c r="F3683" s="232"/>
      <c r="G3683" s="192" t="s">
        <v>1</v>
      </c>
      <c r="H3683" s="191">
        <v>4.2000000000000003E-2</v>
      </c>
      <c r="I3683" s="190">
        <v>1.4663999999999999</v>
      </c>
      <c r="J3683" s="189">
        <v>0.06</v>
      </c>
    </row>
    <row r="3684" spans="1:10" ht="14.25" customHeight="1" x14ac:dyDescent="0.25">
      <c r="A3684" s="192" t="s">
        <v>2631</v>
      </c>
      <c r="B3684" s="192" t="s">
        <v>2630</v>
      </c>
      <c r="C3684" s="192" t="s">
        <v>2723</v>
      </c>
      <c r="D3684" s="230" t="s">
        <v>2722</v>
      </c>
      <c r="E3684" s="231"/>
      <c r="F3684" s="232"/>
      <c r="G3684" s="192" t="s">
        <v>0</v>
      </c>
      <c r="H3684" s="191">
        <v>8.7542099999999998E-2</v>
      </c>
      <c r="I3684" s="190">
        <v>6.7</v>
      </c>
      <c r="J3684" s="189">
        <v>1.28</v>
      </c>
    </row>
    <row r="3685" spans="1:10" ht="14.25" customHeight="1" x14ac:dyDescent="0.25">
      <c r="A3685" s="192" t="s">
        <v>2631</v>
      </c>
      <c r="B3685" s="192" t="s">
        <v>2630</v>
      </c>
      <c r="C3685" s="192" t="s">
        <v>2719</v>
      </c>
      <c r="D3685" s="230" t="s">
        <v>2718</v>
      </c>
      <c r="E3685" s="231"/>
      <c r="F3685" s="232"/>
      <c r="G3685" s="192" t="s">
        <v>0</v>
      </c>
      <c r="H3685" s="191">
        <v>8.7542099999999998E-2</v>
      </c>
      <c r="I3685" s="190">
        <v>8.93</v>
      </c>
      <c r="J3685" s="189">
        <v>1.71</v>
      </c>
    </row>
    <row r="3686" spans="1:10" ht="14.25" customHeight="1" x14ac:dyDescent="0.25">
      <c r="A3686" s="239" t="s">
        <v>2627</v>
      </c>
      <c r="B3686" s="240"/>
      <c r="C3686" s="240"/>
      <c r="D3686" s="240"/>
      <c r="E3686" s="241"/>
      <c r="F3686" s="188">
        <v>1.37</v>
      </c>
      <c r="G3686" s="239" t="s">
        <v>2626</v>
      </c>
      <c r="H3686" s="240"/>
      <c r="I3686" s="241"/>
      <c r="J3686" s="188">
        <v>28.77</v>
      </c>
    </row>
    <row r="3687" spans="1:10" ht="14.25" customHeight="1" x14ac:dyDescent="0.25">
      <c r="A3687" s="239" t="s">
        <v>2625</v>
      </c>
      <c r="B3687" s="240"/>
      <c r="C3687" s="240"/>
      <c r="D3687" s="240"/>
      <c r="E3687" s="241"/>
      <c r="F3687" s="188">
        <v>1.62</v>
      </c>
      <c r="G3687" s="239" t="s">
        <v>2624</v>
      </c>
      <c r="H3687" s="240"/>
      <c r="I3687" s="241"/>
      <c r="J3687" s="188">
        <v>6.46</v>
      </c>
    </row>
    <row r="3688" spans="1:10" ht="14.25" customHeight="1" x14ac:dyDescent="0.25">
      <c r="A3688" s="239" t="s">
        <v>2623</v>
      </c>
      <c r="B3688" s="240"/>
      <c r="C3688" s="240"/>
      <c r="D3688" s="240"/>
      <c r="E3688" s="241"/>
      <c r="F3688" s="188">
        <v>2.99</v>
      </c>
      <c r="G3688" s="239" t="s">
        <v>2622</v>
      </c>
      <c r="H3688" s="240"/>
      <c r="I3688" s="241"/>
      <c r="J3688" s="188">
        <v>35.229999999999997</v>
      </c>
    </row>
    <row r="3689" spans="1:10" ht="14.25" customHeight="1" x14ac:dyDescent="0.25">
      <c r="A3689" s="196" t="s">
        <v>1192</v>
      </c>
      <c r="B3689" s="196" t="s">
        <v>2642</v>
      </c>
      <c r="C3689" s="196" t="s">
        <v>3400</v>
      </c>
      <c r="D3689" s="233" t="s">
        <v>551</v>
      </c>
      <c r="E3689" s="234"/>
      <c r="F3689" s="234"/>
      <c r="G3689" s="234"/>
      <c r="H3689" s="234"/>
      <c r="I3689" s="235"/>
      <c r="J3689" s="196" t="s">
        <v>10</v>
      </c>
    </row>
    <row r="3690" spans="1:10" ht="14.25" customHeight="1" x14ac:dyDescent="0.25">
      <c r="A3690" s="195" t="s">
        <v>74</v>
      </c>
      <c r="B3690" s="195" t="s">
        <v>75</v>
      </c>
      <c r="C3690" s="195" t="s">
        <v>29</v>
      </c>
      <c r="D3690" s="236" t="s">
        <v>30</v>
      </c>
      <c r="E3690" s="237"/>
      <c r="F3690" s="238"/>
      <c r="G3690" s="195" t="s">
        <v>2635</v>
      </c>
      <c r="H3690" s="195" t="s">
        <v>1465</v>
      </c>
      <c r="I3690" s="194" t="s">
        <v>2634</v>
      </c>
      <c r="J3690" s="193" t="s">
        <v>76</v>
      </c>
    </row>
    <row r="3691" spans="1:10" ht="14.25" customHeight="1" x14ac:dyDescent="0.25">
      <c r="A3691" s="192" t="s">
        <v>2643</v>
      </c>
      <c r="B3691" s="192" t="s">
        <v>2642</v>
      </c>
      <c r="C3691" s="192" t="s">
        <v>2164</v>
      </c>
      <c r="D3691" s="230" t="s">
        <v>2165</v>
      </c>
      <c r="E3691" s="231"/>
      <c r="F3691" s="232"/>
      <c r="G3691" s="192" t="s">
        <v>1606</v>
      </c>
      <c r="H3691" s="191">
        <v>0.01</v>
      </c>
      <c r="I3691" s="190">
        <v>35.711300000000001</v>
      </c>
      <c r="J3691" s="189">
        <v>0.36</v>
      </c>
    </row>
    <row r="3692" spans="1:10" ht="14.25" customHeight="1" x14ac:dyDescent="0.25">
      <c r="A3692" s="192" t="s">
        <v>2643</v>
      </c>
      <c r="B3692" s="192" t="s">
        <v>2642</v>
      </c>
      <c r="C3692" s="192" t="s">
        <v>1694</v>
      </c>
      <c r="D3692" s="230" t="s">
        <v>551</v>
      </c>
      <c r="E3692" s="231"/>
      <c r="F3692" s="232"/>
      <c r="G3692" s="192" t="s">
        <v>10</v>
      </c>
      <c r="H3692" s="191">
        <v>1.05</v>
      </c>
      <c r="I3692" s="190">
        <v>95.532499999999999</v>
      </c>
      <c r="J3692" s="189">
        <v>100.31</v>
      </c>
    </row>
    <row r="3693" spans="1:10" ht="14.25" customHeight="1" x14ac:dyDescent="0.25">
      <c r="A3693" s="192" t="s">
        <v>2643</v>
      </c>
      <c r="B3693" s="192" t="s">
        <v>2630</v>
      </c>
      <c r="C3693" s="192" t="s">
        <v>2791</v>
      </c>
      <c r="D3693" s="230" t="s">
        <v>2158</v>
      </c>
      <c r="E3693" s="231"/>
      <c r="F3693" s="232"/>
      <c r="G3693" s="192" t="s">
        <v>1</v>
      </c>
      <c r="H3693" s="191">
        <v>0.23</v>
      </c>
      <c r="I3693" s="190">
        <v>6.0761000000000003</v>
      </c>
      <c r="J3693" s="189">
        <v>1.4</v>
      </c>
    </row>
    <row r="3694" spans="1:10" ht="14.25" customHeight="1" x14ac:dyDescent="0.25">
      <c r="A3694" s="192" t="s">
        <v>2631</v>
      </c>
      <c r="B3694" s="192" t="s">
        <v>2630</v>
      </c>
      <c r="C3694" s="192" t="s">
        <v>2723</v>
      </c>
      <c r="D3694" s="230" t="s">
        <v>2722</v>
      </c>
      <c r="E3694" s="231"/>
      <c r="F3694" s="232"/>
      <c r="G3694" s="192" t="s">
        <v>0</v>
      </c>
      <c r="H3694" s="191">
        <v>0.59031449999999996</v>
      </c>
      <c r="I3694" s="190">
        <v>6.7</v>
      </c>
      <c r="J3694" s="189">
        <v>8.65</v>
      </c>
    </row>
    <row r="3695" spans="1:10" ht="14.25" customHeight="1" x14ac:dyDescent="0.25">
      <c r="A3695" s="192" t="s">
        <v>2631</v>
      </c>
      <c r="B3695" s="192" t="s">
        <v>2630</v>
      </c>
      <c r="C3695" s="192" t="s">
        <v>2719</v>
      </c>
      <c r="D3695" s="230" t="s">
        <v>2718</v>
      </c>
      <c r="E3695" s="231"/>
      <c r="F3695" s="232"/>
      <c r="G3695" s="192" t="s">
        <v>0</v>
      </c>
      <c r="H3695" s="191">
        <v>0.59031449999999996</v>
      </c>
      <c r="I3695" s="190">
        <v>8.93</v>
      </c>
      <c r="J3695" s="189">
        <v>11.53</v>
      </c>
    </row>
    <row r="3696" spans="1:10" ht="14.25" customHeight="1" x14ac:dyDescent="0.25">
      <c r="A3696" s="239" t="s">
        <v>2627</v>
      </c>
      <c r="B3696" s="240"/>
      <c r="C3696" s="240"/>
      <c r="D3696" s="240"/>
      <c r="E3696" s="241"/>
      <c r="F3696" s="188">
        <v>9.23</v>
      </c>
      <c r="G3696" s="239" t="s">
        <v>2626</v>
      </c>
      <c r="H3696" s="240"/>
      <c r="I3696" s="241"/>
      <c r="J3696" s="188">
        <v>130.58000000000001</v>
      </c>
    </row>
    <row r="3697" spans="1:10" ht="14.25" customHeight="1" x14ac:dyDescent="0.25">
      <c r="A3697" s="239" t="s">
        <v>2625</v>
      </c>
      <c r="B3697" s="240"/>
      <c r="C3697" s="240"/>
      <c r="D3697" s="240"/>
      <c r="E3697" s="241"/>
      <c r="F3697" s="188">
        <v>10.95</v>
      </c>
      <c r="G3697" s="239" t="s">
        <v>2624</v>
      </c>
      <c r="H3697" s="240"/>
      <c r="I3697" s="241"/>
      <c r="J3697" s="188">
        <v>29.34</v>
      </c>
    </row>
    <row r="3698" spans="1:10" ht="14.25" customHeight="1" x14ac:dyDescent="0.25">
      <c r="A3698" s="239" t="s">
        <v>2623</v>
      </c>
      <c r="B3698" s="240"/>
      <c r="C3698" s="240"/>
      <c r="D3698" s="240"/>
      <c r="E3698" s="241"/>
      <c r="F3698" s="188">
        <v>20.18</v>
      </c>
      <c r="G3698" s="239" t="s">
        <v>2622</v>
      </c>
      <c r="H3698" s="240"/>
      <c r="I3698" s="241"/>
      <c r="J3698" s="188">
        <v>159.91999999999999</v>
      </c>
    </row>
    <row r="3699" spans="1:10" ht="14.25" customHeight="1" x14ac:dyDescent="0.25">
      <c r="A3699" s="196" t="s">
        <v>1193</v>
      </c>
      <c r="B3699" s="196" t="s">
        <v>2637</v>
      </c>
      <c r="C3699" s="196" t="s">
        <v>3399</v>
      </c>
      <c r="D3699" s="233" t="s">
        <v>1527</v>
      </c>
      <c r="E3699" s="234"/>
      <c r="F3699" s="234"/>
      <c r="G3699" s="234"/>
      <c r="H3699" s="234"/>
      <c r="I3699" s="235"/>
      <c r="J3699" s="196" t="s">
        <v>10</v>
      </c>
    </row>
    <row r="3700" spans="1:10" ht="14.25" customHeight="1" x14ac:dyDescent="0.25">
      <c r="A3700" s="195" t="s">
        <v>74</v>
      </c>
      <c r="B3700" s="195" t="s">
        <v>75</v>
      </c>
      <c r="C3700" s="195" t="s">
        <v>29</v>
      </c>
      <c r="D3700" s="236" t="s">
        <v>30</v>
      </c>
      <c r="E3700" s="237"/>
      <c r="F3700" s="238"/>
      <c r="G3700" s="195" t="s">
        <v>2635</v>
      </c>
      <c r="H3700" s="195" t="s">
        <v>1465</v>
      </c>
      <c r="I3700" s="194" t="s">
        <v>2634</v>
      </c>
      <c r="J3700" s="193" t="s">
        <v>76</v>
      </c>
    </row>
    <row r="3701" spans="1:10" ht="14.25" customHeight="1" x14ac:dyDescent="0.25">
      <c r="A3701" s="192" t="s">
        <v>2643</v>
      </c>
      <c r="B3701" s="192" t="s">
        <v>2642</v>
      </c>
      <c r="C3701" s="192" t="s">
        <v>2164</v>
      </c>
      <c r="D3701" s="230" t="s">
        <v>2165</v>
      </c>
      <c r="E3701" s="231"/>
      <c r="F3701" s="232"/>
      <c r="G3701" s="192" t="s">
        <v>1606</v>
      </c>
      <c r="H3701" s="191">
        <v>0.02</v>
      </c>
      <c r="I3701" s="190">
        <v>35.711300000000001</v>
      </c>
      <c r="J3701" s="189">
        <v>0.71</v>
      </c>
    </row>
    <row r="3702" spans="1:10" ht="14.25" customHeight="1" x14ac:dyDescent="0.25">
      <c r="A3702" s="192" t="s">
        <v>2643</v>
      </c>
      <c r="B3702" s="192" t="s">
        <v>2630</v>
      </c>
      <c r="C3702" s="192" t="s">
        <v>2784</v>
      </c>
      <c r="D3702" s="230" t="s">
        <v>1998</v>
      </c>
      <c r="E3702" s="231"/>
      <c r="F3702" s="232"/>
      <c r="G3702" s="192" t="s">
        <v>1</v>
      </c>
      <c r="H3702" s="191">
        <v>0.05</v>
      </c>
      <c r="I3702" s="190">
        <v>46.745399999999997</v>
      </c>
      <c r="J3702" s="189">
        <v>2.34</v>
      </c>
    </row>
    <row r="3703" spans="1:10" ht="22.9" customHeight="1" x14ac:dyDescent="0.25">
      <c r="A3703" s="192" t="s">
        <v>2643</v>
      </c>
      <c r="B3703" s="192" t="s">
        <v>2630</v>
      </c>
      <c r="C3703" s="192" t="s">
        <v>3398</v>
      </c>
      <c r="D3703" s="230" t="s">
        <v>1989</v>
      </c>
      <c r="E3703" s="231"/>
      <c r="F3703" s="232"/>
      <c r="G3703" s="192" t="s">
        <v>10</v>
      </c>
      <c r="H3703" s="191">
        <v>1</v>
      </c>
      <c r="I3703" s="190">
        <v>49.953600000000002</v>
      </c>
      <c r="J3703" s="189">
        <v>49.95</v>
      </c>
    </row>
    <row r="3704" spans="1:10" ht="7.9" customHeight="1" x14ac:dyDescent="0.25"/>
    <row r="3705" spans="1:10" ht="11.25" customHeight="1" x14ac:dyDescent="0.25">
      <c r="A3705" s="242" t="s">
        <v>2621</v>
      </c>
      <c r="B3705" s="242"/>
      <c r="C3705" s="242"/>
      <c r="D3705" s="242"/>
      <c r="E3705" s="242"/>
      <c r="F3705" s="242"/>
      <c r="G3705" s="242"/>
      <c r="H3705" s="242"/>
      <c r="I3705" s="242"/>
      <c r="J3705" s="242"/>
    </row>
    <row r="3706" spans="1:10" ht="11.25" customHeight="1" x14ac:dyDescent="0.25">
      <c r="A3706" s="242" t="s">
        <v>2620</v>
      </c>
      <c r="B3706" s="242"/>
      <c r="C3706" s="242"/>
      <c r="D3706" s="242"/>
      <c r="E3706" s="242"/>
      <c r="F3706" s="242"/>
      <c r="G3706" s="242"/>
      <c r="H3706" s="242"/>
      <c r="I3706" s="242"/>
      <c r="J3706" s="242"/>
    </row>
    <row r="3707" spans="1:10" ht="11.25" customHeight="1" x14ac:dyDescent="0.25">
      <c r="A3707" s="242" t="s">
        <v>2619</v>
      </c>
      <c r="B3707" s="242"/>
      <c r="C3707" s="242"/>
      <c r="D3707" s="242"/>
      <c r="E3707" s="242"/>
      <c r="F3707" s="242"/>
      <c r="G3707" s="242"/>
      <c r="H3707" s="242"/>
      <c r="I3707" s="242"/>
      <c r="J3707" s="242"/>
    </row>
    <row r="3708" spans="1:10" ht="70.900000000000006" customHeight="1" x14ac:dyDescent="0.25"/>
    <row r="3709" spans="1:10" ht="14.25" customHeight="1" x14ac:dyDescent="0.25">
      <c r="A3709" s="210" t="s">
        <v>2673</v>
      </c>
      <c r="B3709" s="211"/>
      <c r="C3709" s="211"/>
      <c r="D3709" s="211"/>
      <c r="E3709" s="211"/>
      <c r="F3709" s="211"/>
      <c r="G3709" s="211"/>
      <c r="H3709" s="211"/>
      <c r="I3709" s="211"/>
      <c r="J3709" s="212"/>
    </row>
    <row r="3710" spans="1:10" ht="14.25" customHeight="1" x14ac:dyDescent="0.25">
      <c r="A3710" s="200" t="s">
        <v>2672</v>
      </c>
      <c r="B3710" s="213" t="s">
        <v>77</v>
      </c>
      <c r="C3710" s="214"/>
      <c r="D3710" s="214"/>
      <c r="E3710" s="214"/>
      <c r="F3710" s="214"/>
      <c r="G3710" s="214"/>
      <c r="H3710" s="215"/>
      <c r="I3710" s="197" t="s">
        <v>2671</v>
      </c>
      <c r="J3710" s="192" t="s">
        <v>3397</v>
      </c>
    </row>
    <row r="3711" spans="1:10" ht="14.25" customHeight="1" x14ac:dyDescent="0.25">
      <c r="A3711" s="200" t="s">
        <v>81</v>
      </c>
      <c r="B3711" s="213" t="s">
        <v>85</v>
      </c>
      <c r="C3711" s="214"/>
      <c r="D3711" s="214"/>
      <c r="E3711" s="214"/>
      <c r="F3711" s="214"/>
      <c r="G3711" s="214"/>
      <c r="H3711" s="215"/>
      <c r="I3711" s="197" t="s">
        <v>2669</v>
      </c>
      <c r="J3711" s="202">
        <v>45477</v>
      </c>
    </row>
    <row r="3712" spans="1:10" ht="14.25" customHeight="1" x14ac:dyDescent="0.25">
      <c r="A3712" s="199" t="s">
        <v>2668</v>
      </c>
      <c r="B3712" s="213" t="s">
        <v>2667</v>
      </c>
      <c r="C3712" s="214"/>
      <c r="D3712" s="214"/>
      <c r="E3712" s="214"/>
      <c r="F3712" s="214"/>
      <c r="G3712" s="214"/>
      <c r="H3712" s="215"/>
      <c r="I3712" s="216" t="s">
        <v>2666</v>
      </c>
      <c r="J3712" s="217"/>
    </row>
    <row r="3713" spans="1:10" ht="14.25" customHeight="1" x14ac:dyDescent="0.25">
      <c r="A3713" s="218" t="s">
        <v>2665</v>
      </c>
      <c r="B3713" s="221" t="s">
        <v>2664</v>
      </c>
      <c r="C3713" s="222"/>
      <c r="D3713" s="222"/>
      <c r="E3713" s="222"/>
      <c r="F3713" s="222"/>
      <c r="G3713" s="222"/>
      <c r="H3713" s="223"/>
      <c r="I3713" s="197" t="s">
        <v>2663</v>
      </c>
      <c r="J3713" s="192" t="s">
        <v>2662</v>
      </c>
    </row>
    <row r="3714" spans="1:10" ht="14.25" customHeight="1" x14ac:dyDescent="0.25">
      <c r="A3714" s="219"/>
      <c r="B3714" s="224"/>
      <c r="C3714" s="225"/>
      <c r="D3714" s="225"/>
      <c r="E3714" s="225"/>
      <c r="F3714" s="225"/>
      <c r="G3714" s="225"/>
      <c r="H3714" s="226"/>
      <c r="I3714" s="198" t="s">
        <v>2661</v>
      </c>
      <c r="J3714" s="192" t="s">
        <v>2660</v>
      </c>
    </row>
    <row r="3715" spans="1:10" ht="14.25" customHeight="1" x14ac:dyDescent="0.25">
      <c r="A3715" s="219"/>
      <c r="B3715" s="224"/>
      <c r="C3715" s="225"/>
      <c r="D3715" s="225"/>
      <c r="E3715" s="225"/>
      <c r="F3715" s="225"/>
      <c r="G3715" s="225"/>
      <c r="H3715" s="226"/>
      <c r="I3715" s="216" t="s">
        <v>27</v>
      </c>
      <c r="J3715" s="217"/>
    </row>
    <row r="3716" spans="1:10" ht="14.25" customHeight="1" x14ac:dyDescent="0.25">
      <c r="A3716" s="219"/>
      <c r="B3716" s="227"/>
      <c r="C3716" s="228"/>
      <c r="D3716" s="228"/>
      <c r="E3716" s="228"/>
      <c r="F3716" s="228"/>
      <c r="G3716" s="228"/>
      <c r="H3716" s="229"/>
      <c r="I3716" s="197" t="s">
        <v>2659</v>
      </c>
      <c r="J3716" s="192" t="s">
        <v>2658</v>
      </c>
    </row>
    <row r="3717" spans="1:10" ht="14.25" customHeight="1" x14ac:dyDescent="0.25">
      <c r="A3717" s="220"/>
      <c r="B3717" s="230" t="s">
        <v>2383</v>
      </c>
      <c r="C3717" s="231"/>
      <c r="D3717" s="232"/>
      <c r="E3717" s="230" t="s">
        <v>2383</v>
      </c>
      <c r="F3717" s="231"/>
      <c r="G3717" s="231"/>
      <c r="H3717" s="232"/>
      <c r="I3717" s="197" t="s">
        <v>2657</v>
      </c>
      <c r="J3717" s="192" t="s">
        <v>2383</v>
      </c>
    </row>
    <row r="3718" spans="1:10" ht="14.25" customHeight="1" x14ac:dyDescent="0.25">
      <c r="A3718" s="197" t="s">
        <v>2656</v>
      </c>
      <c r="B3718" s="230" t="s">
        <v>2655</v>
      </c>
      <c r="C3718" s="231"/>
      <c r="D3718" s="231"/>
      <c r="E3718" s="231"/>
      <c r="F3718" s="231"/>
      <c r="G3718" s="231"/>
      <c r="H3718" s="231"/>
      <c r="I3718" s="231"/>
      <c r="J3718" s="232"/>
    </row>
    <row r="3719" spans="1:10" ht="14.25" customHeight="1" x14ac:dyDescent="0.25">
      <c r="A3719" s="192" t="s">
        <v>2631</v>
      </c>
      <c r="B3719" s="192" t="s">
        <v>2630</v>
      </c>
      <c r="C3719" s="192" t="s">
        <v>2723</v>
      </c>
      <c r="D3719" s="230" t="s">
        <v>2722</v>
      </c>
      <c r="E3719" s="231"/>
      <c r="F3719" s="232"/>
      <c r="G3719" s="192" t="s">
        <v>0</v>
      </c>
      <c r="H3719" s="191">
        <v>0.55988039999999994</v>
      </c>
      <c r="I3719" s="190">
        <v>6.7</v>
      </c>
      <c r="J3719" s="189">
        <v>8.1999999999999993</v>
      </c>
    </row>
    <row r="3720" spans="1:10" ht="14.25" customHeight="1" x14ac:dyDescent="0.25">
      <c r="A3720" s="192" t="s">
        <v>2631</v>
      </c>
      <c r="B3720" s="192" t="s">
        <v>2630</v>
      </c>
      <c r="C3720" s="192" t="s">
        <v>2719</v>
      </c>
      <c r="D3720" s="230" t="s">
        <v>2718</v>
      </c>
      <c r="E3720" s="231"/>
      <c r="F3720" s="232"/>
      <c r="G3720" s="192" t="s">
        <v>0</v>
      </c>
      <c r="H3720" s="191">
        <v>0.55988039999999994</v>
      </c>
      <c r="I3720" s="190">
        <v>8.93</v>
      </c>
      <c r="J3720" s="189">
        <v>10.93</v>
      </c>
    </row>
    <row r="3721" spans="1:10" ht="14.25" customHeight="1" x14ac:dyDescent="0.25">
      <c r="A3721" s="239" t="s">
        <v>2627</v>
      </c>
      <c r="B3721" s="240"/>
      <c r="C3721" s="240"/>
      <c r="D3721" s="240"/>
      <c r="E3721" s="241"/>
      <c r="F3721" s="188">
        <v>8.75</v>
      </c>
      <c r="G3721" s="239" t="s">
        <v>2626</v>
      </c>
      <c r="H3721" s="240"/>
      <c r="I3721" s="241"/>
      <c r="J3721" s="188">
        <v>80.05</v>
      </c>
    </row>
    <row r="3722" spans="1:10" ht="14.25" customHeight="1" x14ac:dyDescent="0.25">
      <c r="A3722" s="239" t="s">
        <v>2625</v>
      </c>
      <c r="B3722" s="240"/>
      <c r="C3722" s="240"/>
      <c r="D3722" s="240"/>
      <c r="E3722" s="241"/>
      <c r="F3722" s="188">
        <v>10.39</v>
      </c>
      <c r="G3722" s="239" t="s">
        <v>2624</v>
      </c>
      <c r="H3722" s="240"/>
      <c r="I3722" s="241"/>
      <c r="J3722" s="188">
        <v>17.989999999999998</v>
      </c>
    </row>
    <row r="3723" spans="1:10" ht="14.25" customHeight="1" x14ac:dyDescent="0.25">
      <c r="A3723" s="239" t="s">
        <v>2623</v>
      </c>
      <c r="B3723" s="240"/>
      <c r="C3723" s="240"/>
      <c r="D3723" s="240"/>
      <c r="E3723" s="241"/>
      <c r="F3723" s="188">
        <v>19.14</v>
      </c>
      <c r="G3723" s="239" t="s">
        <v>2622</v>
      </c>
      <c r="H3723" s="240"/>
      <c r="I3723" s="241"/>
      <c r="J3723" s="188">
        <v>98.04</v>
      </c>
    </row>
    <row r="3724" spans="1:10" ht="14.25" customHeight="1" x14ac:dyDescent="0.25">
      <c r="A3724" s="196" t="s">
        <v>1194</v>
      </c>
      <c r="B3724" s="196" t="s">
        <v>2642</v>
      </c>
      <c r="C3724" s="196" t="s">
        <v>3396</v>
      </c>
      <c r="D3724" s="233" t="s">
        <v>553</v>
      </c>
      <c r="E3724" s="234"/>
      <c r="F3724" s="234"/>
      <c r="G3724" s="234"/>
      <c r="H3724" s="234"/>
      <c r="I3724" s="235"/>
      <c r="J3724" s="196" t="s">
        <v>10</v>
      </c>
    </row>
    <row r="3725" spans="1:10" ht="14.25" customHeight="1" x14ac:dyDescent="0.25">
      <c r="A3725" s="195" t="s">
        <v>74</v>
      </c>
      <c r="B3725" s="195" t="s">
        <v>75</v>
      </c>
      <c r="C3725" s="195" t="s">
        <v>29</v>
      </c>
      <c r="D3725" s="236" t="s">
        <v>30</v>
      </c>
      <c r="E3725" s="237"/>
      <c r="F3725" s="238"/>
      <c r="G3725" s="195" t="s">
        <v>2635</v>
      </c>
      <c r="H3725" s="195" t="s">
        <v>1465</v>
      </c>
      <c r="I3725" s="194" t="s">
        <v>2634</v>
      </c>
      <c r="J3725" s="193" t="s">
        <v>76</v>
      </c>
    </row>
    <row r="3726" spans="1:10" ht="14.25" customHeight="1" x14ac:dyDescent="0.25">
      <c r="A3726" s="192" t="s">
        <v>2643</v>
      </c>
      <c r="B3726" s="192" t="s">
        <v>2642</v>
      </c>
      <c r="C3726" s="192" t="s">
        <v>2164</v>
      </c>
      <c r="D3726" s="230" t="s">
        <v>2165</v>
      </c>
      <c r="E3726" s="231"/>
      <c r="F3726" s="232"/>
      <c r="G3726" s="192" t="s">
        <v>1606</v>
      </c>
      <c r="H3726" s="191">
        <v>0.02</v>
      </c>
      <c r="I3726" s="190">
        <v>35.711300000000001</v>
      </c>
      <c r="J3726" s="189">
        <v>0.71</v>
      </c>
    </row>
    <row r="3727" spans="1:10" ht="14.25" customHeight="1" x14ac:dyDescent="0.25">
      <c r="A3727" s="192" t="s">
        <v>2643</v>
      </c>
      <c r="B3727" s="192" t="s">
        <v>2642</v>
      </c>
      <c r="C3727" s="192" t="s">
        <v>1678</v>
      </c>
      <c r="D3727" s="230" t="s">
        <v>1679</v>
      </c>
      <c r="E3727" s="231"/>
      <c r="F3727" s="232"/>
      <c r="G3727" s="192" t="s">
        <v>10</v>
      </c>
      <c r="H3727" s="191">
        <v>1.05</v>
      </c>
      <c r="I3727" s="190">
        <v>128.3272</v>
      </c>
      <c r="J3727" s="189">
        <v>134.74</v>
      </c>
    </row>
    <row r="3728" spans="1:10" ht="14.25" customHeight="1" x14ac:dyDescent="0.25">
      <c r="A3728" s="192" t="s">
        <v>2643</v>
      </c>
      <c r="B3728" s="192" t="s">
        <v>2630</v>
      </c>
      <c r="C3728" s="192" t="s">
        <v>2791</v>
      </c>
      <c r="D3728" s="230" t="s">
        <v>2158</v>
      </c>
      <c r="E3728" s="231"/>
      <c r="F3728" s="232"/>
      <c r="G3728" s="192" t="s">
        <v>1</v>
      </c>
      <c r="H3728" s="191">
        <v>0.25</v>
      </c>
      <c r="I3728" s="190">
        <v>6.0761000000000003</v>
      </c>
      <c r="J3728" s="189">
        <v>1.52</v>
      </c>
    </row>
    <row r="3729" spans="1:10" ht="14.25" customHeight="1" x14ac:dyDescent="0.25">
      <c r="A3729" s="192" t="s">
        <v>2631</v>
      </c>
      <c r="B3729" s="192" t="s">
        <v>2630</v>
      </c>
      <c r="C3729" s="192" t="s">
        <v>2723</v>
      </c>
      <c r="D3729" s="230" t="s">
        <v>2722</v>
      </c>
      <c r="E3729" s="231"/>
      <c r="F3729" s="232"/>
      <c r="G3729" s="192" t="s">
        <v>0</v>
      </c>
      <c r="H3729" s="191">
        <v>0.66508690000000004</v>
      </c>
      <c r="I3729" s="190">
        <v>6.7</v>
      </c>
      <c r="J3729" s="189">
        <v>9.74</v>
      </c>
    </row>
    <row r="3730" spans="1:10" ht="14.25" customHeight="1" x14ac:dyDescent="0.25">
      <c r="A3730" s="192" t="s">
        <v>2631</v>
      </c>
      <c r="B3730" s="192" t="s">
        <v>2630</v>
      </c>
      <c r="C3730" s="192" t="s">
        <v>2719</v>
      </c>
      <c r="D3730" s="230" t="s">
        <v>2718</v>
      </c>
      <c r="E3730" s="231"/>
      <c r="F3730" s="232"/>
      <c r="G3730" s="192" t="s">
        <v>0</v>
      </c>
      <c r="H3730" s="191">
        <v>0.66508690000000004</v>
      </c>
      <c r="I3730" s="190">
        <v>8.93</v>
      </c>
      <c r="J3730" s="189">
        <v>12.99</v>
      </c>
    </row>
    <row r="3731" spans="1:10" ht="14.25" customHeight="1" x14ac:dyDescent="0.25">
      <c r="A3731" s="239" t="s">
        <v>2627</v>
      </c>
      <c r="B3731" s="240"/>
      <c r="C3731" s="240"/>
      <c r="D3731" s="240"/>
      <c r="E3731" s="241"/>
      <c r="F3731" s="188">
        <v>10.4</v>
      </c>
      <c r="G3731" s="239" t="s">
        <v>2626</v>
      </c>
      <c r="H3731" s="240"/>
      <c r="I3731" s="241"/>
      <c r="J3731" s="188">
        <v>169.11</v>
      </c>
    </row>
    <row r="3732" spans="1:10" ht="14.25" customHeight="1" x14ac:dyDescent="0.25">
      <c r="A3732" s="239" t="s">
        <v>2625</v>
      </c>
      <c r="B3732" s="240"/>
      <c r="C3732" s="240"/>
      <c r="D3732" s="240"/>
      <c r="E3732" s="241"/>
      <c r="F3732" s="188">
        <v>12.33</v>
      </c>
      <c r="G3732" s="239" t="s">
        <v>2624</v>
      </c>
      <c r="H3732" s="240"/>
      <c r="I3732" s="241"/>
      <c r="J3732" s="188">
        <v>38</v>
      </c>
    </row>
    <row r="3733" spans="1:10" ht="14.25" customHeight="1" x14ac:dyDescent="0.25">
      <c r="A3733" s="239" t="s">
        <v>2623</v>
      </c>
      <c r="B3733" s="240"/>
      <c r="C3733" s="240"/>
      <c r="D3733" s="240"/>
      <c r="E3733" s="241"/>
      <c r="F3733" s="188">
        <v>22.73</v>
      </c>
      <c r="G3733" s="239" t="s">
        <v>2622</v>
      </c>
      <c r="H3733" s="240"/>
      <c r="I3733" s="241"/>
      <c r="J3733" s="188">
        <v>207.11</v>
      </c>
    </row>
    <row r="3734" spans="1:10" ht="14.25" customHeight="1" x14ac:dyDescent="0.25">
      <c r="A3734" s="196" t="s">
        <v>1195</v>
      </c>
      <c r="B3734" s="196" t="s">
        <v>2637</v>
      </c>
      <c r="C3734" s="196" t="s">
        <v>3395</v>
      </c>
      <c r="D3734" s="233" t="s">
        <v>1540</v>
      </c>
      <c r="E3734" s="234"/>
      <c r="F3734" s="234"/>
      <c r="G3734" s="234"/>
      <c r="H3734" s="234"/>
      <c r="I3734" s="235"/>
      <c r="J3734" s="196" t="s">
        <v>1</v>
      </c>
    </row>
    <row r="3735" spans="1:10" ht="14.25" customHeight="1" x14ac:dyDescent="0.25">
      <c r="A3735" s="195" t="s">
        <v>74</v>
      </c>
      <c r="B3735" s="195" t="s">
        <v>75</v>
      </c>
      <c r="C3735" s="195" t="s">
        <v>29</v>
      </c>
      <c r="D3735" s="236" t="s">
        <v>30</v>
      </c>
      <c r="E3735" s="237"/>
      <c r="F3735" s="238"/>
      <c r="G3735" s="195" t="s">
        <v>2635</v>
      </c>
      <c r="H3735" s="195" t="s">
        <v>1465</v>
      </c>
      <c r="I3735" s="194" t="s">
        <v>2634</v>
      </c>
      <c r="J3735" s="193" t="s">
        <v>76</v>
      </c>
    </row>
    <row r="3736" spans="1:10" ht="14.25" customHeight="1" x14ac:dyDescent="0.25">
      <c r="A3736" s="192" t="s">
        <v>2643</v>
      </c>
      <c r="B3736" s="192" t="s">
        <v>2630</v>
      </c>
      <c r="C3736" s="192" t="s">
        <v>3394</v>
      </c>
      <c r="D3736" s="230" t="s">
        <v>2205</v>
      </c>
      <c r="E3736" s="231"/>
      <c r="F3736" s="232"/>
      <c r="G3736" s="192" t="s">
        <v>1</v>
      </c>
      <c r="H3736" s="191">
        <v>1</v>
      </c>
      <c r="I3736" s="190">
        <v>20.188800000000001</v>
      </c>
      <c r="J3736" s="189">
        <v>20.190000000000001</v>
      </c>
    </row>
    <row r="3737" spans="1:10" ht="14.25" customHeight="1" x14ac:dyDescent="0.25">
      <c r="A3737" s="192" t="s">
        <v>2631</v>
      </c>
      <c r="B3737" s="192" t="s">
        <v>2630</v>
      </c>
      <c r="C3737" s="192" t="s">
        <v>2723</v>
      </c>
      <c r="D3737" s="230" t="s">
        <v>2722</v>
      </c>
      <c r="E3737" s="231"/>
      <c r="F3737" s="232"/>
      <c r="G3737" s="192" t="s">
        <v>0</v>
      </c>
      <c r="H3737" s="191">
        <v>0.61091439999999997</v>
      </c>
      <c r="I3737" s="190">
        <v>6.7</v>
      </c>
      <c r="J3737" s="189">
        <v>8.9499999999999993</v>
      </c>
    </row>
    <row r="3738" spans="1:10" ht="14.25" customHeight="1" x14ac:dyDescent="0.25">
      <c r="A3738" s="192" t="s">
        <v>2631</v>
      </c>
      <c r="B3738" s="192" t="s">
        <v>2630</v>
      </c>
      <c r="C3738" s="192" t="s">
        <v>2719</v>
      </c>
      <c r="D3738" s="230" t="s">
        <v>2718</v>
      </c>
      <c r="E3738" s="231"/>
      <c r="F3738" s="232"/>
      <c r="G3738" s="192" t="s">
        <v>0</v>
      </c>
      <c r="H3738" s="191">
        <v>0.93164440000000004</v>
      </c>
      <c r="I3738" s="190">
        <v>8.93</v>
      </c>
      <c r="J3738" s="189">
        <v>18.190000000000001</v>
      </c>
    </row>
    <row r="3739" spans="1:10" ht="14.25" customHeight="1" x14ac:dyDescent="0.25">
      <c r="A3739" s="239" t="s">
        <v>2627</v>
      </c>
      <c r="B3739" s="240"/>
      <c r="C3739" s="240"/>
      <c r="D3739" s="240"/>
      <c r="E3739" s="241"/>
      <c r="F3739" s="188">
        <v>12.41</v>
      </c>
      <c r="G3739" s="239" t="s">
        <v>2626</v>
      </c>
      <c r="H3739" s="240"/>
      <c r="I3739" s="241"/>
      <c r="J3739" s="188">
        <v>58.25</v>
      </c>
    </row>
    <row r="3740" spans="1:10" ht="14.25" customHeight="1" x14ac:dyDescent="0.25">
      <c r="A3740" s="239" t="s">
        <v>2625</v>
      </c>
      <c r="B3740" s="240"/>
      <c r="C3740" s="240"/>
      <c r="D3740" s="240"/>
      <c r="E3740" s="241"/>
      <c r="F3740" s="188">
        <v>14.74</v>
      </c>
      <c r="G3740" s="239" t="s">
        <v>2624</v>
      </c>
      <c r="H3740" s="240"/>
      <c r="I3740" s="241"/>
      <c r="J3740" s="188">
        <v>13.09</v>
      </c>
    </row>
    <row r="3741" spans="1:10" ht="14.25" customHeight="1" x14ac:dyDescent="0.25">
      <c r="A3741" s="239" t="s">
        <v>2623</v>
      </c>
      <c r="B3741" s="240"/>
      <c r="C3741" s="240"/>
      <c r="D3741" s="240"/>
      <c r="E3741" s="241"/>
      <c r="F3741" s="188">
        <v>27.15</v>
      </c>
      <c r="G3741" s="239" t="s">
        <v>2622</v>
      </c>
      <c r="H3741" s="240"/>
      <c r="I3741" s="241"/>
      <c r="J3741" s="188">
        <v>71.34</v>
      </c>
    </row>
    <row r="3742" spans="1:10" ht="14.25" customHeight="1" x14ac:dyDescent="0.25">
      <c r="A3742" s="196" t="s">
        <v>1196</v>
      </c>
      <c r="B3742" s="196" t="s">
        <v>2637</v>
      </c>
      <c r="C3742" s="196" t="s">
        <v>3391</v>
      </c>
      <c r="D3742" s="233" t="s">
        <v>557</v>
      </c>
      <c r="E3742" s="234"/>
      <c r="F3742" s="234"/>
      <c r="G3742" s="234"/>
      <c r="H3742" s="234"/>
      <c r="I3742" s="235"/>
      <c r="J3742" s="196" t="s">
        <v>1</v>
      </c>
    </row>
    <row r="3743" spans="1:10" ht="14.25" customHeight="1" x14ac:dyDescent="0.25">
      <c r="A3743" s="195" t="s">
        <v>74</v>
      </c>
      <c r="B3743" s="195" t="s">
        <v>75</v>
      </c>
      <c r="C3743" s="195" t="s">
        <v>29</v>
      </c>
      <c r="D3743" s="236" t="s">
        <v>30</v>
      </c>
      <c r="E3743" s="237"/>
      <c r="F3743" s="238"/>
      <c r="G3743" s="195" t="s">
        <v>2635</v>
      </c>
      <c r="H3743" s="195" t="s">
        <v>1465</v>
      </c>
      <c r="I3743" s="194" t="s">
        <v>2634</v>
      </c>
      <c r="J3743" s="193" t="s">
        <v>76</v>
      </c>
    </row>
    <row r="3744" spans="1:10" ht="14.25" customHeight="1" x14ac:dyDescent="0.25">
      <c r="A3744" s="192" t="s">
        <v>2643</v>
      </c>
      <c r="B3744" s="192" t="s">
        <v>2650</v>
      </c>
      <c r="C3744" s="192" t="s">
        <v>3390</v>
      </c>
      <c r="D3744" s="230" t="s">
        <v>1848</v>
      </c>
      <c r="E3744" s="231"/>
      <c r="F3744" s="232"/>
      <c r="G3744" s="192" t="s">
        <v>1</v>
      </c>
      <c r="H3744" s="191">
        <v>1</v>
      </c>
      <c r="I3744" s="190">
        <v>64.811700000000002</v>
      </c>
      <c r="J3744" s="189">
        <v>64.81</v>
      </c>
    </row>
    <row r="3745" spans="1:10" ht="14.25" customHeight="1" x14ac:dyDescent="0.25">
      <c r="A3745" s="192" t="s">
        <v>2631</v>
      </c>
      <c r="B3745" s="192" t="s">
        <v>2630</v>
      </c>
      <c r="C3745" s="192" t="s">
        <v>2723</v>
      </c>
      <c r="D3745" s="230" t="s">
        <v>2722</v>
      </c>
      <c r="E3745" s="231"/>
      <c r="F3745" s="232"/>
      <c r="G3745" s="192" t="s">
        <v>0</v>
      </c>
      <c r="H3745" s="191">
        <v>0.61557790000000001</v>
      </c>
      <c r="I3745" s="190">
        <v>6.7</v>
      </c>
      <c r="J3745" s="189">
        <v>9.02</v>
      </c>
    </row>
    <row r="3746" spans="1:10" ht="14.25" customHeight="1" x14ac:dyDescent="0.25">
      <c r="A3746" s="192" t="s">
        <v>2631</v>
      </c>
      <c r="B3746" s="192" t="s">
        <v>2630</v>
      </c>
      <c r="C3746" s="192" t="s">
        <v>2719</v>
      </c>
      <c r="D3746" s="230" t="s">
        <v>2718</v>
      </c>
      <c r="E3746" s="231"/>
      <c r="F3746" s="232"/>
      <c r="G3746" s="192" t="s">
        <v>0</v>
      </c>
      <c r="H3746" s="191">
        <v>0.61557790000000001</v>
      </c>
      <c r="I3746" s="190">
        <v>8.93</v>
      </c>
      <c r="J3746" s="189">
        <v>12.02</v>
      </c>
    </row>
    <row r="3747" spans="1:10" ht="14.25" customHeight="1" x14ac:dyDescent="0.25">
      <c r="A3747" s="239" t="s">
        <v>2627</v>
      </c>
      <c r="B3747" s="240"/>
      <c r="C3747" s="240"/>
      <c r="D3747" s="240"/>
      <c r="E3747" s="241"/>
      <c r="F3747" s="188">
        <v>9.6199999999999992</v>
      </c>
      <c r="G3747" s="239" t="s">
        <v>2626</v>
      </c>
      <c r="H3747" s="240"/>
      <c r="I3747" s="241"/>
      <c r="J3747" s="188">
        <v>94.55</v>
      </c>
    </row>
    <row r="3748" spans="1:10" ht="14.25" customHeight="1" x14ac:dyDescent="0.25">
      <c r="A3748" s="239" t="s">
        <v>2625</v>
      </c>
      <c r="B3748" s="240"/>
      <c r="C3748" s="240"/>
      <c r="D3748" s="240"/>
      <c r="E3748" s="241"/>
      <c r="F3748" s="188">
        <v>11.42</v>
      </c>
      <c r="G3748" s="239" t="s">
        <v>2624</v>
      </c>
      <c r="H3748" s="240"/>
      <c r="I3748" s="241"/>
      <c r="J3748" s="188">
        <v>21.25</v>
      </c>
    </row>
    <row r="3749" spans="1:10" ht="14.25" customHeight="1" x14ac:dyDescent="0.25">
      <c r="A3749" s="239" t="s">
        <v>2623</v>
      </c>
      <c r="B3749" s="240"/>
      <c r="C3749" s="240"/>
      <c r="D3749" s="240"/>
      <c r="E3749" s="241"/>
      <c r="F3749" s="188">
        <v>21.04</v>
      </c>
      <c r="G3749" s="239" t="s">
        <v>2622</v>
      </c>
      <c r="H3749" s="240"/>
      <c r="I3749" s="241"/>
      <c r="J3749" s="188">
        <v>115.8</v>
      </c>
    </row>
    <row r="3750" spans="1:10" ht="14.25" customHeight="1" x14ac:dyDescent="0.25">
      <c r="A3750" s="196" t="s">
        <v>1370</v>
      </c>
      <c r="B3750" s="196" t="s">
        <v>2642</v>
      </c>
      <c r="C3750" s="196" t="s">
        <v>3393</v>
      </c>
      <c r="D3750" s="233" t="s">
        <v>562</v>
      </c>
      <c r="E3750" s="234"/>
      <c r="F3750" s="234"/>
      <c r="G3750" s="234"/>
      <c r="H3750" s="234"/>
      <c r="I3750" s="235"/>
      <c r="J3750" s="196" t="s">
        <v>1</v>
      </c>
    </row>
    <row r="3751" spans="1:10" ht="14.25" customHeight="1" x14ac:dyDescent="0.25">
      <c r="A3751" s="195" t="s">
        <v>74</v>
      </c>
      <c r="B3751" s="195" t="s">
        <v>75</v>
      </c>
      <c r="C3751" s="195" t="s">
        <v>29</v>
      </c>
      <c r="D3751" s="236" t="s">
        <v>30</v>
      </c>
      <c r="E3751" s="237"/>
      <c r="F3751" s="238"/>
      <c r="G3751" s="195" t="s">
        <v>2635</v>
      </c>
      <c r="H3751" s="195" t="s">
        <v>1465</v>
      </c>
      <c r="I3751" s="194" t="s">
        <v>2634</v>
      </c>
      <c r="J3751" s="193" t="s">
        <v>76</v>
      </c>
    </row>
    <row r="3752" spans="1:10" ht="14.25" customHeight="1" x14ac:dyDescent="0.25">
      <c r="A3752" s="192" t="s">
        <v>2643</v>
      </c>
      <c r="B3752" s="192" t="s">
        <v>2642</v>
      </c>
      <c r="C3752" s="192" t="s">
        <v>1644</v>
      </c>
      <c r="D3752" s="230" t="s">
        <v>1645</v>
      </c>
      <c r="E3752" s="231"/>
      <c r="F3752" s="232"/>
      <c r="G3752" s="192" t="s">
        <v>19</v>
      </c>
      <c r="H3752" s="191">
        <v>5.016</v>
      </c>
      <c r="I3752" s="190">
        <v>7.8502999999999998</v>
      </c>
      <c r="J3752" s="189">
        <v>39.380000000000003</v>
      </c>
    </row>
    <row r="3753" spans="1:10" ht="14.25" customHeight="1" x14ac:dyDescent="0.25">
      <c r="A3753" s="192" t="s">
        <v>2643</v>
      </c>
      <c r="B3753" s="192" t="s">
        <v>2642</v>
      </c>
      <c r="C3753" s="192" t="s">
        <v>1582</v>
      </c>
      <c r="D3753" s="230" t="s">
        <v>1583</v>
      </c>
      <c r="E3753" s="231"/>
      <c r="F3753" s="232"/>
      <c r="G3753" s="192" t="s">
        <v>1584</v>
      </c>
      <c r="H3753" s="191">
        <v>1.2384250000000001</v>
      </c>
      <c r="I3753" s="190">
        <v>37.0642</v>
      </c>
      <c r="J3753" s="189">
        <v>45.9</v>
      </c>
    </row>
    <row r="3754" spans="1:10" ht="14.25" customHeight="1" x14ac:dyDescent="0.25">
      <c r="A3754" s="192" t="s">
        <v>2643</v>
      </c>
      <c r="B3754" s="192" t="s">
        <v>2642</v>
      </c>
      <c r="C3754" s="192" t="s">
        <v>2335</v>
      </c>
      <c r="D3754" s="230" t="s">
        <v>2336</v>
      </c>
      <c r="E3754" s="231"/>
      <c r="F3754" s="232"/>
      <c r="G3754" s="192" t="s">
        <v>1606</v>
      </c>
      <c r="H3754" s="191">
        <v>0.101844</v>
      </c>
      <c r="I3754" s="190">
        <v>10.5319</v>
      </c>
      <c r="J3754" s="189">
        <v>1.07</v>
      </c>
    </row>
    <row r="3755" spans="1:10" ht="14.25" customHeight="1" x14ac:dyDescent="0.25">
      <c r="A3755" s="192" t="s">
        <v>2643</v>
      </c>
      <c r="B3755" s="192" t="s">
        <v>2642</v>
      </c>
      <c r="C3755" s="192" t="s">
        <v>1779</v>
      </c>
      <c r="D3755" s="230" t="s">
        <v>1780</v>
      </c>
      <c r="E3755" s="231"/>
      <c r="F3755" s="232"/>
      <c r="G3755" s="192" t="s">
        <v>1677</v>
      </c>
      <c r="H3755" s="191">
        <v>2.052E-2</v>
      </c>
      <c r="I3755" s="190">
        <v>141.7756</v>
      </c>
      <c r="J3755" s="189">
        <v>2.91</v>
      </c>
    </row>
    <row r="3756" spans="1:10" ht="14.25" customHeight="1" x14ac:dyDescent="0.25">
      <c r="A3756" s="192" t="s">
        <v>2643</v>
      </c>
      <c r="B3756" s="192" t="s">
        <v>2642</v>
      </c>
      <c r="C3756" s="192" t="s">
        <v>1841</v>
      </c>
      <c r="D3756" s="230" t="s">
        <v>1842</v>
      </c>
      <c r="E3756" s="231"/>
      <c r="F3756" s="232"/>
      <c r="G3756" s="192" t="s">
        <v>19</v>
      </c>
      <c r="H3756" s="191">
        <v>0.2394</v>
      </c>
      <c r="I3756" s="190">
        <v>16.1219</v>
      </c>
      <c r="J3756" s="189">
        <v>3.86</v>
      </c>
    </row>
    <row r="3757" spans="1:10" ht="14.25" customHeight="1" x14ac:dyDescent="0.25">
      <c r="A3757" s="192" t="s">
        <v>2643</v>
      </c>
      <c r="B3757" s="192" t="s">
        <v>2642</v>
      </c>
      <c r="C3757" s="192" t="s">
        <v>1675</v>
      </c>
      <c r="D3757" s="230" t="s">
        <v>1676</v>
      </c>
      <c r="E3757" s="231"/>
      <c r="F3757" s="232"/>
      <c r="G3757" s="192" t="s">
        <v>1677</v>
      </c>
      <c r="H3757" s="191">
        <v>9.5759999999999998E-2</v>
      </c>
      <c r="I3757" s="190">
        <v>170.13069999999999</v>
      </c>
      <c r="J3757" s="189">
        <v>16.29</v>
      </c>
    </row>
    <row r="3758" spans="1:10" ht="14.25" customHeight="1" x14ac:dyDescent="0.25">
      <c r="A3758" s="192" t="s">
        <v>2643</v>
      </c>
      <c r="B3758" s="192" t="s">
        <v>2642</v>
      </c>
      <c r="C3758" s="192" t="s">
        <v>1590</v>
      </c>
      <c r="D3758" s="230" t="s">
        <v>1591</v>
      </c>
      <c r="E3758" s="231"/>
      <c r="F3758" s="232"/>
      <c r="G3758" s="192" t="s">
        <v>1575</v>
      </c>
      <c r="H3758" s="191">
        <v>8.3960000000000007E-2</v>
      </c>
      <c r="I3758" s="190">
        <v>182.79329999999999</v>
      </c>
      <c r="J3758" s="189">
        <v>15.35</v>
      </c>
    </row>
    <row r="3759" spans="1:10" ht="14.25" customHeight="1" x14ac:dyDescent="0.25">
      <c r="A3759" s="192" t="s">
        <v>2643</v>
      </c>
      <c r="B3759" s="192" t="s">
        <v>2642</v>
      </c>
      <c r="C3759" s="192" t="s">
        <v>1696</v>
      </c>
      <c r="D3759" s="230" t="s">
        <v>1697</v>
      </c>
      <c r="E3759" s="231"/>
      <c r="F3759" s="232"/>
      <c r="G3759" s="192" t="s">
        <v>1677</v>
      </c>
      <c r="H3759" s="191">
        <v>0.15731999999999999</v>
      </c>
      <c r="I3759" s="190">
        <v>72.913200000000003</v>
      </c>
      <c r="J3759" s="189">
        <v>11.47</v>
      </c>
    </row>
    <row r="3760" spans="1:10" ht="14.25" customHeight="1" x14ac:dyDescent="0.25">
      <c r="A3760" s="192" t="s">
        <v>2643</v>
      </c>
      <c r="B3760" s="192" t="s">
        <v>2642</v>
      </c>
      <c r="C3760" s="192" t="s">
        <v>1725</v>
      </c>
      <c r="D3760" s="230" t="s">
        <v>1726</v>
      </c>
      <c r="E3760" s="231"/>
      <c r="F3760" s="232"/>
      <c r="G3760" s="192" t="s">
        <v>1</v>
      </c>
      <c r="H3760" s="201">
        <v>102.6</v>
      </c>
      <c r="I3760" s="190">
        <v>0.54279999999999995</v>
      </c>
      <c r="J3760" s="189">
        <v>55.69</v>
      </c>
    </row>
    <row r="3761" spans="1:10" ht="14.25" customHeight="1" x14ac:dyDescent="0.25">
      <c r="A3761" s="192" t="s">
        <v>2643</v>
      </c>
      <c r="B3761" s="192" t="s">
        <v>2630</v>
      </c>
      <c r="C3761" s="192" t="s">
        <v>2773</v>
      </c>
      <c r="D3761" s="230" t="s">
        <v>2014</v>
      </c>
      <c r="E3761" s="231"/>
      <c r="F3761" s="232"/>
      <c r="G3761" s="192" t="s">
        <v>19</v>
      </c>
      <c r="H3761" s="191">
        <v>0.13452</v>
      </c>
      <c r="I3761" s="190">
        <v>6.8537999999999997</v>
      </c>
      <c r="J3761" s="189">
        <v>0.92</v>
      </c>
    </row>
    <row r="3762" spans="1:10" ht="22.9" customHeight="1" x14ac:dyDescent="0.25">
      <c r="A3762" s="192" t="s">
        <v>2643</v>
      </c>
      <c r="B3762" s="192" t="s">
        <v>2630</v>
      </c>
      <c r="C3762" s="192" t="s">
        <v>2765</v>
      </c>
      <c r="D3762" s="230" t="s">
        <v>1626</v>
      </c>
      <c r="E3762" s="231"/>
      <c r="F3762" s="232"/>
      <c r="G3762" s="192" t="s">
        <v>1575</v>
      </c>
      <c r="H3762" s="191">
        <v>0.2360476</v>
      </c>
      <c r="I3762" s="190">
        <v>80.018199999999993</v>
      </c>
      <c r="J3762" s="189">
        <v>18.89</v>
      </c>
    </row>
    <row r="3763" spans="1:10" ht="14.25" customHeight="1" x14ac:dyDescent="0.25">
      <c r="A3763" s="192" t="s">
        <v>2725</v>
      </c>
      <c r="B3763" s="192" t="s">
        <v>2642</v>
      </c>
      <c r="C3763" s="192" t="s">
        <v>2103</v>
      </c>
      <c r="D3763" s="230" t="s">
        <v>2104</v>
      </c>
      <c r="E3763" s="231"/>
      <c r="F3763" s="232"/>
      <c r="G3763" s="192" t="s">
        <v>0</v>
      </c>
      <c r="H3763" s="191">
        <v>6.0648300000000002E-2</v>
      </c>
      <c r="I3763" s="190">
        <v>2.5114999999999998</v>
      </c>
      <c r="J3763" s="189">
        <v>0.15</v>
      </c>
    </row>
    <row r="3764" spans="1:10" ht="14.25" customHeight="1" x14ac:dyDescent="0.25">
      <c r="A3764" s="192" t="s">
        <v>2725</v>
      </c>
      <c r="B3764" s="192" t="s">
        <v>2642</v>
      </c>
      <c r="C3764" s="192" t="s">
        <v>2083</v>
      </c>
      <c r="D3764" s="230" t="s">
        <v>2084</v>
      </c>
      <c r="E3764" s="231"/>
      <c r="F3764" s="232"/>
      <c r="G3764" s="192" t="s">
        <v>0</v>
      </c>
      <c r="H3764" s="191">
        <v>3.705E-2</v>
      </c>
      <c r="I3764" s="190">
        <v>1.7499</v>
      </c>
      <c r="J3764" s="189">
        <v>0.06</v>
      </c>
    </row>
    <row r="3765" spans="1:10" ht="14.25" customHeight="1" x14ac:dyDescent="0.25">
      <c r="A3765" s="192" t="s">
        <v>2631</v>
      </c>
      <c r="B3765" s="192" t="s">
        <v>2642</v>
      </c>
      <c r="C3765" s="192" t="s">
        <v>2771</v>
      </c>
      <c r="D3765" s="230" t="s">
        <v>2770</v>
      </c>
      <c r="E3765" s="231"/>
      <c r="F3765" s="232"/>
      <c r="G3765" s="192" t="s">
        <v>0</v>
      </c>
      <c r="H3765" s="191">
        <v>1.59372</v>
      </c>
      <c r="I3765" s="190">
        <v>8.93</v>
      </c>
      <c r="J3765" s="189">
        <v>31.12</v>
      </c>
    </row>
    <row r="3766" spans="1:10" ht="14.25" customHeight="1" x14ac:dyDescent="0.25">
      <c r="A3766" s="192" t="s">
        <v>2631</v>
      </c>
      <c r="B3766" s="192" t="s">
        <v>2642</v>
      </c>
      <c r="C3766" s="192" t="s">
        <v>2769</v>
      </c>
      <c r="D3766" s="230" t="s">
        <v>2768</v>
      </c>
      <c r="E3766" s="231"/>
      <c r="F3766" s="232"/>
      <c r="G3766" s="192" t="s">
        <v>0</v>
      </c>
      <c r="H3766" s="191">
        <v>6.0648300000000002E-2</v>
      </c>
      <c r="I3766" s="190">
        <v>6.7</v>
      </c>
      <c r="J3766" s="189">
        <v>0.89</v>
      </c>
    </row>
    <row r="3767" spans="1:10" ht="14.25" customHeight="1" x14ac:dyDescent="0.25">
      <c r="A3767" s="192" t="s">
        <v>2631</v>
      </c>
      <c r="B3767" s="192" t="s">
        <v>2642</v>
      </c>
      <c r="C3767" s="192" t="s">
        <v>2641</v>
      </c>
      <c r="D3767" s="230" t="s">
        <v>2640</v>
      </c>
      <c r="E3767" s="231"/>
      <c r="F3767" s="232"/>
      <c r="G3767" s="192" t="s">
        <v>0</v>
      </c>
      <c r="H3767" s="191">
        <v>0.98280000000000001</v>
      </c>
      <c r="I3767" s="190">
        <v>6.46</v>
      </c>
      <c r="J3767" s="189">
        <v>13.88</v>
      </c>
    </row>
    <row r="3768" spans="1:10" ht="14.25" customHeight="1" x14ac:dyDescent="0.25">
      <c r="A3768" s="192" t="s">
        <v>2631</v>
      </c>
      <c r="B3768" s="192" t="s">
        <v>2630</v>
      </c>
      <c r="C3768" s="192" t="s">
        <v>2743</v>
      </c>
      <c r="D3768" s="230" t="s">
        <v>2742</v>
      </c>
      <c r="E3768" s="231"/>
      <c r="F3768" s="232"/>
      <c r="G3768" s="192" t="s">
        <v>0</v>
      </c>
      <c r="H3768" s="191">
        <v>0.36480000000000001</v>
      </c>
      <c r="I3768" s="190">
        <v>8.93</v>
      </c>
      <c r="J3768" s="189">
        <v>7.12</v>
      </c>
    </row>
    <row r="3769" spans="1:10" ht="14.25" customHeight="1" x14ac:dyDescent="0.25">
      <c r="A3769" s="192" t="s">
        <v>2631</v>
      </c>
      <c r="B3769" s="192" t="s">
        <v>2630</v>
      </c>
      <c r="C3769" s="192" t="s">
        <v>2639</v>
      </c>
      <c r="D3769" s="230" t="s">
        <v>2638</v>
      </c>
      <c r="E3769" s="231"/>
      <c r="F3769" s="232"/>
      <c r="G3769" s="192" t="s">
        <v>0</v>
      </c>
      <c r="H3769" s="191">
        <v>5.9063499999999998</v>
      </c>
      <c r="I3769" s="190">
        <v>8.93</v>
      </c>
      <c r="J3769" s="189">
        <v>115.33</v>
      </c>
    </row>
    <row r="3770" spans="1:10" ht="14.25" customHeight="1" x14ac:dyDescent="0.25">
      <c r="A3770" s="192" t="s">
        <v>2631</v>
      </c>
      <c r="B3770" s="192" t="s">
        <v>2630</v>
      </c>
      <c r="C3770" s="192" t="s">
        <v>2646</v>
      </c>
      <c r="D3770" s="230" t="s">
        <v>2645</v>
      </c>
      <c r="E3770" s="231"/>
      <c r="F3770" s="232"/>
      <c r="G3770" s="192" t="s">
        <v>0</v>
      </c>
      <c r="H3770" s="191">
        <v>8.2832399999999993</v>
      </c>
      <c r="I3770" s="190">
        <v>6.46</v>
      </c>
      <c r="J3770" s="189">
        <v>117</v>
      </c>
    </row>
    <row r="3771" spans="1:10" ht="14.25" customHeight="1" x14ac:dyDescent="0.25">
      <c r="A3771" s="239" t="s">
        <v>2627</v>
      </c>
      <c r="B3771" s="240"/>
      <c r="C3771" s="240"/>
      <c r="D3771" s="240"/>
      <c r="E3771" s="241"/>
      <c r="F3771" s="188">
        <v>130.51</v>
      </c>
      <c r="G3771" s="239" t="s">
        <v>2626</v>
      </c>
      <c r="H3771" s="240"/>
      <c r="I3771" s="241"/>
      <c r="J3771" s="188">
        <v>629.12</v>
      </c>
    </row>
    <row r="3772" spans="1:10" ht="14.25" customHeight="1" x14ac:dyDescent="0.25">
      <c r="A3772" s="239" t="s">
        <v>2625</v>
      </c>
      <c r="B3772" s="240"/>
      <c r="C3772" s="240"/>
      <c r="D3772" s="240"/>
      <c r="E3772" s="241"/>
      <c r="F3772" s="188">
        <v>154.88999999999999</v>
      </c>
      <c r="G3772" s="239" t="s">
        <v>2624</v>
      </c>
      <c r="H3772" s="240"/>
      <c r="I3772" s="241"/>
      <c r="J3772" s="188">
        <v>141.36000000000001</v>
      </c>
    </row>
    <row r="3773" spans="1:10" ht="14.25" customHeight="1" x14ac:dyDescent="0.25">
      <c r="A3773" s="239" t="s">
        <v>2623</v>
      </c>
      <c r="B3773" s="240"/>
      <c r="C3773" s="240"/>
      <c r="D3773" s="240"/>
      <c r="E3773" s="241"/>
      <c r="F3773" s="188">
        <v>285.39999999999998</v>
      </c>
      <c r="G3773" s="239" t="s">
        <v>2622</v>
      </c>
      <c r="H3773" s="240"/>
      <c r="I3773" s="241"/>
      <c r="J3773" s="188">
        <v>770.48</v>
      </c>
    </row>
    <row r="3774" spans="1:10" ht="14.25" customHeight="1" x14ac:dyDescent="0.25">
      <c r="A3774" s="196" t="s">
        <v>1371</v>
      </c>
      <c r="B3774" s="196" t="s">
        <v>2630</v>
      </c>
      <c r="C3774" s="196" t="s">
        <v>3335</v>
      </c>
      <c r="D3774" s="233" t="s">
        <v>565</v>
      </c>
      <c r="E3774" s="234"/>
      <c r="F3774" s="234"/>
      <c r="G3774" s="234"/>
      <c r="H3774" s="234"/>
      <c r="I3774" s="235"/>
      <c r="J3774" s="196" t="s">
        <v>1</v>
      </c>
    </row>
    <row r="3775" spans="1:10" ht="14.25" customHeight="1" x14ac:dyDescent="0.25">
      <c r="A3775" s="195" t="s">
        <v>74</v>
      </c>
      <c r="B3775" s="195" t="s">
        <v>75</v>
      </c>
      <c r="C3775" s="195" t="s">
        <v>29</v>
      </c>
      <c r="D3775" s="236" t="s">
        <v>30</v>
      </c>
      <c r="E3775" s="237"/>
      <c r="F3775" s="238"/>
      <c r="G3775" s="195" t="s">
        <v>2635</v>
      </c>
      <c r="H3775" s="195" t="s">
        <v>1465</v>
      </c>
      <c r="I3775" s="194" t="s">
        <v>2634</v>
      </c>
      <c r="J3775" s="193" t="s">
        <v>76</v>
      </c>
    </row>
    <row r="3776" spans="1:10" ht="14.25" customHeight="1" x14ac:dyDescent="0.25">
      <c r="A3776" s="192" t="s">
        <v>2643</v>
      </c>
      <c r="B3776" s="192" t="s">
        <v>2630</v>
      </c>
      <c r="C3776" s="192" t="s">
        <v>2784</v>
      </c>
      <c r="D3776" s="230" t="s">
        <v>1998</v>
      </c>
      <c r="E3776" s="231"/>
      <c r="F3776" s="232"/>
      <c r="G3776" s="192" t="s">
        <v>1</v>
      </c>
      <c r="H3776" s="191">
        <v>2.92E-2</v>
      </c>
      <c r="I3776" s="190">
        <v>46.745399999999997</v>
      </c>
      <c r="J3776" s="189">
        <v>1.36</v>
      </c>
    </row>
    <row r="3777" spans="1:10" ht="14.25" customHeight="1" x14ac:dyDescent="0.25">
      <c r="A3777" s="192" t="s">
        <v>2643</v>
      </c>
      <c r="B3777" s="192" t="s">
        <v>2630</v>
      </c>
      <c r="C3777" s="192" t="s">
        <v>3334</v>
      </c>
      <c r="D3777" s="230" t="s">
        <v>1857</v>
      </c>
      <c r="E3777" s="231"/>
      <c r="F3777" s="232"/>
      <c r="G3777" s="192" t="s">
        <v>1</v>
      </c>
      <c r="H3777" s="191">
        <v>1</v>
      </c>
      <c r="I3777" s="190">
        <v>42.370699999999999</v>
      </c>
      <c r="J3777" s="189">
        <v>42.37</v>
      </c>
    </row>
    <row r="3778" spans="1:10" ht="14.25" customHeight="1" x14ac:dyDescent="0.25">
      <c r="A3778" s="192" t="s">
        <v>2643</v>
      </c>
      <c r="B3778" s="192" t="s">
        <v>2630</v>
      </c>
      <c r="C3778" s="192" t="s">
        <v>2782</v>
      </c>
      <c r="D3778" s="230" t="s">
        <v>1928</v>
      </c>
      <c r="E3778" s="231"/>
      <c r="F3778" s="232"/>
      <c r="G3778" s="192" t="s">
        <v>1</v>
      </c>
      <c r="H3778" s="191">
        <v>4.3999999999999997E-2</v>
      </c>
      <c r="I3778" s="190">
        <v>52.967399999999998</v>
      </c>
      <c r="J3778" s="189">
        <v>2.33</v>
      </c>
    </row>
    <row r="3779" spans="1:10" ht="14.25" customHeight="1" x14ac:dyDescent="0.25">
      <c r="A3779" s="192" t="s">
        <v>2643</v>
      </c>
      <c r="B3779" s="192" t="s">
        <v>2630</v>
      </c>
      <c r="C3779" s="192" t="s">
        <v>2776</v>
      </c>
      <c r="D3779" s="230" t="s">
        <v>2260</v>
      </c>
      <c r="E3779" s="231"/>
      <c r="F3779" s="232"/>
      <c r="G3779" s="192" t="s">
        <v>1</v>
      </c>
      <c r="H3779" s="191">
        <v>1.54E-2</v>
      </c>
      <c r="I3779" s="190">
        <v>1.4663999999999999</v>
      </c>
      <c r="J3779" s="189">
        <v>0.02</v>
      </c>
    </row>
    <row r="3780" spans="1:10" ht="14.25" customHeight="1" x14ac:dyDescent="0.25">
      <c r="A3780" s="192" t="s">
        <v>2631</v>
      </c>
      <c r="B3780" s="192" t="s">
        <v>2630</v>
      </c>
      <c r="C3780" s="192" t="s">
        <v>2723</v>
      </c>
      <c r="D3780" s="230" t="s">
        <v>2722</v>
      </c>
      <c r="E3780" s="231"/>
      <c r="F3780" s="232"/>
      <c r="G3780" s="192" t="s">
        <v>0</v>
      </c>
      <c r="H3780" s="191">
        <v>0.36757620000000002</v>
      </c>
      <c r="I3780" s="190">
        <v>6.7</v>
      </c>
      <c r="J3780" s="189">
        <v>5.39</v>
      </c>
    </row>
    <row r="3781" spans="1:10" ht="14.25" customHeight="1" x14ac:dyDescent="0.25">
      <c r="A3781" s="192" t="s">
        <v>2631</v>
      </c>
      <c r="B3781" s="192" t="s">
        <v>2630</v>
      </c>
      <c r="C3781" s="192" t="s">
        <v>2719</v>
      </c>
      <c r="D3781" s="230" t="s">
        <v>2718</v>
      </c>
      <c r="E3781" s="231"/>
      <c r="F3781" s="232"/>
      <c r="G3781" s="192" t="s">
        <v>0</v>
      </c>
      <c r="H3781" s="191">
        <v>0.36757620000000002</v>
      </c>
      <c r="I3781" s="190">
        <v>8.93</v>
      </c>
      <c r="J3781" s="189">
        <v>7.18</v>
      </c>
    </row>
    <row r="3782" spans="1:10" ht="25.9" customHeight="1" x14ac:dyDescent="0.25"/>
    <row r="3783" spans="1:10" ht="11.25" customHeight="1" x14ac:dyDescent="0.25">
      <c r="A3783" s="242" t="s">
        <v>2621</v>
      </c>
      <c r="B3783" s="242"/>
      <c r="C3783" s="242"/>
      <c r="D3783" s="242"/>
      <c r="E3783" s="242"/>
      <c r="F3783" s="242"/>
      <c r="G3783" s="242"/>
      <c r="H3783" s="242"/>
      <c r="I3783" s="242"/>
      <c r="J3783" s="242"/>
    </row>
    <row r="3784" spans="1:10" ht="11.25" customHeight="1" x14ac:dyDescent="0.25">
      <c r="A3784" s="242" t="s">
        <v>2620</v>
      </c>
      <c r="B3784" s="242"/>
      <c r="C3784" s="242"/>
      <c r="D3784" s="242"/>
      <c r="E3784" s="242"/>
      <c r="F3784" s="242"/>
      <c r="G3784" s="242"/>
      <c r="H3784" s="242"/>
      <c r="I3784" s="242"/>
      <c r="J3784" s="242"/>
    </row>
    <row r="3785" spans="1:10" ht="11.25" customHeight="1" x14ac:dyDescent="0.25">
      <c r="A3785" s="242" t="s">
        <v>2619</v>
      </c>
      <c r="B3785" s="242"/>
      <c r="C3785" s="242"/>
      <c r="D3785" s="242"/>
      <c r="E3785" s="242"/>
      <c r="F3785" s="242"/>
      <c r="G3785" s="242"/>
      <c r="H3785" s="242"/>
      <c r="I3785" s="242"/>
      <c r="J3785" s="242"/>
    </row>
    <row r="3786" spans="1:10" ht="70.900000000000006" customHeight="1" x14ac:dyDescent="0.25"/>
    <row r="3787" spans="1:10" ht="14.25" customHeight="1" x14ac:dyDescent="0.25">
      <c r="A3787" s="210" t="s">
        <v>2673</v>
      </c>
      <c r="B3787" s="211"/>
      <c r="C3787" s="211"/>
      <c r="D3787" s="211"/>
      <c r="E3787" s="211"/>
      <c r="F3787" s="211"/>
      <c r="G3787" s="211"/>
      <c r="H3787" s="211"/>
      <c r="I3787" s="211"/>
      <c r="J3787" s="212"/>
    </row>
    <row r="3788" spans="1:10" ht="14.25" customHeight="1" x14ac:dyDescent="0.25">
      <c r="A3788" s="200" t="s">
        <v>2672</v>
      </c>
      <c r="B3788" s="213" t="s">
        <v>77</v>
      </c>
      <c r="C3788" s="214"/>
      <c r="D3788" s="214"/>
      <c r="E3788" s="214"/>
      <c r="F3788" s="214"/>
      <c r="G3788" s="214"/>
      <c r="H3788" s="215"/>
      <c r="I3788" s="197" t="s">
        <v>2671</v>
      </c>
      <c r="J3788" s="192" t="s">
        <v>3392</v>
      </c>
    </row>
    <row r="3789" spans="1:10" ht="14.25" customHeight="1" x14ac:dyDescent="0.25">
      <c r="A3789" s="200" t="s">
        <v>81</v>
      </c>
      <c r="B3789" s="213" t="s">
        <v>85</v>
      </c>
      <c r="C3789" s="214"/>
      <c r="D3789" s="214"/>
      <c r="E3789" s="214"/>
      <c r="F3789" s="214"/>
      <c r="G3789" s="214"/>
      <c r="H3789" s="215"/>
      <c r="I3789" s="197" t="s">
        <v>2669</v>
      </c>
      <c r="J3789" s="202">
        <v>45477</v>
      </c>
    </row>
    <row r="3790" spans="1:10" ht="14.25" customHeight="1" x14ac:dyDescent="0.25">
      <c r="A3790" s="199" t="s">
        <v>2668</v>
      </c>
      <c r="B3790" s="213" t="s">
        <v>2667</v>
      </c>
      <c r="C3790" s="214"/>
      <c r="D3790" s="214"/>
      <c r="E3790" s="214"/>
      <c r="F3790" s="214"/>
      <c r="G3790" s="214"/>
      <c r="H3790" s="215"/>
      <c r="I3790" s="216" t="s">
        <v>2666</v>
      </c>
      <c r="J3790" s="217"/>
    </row>
    <row r="3791" spans="1:10" ht="14.25" customHeight="1" x14ac:dyDescent="0.25">
      <c r="A3791" s="218" t="s">
        <v>2665</v>
      </c>
      <c r="B3791" s="221" t="s">
        <v>2664</v>
      </c>
      <c r="C3791" s="222"/>
      <c r="D3791" s="222"/>
      <c r="E3791" s="222"/>
      <c r="F3791" s="222"/>
      <c r="G3791" s="222"/>
      <c r="H3791" s="223"/>
      <c r="I3791" s="197" t="s">
        <v>2663</v>
      </c>
      <c r="J3791" s="192" t="s">
        <v>2662</v>
      </c>
    </row>
    <row r="3792" spans="1:10" ht="14.25" customHeight="1" x14ac:dyDescent="0.25">
      <c r="A3792" s="219"/>
      <c r="B3792" s="224"/>
      <c r="C3792" s="225"/>
      <c r="D3792" s="225"/>
      <c r="E3792" s="225"/>
      <c r="F3792" s="225"/>
      <c r="G3792" s="225"/>
      <c r="H3792" s="226"/>
      <c r="I3792" s="198" t="s">
        <v>2661</v>
      </c>
      <c r="J3792" s="192" t="s">
        <v>2660</v>
      </c>
    </row>
    <row r="3793" spans="1:10" ht="14.25" customHeight="1" x14ac:dyDescent="0.25">
      <c r="A3793" s="219"/>
      <c r="B3793" s="224"/>
      <c r="C3793" s="225"/>
      <c r="D3793" s="225"/>
      <c r="E3793" s="225"/>
      <c r="F3793" s="225"/>
      <c r="G3793" s="225"/>
      <c r="H3793" s="226"/>
      <c r="I3793" s="216" t="s">
        <v>27</v>
      </c>
      <c r="J3793" s="217"/>
    </row>
    <row r="3794" spans="1:10" ht="14.25" customHeight="1" x14ac:dyDescent="0.25">
      <c r="A3794" s="219"/>
      <c r="B3794" s="227"/>
      <c r="C3794" s="228"/>
      <c r="D3794" s="228"/>
      <c r="E3794" s="228"/>
      <c r="F3794" s="228"/>
      <c r="G3794" s="228"/>
      <c r="H3794" s="229"/>
      <c r="I3794" s="197" t="s">
        <v>2659</v>
      </c>
      <c r="J3794" s="192" t="s">
        <v>2658</v>
      </c>
    </row>
    <row r="3795" spans="1:10" ht="14.25" customHeight="1" x14ac:dyDescent="0.25">
      <c r="A3795" s="220"/>
      <c r="B3795" s="230" t="s">
        <v>2383</v>
      </c>
      <c r="C3795" s="231"/>
      <c r="D3795" s="232"/>
      <c r="E3795" s="230" t="s">
        <v>2383</v>
      </c>
      <c r="F3795" s="231"/>
      <c r="G3795" s="231"/>
      <c r="H3795" s="232"/>
      <c r="I3795" s="197" t="s">
        <v>2657</v>
      </c>
      <c r="J3795" s="192" t="s">
        <v>2383</v>
      </c>
    </row>
    <row r="3796" spans="1:10" ht="14.25" customHeight="1" x14ac:dyDescent="0.25">
      <c r="A3796" s="197" t="s">
        <v>2656</v>
      </c>
      <c r="B3796" s="230" t="s">
        <v>2655</v>
      </c>
      <c r="C3796" s="231"/>
      <c r="D3796" s="231"/>
      <c r="E3796" s="231"/>
      <c r="F3796" s="231"/>
      <c r="G3796" s="231"/>
      <c r="H3796" s="231"/>
      <c r="I3796" s="231"/>
      <c r="J3796" s="232"/>
    </row>
    <row r="3797" spans="1:10" ht="14.25" customHeight="1" x14ac:dyDescent="0.25">
      <c r="A3797" s="239" t="s">
        <v>2627</v>
      </c>
      <c r="B3797" s="240"/>
      <c r="C3797" s="240"/>
      <c r="D3797" s="240"/>
      <c r="E3797" s="241"/>
      <c r="F3797" s="188">
        <v>5.75</v>
      </c>
      <c r="G3797" s="239" t="s">
        <v>2626</v>
      </c>
      <c r="H3797" s="240"/>
      <c r="I3797" s="241"/>
      <c r="J3797" s="188">
        <v>63.85</v>
      </c>
    </row>
    <row r="3798" spans="1:10" ht="14.25" customHeight="1" x14ac:dyDescent="0.25">
      <c r="A3798" s="239" t="s">
        <v>2625</v>
      </c>
      <c r="B3798" s="240"/>
      <c r="C3798" s="240"/>
      <c r="D3798" s="240"/>
      <c r="E3798" s="241"/>
      <c r="F3798" s="188">
        <v>6.82</v>
      </c>
      <c r="G3798" s="239" t="s">
        <v>2624</v>
      </c>
      <c r="H3798" s="240"/>
      <c r="I3798" s="241"/>
      <c r="J3798" s="188">
        <v>14.35</v>
      </c>
    </row>
    <row r="3799" spans="1:10" ht="14.25" customHeight="1" x14ac:dyDescent="0.25">
      <c r="A3799" s="239" t="s">
        <v>2623</v>
      </c>
      <c r="B3799" s="240"/>
      <c r="C3799" s="240"/>
      <c r="D3799" s="240"/>
      <c r="E3799" s="241"/>
      <c r="F3799" s="188">
        <v>12.57</v>
      </c>
      <c r="G3799" s="239" t="s">
        <v>2622</v>
      </c>
      <c r="H3799" s="240"/>
      <c r="I3799" s="241"/>
      <c r="J3799" s="188">
        <v>78.2</v>
      </c>
    </row>
    <row r="3800" spans="1:10" ht="14.25" customHeight="1" x14ac:dyDescent="0.25">
      <c r="A3800" s="196" t="s">
        <v>1372</v>
      </c>
      <c r="B3800" s="196" t="s">
        <v>2630</v>
      </c>
      <c r="C3800" s="196" t="s">
        <v>3353</v>
      </c>
      <c r="D3800" s="233" t="s">
        <v>566</v>
      </c>
      <c r="E3800" s="234"/>
      <c r="F3800" s="234"/>
      <c r="G3800" s="234"/>
      <c r="H3800" s="234"/>
      <c r="I3800" s="235"/>
      <c r="J3800" s="196" t="s">
        <v>1</v>
      </c>
    </row>
    <row r="3801" spans="1:10" ht="14.25" customHeight="1" x14ac:dyDescent="0.25">
      <c r="A3801" s="195" t="s">
        <v>74</v>
      </c>
      <c r="B3801" s="195" t="s">
        <v>75</v>
      </c>
      <c r="C3801" s="195" t="s">
        <v>29</v>
      </c>
      <c r="D3801" s="236" t="s">
        <v>30</v>
      </c>
      <c r="E3801" s="237"/>
      <c r="F3801" s="238"/>
      <c r="G3801" s="195" t="s">
        <v>2635</v>
      </c>
      <c r="H3801" s="195" t="s">
        <v>1465</v>
      </c>
      <c r="I3801" s="194" t="s">
        <v>2634</v>
      </c>
      <c r="J3801" s="193" t="s">
        <v>76</v>
      </c>
    </row>
    <row r="3802" spans="1:10" ht="14.25" customHeight="1" x14ac:dyDescent="0.25">
      <c r="A3802" s="192" t="s">
        <v>2643</v>
      </c>
      <c r="B3802" s="192" t="s">
        <v>2630</v>
      </c>
      <c r="C3802" s="192" t="s">
        <v>2784</v>
      </c>
      <c r="D3802" s="230" t="s">
        <v>1998</v>
      </c>
      <c r="E3802" s="231"/>
      <c r="F3802" s="232"/>
      <c r="G3802" s="192" t="s">
        <v>1</v>
      </c>
      <c r="H3802" s="191">
        <v>6.6799999999999998E-2</v>
      </c>
      <c r="I3802" s="190">
        <v>46.745399999999997</v>
      </c>
      <c r="J3802" s="189">
        <v>3.12</v>
      </c>
    </row>
    <row r="3803" spans="1:10" ht="14.25" customHeight="1" x14ac:dyDescent="0.25">
      <c r="A3803" s="192" t="s">
        <v>2643</v>
      </c>
      <c r="B3803" s="192" t="s">
        <v>2630</v>
      </c>
      <c r="C3803" s="192" t="s">
        <v>3352</v>
      </c>
      <c r="D3803" s="230" t="s">
        <v>2011</v>
      </c>
      <c r="E3803" s="231"/>
      <c r="F3803" s="232"/>
      <c r="G3803" s="192" t="s">
        <v>1</v>
      </c>
      <c r="H3803" s="191">
        <v>1</v>
      </c>
      <c r="I3803" s="190">
        <v>64.884600000000006</v>
      </c>
      <c r="J3803" s="189">
        <v>64.88</v>
      </c>
    </row>
    <row r="3804" spans="1:10" ht="14.25" customHeight="1" x14ac:dyDescent="0.25">
      <c r="A3804" s="192" t="s">
        <v>2643</v>
      </c>
      <c r="B3804" s="192" t="s">
        <v>2630</v>
      </c>
      <c r="C3804" s="192" t="s">
        <v>2782</v>
      </c>
      <c r="D3804" s="230" t="s">
        <v>1928</v>
      </c>
      <c r="E3804" s="231"/>
      <c r="F3804" s="232"/>
      <c r="G3804" s="192" t="s">
        <v>1</v>
      </c>
      <c r="H3804" s="191">
        <v>0.104</v>
      </c>
      <c r="I3804" s="190">
        <v>52.967399999999998</v>
      </c>
      <c r="J3804" s="189">
        <v>5.51</v>
      </c>
    </row>
    <row r="3805" spans="1:10" ht="14.25" customHeight="1" x14ac:dyDescent="0.25">
      <c r="A3805" s="192" t="s">
        <v>2643</v>
      </c>
      <c r="B3805" s="192" t="s">
        <v>2630</v>
      </c>
      <c r="C3805" s="192" t="s">
        <v>2776</v>
      </c>
      <c r="D3805" s="230" t="s">
        <v>2260</v>
      </c>
      <c r="E3805" s="231"/>
      <c r="F3805" s="232"/>
      <c r="G3805" s="192" t="s">
        <v>1</v>
      </c>
      <c r="H3805" s="191">
        <v>1.84E-2</v>
      </c>
      <c r="I3805" s="190">
        <v>1.4663999999999999</v>
      </c>
      <c r="J3805" s="189">
        <v>0.03</v>
      </c>
    </row>
    <row r="3806" spans="1:10" ht="14.25" customHeight="1" x14ac:dyDescent="0.25">
      <c r="A3806" s="192" t="s">
        <v>2631</v>
      </c>
      <c r="B3806" s="192" t="s">
        <v>2630</v>
      </c>
      <c r="C3806" s="192" t="s">
        <v>2723</v>
      </c>
      <c r="D3806" s="230" t="s">
        <v>2722</v>
      </c>
      <c r="E3806" s="231"/>
      <c r="F3806" s="232"/>
      <c r="G3806" s="192" t="s">
        <v>0</v>
      </c>
      <c r="H3806" s="191">
        <v>0.44186419999999998</v>
      </c>
      <c r="I3806" s="190">
        <v>6.7</v>
      </c>
      <c r="J3806" s="189">
        <v>6.47</v>
      </c>
    </row>
    <row r="3807" spans="1:10" ht="14.25" customHeight="1" x14ac:dyDescent="0.25">
      <c r="A3807" s="192" t="s">
        <v>2631</v>
      </c>
      <c r="B3807" s="192" t="s">
        <v>2630</v>
      </c>
      <c r="C3807" s="192" t="s">
        <v>2719</v>
      </c>
      <c r="D3807" s="230" t="s">
        <v>2718</v>
      </c>
      <c r="E3807" s="231"/>
      <c r="F3807" s="232"/>
      <c r="G3807" s="192" t="s">
        <v>0</v>
      </c>
      <c r="H3807" s="191">
        <v>0.44186419999999998</v>
      </c>
      <c r="I3807" s="190">
        <v>8.93</v>
      </c>
      <c r="J3807" s="189">
        <v>8.6300000000000008</v>
      </c>
    </row>
    <row r="3808" spans="1:10" ht="14.25" customHeight="1" x14ac:dyDescent="0.25">
      <c r="A3808" s="239" t="s">
        <v>2627</v>
      </c>
      <c r="B3808" s="240"/>
      <c r="C3808" s="240"/>
      <c r="D3808" s="240"/>
      <c r="E3808" s="241"/>
      <c r="F3808" s="188">
        <v>6.91</v>
      </c>
      <c r="G3808" s="239" t="s">
        <v>2626</v>
      </c>
      <c r="H3808" s="240"/>
      <c r="I3808" s="241"/>
      <c r="J3808" s="188">
        <v>94.89</v>
      </c>
    </row>
    <row r="3809" spans="1:10" ht="14.25" customHeight="1" x14ac:dyDescent="0.25">
      <c r="A3809" s="239" t="s">
        <v>2625</v>
      </c>
      <c r="B3809" s="240"/>
      <c r="C3809" s="240"/>
      <c r="D3809" s="240"/>
      <c r="E3809" s="241"/>
      <c r="F3809" s="188">
        <v>8.1999999999999993</v>
      </c>
      <c r="G3809" s="239" t="s">
        <v>2624</v>
      </c>
      <c r="H3809" s="240"/>
      <c r="I3809" s="241"/>
      <c r="J3809" s="188">
        <v>21.32</v>
      </c>
    </row>
    <row r="3810" spans="1:10" ht="14.25" customHeight="1" x14ac:dyDescent="0.25">
      <c r="A3810" s="239" t="s">
        <v>2623</v>
      </c>
      <c r="B3810" s="240"/>
      <c r="C3810" s="240"/>
      <c r="D3810" s="240"/>
      <c r="E3810" s="241"/>
      <c r="F3810" s="188">
        <v>15.11</v>
      </c>
      <c r="G3810" s="239" t="s">
        <v>2622</v>
      </c>
      <c r="H3810" s="240"/>
      <c r="I3810" s="241"/>
      <c r="J3810" s="188">
        <v>116.21</v>
      </c>
    </row>
    <row r="3811" spans="1:10" ht="14.25" customHeight="1" x14ac:dyDescent="0.25">
      <c r="A3811" s="196" t="s">
        <v>1373</v>
      </c>
      <c r="B3811" s="196" t="s">
        <v>2637</v>
      </c>
      <c r="C3811" s="196" t="s">
        <v>3391</v>
      </c>
      <c r="D3811" s="233" t="s">
        <v>557</v>
      </c>
      <c r="E3811" s="234"/>
      <c r="F3811" s="234"/>
      <c r="G3811" s="234"/>
      <c r="H3811" s="234"/>
      <c r="I3811" s="235"/>
      <c r="J3811" s="196" t="s">
        <v>1</v>
      </c>
    </row>
    <row r="3812" spans="1:10" ht="14.25" customHeight="1" x14ac:dyDescent="0.25">
      <c r="A3812" s="195" t="s">
        <v>74</v>
      </c>
      <c r="B3812" s="195" t="s">
        <v>75</v>
      </c>
      <c r="C3812" s="195" t="s">
        <v>29</v>
      </c>
      <c r="D3812" s="236" t="s">
        <v>30</v>
      </c>
      <c r="E3812" s="237"/>
      <c r="F3812" s="238"/>
      <c r="G3812" s="195" t="s">
        <v>2635</v>
      </c>
      <c r="H3812" s="195" t="s">
        <v>1465</v>
      </c>
      <c r="I3812" s="194" t="s">
        <v>2634</v>
      </c>
      <c r="J3812" s="193" t="s">
        <v>76</v>
      </c>
    </row>
    <row r="3813" spans="1:10" ht="14.25" customHeight="1" x14ac:dyDescent="0.25">
      <c r="A3813" s="192" t="s">
        <v>2643</v>
      </c>
      <c r="B3813" s="192" t="s">
        <v>2650</v>
      </c>
      <c r="C3813" s="192" t="s">
        <v>3390</v>
      </c>
      <c r="D3813" s="230" t="s">
        <v>1848</v>
      </c>
      <c r="E3813" s="231"/>
      <c r="F3813" s="232"/>
      <c r="G3813" s="192" t="s">
        <v>1</v>
      </c>
      <c r="H3813" s="191">
        <v>1</v>
      </c>
      <c r="I3813" s="190">
        <v>64.811700000000002</v>
      </c>
      <c r="J3813" s="189">
        <v>64.81</v>
      </c>
    </row>
    <row r="3814" spans="1:10" ht="14.25" customHeight="1" x14ac:dyDescent="0.25">
      <c r="A3814" s="192" t="s">
        <v>2631</v>
      </c>
      <c r="B3814" s="192" t="s">
        <v>2630</v>
      </c>
      <c r="C3814" s="192" t="s">
        <v>2723</v>
      </c>
      <c r="D3814" s="230" t="s">
        <v>2722</v>
      </c>
      <c r="E3814" s="231"/>
      <c r="F3814" s="232"/>
      <c r="G3814" s="192" t="s">
        <v>0</v>
      </c>
      <c r="H3814" s="191">
        <v>0.61557790000000001</v>
      </c>
      <c r="I3814" s="190">
        <v>6.7</v>
      </c>
      <c r="J3814" s="189">
        <v>9.02</v>
      </c>
    </row>
    <row r="3815" spans="1:10" ht="14.25" customHeight="1" x14ac:dyDescent="0.25">
      <c r="A3815" s="192" t="s">
        <v>2631</v>
      </c>
      <c r="B3815" s="192" t="s">
        <v>2630</v>
      </c>
      <c r="C3815" s="192" t="s">
        <v>2719</v>
      </c>
      <c r="D3815" s="230" t="s">
        <v>2718</v>
      </c>
      <c r="E3815" s="231"/>
      <c r="F3815" s="232"/>
      <c r="G3815" s="192" t="s">
        <v>0</v>
      </c>
      <c r="H3815" s="191">
        <v>0.61557790000000001</v>
      </c>
      <c r="I3815" s="190">
        <v>8.93</v>
      </c>
      <c r="J3815" s="189">
        <v>12.02</v>
      </c>
    </row>
    <row r="3816" spans="1:10" ht="14.25" customHeight="1" x14ac:dyDescent="0.25">
      <c r="A3816" s="239" t="s">
        <v>2627</v>
      </c>
      <c r="B3816" s="240"/>
      <c r="C3816" s="240"/>
      <c r="D3816" s="240"/>
      <c r="E3816" s="241"/>
      <c r="F3816" s="188">
        <v>9.6199999999999992</v>
      </c>
      <c r="G3816" s="239" t="s">
        <v>2626</v>
      </c>
      <c r="H3816" s="240"/>
      <c r="I3816" s="241"/>
      <c r="J3816" s="188">
        <v>94.55</v>
      </c>
    </row>
    <row r="3817" spans="1:10" ht="14.25" customHeight="1" x14ac:dyDescent="0.25">
      <c r="A3817" s="239" t="s">
        <v>2625</v>
      </c>
      <c r="B3817" s="240"/>
      <c r="C3817" s="240"/>
      <c r="D3817" s="240"/>
      <c r="E3817" s="241"/>
      <c r="F3817" s="188">
        <v>11.42</v>
      </c>
      <c r="G3817" s="239" t="s">
        <v>2624</v>
      </c>
      <c r="H3817" s="240"/>
      <c r="I3817" s="241"/>
      <c r="J3817" s="188">
        <v>21.25</v>
      </c>
    </row>
    <row r="3818" spans="1:10" ht="14.25" customHeight="1" x14ac:dyDescent="0.25">
      <c r="A3818" s="239" t="s">
        <v>2623</v>
      </c>
      <c r="B3818" s="240"/>
      <c r="C3818" s="240"/>
      <c r="D3818" s="240"/>
      <c r="E3818" s="241"/>
      <c r="F3818" s="188">
        <v>21.04</v>
      </c>
      <c r="G3818" s="239" t="s">
        <v>2622</v>
      </c>
      <c r="H3818" s="240"/>
      <c r="I3818" s="241"/>
      <c r="J3818" s="188">
        <v>115.8</v>
      </c>
    </row>
    <row r="3819" spans="1:10" ht="14.25" customHeight="1" x14ac:dyDescent="0.25">
      <c r="A3819" s="196" t="s">
        <v>1374</v>
      </c>
      <c r="B3819" s="196" t="s">
        <v>2630</v>
      </c>
      <c r="C3819" s="196" t="s">
        <v>3389</v>
      </c>
      <c r="D3819" s="233" t="s">
        <v>568</v>
      </c>
      <c r="E3819" s="234"/>
      <c r="F3819" s="234"/>
      <c r="G3819" s="234"/>
      <c r="H3819" s="234"/>
      <c r="I3819" s="235"/>
      <c r="J3819" s="196" t="s">
        <v>1</v>
      </c>
    </row>
    <row r="3820" spans="1:10" ht="14.25" customHeight="1" x14ac:dyDescent="0.25">
      <c r="A3820" s="195" t="s">
        <v>74</v>
      </c>
      <c r="B3820" s="195" t="s">
        <v>75</v>
      </c>
      <c r="C3820" s="195" t="s">
        <v>29</v>
      </c>
      <c r="D3820" s="236" t="s">
        <v>30</v>
      </c>
      <c r="E3820" s="237"/>
      <c r="F3820" s="238"/>
      <c r="G3820" s="195" t="s">
        <v>2635</v>
      </c>
      <c r="H3820" s="195" t="s">
        <v>1465</v>
      </c>
      <c r="I3820" s="194" t="s">
        <v>2634</v>
      </c>
      <c r="J3820" s="193" t="s">
        <v>76</v>
      </c>
    </row>
    <row r="3821" spans="1:10" ht="14.25" customHeight="1" x14ac:dyDescent="0.25">
      <c r="A3821" s="192" t="s">
        <v>2643</v>
      </c>
      <c r="B3821" s="192" t="s">
        <v>2630</v>
      </c>
      <c r="C3821" s="192" t="s">
        <v>2784</v>
      </c>
      <c r="D3821" s="230" t="s">
        <v>1998</v>
      </c>
      <c r="E3821" s="231"/>
      <c r="F3821" s="232"/>
      <c r="G3821" s="192" t="s">
        <v>1</v>
      </c>
      <c r="H3821" s="191">
        <v>4.8999999999999998E-3</v>
      </c>
      <c r="I3821" s="190">
        <v>46.745399999999997</v>
      </c>
      <c r="J3821" s="189">
        <v>0.23</v>
      </c>
    </row>
    <row r="3822" spans="1:10" ht="14.25" customHeight="1" x14ac:dyDescent="0.25">
      <c r="A3822" s="192" t="s">
        <v>2643</v>
      </c>
      <c r="B3822" s="192" t="s">
        <v>2630</v>
      </c>
      <c r="C3822" s="192" t="s">
        <v>3388</v>
      </c>
      <c r="D3822" s="230" t="s">
        <v>2291</v>
      </c>
      <c r="E3822" s="231"/>
      <c r="F3822" s="232"/>
      <c r="G3822" s="192" t="s">
        <v>1</v>
      </c>
      <c r="H3822" s="191">
        <v>1</v>
      </c>
      <c r="I3822" s="190">
        <v>11.3583</v>
      </c>
      <c r="J3822" s="189">
        <v>11.36</v>
      </c>
    </row>
    <row r="3823" spans="1:10" ht="14.25" customHeight="1" x14ac:dyDescent="0.25">
      <c r="A3823" s="192" t="s">
        <v>2643</v>
      </c>
      <c r="B3823" s="192" t="s">
        <v>2630</v>
      </c>
      <c r="C3823" s="192" t="s">
        <v>2782</v>
      </c>
      <c r="D3823" s="230" t="s">
        <v>1928</v>
      </c>
      <c r="E3823" s="231"/>
      <c r="F3823" s="232"/>
      <c r="G3823" s="192" t="s">
        <v>1</v>
      </c>
      <c r="H3823" s="191">
        <v>7.4999999999999997E-3</v>
      </c>
      <c r="I3823" s="190">
        <v>52.967399999999998</v>
      </c>
      <c r="J3823" s="189">
        <v>0.4</v>
      </c>
    </row>
    <row r="3824" spans="1:10" ht="14.25" customHeight="1" x14ac:dyDescent="0.25">
      <c r="A3824" s="192" t="s">
        <v>2643</v>
      </c>
      <c r="B3824" s="192" t="s">
        <v>2630</v>
      </c>
      <c r="C3824" s="192" t="s">
        <v>2776</v>
      </c>
      <c r="D3824" s="230" t="s">
        <v>2260</v>
      </c>
      <c r="E3824" s="231"/>
      <c r="F3824" s="232"/>
      <c r="G3824" s="192" t="s">
        <v>1</v>
      </c>
      <c r="H3824" s="191">
        <v>3.5999999999999997E-2</v>
      </c>
      <c r="I3824" s="190">
        <v>1.4663999999999999</v>
      </c>
      <c r="J3824" s="189">
        <v>0.05</v>
      </c>
    </row>
    <row r="3825" spans="1:10" ht="14.25" customHeight="1" x14ac:dyDescent="0.25">
      <c r="A3825" s="192" t="s">
        <v>2631</v>
      </c>
      <c r="B3825" s="192" t="s">
        <v>2630</v>
      </c>
      <c r="C3825" s="192" t="s">
        <v>2723</v>
      </c>
      <c r="D3825" s="230" t="s">
        <v>2722</v>
      </c>
      <c r="E3825" s="231"/>
      <c r="F3825" s="232"/>
      <c r="G3825" s="192" t="s">
        <v>0</v>
      </c>
      <c r="H3825" s="191">
        <v>0.1351028</v>
      </c>
      <c r="I3825" s="190">
        <v>6.7</v>
      </c>
      <c r="J3825" s="189">
        <v>1.98</v>
      </c>
    </row>
    <row r="3826" spans="1:10" ht="14.25" customHeight="1" x14ac:dyDescent="0.25">
      <c r="A3826" s="192" t="s">
        <v>2631</v>
      </c>
      <c r="B3826" s="192" t="s">
        <v>2630</v>
      </c>
      <c r="C3826" s="192" t="s">
        <v>2719</v>
      </c>
      <c r="D3826" s="230" t="s">
        <v>2718</v>
      </c>
      <c r="E3826" s="231"/>
      <c r="F3826" s="232"/>
      <c r="G3826" s="192" t="s">
        <v>0</v>
      </c>
      <c r="H3826" s="191">
        <v>0.1351028</v>
      </c>
      <c r="I3826" s="190">
        <v>8.93</v>
      </c>
      <c r="J3826" s="189">
        <v>2.64</v>
      </c>
    </row>
    <row r="3827" spans="1:10" ht="14.25" customHeight="1" x14ac:dyDescent="0.25">
      <c r="A3827" s="239" t="s">
        <v>2627</v>
      </c>
      <c r="B3827" s="240"/>
      <c r="C3827" s="240"/>
      <c r="D3827" s="240"/>
      <c r="E3827" s="241"/>
      <c r="F3827" s="188">
        <v>2.11</v>
      </c>
      <c r="G3827" s="239" t="s">
        <v>2626</v>
      </c>
      <c r="H3827" s="240"/>
      <c r="I3827" s="241"/>
      <c r="J3827" s="188">
        <v>18.559999999999999</v>
      </c>
    </row>
    <row r="3828" spans="1:10" ht="14.25" customHeight="1" x14ac:dyDescent="0.25">
      <c r="A3828" s="239" t="s">
        <v>2625</v>
      </c>
      <c r="B3828" s="240"/>
      <c r="C3828" s="240"/>
      <c r="D3828" s="240"/>
      <c r="E3828" s="241"/>
      <c r="F3828" s="188">
        <v>2.5099999999999998</v>
      </c>
      <c r="G3828" s="239" t="s">
        <v>2624</v>
      </c>
      <c r="H3828" s="240"/>
      <c r="I3828" s="241"/>
      <c r="J3828" s="188">
        <v>4.17</v>
      </c>
    </row>
    <row r="3829" spans="1:10" ht="14.25" customHeight="1" x14ac:dyDescent="0.25">
      <c r="A3829" s="239" t="s">
        <v>2623</v>
      </c>
      <c r="B3829" s="240"/>
      <c r="C3829" s="240"/>
      <c r="D3829" s="240"/>
      <c r="E3829" s="241"/>
      <c r="F3829" s="188">
        <v>4.62</v>
      </c>
      <c r="G3829" s="239" t="s">
        <v>2622</v>
      </c>
      <c r="H3829" s="240"/>
      <c r="I3829" s="241"/>
      <c r="J3829" s="188">
        <v>22.73</v>
      </c>
    </row>
    <row r="3830" spans="1:10" ht="14.25" customHeight="1" x14ac:dyDescent="0.25">
      <c r="A3830" s="196" t="s">
        <v>1375</v>
      </c>
      <c r="B3830" s="196" t="s">
        <v>2637</v>
      </c>
      <c r="C3830" s="196" t="s">
        <v>3350</v>
      </c>
      <c r="D3830" s="233" t="s">
        <v>1525</v>
      </c>
      <c r="E3830" s="234"/>
      <c r="F3830" s="234"/>
      <c r="G3830" s="234"/>
      <c r="H3830" s="234"/>
      <c r="I3830" s="235"/>
      <c r="J3830" s="196" t="s">
        <v>1</v>
      </c>
    </row>
    <row r="3831" spans="1:10" ht="14.25" customHeight="1" x14ac:dyDescent="0.25">
      <c r="A3831" s="195" t="s">
        <v>74</v>
      </c>
      <c r="B3831" s="195" t="s">
        <v>75</v>
      </c>
      <c r="C3831" s="195" t="s">
        <v>29</v>
      </c>
      <c r="D3831" s="236" t="s">
        <v>30</v>
      </c>
      <c r="E3831" s="237"/>
      <c r="F3831" s="238"/>
      <c r="G3831" s="195" t="s">
        <v>2635</v>
      </c>
      <c r="H3831" s="195" t="s">
        <v>1465</v>
      </c>
      <c r="I3831" s="194" t="s">
        <v>2634</v>
      </c>
      <c r="J3831" s="193" t="s">
        <v>76</v>
      </c>
    </row>
    <row r="3832" spans="1:10" ht="14.25" customHeight="1" x14ac:dyDescent="0.25">
      <c r="A3832" s="192" t="s">
        <v>2643</v>
      </c>
      <c r="B3832" s="192" t="s">
        <v>2630</v>
      </c>
      <c r="C3832" s="192" t="s">
        <v>3265</v>
      </c>
      <c r="D3832" s="230" t="s">
        <v>2032</v>
      </c>
      <c r="E3832" s="231"/>
      <c r="F3832" s="232"/>
      <c r="G3832" s="192" t="s">
        <v>1</v>
      </c>
      <c r="H3832" s="191">
        <v>1</v>
      </c>
      <c r="I3832" s="190">
        <v>10.774900000000001</v>
      </c>
      <c r="J3832" s="189">
        <v>10.77</v>
      </c>
    </row>
    <row r="3833" spans="1:10" ht="14.25" customHeight="1" x14ac:dyDescent="0.25">
      <c r="A3833" s="192" t="s">
        <v>2631</v>
      </c>
      <c r="B3833" s="192" t="s">
        <v>2630</v>
      </c>
      <c r="C3833" s="192" t="s">
        <v>2723</v>
      </c>
      <c r="D3833" s="230" t="s">
        <v>2722</v>
      </c>
      <c r="E3833" s="231"/>
      <c r="F3833" s="232"/>
      <c r="G3833" s="192" t="s">
        <v>0</v>
      </c>
      <c r="H3833" s="191">
        <v>0.30965930000000003</v>
      </c>
      <c r="I3833" s="190">
        <v>6.7</v>
      </c>
      <c r="J3833" s="189">
        <v>4.54</v>
      </c>
    </row>
    <row r="3834" spans="1:10" ht="14.25" customHeight="1" x14ac:dyDescent="0.25">
      <c r="A3834" s="192" t="s">
        <v>2631</v>
      </c>
      <c r="B3834" s="192" t="s">
        <v>2630</v>
      </c>
      <c r="C3834" s="192" t="s">
        <v>2719</v>
      </c>
      <c r="D3834" s="230" t="s">
        <v>2718</v>
      </c>
      <c r="E3834" s="231"/>
      <c r="F3834" s="232"/>
      <c r="G3834" s="192" t="s">
        <v>0</v>
      </c>
      <c r="H3834" s="191">
        <v>0.30965930000000003</v>
      </c>
      <c r="I3834" s="190">
        <v>8.93</v>
      </c>
      <c r="J3834" s="189">
        <v>6.05</v>
      </c>
    </row>
    <row r="3835" spans="1:10" ht="14.25" customHeight="1" x14ac:dyDescent="0.25">
      <c r="A3835" s="239" t="s">
        <v>2627</v>
      </c>
      <c r="B3835" s="240"/>
      <c r="C3835" s="240"/>
      <c r="D3835" s="240"/>
      <c r="E3835" s="241"/>
      <c r="F3835" s="188">
        <v>4.84</v>
      </c>
      <c r="G3835" s="239" t="s">
        <v>2626</v>
      </c>
      <c r="H3835" s="240"/>
      <c r="I3835" s="241"/>
      <c r="J3835" s="188">
        <v>25.73</v>
      </c>
    </row>
    <row r="3836" spans="1:10" ht="14.25" customHeight="1" x14ac:dyDescent="0.25">
      <c r="A3836" s="239" t="s">
        <v>2625</v>
      </c>
      <c r="B3836" s="240"/>
      <c r="C3836" s="240"/>
      <c r="D3836" s="240"/>
      <c r="E3836" s="241"/>
      <c r="F3836" s="188">
        <v>5.74</v>
      </c>
      <c r="G3836" s="239" t="s">
        <v>2624</v>
      </c>
      <c r="H3836" s="240"/>
      <c r="I3836" s="241"/>
      <c r="J3836" s="188">
        <v>5.78</v>
      </c>
    </row>
    <row r="3837" spans="1:10" ht="14.25" customHeight="1" x14ac:dyDescent="0.25">
      <c r="A3837" s="239" t="s">
        <v>2623</v>
      </c>
      <c r="B3837" s="240"/>
      <c r="C3837" s="240"/>
      <c r="D3837" s="240"/>
      <c r="E3837" s="241"/>
      <c r="F3837" s="188">
        <v>10.58</v>
      </c>
      <c r="G3837" s="239" t="s">
        <v>2622</v>
      </c>
      <c r="H3837" s="240"/>
      <c r="I3837" s="241"/>
      <c r="J3837" s="188">
        <v>31.51</v>
      </c>
    </row>
    <row r="3838" spans="1:10" ht="14.25" customHeight="1" x14ac:dyDescent="0.25">
      <c r="A3838" s="196" t="s">
        <v>1376</v>
      </c>
      <c r="B3838" s="196" t="s">
        <v>2637</v>
      </c>
      <c r="C3838" s="196" t="s">
        <v>3333</v>
      </c>
      <c r="D3838" s="233" t="s">
        <v>1526</v>
      </c>
      <c r="E3838" s="234"/>
      <c r="F3838" s="234"/>
      <c r="G3838" s="234"/>
      <c r="H3838" s="234"/>
      <c r="I3838" s="235"/>
      <c r="J3838" s="196" t="s">
        <v>1</v>
      </c>
    </row>
    <row r="3839" spans="1:10" ht="14.25" customHeight="1" x14ac:dyDescent="0.25">
      <c r="A3839" s="195" t="s">
        <v>74</v>
      </c>
      <c r="B3839" s="195" t="s">
        <v>75</v>
      </c>
      <c r="C3839" s="195" t="s">
        <v>29</v>
      </c>
      <c r="D3839" s="236" t="s">
        <v>30</v>
      </c>
      <c r="E3839" s="237"/>
      <c r="F3839" s="238"/>
      <c r="G3839" s="195" t="s">
        <v>2635</v>
      </c>
      <c r="H3839" s="195" t="s">
        <v>1465</v>
      </c>
      <c r="I3839" s="194" t="s">
        <v>2634</v>
      </c>
      <c r="J3839" s="193" t="s">
        <v>76</v>
      </c>
    </row>
    <row r="3840" spans="1:10" ht="14.25" customHeight="1" x14ac:dyDescent="0.25">
      <c r="A3840" s="192" t="s">
        <v>2643</v>
      </c>
      <c r="B3840" s="192" t="s">
        <v>2630</v>
      </c>
      <c r="C3840" s="192" t="s">
        <v>3332</v>
      </c>
      <c r="D3840" s="230" t="s">
        <v>1929</v>
      </c>
      <c r="E3840" s="231"/>
      <c r="F3840" s="232"/>
      <c r="G3840" s="192" t="s">
        <v>1</v>
      </c>
      <c r="H3840" s="191">
        <v>1</v>
      </c>
      <c r="I3840" s="190">
        <v>168.0001</v>
      </c>
      <c r="J3840" s="189">
        <v>168</v>
      </c>
    </row>
    <row r="3841" spans="1:10" ht="14.25" customHeight="1" x14ac:dyDescent="0.25">
      <c r="A3841" s="192" t="s">
        <v>2631</v>
      </c>
      <c r="B3841" s="192" t="s">
        <v>2630</v>
      </c>
      <c r="C3841" s="192" t="s">
        <v>2723</v>
      </c>
      <c r="D3841" s="230" t="s">
        <v>2722</v>
      </c>
      <c r="E3841" s="231"/>
      <c r="F3841" s="232"/>
      <c r="G3841" s="192" t="s">
        <v>0</v>
      </c>
      <c r="H3841" s="191">
        <v>0.47798639999999998</v>
      </c>
      <c r="I3841" s="190">
        <v>6.7</v>
      </c>
      <c r="J3841" s="189">
        <v>7</v>
      </c>
    </row>
    <row r="3842" spans="1:10" ht="14.25" customHeight="1" x14ac:dyDescent="0.25">
      <c r="A3842" s="192" t="s">
        <v>2631</v>
      </c>
      <c r="B3842" s="192" t="s">
        <v>2630</v>
      </c>
      <c r="C3842" s="192" t="s">
        <v>2719</v>
      </c>
      <c r="D3842" s="230" t="s">
        <v>2718</v>
      </c>
      <c r="E3842" s="231"/>
      <c r="F3842" s="232"/>
      <c r="G3842" s="192" t="s">
        <v>0</v>
      </c>
      <c r="H3842" s="191">
        <v>0.47798639999999998</v>
      </c>
      <c r="I3842" s="190">
        <v>8.93</v>
      </c>
      <c r="J3842" s="189">
        <v>9.33</v>
      </c>
    </row>
    <row r="3843" spans="1:10" ht="14.25" customHeight="1" x14ac:dyDescent="0.25">
      <c r="A3843" s="239" t="s">
        <v>2627</v>
      </c>
      <c r="B3843" s="240"/>
      <c r="C3843" s="240"/>
      <c r="D3843" s="240"/>
      <c r="E3843" s="241"/>
      <c r="F3843" s="188">
        <v>7.47</v>
      </c>
      <c r="G3843" s="239" t="s">
        <v>2626</v>
      </c>
      <c r="H3843" s="240"/>
      <c r="I3843" s="241"/>
      <c r="J3843" s="188">
        <v>191.09</v>
      </c>
    </row>
    <row r="3844" spans="1:10" ht="14.25" customHeight="1" x14ac:dyDescent="0.25">
      <c r="A3844" s="239" t="s">
        <v>2625</v>
      </c>
      <c r="B3844" s="240"/>
      <c r="C3844" s="240"/>
      <c r="D3844" s="240"/>
      <c r="E3844" s="241"/>
      <c r="F3844" s="188">
        <v>8.8699999999999992</v>
      </c>
      <c r="G3844" s="239" t="s">
        <v>2624</v>
      </c>
      <c r="H3844" s="240"/>
      <c r="I3844" s="241"/>
      <c r="J3844" s="188">
        <v>42.94</v>
      </c>
    </row>
    <row r="3845" spans="1:10" ht="14.25" customHeight="1" x14ac:dyDescent="0.25">
      <c r="A3845" s="239" t="s">
        <v>2623</v>
      </c>
      <c r="B3845" s="240"/>
      <c r="C3845" s="240"/>
      <c r="D3845" s="240"/>
      <c r="E3845" s="241"/>
      <c r="F3845" s="188">
        <v>16.34</v>
      </c>
      <c r="G3845" s="239" t="s">
        <v>2622</v>
      </c>
      <c r="H3845" s="240"/>
      <c r="I3845" s="241"/>
      <c r="J3845" s="188">
        <v>234.03</v>
      </c>
    </row>
    <row r="3846" spans="1:10" ht="14.25" customHeight="1" x14ac:dyDescent="0.25">
      <c r="A3846" s="196" t="s">
        <v>1377</v>
      </c>
      <c r="B3846" s="196" t="s">
        <v>2637</v>
      </c>
      <c r="C3846" s="196" t="s">
        <v>3387</v>
      </c>
      <c r="D3846" s="233" t="s">
        <v>1514</v>
      </c>
      <c r="E3846" s="234"/>
      <c r="F3846" s="234"/>
      <c r="G3846" s="234"/>
      <c r="H3846" s="234"/>
      <c r="I3846" s="235"/>
      <c r="J3846" s="196" t="s">
        <v>1</v>
      </c>
    </row>
    <row r="3847" spans="1:10" ht="14.25" customHeight="1" x14ac:dyDescent="0.25">
      <c r="A3847" s="195" t="s">
        <v>74</v>
      </c>
      <c r="B3847" s="195" t="s">
        <v>75</v>
      </c>
      <c r="C3847" s="195" t="s">
        <v>29</v>
      </c>
      <c r="D3847" s="236" t="s">
        <v>30</v>
      </c>
      <c r="E3847" s="237"/>
      <c r="F3847" s="238"/>
      <c r="G3847" s="195" t="s">
        <v>2635</v>
      </c>
      <c r="H3847" s="195" t="s">
        <v>1465</v>
      </c>
      <c r="I3847" s="194" t="s">
        <v>2634</v>
      </c>
      <c r="J3847" s="193" t="s">
        <v>76</v>
      </c>
    </row>
    <row r="3848" spans="1:10" ht="14.25" customHeight="1" x14ac:dyDescent="0.25">
      <c r="A3848" s="192" t="s">
        <v>2643</v>
      </c>
      <c r="B3848" s="192" t="s">
        <v>2630</v>
      </c>
      <c r="C3848" s="192" t="s">
        <v>2811</v>
      </c>
      <c r="D3848" s="230" t="s">
        <v>2358</v>
      </c>
      <c r="E3848" s="231"/>
      <c r="F3848" s="232"/>
      <c r="G3848" s="192" t="s">
        <v>1</v>
      </c>
      <c r="H3848" s="191">
        <v>0.04</v>
      </c>
      <c r="I3848" s="190">
        <v>2.552</v>
      </c>
      <c r="J3848" s="189">
        <v>0.1</v>
      </c>
    </row>
    <row r="3849" spans="1:10" ht="14.25" customHeight="1" x14ac:dyDescent="0.25">
      <c r="A3849" s="192" t="s">
        <v>2643</v>
      </c>
      <c r="B3849" s="192" t="s">
        <v>2630</v>
      </c>
      <c r="C3849" s="192" t="s">
        <v>3311</v>
      </c>
      <c r="D3849" s="230" t="s">
        <v>1825</v>
      </c>
      <c r="E3849" s="231"/>
      <c r="F3849" s="232"/>
      <c r="G3849" s="192" t="s">
        <v>1</v>
      </c>
      <c r="H3849" s="191">
        <v>1</v>
      </c>
      <c r="I3849" s="190">
        <v>42.046599999999998</v>
      </c>
      <c r="J3849" s="189">
        <v>42.05</v>
      </c>
    </row>
    <row r="3850" spans="1:10" ht="14.25" customHeight="1" x14ac:dyDescent="0.25">
      <c r="A3850" s="192" t="s">
        <v>2631</v>
      </c>
      <c r="B3850" s="192" t="s">
        <v>2630</v>
      </c>
      <c r="C3850" s="192" t="s">
        <v>2723</v>
      </c>
      <c r="D3850" s="230" t="s">
        <v>2722</v>
      </c>
      <c r="E3850" s="231"/>
      <c r="F3850" s="232"/>
      <c r="G3850" s="192" t="s">
        <v>0</v>
      </c>
      <c r="H3850" s="191">
        <v>6.2315500000000003E-2</v>
      </c>
      <c r="I3850" s="190">
        <v>6.7</v>
      </c>
      <c r="J3850" s="189">
        <v>0.91</v>
      </c>
    </row>
    <row r="3851" spans="1:10" ht="14.25" customHeight="1" x14ac:dyDescent="0.25">
      <c r="A3851" s="192" t="s">
        <v>2631</v>
      </c>
      <c r="B3851" s="192" t="s">
        <v>2630</v>
      </c>
      <c r="C3851" s="192" t="s">
        <v>2719</v>
      </c>
      <c r="D3851" s="230" t="s">
        <v>2718</v>
      </c>
      <c r="E3851" s="231"/>
      <c r="F3851" s="232"/>
      <c r="G3851" s="192" t="s">
        <v>0</v>
      </c>
      <c r="H3851" s="191">
        <v>0.18694640000000001</v>
      </c>
      <c r="I3851" s="190">
        <v>8.93</v>
      </c>
      <c r="J3851" s="189">
        <v>3.65</v>
      </c>
    </row>
    <row r="3852" spans="1:10" ht="14.25" customHeight="1" x14ac:dyDescent="0.25">
      <c r="A3852" s="239" t="s">
        <v>2627</v>
      </c>
      <c r="B3852" s="240"/>
      <c r="C3852" s="240"/>
      <c r="D3852" s="240"/>
      <c r="E3852" s="241"/>
      <c r="F3852" s="188">
        <v>2.09</v>
      </c>
      <c r="G3852" s="239" t="s">
        <v>2626</v>
      </c>
      <c r="H3852" s="240"/>
      <c r="I3852" s="241"/>
      <c r="J3852" s="188">
        <v>48.48</v>
      </c>
    </row>
    <row r="3853" spans="1:10" ht="14.25" customHeight="1" x14ac:dyDescent="0.25">
      <c r="A3853" s="239" t="s">
        <v>2625</v>
      </c>
      <c r="B3853" s="240"/>
      <c r="C3853" s="240"/>
      <c r="D3853" s="240"/>
      <c r="E3853" s="241"/>
      <c r="F3853" s="188">
        <v>2.4700000000000002</v>
      </c>
      <c r="G3853" s="239" t="s">
        <v>2624</v>
      </c>
      <c r="H3853" s="240"/>
      <c r="I3853" s="241"/>
      <c r="J3853" s="188">
        <v>10.89</v>
      </c>
    </row>
    <row r="3854" spans="1:10" ht="14.25" customHeight="1" x14ac:dyDescent="0.25">
      <c r="A3854" s="239" t="s">
        <v>2623</v>
      </c>
      <c r="B3854" s="240"/>
      <c r="C3854" s="240"/>
      <c r="D3854" s="240"/>
      <c r="E3854" s="241"/>
      <c r="F3854" s="188">
        <v>4.5599999999999996</v>
      </c>
      <c r="G3854" s="239" t="s">
        <v>2622</v>
      </c>
      <c r="H3854" s="240"/>
      <c r="I3854" s="241"/>
      <c r="J3854" s="188">
        <v>59.37</v>
      </c>
    </row>
    <row r="3855" spans="1:10" ht="14.25" customHeight="1" x14ac:dyDescent="0.25">
      <c r="A3855" s="196" t="s">
        <v>1378</v>
      </c>
      <c r="B3855" s="196" t="s">
        <v>2630</v>
      </c>
      <c r="C3855" s="196" t="s">
        <v>3312</v>
      </c>
      <c r="D3855" s="233" t="s">
        <v>572</v>
      </c>
      <c r="E3855" s="234"/>
      <c r="F3855" s="234"/>
      <c r="G3855" s="234"/>
      <c r="H3855" s="234"/>
      <c r="I3855" s="235"/>
      <c r="J3855" s="196" t="s">
        <v>1</v>
      </c>
    </row>
    <row r="3856" spans="1:10" ht="14.25" customHeight="1" x14ac:dyDescent="0.25">
      <c r="A3856" s="195" t="s">
        <v>74</v>
      </c>
      <c r="B3856" s="195" t="s">
        <v>75</v>
      </c>
      <c r="C3856" s="195" t="s">
        <v>29</v>
      </c>
      <c r="D3856" s="236" t="s">
        <v>30</v>
      </c>
      <c r="E3856" s="237"/>
      <c r="F3856" s="238"/>
      <c r="G3856" s="195" t="s">
        <v>2635</v>
      </c>
      <c r="H3856" s="195" t="s">
        <v>1465</v>
      </c>
      <c r="I3856" s="194" t="s">
        <v>2634</v>
      </c>
      <c r="J3856" s="193" t="s">
        <v>76</v>
      </c>
    </row>
    <row r="3857" spans="1:10" ht="14.25" customHeight="1" x14ac:dyDescent="0.25">
      <c r="A3857" s="192" t="s">
        <v>2643</v>
      </c>
      <c r="B3857" s="192" t="s">
        <v>2630</v>
      </c>
      <c r="C3857" s="192" t="s">
        <v>2811</v>
      </c>
      <c r="D3857" s="230" t="s">
        <v>2358</v>
      </c>
      <c r="E3857" s="231"/>
      <c r="F3857" s="232"/>
      <c r="G3857" s="192" t="s">
        <v>1</v>
      </c>
      <c r="H3857" s="191">
        <v>4.8000000000000001E-2</v>
      </c>
      <c r="I3857" s="190">
        <v>2.552</v>
      </c>
      <c r="J3857" s="189">
        <v>0.12</v>
      </c>
    </row>
    <row r="3858" spans="1:10" ht="14.25" customHeight="1" x14ac:dyDescent="0.25">
      <c r="A3858" s="192" t="s">
        <v>2643</v>
      </c>
      <c r="B3858" s="192" t="s">
        <v>2630</v>
      </c>
      <c r="C3858" s="192" t="s">
        <v>3311</v>
      </c>
      <c r="D3858" s="230" t="s">
        <v>1825</v>
      </c>
      <c r="E3858" s="231"/>
      <c r="F3858" s="232"/>
      <c r="G3858" s="192" t="s">
        <v>1</v>
      </c>
      <c r="H3858" s="191">
        <v>1</v>
      </c>
      <c r="I3858" s="190">
        <v>42.046599999999998</v>
      </c>
      <c r="J3858" s="189">
        <v>42.05</v>
      </c>
    </row>
    <row r="3859" spans="1:10" ht="14.25" customHeight="1" x14ac:dyDescent="0.25">
      <c r="A3859" s="192" t="s">
        <v>2631</v>
      </c>
      <c r="B3859" s="192" t="s">
        <v>2630</v>
      </c>
      <c r="C3859" s="192" t="s">
        <v>2719</v>
      </c>
      <c r="D3859" s="230" t="s">
        <v>2718</v>
      </c>
      <c r="E3859" s="231"/>
      <c r="F3859" s="232"/>
      <c r="G3859" s="192" t="s">
        <v>0</v>
      </c>
      <c r="H3859" s="191">
        <v>0.1946264</v>
      </c>
      <c r="I3859" s="190">
        <v>8.93</v>
      </c>
      <c r="J3859" s="189">
        <v>3.8</v>
      </c>
    </row>
    <row r="3860" spans="1:10" ht="14.25" customHeight="1" x14ac:dyDescent="0.25">
      <c r="A3860" s="192" t="s">
        <v>2631</v>
      </c>
      <c r="B3860" s="192" t="s">
        <v>2630</v>
      </c>
      <c r="C3860" s="192" t="s">
        <v>2646</v>
      </c>
      <c r="D3860" s="230" t="s">
        <v>2645</v>
      </c>
      <c r="E3860" s="231"/>
      <c r="F3860" s="232"/>
      <c r="G3860" s="192" t="s">
        <v>0</v>
      </c>
      <c r="H3860" s="191">
        <v>6.1296099999999999E-2</v>
      </c>
      <c r="I3860" s="190">
        <v>6.46</v>
      </c>
      <c r="J3860" s="189">
        <v>0.87</v>
      </c>
    </row>
    <row r="3861" spans="1:10" ht="20.65" customHeight="1" x14ac:dyDescent="0.25"/>
    <row r="3862" spans="1:10" ht="11.25" customHeight="1" x14ac:dyDescent="0.25">
      <c r="A3862" s="242" t="s">
        <v>2621</v>
      </c>
      <c r="B3862" s="242"/>
      <c r="C3862" s="242"/>
      <c r="D3862" s="242"/>
      <c r="E3862" s="242"/>
      <c r="F3862" s="242"/>
      <c r="G3862" s="242"/>
      <c r="H3862" s="242"/>
      <c r="I3862" s="242"/>
      <c r="J3862" s="242"/>
    </row>
    <row r="3863" spans="1:10" ht="11.25" customHeight="1" x14ac:dyDescent="0.25">
      <c r="A3863" s="242" t="s">
        <v>2620</v>
      </c>
      <c r="B3863" s="242"/>
      <c r="C3863" s="242"/>
      <c r="D3863" s="242"/>
      <c r="E3863" s="242"/>
      <c r="F3863" s="242"/>
      <c r="G3863" s="242"/>
      <c r="H3863" s="242"/>
      <c r="I3863" s="242"/>
      <c r="J3863" s="242"/>
    </row>
    <row r="3864" spans="1:10" ht="11.25" customHeight="1" x14ac:dyDescent="0.25">
      <c r="A3864" s="242" t="s">
        <v>2619</v>
      </c>
      <c r="B3864" s="242"/>
      <c r="C3864" s="242"/>
      <c r="D3864" s="242"/>
      <c r="E3864" s="242"/>
      <c r="F3864" s="242"/>
      <c r="G3864" s="242"/>
      <c r="H3864" s="242"/>
      <c r="I3864" s="242"/>
      <c r="J3864" s="242"/>
    </row>
    <row r="3865" spans="1:10" ht="70.900000000000006" customHeight="1" x14ac:dyDescent="0.25"/>
    <row r="3866" spans="1:10" ht="14.25" customHeight="1" x14ac:dyDescent="0.25">
      <c r="A3866" s="210" t="s">
        <v>2673</v>
      </c>
      <c r="B3866" s="211"/>
      <c r="C3866" s="211"/>
      <c r="D3866" s="211"/>
      <c r="E3866" s="211"/>
      <c r="F3866" s="211"/>
      <c r="G3866" s="211"/>
      <c r="H3866" s="211"/>
      <c r="I3866" s="211"/>
      <c r="J3866" s="212"/>
    </row>
    <row r="3867" spans="1:10" ht="14.25" customHeight="1" x14ac:dyDescent="0.25">
      <c r="A3867" s="200" t="s">
        <v>2672</v>
      </c>
      <c r="B3867" s="213" t="s">
        <v>77</v>
      </c>
      <c r="C3867" s="214"/>
      <c r="D3867" s="214"/>
      <c r="E3867" s="214"/>
      <c r="F3867" s="214"/>
      <c r="G3867" s="214"/>
      <c r="H3867" s="215"/>
      <c r="I3867" s="197" t="s">
        <v>2671</v>
      </c>
      <c r="J3867" s="192" t="s">
        <v>3386</v>
      </c>
    </row>
    <row r="3868" spans="1:10" ht="14.25" customHeight="1" x14ac:dyDescent="0.25">
      <c r="A3868" s="200" t="s">
        <v>81</v>
      </c>
      <c r="B3868" s="213" t="s">
        <v>85</v>
      </c>
      <c r="C3868" s="214"/>
      <c r="D3868" s="214"/>
      <c r="E3868" s="214"/>
      <c r="F3868" s="214"/>
      <c r="G3868" s="214"/>
      <c r="H3868" s="215"/>
      <c r="I3868" s="197" t="s">
        <v>2669</v>
      </c>
      <c r="J3868" s="202">
        <v>45477</v>
      </c>
    </row>
    <row r="3869" spans="1:10" ht="14.25" customHeight="1" x14ac:dyDescent="0.25">
      <c r="A3869" s="199" t="s">
        <v>2668</v>
      </c>
      <c r="B3869" s="213" t="s">
        <v>2667</v>
      </c>
      <c r="C3869" s="214"/>
      <c r="D3869" s="214"/>
      <c r="E3869" s="214"/>
      <c r="F3869" s="214"/>
      <c r="G3869" s="214"/>
      <c r="H3869" s="215"/>
      <c r="I3869" s="216" t="s">
        <v>2666</v>
      </c>
      <c r="J3869" s="217"/>
    </row>
    <row r="3870" spans="1:10" ht="14.25" customHeight="1" x14ac:dyDescent="0.25">
      <c r="A3870" s="218" t="s">
        <v>2665</v>
      </c>
      <c r="B3870" s="221" t="s">
        <v>2664</v>
      </c>
      <c r="C3870" s="222"/>
      <c r="D3870" s="222"/>
      <c r="E3870" s="222"/>
      <c r="F3870" s="222"/>
      <c r="G3870" s="222"/>
      <c r="H3870" s="223"/>
      <c r="I3870" s="197" t="s">
        <v>2663</v>
      </c>
      <c r="J3870" s="192" t="s">
        <v>2662</v>
      </c>
    </row>
    <row r="3871" spans="1:10" ht="14.25" customHeight="1" x14ac:dyDescent="0.25">
      <c r="A3871" s="219"/>
      <c r="B3871" s="224"/>
      <c r="C3871" s="225"/>
      <c r="D3871" s="225"/>
      <c r="E3871" s="225"/>
      <c r="F3871" s="225"/>
      <c r="G3871" s="225"/>
      <c r="H3871" s="226"/>
      <c r="I3871" s="198" t="s">
        <v>2661</v>
      </c>
      <c r="J3871" s="192" t="s">
        <v>2660</v>
      </c>
    </row>
    <row r="3872" spans="1:10" ht="14.25" customHeight="1" x14ac:dyDescent="0.25">
      <c r="A3872" s="219"/>
      <c r="B3872" s="224"/>
      <c r="C3872" s="225"/>
      <c r="D3872" s="225"/>
      <c r="E3872" s="225"/>
      <c r="F3872" s="225"/>
      <c r="G3872" s="225"/>
      <c r="H3872" s="226"/>
      <c r="I3872" s="216" t="s">
        <v>27</v>
      </c>
      <c r="J3872" s="217"/>
    </row>
    <row r="3873" spans="1:10" ht="14.25" customHeight="1" x14ac:dyDescent="0.25">
      <c r="A3873" s="219"/>
      <c r="B3873" s="227"/>
      <c r="C3873" s="228"/>
      <c r="D3873" s="228"/>
      <c r="E3873" s="228"/>
      <c r="F3873" s="228"/>
      <c r="G3873" s="228"/>
      <c r="H3873" s="229"/>
      <c r="I3873" s="197" t="s">
        <v>2659</v>
      </c>
      <c r="J3873" s="192" t="s">
        <v>2658</v>
      </c>
    </row>
    <row r="3874" spans="1:10" ht="14.25" customHeight="1" x14ac:dyDescent="0.25">
      <c r="A3874" s="220"/>
      <c r="B3874" s="230" t="s">
        <v>2383</v>
      </c>
      <c r="C3874" s="231"/>
      <c r="D3874" s="232"/>
      <c r="E3874" s="230" t="s">
        <v>2383</v>
      </c>
      <c r="F3874" s="231"/>
      <c r="G3874" s="231"/>
      <c r="H3874" s="232"/>
      <c r="I3874" s="197" t="s">
        <v>2657</v>
      </c>
      <c r="J3874" s="192" t="s">
        <v>2383</v>
      </c>
    </row>
    <row r="3875" spans="1:10" ht="14.25" customHeight="1" x14ac:dyDescent="0.25">
      <c r="A3875" s="197" t="s">
        <v>2656</v>
      </c>
      <c r="B3875" s="230" t="s">
        <v>2655</v>
      </c>
      <c r="C3875" s="231"/>
      <c r="D3875" s="231"/>
      <c r="E3875" s="231"/>
      <c r="F3875" s="231"/>
      <c r="G3875" s="231"/>
      <c r="H3875" s="231"/>
      <c r="I3875" s="231"/>
      <c r="J3875" s="232"/>
    </row>
    <row r="3876" spans="1:10" ht="14.25" customHeight="1" x14ac:dyDescent="0.25">
      <c r="A3876" s="239" t="s">
        <v>2627</v>
      </c>
      <c r="B3876" s="240"/>
      <c r="C3876" s="240"/>
      <c r="D3876" s="240"/>
      <c r="E3876" s="241"/>
      <c r="F3876" s="188">
        <v>2.13</v>
      </c>
      <c r="G3876" s="239" t="s">
        <v>2626</v>
      </c>
      <c r="H3876" s="240"/>
      <c r="I3876" s="241"/>
      <c r="J3876" s="188">
        <v>48.68</v>
      </c>
    </row>
    <row r="3877" spans="1:10" ht="14.25" customHeight="1" x14ac:dyDescent="0.25">
      <c r="A3877" s="239" t="s">
        <v>2625</v>
      </c>
      <c r="B3877" s="240"/>
      <c r="C3877" s="240"/>
      <c r="D3877" s="240"/>
      <c r="E3877" s="241"/>
      <c r="F3877" s="188">
        <v>2.5299999999999998</v>
      </c>
      <c r="G3877" s="239" t="s">
        <v>2624</v>
      </c>
      <c r="H3877" s="240"/>
      <c r="I3877" s="241"/>
      <c r="J3877" s="188">
        <v>10.94</v>
      </c>
    </row>
    <row r="3878" spans="1:10" ht="14.25" customHeight="1" x14ac:dyDescent="0.25">
      <c r="A3878" s="239" t="s">
        <v>2623</v>
      </c>
      <c r="B3878" s="240"/>
      <c r="C3878" s="240"/>
      <c r="D3878" s="240"/>
      <c r="E3878" s="241"/>
      <c r="F3878" s="188">
        <v>4.66</v>
      </c>
      <c r="G3878" s="239" t="s">
        <v>2622</v>
      </c>
      <c r="H3878" s="240"/>
      <c r="I3878" s="241"/>
      <c r="J3878" s="188">
        <v>59.62</v>
      </c>
    </row>
    <row r="3879" spans="1:10" ht="14.25" customHeight="1" x14ac:dyDescent="0.25">
      <c r="A3879" s="196" t="s">
        <v>1379</v>
      </c>
      <c r="B3879" s="196" t="s">
        <v>2630</v>
      </c>
      <c r="C3879" s="196" t="s">
        <v>3385</v>
      </c>
      <c r="D3879" s="233" t="s">
        <v>575</v>
      </c>
      <c r="E3879" s="234"/>
      <c r="F3879" s="234"/>
      <c r="G3879" s="234"/>
      <c r="H3879" s="234"/>
      <c r="I3879" s="235"/>
      <c r="J3879" s="196" t="s">
        <v>1</v>
      </c>
    </row>
    <row r="3880" spans="1:10" ht="14.25" customHeight="1" x14ac:dyDescent="0.25">
      <c r="A3880" s="195" t="s">
        <v>74</v>
      </c>
      <c r="B3880" s="195" t="s">
        <v>75</v>
      </c>
      <c r="C3880" s="195" t="s">
        <v>29</v>
      </c>
      <c r="D3880" s="236" t="s">
        <v>30</v>
      </c>
      <c r="E3880" s="237"/>
      <c r="F3880" s="238"/>
      <c r="G3880" s="195" t="s">
        <v>2635</v>
      </c>
      <c r="H3880" s="195" t="s">
        <v>1465</v>
      </c>
      <c r="I3880" s="194" t="s">
        <v>2634</v>
      </c>
      <c r="J3880" s="193" t="s">
        <v>76</v>
      </c>
    </row>
    <row r="3881" spans="1:10" ht="14.25" customHeight="1" x14ac:dyDescent="0.25">
      <c r="A3881" s="192" t="s">
        <v>2643</v>
      </c>
      <c r="B3881" s="192" t="s">
        <v>2630</v>
      </c>
      <c r="C3881" s="192" t="s">
        <v>3299</v>
      </c>
      <c r="D3881" s="230" t="s">
        <v>2022</v>
      </c>
      <c r="E3881" s="231"/>
      <c r="F3881" s="232"/>
      <c r="G3881" s="192" t="s">
        <v>1</v>
      </c>
      <c r="H3881" s="191">
        <v>2</v>
      </c>
      <c r="I3881" s="190">
        <v>3.3620999999999999</v>
      </c>
      <c r="J3881" s="189">
        <v>6.72</v>
      </c>
    </row>
    <row r="3882" spans="1:10" ht="14.25" customHeight="1" x14ac:dyDescent="0.25">
      <c r="A3882" s="192" t="s">
        <v>2643</v>
      </c>
      <c r="B3882" s="192" t="s">
        <v>2630</v>
      </c>
      <c r="C3882" s="192" t="s">
        <v>3384</v>
      </c>
      <c r="D3882" s="230" t="s">
        <v>1999</v>
      </c>
      <c r="E3882" s="231"/>
      <c r="F3882" s="232"/>
      <c r="G3882" s="192" t="s">
        <v>1</v>
      </c>
      <c r="H3882" s="191">
        <v>1</v>
      </c>
      <c r="I3882" s="190">
        <v>19.646100000000001</v>
      </c>
      <c r="J3882" s="189">
        <v>19.649999999999999</v>
      </c>
    </row>
    <row r="3883" spans="1:10" ht="22.9" customHeight="1" x14ac:dyDescent="0.25">
      <c r="A3883" s="192" t="s">
        <v>2643</v>
      </c>
      <c r="B3883" s="192" t="s">
        <v>2630</v>
      </c>
      <c r="C3883" s="192" t="s">
        <v>3295</v>
      </c>
      <c r="D3883" s="230" t="s">
        <v>2055</v>
      </c>
      <c r="E3883" s="231"/>
      <c r="F3883" s="232"/>
      <c r="G3883" s="192" t="s">
        <v>1</v>
      </c>
      <c r="H3883" s="191">
        <v>0.115</v>
      </c>
      <c r="I3883" s="190">
        <v>19.2896</v>
      </c>
      <c r="J3883" s="189">
        <v>2.2200000000000002</v>
      </c>
    </row>
    <row r="3884" spans="1:10" ht="14.25" customHeight="1" x14ac:dyDescent="0.25">
      <c r="A3884" s="192" t="s">
        <v>2631</v>
      </c>
      <c r="B3884" s="192" t="s">
        <v>2630</v>
      </c>
      <c r="C3884" s="192" t="s">
        <v>2723</v>
      </c>
      <c r="D3884" s="230" t="s">
        <v>2722</v>
      </c>
      <c r="E3884" s="231"/>
      <c r="F3884" s="232"/>
      <c r="G3884" s="192" t="s">
        <v>0</v>
      </c>
      <c r="H3884" s="191">
        <v>0.19251989999999999</v>
      </c>
      <c r="I3884" s="190">
        <v>6.7</v>
      </c>
      <c r="J3884" s="189">
        <v>2.82</v>
      </c>
    </row>
    <row r="3885" spans="1:10" ht="14.25" customHeight="1" x14ac:dyDescent="0.25">
      <c r="A3885" s="192" t="s">
        <v>2631</v>
      </c>
      <c r="B3885" s="192" t="s">
        <v>2630</v>
      </c>
      <c r="C3885" s="192" t="s">
        <v>2719</v>
      </c>
      <c r="D3885" s="230" t="s">
        <v>2718</v>
      </c>
      <c r="E3885" s="231"/>
      <c r="F3885" s="232"/>
      <c r="G3885" s="192" t="s">
        <v>0</v>
      </c>
      <c r="H3885" s="191">
        <v>0.19251989999999999</v>
      </c>
      <c r="I3885" s="190">
        <v>8.93</v>
      </c>
      <c r="J3885" s="189">
        <v>3.76</v>
      </c>
    </row>
    <row r="3886" spans="1:10" ht="14.25" customHeight="1" x14ac:dyDescent="0.25">
      <c r="A3886" s="239" t="s">
        <v>2627</v>
      </c>
      <c r="B3886" s="240"/>
      <c r="C3886" s="240"/>
      <c r="D3886" s="240"/>
      <c r="E3886" s="241"/>
      <c r="F3886" s="188">
        <v>3.01</v>
      </c>
      <c r="G3886" s="239" t="s">
        <v>2626</v>
      </c>
      <c r="H3886" s="240"/>
      <c r="I3886" s="241"/>
      <c r="J3886" s="188">
        <v>37.89</v>
      </c>
    </row>
    <row r="3887" spans="1:10" ht="14.25" customHeight="1" x14ac:dyDescent="0.25">
      <c r="A3887" s="239" t="s">
        <v>2625</v>
      </c>
      <c r="B3887" s="240"/>
      <c r="C3887" s="240"/>
      <c r="D3887" s="240"/>
      <c r="E3887" s="241"/>
      <c r="F3887" s="188">
        <v>3.57</v>
      </c>
      <c r="G3887" s="239" t="s">
        <v>2624</v>
      </c>
      <c r="H3887" s="240"/>
      <c r="I3887" s="241"/>
      <c r="J3887" s="188">
        <v>8.51</v>
      </c>
    </row>
    <row r="3888" spans="1:10" ht="14.25" customHeight="1" x14ac:dyDescent="0.25">
      <c r="A3888" s="239" t="s">
        <v>2623</v>
      </c>
      <c r="B3888" s="240"/>
      <c r="C3888" s="240"/>
      <c r="D3888" s="240"/>
      <c r="E3888" s="241"/>
      <c r="F3888" s="188">
        <v>6.58</v>
      </c>
      <c r="G3888" s="239" t="s">
        <v>2622</v>
      </c>
      <c r="H3888" s="240"/>
      <c r="I3888" s="241"/>
      <c r="J3888" s="188">
        <v>46.4</v>
      </c>
    </row>
    <row r="3889" spans="1:10" ht="14.25" customHeight="1" x14ac:dyDescent="0.25">
      <c r="A3889" s="196" t="s">
        <v>1380</v>
      </c>
      <c r="B3889" s="196" t="s">
        <v>2630</v>
      </c>
      <c r="C3889" s="196" t="s">
        <v>3331</v>
      </c>
      <c r="D3889" s="233" t="s">
        <v>576</v>
      </c>
      <c r="E3889" s="234"/>
      <c r="F3889" s="234"/>
      <c r="G3889" s="234"/>
      <c r="H3889" s="234"/>
      <c r="I3889" s="235"/>
      <c r="J3889" s="196" t="s">
        <v>1</v>
      </c>
    </row>
    <row r="3890" spans="1:10" ht="14.25" customHeight="1" x14ac:dyDescent="0.25">
      <c r="A3890" s="195" t="s">
        <v>74</v>
      </c>
      <c r="B3890" s="195" t="s">
        <v>75</v>
      </c>
      <c r="C3890" s="195" t="s">
        <v>29</v>
      </c>
      <c r="D3890" s="236" t="s">
        <v>30</v>
      </c>
      <c r="E3890" s="237"/>
      <c r="F3890" s="238"/>
      <c r="G3890" s="195" t="s">
        <v>2635</v>
      </c>
      <c r="H3890" s="195" t="s">
        <v>1465</v>
      </c>
      <c r="I3890" s="194" t="s">
        <v>2634</v>
      </c>
      <c r="J3890" s="193" t="s">
        <v>76</v>
      </c>
    </row>
    <row r="3891" spans="1:10" ht="14.25" customHeight="1" x14ac:dyDescent="0.25">
      <c r="A3891" s="192" t="s">
        <v>2643</v>
      </c>
      <c r="B3891" s="192" t="s">
        <v>2630</v>
      </c>
      <c r="C3891" s="192" t="s">
        <v>2784</v>
      </c>
      <c r="D3891" s="230" t="s">
        <v>1998</v>
      </c>
      <c r="E3891" s="231"/>
      <c r="F3891" s="232"/>
      <c r="G3891" s="192" t="s">
        <v>1</v>
      </c>
      <c r="H3891" s="191">
        <v>9.9000000000000008E-3</v>
      </c>
      <c r="I3891" s="190">
        <v>46.745399999999997</v>
      </c>
      <c r="J3891" s="189">
        <v>0.46</v>
      </c>
    </row>
    <row r="3892" spans="1:10" ht="14.25" customHeight="1" x14ac:dyDescent="0.25">
      <c r="A3892" s="192" t="s">
        <v>2643</v>
      </c>
      <c r="B3892" s="192" t="s">
        <v>2630</v>
      </c>
      <c r="C3892" s="192" t="s">
        <v>3330</v>
      </c>
      <c r="D3892" s="230" t="s">
        <v>2178</v>
      </c>
      <c r="E3892" s="231"/>
      <c r="F3892" s="232"/>
      <c r="G3892" s="192" t="s">
        <v>1</v>
      </c>
      <c r="H3892" s="191">
        <v>1</v>
      </c>
      <c r="I3892" s="190">
        <v>4.2290000000000001</v>
      </c>
      <c r="J3892" s="189">
        <v>4.2300000000000004</v>
      </c>
    </row>
    <row r="3893" spans="1:10" ht="14.25" customHeight="1" x14ac:dyDescent="0.25">
      <c r="A3893" s="192" t="s">
        <v>2643</v>
      </c>
      <c r="B3893" s="192" t="s">
        <v>2630</v>
      </c>
      <c r="C3893" s="192" t="s">
        <v>2782</v>
      </c>
      <c r="D3893" s="230" t="s">
        <v>1928</v>
      </c>
      <c r="E3893" s="231"/>
      <c r="F3893" s="232"/>
      <c r="G3893" s="192" t="s">
        <v>1</v>
      </c>
      <c r="H3893" s="191">
        <v>1.4999999999999999E-2</v>
      </c>
      <c r="I3893" s="190">
        <v>52.967399999999998</v>
      </c>
      <c r="J3893" s="189">
        <v>0.79</v>
      </c>
    </row>
    <row r="3894" spans="1:10" ht="14.25" customHeight="1" x14ac:dyDescent="0.25">
      <c r="A3894" s="192" t="s">
        <v>2643</v>
      </c>
      <c r="B3894" s="192" t="s">
        <v>2630</v>
      </c>
      <c r="C3894" s="192" t="s">
        <v>2776</v>
      </c>
      <c r="D3894" s="230" t="s">
        <v>2260</v>
      </c>
      <c r="E3894" s="231"/>
      <c r="F3894" s="232"/>
      <c r="G3894" s="192" t="s">
        <v>1</v>
      </c>
      <c r="H3894" s="191">
        <v>7.1000000000000004E-3</v>
      </c>
      <c r="I3894" s="190">
        <v>1.4663999999999999</v>
      </c>
      <c r="J3894" s="189">
        <v>0.01</v>
      </c>
    </row>
    <row r="3895" spans="1:10" ht="14.25" customHeight="1" x14ac:dyDescent="0.25">
      <c r="A3895" s="192" t="s">
        <v>2631</v>
      </c>
      <c r="B3895" s="192" t="s">
        <v>2630</v>
      </c>
      <c r="C3895" s="192" t="s">
        <v>2723</v>
      </c>
      <c r="D3895" s="230" t="s">
        <v>2722</v>
      </c>
      <c r="E3895" s="231"/>
      <c r="F3895" s="232"/>
      <c r="G3895" s="192" t="s">
        <v>0</v>
      </c>
      <c r="H3895" s="191">
        <v>9.7217600000000001E-2</v>
      </c>
      <c r="I3895" s="190">
        <v>6.7</v>
      </c>
      <c r="J3895" s="189">
        <v>1.42</v>
      </c>
    </row>
    <row r="3896" spans="1:10" ht="14.25" customHeight="1" x14ac:dyDescent="0.25">
      <c r="A3896" s="192" t="s">
        <v>2631</v>
      </c>
      <c r="B3896" s="192" t="s">
        <v>2630</v>
      </c>
      <c r="C3896" s="192" t="s">
        <v>2719</v>
      </c>
      <c r="D3896" s="230" t="s">
        <v>2718</v>
      </c>
      <c r="E3896" s="231"/>
      <c r="F3896" s="232"/>
      <c r="G3896" s="192" t="s">
        <v>0</v>
      </c>
      <c r="H3896" s="191">
        <v>9.7217600000000001E-2</v>
      </c>
      <c r="I3896" s="190">
        <v>8.93</v>
      </c>
      <c r="J3896" s="189">
        <v>1.9</v>
      </c>
    </row>
    <row r="3897" spans="1:10" ht="14.25" customHeight="1" x14ac:dyDescent="0.25">
      <c r="A3897" s="239" t="s">
        <v>2627</v>
      </c>
      <c r="B3897" s="240"/>
      <c r="C3897" s="240"/>
      <c r="D3897" s="240"/>
      <c r="E3897" s="241"/>
      <c r="F3897" s="188">
        <v>1.52</v>
      </c>
      <c r="G3897" s="239" t="s">
        <v>2626</v>
      </c>
      <c r="H3897" s="240"/>
      <c r="I3897" s="241"/>
      <c r="J3897" s="188">
        <v>10.19</v>
      </c>
    </row>
    <row r="3898" spans="1:10" ht="14.25" customHeight="1" x14ac:dyDescent="0.25">
      <c r="A3898" s="239" t="s">
        <v>2625</v>
      </c>
      <c r="B3898" s="240"/>
      <c r="C3898" s="240"/>
      <c r="D3898" s="240"/>
      <c r="E3898" s="241"/>
      <c r="F3898" s="188">
        <v>1.81</v>
      </c>
      <c r="G3898" s="239" t="s">
        <v>2624</v>
      </c>
      <c r="H3898" s="240"/>
      <c r="I3898" s="241"/>
      <c r="J3898" s="188">
        <v>2.29</v>
      </c>
    </row>
    <row r="3899" spans="1:10" ht="14.25" customHeight="1" x14ac:dyDescent="0.25">
      <c r="A3899" s="239" t="s">
        <v>2623</v>
      </c>
      <c r="B3899" s="240"/>
      <c r="C3899" s="240"/>
      <c r="D3899" s="240"/>
      <c r="E3899" s="241"/>
      <c r="F3899" s="188">
        <v>3.33</v>
      </c>
      <c r="G3899" s="239" t="s">
        <v>2622</v>
      </c>
      <c r="H3899" s="240"/>
      <c r="I3899" s="241"/>
      <c r="J3899" s="188">
        <v>12.48</v>
      </c>
    </row>
    <row r="3900" spans="1:10" ht="14.25" customHeight="1" x14ac:dyDescent="0.25">
      <c r="A3900" s="196" t="s">
        <v>1381</v>
      </c>
      <c r="B3900" s="196" t="s">
        <v>2630</v>
      </c>
      <c r="C3900" s="196" t="s">
        <v>3383</v>
      </c>
      <c r="D3900" s="233" t="s">
        <v>577</v>
      </c>
      <c r="E3900" s="234"/>
      <c r="F3900" s="234"/>
      <c r="G3900" s="234"/>
      <c r="H3900" s="234"/>
      <c r="I3900" s="235"/>
      <c r="J3900" s="196" t="s">
        <v>1</v>
      </c>
    </row>
    <row r="3901" spans="1:10" ht="14.25" customHeight="1" x14ac:dyDescent="0.25">
      <c r="A3901" s="195" t="s">
        <v>74</v>
      </c>
      <c r="B3901" s="195" t="s">
        <v>75</v>
      </c>
      <c r="C3901" s="195" t="s">
        <v>29</v>
      </c>
      <c r="D3901" s="236" t="s">
        <v>30</v>
      </c>
      <c r="E3901" s="237"/>
      <c r="F3901" s="238"/>
      <c r="G3901" s="195" t="s">
        <v>2635</v>
      </c>
      <c r="H3901" s="195" t="s">
        <v>1465</v>
      </c>
      <c r="I3901" s="194" t="s">
        <v>2634</v>
      </c>
      <c r="J3901" s="193" t="s">
        <v>76</v>
      </c>
    </row>
    <row r="3902" spans="1:10" ht="14.25" customHeight="1" x14ac:dyDescent="0.25">
      <c r="A3902" s="192" t="s">
        <v>2643</v>
      </c>
      <c r="B3902" s="192" t="s">
        <v>2630</v>
      </c>
      <c r="C3902" s="192" t="s">
        <v>3299</v>
      </c>
      <c r="D3902" s="230" t="s">
        <v>2022</v>
      </c>
      <c r="E3902" s="231"/>
      <c r="F3902" s="232"/>
      <c r="G3902" s="192" t="s">
        <v>1</v>
      </c>
      <c r="H3902" s="191">
        <v>2</v>
      </c>
      <c r="I3902" s="190">
        <v>3.3620999999999999</v>
      </c>
      <c r="J3902" s="189">
        <v>6.72</v>
      </c>
    </row>
    <row r="3903" spans="1:10" ht="14.25" customHeight="1" x14ac:dyDescent="0.25">
      <c r="A3903" s="192" t="s">
        <v>2643</v>
      </c>
      <c r="B3903" s="192" t="s">
        <v>2630</v>
      </c>
      <c r="C3903" s="192" t="s">
        <v>3382</v>
      </c>
      <c r="D3903" s="230" t="s">
        <v>2329</v>
      </c>
      <c r="E3903" s="231"/>
      <c r="F3903" s="232"/>
      <c r="G3903" s="192" t="s">
        <v>1</v>
      </c>
      <c r="H3903" s="191">
        <v>1</v>
      </c>
      <c r="I3903" s="190">
        <v>7.7045000000000003</v>
      </c>
      <c r="J3903" s="189">
        <v>7.7</v>
      </c>
    </row>
    <row r="3904" spans="1:10" ht="22.9" customHeight="1" x14ac:dyDescent="0.25">
      <c r="A3904" s="192" t="s">
        <v>2643</v>
      </c>
      <c r="B3904" s="192" t="s">
        <v>2630</v>
      </c>
      <c r="C3904" s="192" t="s">
        <v>3295</v>
      </c>
      <c r="D3904" s="230" t="s">
        <v>2055</v>
      </c>
      <c r="E3904" s="231"/>
      <c r="F3904" s="232"/>
      <c r="G3904" s="192" t="s">
        <v>1</v>
      </c>
      <c r="H3904" s="191">
        <v>0.115</v>
      </c>
      <c r="I3904" s="190">
        <v>19.2896</v>
      </c>
      <c r="J3904" s="189">
        <v>2.2200000000000002</v>
      </c>
    </row>
    <row r="3905" spans="1:10" ht="14.25" customHeight="1" x14ac:dyDescent="0.25">
      <c r="A3905" s="192" t="s">
        <v>2631</v>
      </c>
      <c r="B3905" s="192" t="s">
        <v>2630</v>
      </c>
      <c r="C3905" s="192" t="s">
        <v>2723</v>
      </c>
      <c r="D3905" s="230" t="s">
        <v>2722</v>
      </c>
      <c r="E3905" s="231"/>
      <c r="F3905" s="232"/>
      <c r="G3905" s="192" t="s">
        <v>0</v>
      </c>
      <c r="H3905" s="191">
        <v>0.17633280000000001</v>
      </c>
      <c r="I3905" s="190">
        <v>6.7</v>
      </c>
      <c r="J3905" s="189">
        <v>2.58</v>
      </c>
    </row>
    <row r="3906" spans="1:10" ht="14.25" customHeight="1" x14ac:dyDescent="0.25">
      <c r="A3906" s="192" t="s">
        <v>2631</v>
      </c>
      <c r="B3906" s="192" t="s">
        <v>2630</v>
      </c>
      <c r="C3906" s="192" t="s">
        <v>2719</v>
      </c>
      <c r="D3906" s="230" t="s">
        <v>2718</v>
      </c>
      <c r="E3906" s="231"/>
      <c r="F3906" s="232"/>
      <c r="G3906" s="192" t="s">
        <v>0</v>
      </c>
      <c r="H3906" s="191">
        <v>0.17633280000000001</v>
      </c>
      <c r="I3906" s="190">
        <v>8.93</v>
      </c>
      <c r="J3906" s="189">
        <v>3.44</v>
      </c>
    </row>
    <row r="3907" spans="1:10" ht="14.25" customHeight="1" x14ac:dyDescent="0.25">
      <c r="A3907" s="239" t="s">
        <v>2627</v>
      </c>
      <c r="B3907" s="240"/>
      <c r="C3907" s="240"/>
      <c r="D3907" s="240"/>
      <c r="E3907" s="241"/>
      <c r="F3907" s="188">
        <v>2.76</v>
      </c>
      <c r="G3907" s="239" t="s">
        <v>2626</v>
      </c>
      <c r="H3907" s="240"/>
      <c r="I3907" s="241"/>
      <c r="J3907" s="188">
        <v>25.17</v>
      </c>
    </row>
    <row r="3908" spans="1:10" ht="14.25" customHeight="1" x14ac:dyDescent="0.25">
      <c r="A3908" s="239" t="s">
        <v>2625</v>
      </c>
      <c r="B3908" s="240"/>
      <c r="C3908" s="240"/>
      <c r="D3908" s="240"/>
      <c r="E3908" s="241"/>
      <c r="F3908" s="188">
        <v>3.27</v>
      </c>
      <c r="G3908" s="239" t="s">
        <v>2624</v>
      </c>
      <c r="H3908" s="240"/>
      <c r="I3908" s="241"/>
      <c r="J3908" s="188">
        <v>5.66</v>
      </c>
    </row>
    <row r="3909" spans="1:10" ht="14.25" customHeight="1" x14ac:dyDescent="0.25">
      <c r="A3909" s="239" t="s">
        <v>2623</v>
      </c>
      <c r="B3909" s="240"/>
      <c r="C3909" s="240"/>
      <c r="D3909" s="240"/>
      <c r="E3909" s="241"/>
      <c r="F3909" s="188">
        <v>6.03</v>
      </c>
      <c r="G3909" s="239" t="s">
        <v>2622</v>
      </c>
      <c r="H3909" s="240"/>
      <c r="I3909" s="241"/>
      <c r="J3909" s="188">
        <v>30.83</v>
      </c>
    </row>
    <row r="3910" spans="1:10" ht="14.25" customHeight="1" x14ac:dyDescent="0.25">
      <c r="A3910" s="196" t="s">
        <v>1382</v>
      </c>
      <c r="B3910" s="196" t="s">
        <v>2630</v>
      </c>
      <c r="C3910" s="196" t="s">
        <v>3310</v>
      </c>
      <c r="D3910" s="233" t="s">
        <v>578</v>
      </c>
      <c r="E3910" s="234"/>
      <c r="F3910" s="234"/>
      <c r="G3910" s="234"/>
      <c r="H3910" s="234"/>
      <c r="I3910" s="235"/>
      <c r="J3910" s="196" t="s">
        <v>1</v>
      </c>
    </row>
    <row r="3911" spans="1:10" ht="14.25" customHeight="1" x14ac:dyDescent="0.25">
      <c r="A3911" s="195" t="s">
        <v>74</v>
      </c>
      <c r="B3911" s="195" t="s">
        <v>75</v>
      </c>
      <c r="C3911" s="195" t="s">
        <v>29</v>
      </c>
      <c r="D3911" s="236" t="s">
        <v>30</v>
      </c>
      <c r="E3911" s="237"/>
      <c r="F3911" s="238"/>
      <c r="G3911" s="195" t="s">
        <v>2635</v>
      </c>
      <c r="H3911" s="195" t="s">
        <v>1465</v>
      </c>
      <c r="I3911" s="194" t="s">
        <v>2634</v>
      </c>
      <c r="J3911" s="193" t="s">
        <v>76</v>
      </c>
    </row>
    <row r="3912" spans="1:10" ht="14.25" customHeight="1" x14ac:dyDescent="0.25">
      <c r="A3912" s="192" t="s">
        <v>2643</v>
      </c>
      <c r="B3912" s="192" t="s">
        <v>2630</v>
      </c>
      <c r="C3912" s="192" t="s">
        <v>2784</v>
      </c>
      <c r="D3912" s="230" t="s">
        <v>1998</v>
      </c>
      <c r="E3912" s="231"/>
      <c r="F3912" s="232"/>
      <c r="G3912" s="192" t="s">
        <v>1</v>
      </c>
      <c r="H3912" s="191">
        <v>9.9000000000000008E-3</v>
      </c>
      <c r="I3912" s="190">
        <v>46.745399999999997</v>
      </c>
      <c r="J3912" s="189">
        <v>0.46</v>
      </c>
    </row>
    <row r="3913" spans="1:10" ht="14.25" customHeight="1" x14ac:dyDescent="0.25">
      <c r="A3913" s="192" t="s">
        <v>2643</v>
      </c>
      <c r="B3913" s="192" t="s">
        <v>2630</v>
      </c>
      <c r="C3913" s="192" t="s">
        <v>3309</v>
      </c>
      <c r="D3913" s="230" t="s">
        <v>2209</v>
      </c>
      <c r="E3913" s="231"/>
      <c r="F3913" s="232"/>
      <c r="G3913" s="192" t="s">
        <v>1</v>
      </c>
      <c r="H3913" s="191">
        <v>1</v>
      </c>
      <c r="I3913" s="190">
        <v>1.9686999999999999</v>
      </c>
      <c r="J3913" s="189">
        <v>1.97</v>
      </c>
    </row>
    <row r="3914" spans="1:10" ht="14.25" customHeight="1" x14ac:dyDescent="0.25">
      <c r="A3914" s="192" t="s">
        <v>2643</v>
      </c>
      <c r="B3914" s="192" t="s">
        <v>2630</v>
      </c>
      <c r="C3914" s="192" t="s">
        <v>2782</v>
      </c>
      <c r="D3914" s="230" t="s">
        <v>1928</v>
      </c>
      <c r="E3914" s="231"/>
      <c r="F3914" s="232"/>
      <c r="G3914" s="192" t="s">
        <v>1</v>
      </c>
      <c r="H3914" s="191">
        <v>1.4999999999999999E-2</v>
      </c>
      <c r="I3914" s="190">
        <v>52.967399999999998</v>
      </c>
      <c r="J3914" s="189">
        <v>0.79</v>
      </c>
    </row>
    <row r="3915" spans="1:10" ht="14.25" customHeight="1" x14ac:dyDescent="0.25">
      <c r="A3915" s="192" t="s">
        <v>2643</v>
      </c>
      <c r="B3915" s="192" t="s">
        <v>2630</v>
      </c>
      <c r="C3915" s="192" t="s">
        <v>2776</v>
      </c>
      <c r="D3915" s="230" t="s">
        <v>2260</v>
      </c>
      <c r="E3915" s="231"/>
      <c r="F3915" s="232"/>
      <c r="G3915" s="192" t="s">
        <v>1</v>
      </c>
      <c r="H3915" s="191">
        <v>7.1000000000000004E-3</v>
      </c>
      <c r="I3915" s="190">
        <v>1.4663999999999999</v>
      </c>
      <c r="J3915" s="189">
        <v>0.01</v>
      </c>
    </row>
    <row r="3916" spans="1:10" ht="14.25" customHeight="1" x14ac:dyDescent="0.25">
      <c r="A3916" s="192" t="s">
        <v>2631</v>
      </c>
      <c r="B3916" s="192" t="s">
        <v>2630</v>
      </c>
      <c r="C3916" s="192" t="s">
        <v>2723</v>
      </c>
      <c r="D3916" s="230" t="s">
        <v>2722</v>
      </c>
      <c r="E3916" s="231"/>
      <c r="F3916" s="232"/>
      <c r="G3916" s="192" t="s">
        <v>0</v>
      </c>
      <c r="H3916" s="191">
        <v>9.86036E-2</v>
      </c>
      <c r="I3916" s="190">
        <v>6.7</v>
      </c>
      <c r="J3916" s="189">
        <v>1.44</v>
      </c>
    </row>
    <row r="3917" spans="1:10" ht="14.25" customHeight="1" x14ac:dyDescent="0.25">
      <c r="A3917" s="192" t="s">
        <v>2631</v>
      </c>
      <c r="B3917" s="192" t="s">
        <v>2630</v>
      </c>
      <c r="C3917" s="192" t="s">
        <v>2719</v>
      </c>
      <c r="D3917" s="230" t="s">
        <v>2718</v>
      </c>
      <c r="E3917" s="231"/>
      <c r="F3917" s="232"/>
      <c r="G3917" s="192" t="s">
        <v>0</v>
      </c>
      <c r="H3917" s="191">
        <v>9.86036E-2</v>
      </c>
      <c r="I3917" s="190">
        <v>8.93</v>
      </c>
      <c r="J3917" s="189">
        <v>1.93</v>
      </c>
    </row>
    <row r="3918" spans="1:10" ht="14.25" customHeight="1" x14ac:dyDescent="0.25">
      <c r="A3918" s="239" t="s">
        <v>2627</v>
      </c>
      <c r="B3918" s="240"/>
      <c r="C3918" s="240"/>
      <c r="D3918" s="240"/>
      <c r="E3918" s="241"/>
      <c r="F3918" s="188">
        <v>1.54</v>
      </c>
      <c r="G3918" s="239" t="s">
        <v>2626</v>
      </c>
      <c r="H3918" s="240"/>
      <c r="I3918" s="241"/>
      <c r="J3918" s="188">
        <v>8</v>
      </c>
    </row>
    <row r="3919" spans="1:10" ht="14.25" customHeight="1" x14ac:dyDescent="0.25">
      <c r="A3919" s="239" t="s">
        <v>2625</v>
      </c>
      <c r="B3919" s="240"/>
      <c r="C3919" s="240"/>
      <c r="D3919" s="240"/>
      <c r="E3919" s="241"/>
      <c r="F3919" s="188">
        <v>1.83</v>
      </c>
      <c r="G3919" s="239" t="s">
        <v>2624</v>
      </c>
      <c r="H3919" s="240"/>
      <c r="I3919" s="241"/>
      <c r="J3919" s="188">
        <v>1.8</v>
      </c>
    </row>
    <row r="3920" spans="1:10" ht="14.25" customHeight="1" x14ac:dyDescent="0.25">
      <c r="A3920" s="239" t="s">
        <v>2623</v>
      </c>
      <c r="B3920" s="240"/>
      <c r="C3920" s="240"/>
      <c r="D3920" s="240"/>
      <c r="E3920" s="241"/>
      <c r="F3920" s="188">
        <v>3.37</v>
      </c>
      <c r="G3920" s="239" t="s">
        <v>2622</v>
      </c>
      <c r="H3920" s="240"/>
      <c r="I3920" s="241"/>
      <c r="J3920" s="188">
        <v>9.8000000000000007</v>
      </c>
    </row>
    <row r="3921" spans="1:10" ht="14.25" customHeight="1" x14ac:dyDescent="0.25">
      <c r="A3921" s="196" t="s">
        <v>1383</v>
      </c>
      <c r="B3921" s="196" t="s">
        <v>2630</v>
      </c>
      <c r="C3921" s="196" t="s">
        <v>3328</v>
      </c>
      <c r="D3921" s="233" t="s">
        <v>579</v>
      </c>
      <c r="E3921" s="234"/>
      <c r="F3921" s="234"/>
      <c r="G3921" s="234"/>
      <c r="H3921" s="234"/>
      <c r="I3921" s="235"/>
      <c r="J3921" s="196" t="s">
        <v>1</v>
      </c>
    </row>
    <row r="3922" spans="1:10" ht="14.25" customHeight="1" x14ac:dyDescent="0.25">
      <c r="A3922" s="195" t="s">
        <v>74</v>
      </c>
      <c r="B3922" s="195" t="s">
        <v>75</v>
      </c>
      <c r="C3922" s="195" t="s">
        <v>29</v>
      </c>
      <c r="D3922" s="236" t="s">
        <v>30</v>
      </c>
      <c r="E3922" s="237"/>
      <c r="F3922" s="238"/>
      <c r="G3922" s="195" t="s">
        <v>2635</v>
      </c>
      <c r="H3922" s="195" t="s">
        <v>1465</v>
      </c>
      <c r="I3922" s="194" t="s">
        <v>2634</v>
      </c>
      <c r="J3922" s="193" t="s">
        <v>76</v>
      </c>
    </row>
    <row r="3923" spans="1:10" ht="14.25" customHeight="1" x14ac:dyDescent="0.25">
      <c r="A3923" s="192" t="s">
        <v>2643</v>
      </c>
      <c r="B3923" s="192" t="s">
        <v>2630</v>
      </c>
      <c r="C3923" s="192" t="s">
        <v>3296</v>
      </c>
      <c r="D3923" s="230" t="s">
        <v>1943</v>
      </c>
      <c r="E3923" s="231"/>
      <c r="F3923" s="232"/>
      <c r="G3923" s="192" t="s">
        <v>1</v>
      </c>
      <c r="H3923" s="191">
        <v>2</v>
      </c>
      <c r="I3923" s="190">
        <v>1.8956999999999999</v>
      </c>
      <c r="J3923" s="189">
        <v>3.79</v>
      </c>
    </row>
    <row r="3924" spans="1:10" ht="14.25" customHeight="1" x14ac:dyDescent="0.25">
      <c r="A3924" s="192" t="s">
        <v>2643</v>
      </c>
      <c r="B3924" s="192" t="s">
        <v>2630</v>
      </c>
      <c r="C3924" s="192" t="s">
        <v>3327</v>
      </c>
      <c r="D3924" s="230" t="s">
        <v>2284</v>
      </c>
      <c r="E3924" s="231"/>
      <c r="F3924" s="232"/>
      <c r="G3924" s="192" t="s">
        <v>1</v>
      </c>
      <c r="H3924" s="191">
        <v>1</v>
      </c>
      <c r="I3924" s="190">
        <v>3.1920000000000002</v>
      </c>
      <c r="J3924" s="189">
        <v>3.19</v>
      </c>
    </row>
    <row r="3925" spans="1:10" ht="22.9" customHeight="1" x14ac:dyDescent="0.25">
      <c r="A3925" s="192" t="s">
        <v>2643</v>
      </c>
      <c r="B3925" s="192" t="s">
        <v>2630</v>
      </c>
      <c r="C3925" s="192" t="s">
        <v>3295</v>
      </c>
      <c r="D3925" s="230" t="s">
        <v>2055</v>
      </c>
      <c r="E3925" s="231"/>
      <c r="F3925" s="232"/>
      <c r="G3925" s="192" t="s">
        <v>1</v>
      </c>
      <c r="H3925" s="191">
        <v>0.05</v>
      </c>
      <c r="I3925" s="190">
        <v>19.2896</v>
      </c>
      <c r="J3925" s="189">
        <v>0.96</v>
      </c>
    </row>
    <row r="3926" spans="1:10" ht="14.25" customHeight="1" x14ac:dyDescent="0.25">
      <c r="A3926" s="192" t="s">
        <v>2631</v>
      </c>
      <c r="B3926" s="192" t="s">
        <v>2630</v>
      </c>
      <c r="C3926" s="192" t="s">
        <v>2723</v>
      </c>
      <c r="D3926" s="230" t="s">
        <v>2722</v>
      </c>
      <c r="E3926" s="231"/>
      <c r="F3926" s="232"/>
      <c r="G3926" s="192" t="s">
        <v>0</v>
      </c>
      <c r="H3926" s="191">
        <v>0.11955499999999999</v>
      </c>
      <c r="I3926" s="190">
        <v>6.7</v>
      </c>
      <c r="J3926" s="189">
        <v>1.75</v>
      </c>
    </row>
    <row r="3927" spans="1:10" ht="14.25" customHeight="1" x14ac:dyDescent="0.25">
      <c r="A3927" s="192" t="s">
        <v>2631</v>
      </c>
      <c r="B3927" s="192" t="s">
        <v>2630</v>
      </c>
      <c r="C3927" s="192" t="s">
        <v>2719</v>
      </c>
      <c r="D3927" s="230" t="s">
        <v>2718</v>
      </c>
      <c r="E3927" s="231"/>
      <c r="F3927" s="232"/>
      <c r="G3927" s="192" t="s">
        <v>0</v>
      </c>
      <c r="H3927" s="191">
        <v>0.11955499999999999</v>
      </c>
      <c r="I3927" s="190">
        <v>8.93</v>
      </c>
      <c r="J3927" s="189">
        <v>2.33</v>
      </c>
    </row>
    <row r="3928" spans="1:10" ht="14.25" customHeight="1" x14ac:dyDescent="0.25">
      <c r="A3928" s="239" t="s">
        <v>2627</v>
      </c>
      <c r="B3928" s="240"/>
      <c r="C3928" s="240"/>
      <c r="D3928" s="240"/>
      <c r="E3928" s="241"/>
      <c r="F3928" s="188">
        <v>1.87</v>
      </c>
      <c r="G3928" s="239" t="s">
        <v>2626</v>
      </c>
      <c r="H3928" s="240"/>
      <c r="I3928" s="241"/>
      <c r="J3928" s="188">
        <v>13.72</v>
      </c>
    </row>
    <row r="3929" spans="1:10" ht="14.25" customHeight="1" x14ac:dyDescent="0.25">
      <c r="A3929" s="239" t="s">
        <v>2625</v>
      </c>
      <c r="B3929" s="240"/>
      <c r="C3929" s="240"/>
      <c r="D3929" s="240"/>
      <c r="E3929" s="241"/>
      <c r="F3929" s="188">
        <v>2.2200000000000002</v>
      </c>
      <c r="G3929" s="239" t="s">
        <v>2624</v>
      </c>
      <c r="H3929" s="240"/>
      <c r="I3929" s="241"/>
      <c r="J3929" s="188">
        <v>3.08</v>
      </c>
    </row>
    <row r="3930" spans="1:10" ht="14.25" customHeight="1" x14ac:dyDescent="0.25">
      <c r="A3930" s="239" t="s">
        <v>2623</v>
      </c>
      <c r="B3930" s="240"/>
      <c r="C3930" s="240"/>
      <c r="D3930" s="240"/>
      <c r="E3930" s="241"/>
      <c r="F3930" s="188">
        <v>4.09</v>
      </c>
      <c r="G3930" s="239" t="s">
        <v>2622</v>
      </c>
      <c r="H3930" s="240"/>
      <c r="I3930" s="241"/>
      <c r="J3930" s="188">
        <v>16.8</v>
      </c>
    </row>
    <row r="3931" spans="1:10" ht="14.25" customHeight="1" x14ac:dyDescent="0.25">
      <c r="A3931" s="196" t="s">
        <v>1384</v>
      </c>
      <c r="B3931" s="196" t="s">
        <v>2630</v>
      </c>
      <c r="C3931" s="196" t="s">
        <v>3342</v>
      </c>
      <c r="D3931" s="233" t="s">
        <v>580</v>
      </c>
      <c r="E3931" s="234"/>
      <c r="F3931" s="234"/>
      <c r="G3931" s="234"/>
      <c r="H3931" s="234"/>
      <c r="I3931" s="235"/>
      <c r="J3931" s="196" t="s">
        <v>1</v>
      </c>
    </row>
    <row r="3932" spans="1:10" ht="14.25" customHeight="1" x14ac:dyDescent="0.25">
      <c r="A3932" s="195" t="s">
        <v>74</v>
      </c>
      <c r="B3932" s="195" t="s">
        <v>75</v>
      </c>
      <c r="C3932" s="195" t="s">
        <v>29</v>
      </c>
      <c r="D3932" s="236" t="s">
        <v>30</v>
      </c>
      <c r="E3932" s="237"/>
      <c r="F3932" s="238"/>
      <c r="G3932" s="195" t="s">
        <v>2635</v>
      </c>
      <c r="H3932" s="195" t="s">
        <v>1465</v>
      </c>
      <c r="I3932" s="194" t="s">
        <v>2634</v>
      </c>
      <c r="J3932" s="193" t="s">
        <v>76</v>
      </c>
    </row>
    <row r="3933" spans="1:10" ht="14.25" customHeight="1" x14ac:dyDescent="0.25">
      <c r="A3933" s="192" t="s">
        <v>2643</v>
      </c>
      <c r="B3933" s="192" t="s">
        <v>2630</v>
      </c>
      <c r="C3933" s="192" t="s">
        <v>3323</v>
      </c>
      <c r="D3933" s="230" t="s">
        <v>2340</v>
      </c>
      <c r="E3933" s="231"/>
      <c r="F3933" s="232"/>
      <c r="G3933" s="192" t="s">
        <v>1</v>
      </c>
      <c r="H3933" s="191">
        <v>2</v>
      </c>
      <c r="I3933" s="190">
        <v>2.7949999999999999</v>
      </c>
      <c r="J3933" s="189">
        <v>5.59</v>
      </c>
    </row>
    <row r="3934" spans="1:10" ht="14.25" customHeight="1" x14ac:dyDescent="0.25">
      <c r="A3934" s="192" t="s">
        <v>2643</v>
      </c>
      <c r="B3934" s="192" t="s">
        <v>2630</v>
      </c>
      <c r="C3934" s="192" t="s">
        <v>3341</v>
      </c>
      <c r="D3934" s="230" t="s">
        <v>2377</v>
      </c>
      <c r="E3934" s="231"/>
      <c r="F3934" s="232"/>
      <c r="G3934" s="192" t="s">
        <v>1</v>
      </c>
      <c r="H3934" s="191">
        <v>1</v>
      </c>
      <c r="I3934" s="190">
        <v>6.6756000000000002</v>
      </c>
      <c r="J3934" s="189">
        <v>6.68</v>
      </c>
    </row>
    <row r="3935" spans="1:10" ht="22.9" customHeight="1" x14ac:dyDescent="0.25">
      <c r="A3935" s="192" t="s">
        <v>2643</v>
      </c>
      <c r="B3935" s="192" t="s">
        <v>2630</v>
      </c>
      <c r="C3935" s="192" t="s">
        <v>3295</v>
      </c>
      <c r="D3935" s="230" t="s">
        <v>2055</v>
      </c>
      <c r="E3935" s="231"/>
      <c r="F3935" s="232"/>
      <c r="G3935" s="192" t="s">
        <v>1</v>
      </c>
      <c r="H3935" s="191">
        <v>7.4999999999999997E-2</v>
      </c>
      <c r="I3935" s="190">
        <v>19.2896</v>
      </c>
      <c r="J3935" s="189">
        <v>1.45</v>
      </c>
    </row>
    <row r="3936" spans="1:10" ht="14.25" customHeight="1" x14ac:dyDescent="0.25">
      <c r="A3936" s="192" t="s">
        <v>2631</v>
      </c>
      <c r="B3936" s="192" t="s">
        <v>2630</v>
      </c>
      <c r="C3936" s="192" t="s">
        <v>2723</v>
      </c>
      <c r="D3936" s="230" t="s">
        <v>2722</v>
      </c>
      <c r="E3936" s="231"/>
      <c r="F3936" s="232"/>
      <c r="G3936" s="192" t="s">
        <v>0</v>
      </c>
      <c r="H3936" s="191">
        <v>0.15029970000000001</v>
      </c>
      <c r="I3936" s="190">
        <v>6.7</v>
      </c>
      <c r="J3936" s="189">
        <v>2.2000000000000002</v>
      </c>
    </row>
    <row r="3937" spans="1:10" ht="14.25" customHeight="1" x14ac:dyDescent="0.25">
      <c r="A3937" s="192" t="s">
        <v>2631</v>
      </c>
      <c r="B3937" s="192" t="s">
        <v>2630</v>
      </c>
      <c r="C3937" s="192" t="s">
        <v>2719</v>
      </c>
      <c r="D3937" s="230" t="s">
        <v>2718</v>
      </c>
      <c r="E3937" s="231"/>
      <c r="F3937" s="232"/>
      <c r="G3937" s="192" t="s">
        <v>0</v>
      </c>
      <c r="H3937" s="191">
        <v>0.15029970000000001</v>
      </c>
      <c r="I3937" s="190">
        <v>8.93</v>
      </c>
      <c r="J3937" s="189">
        <v>2.93</v>
      </c>
    </row>
    <row r="3938" spans="1:10" ht="13.9" customHeight="1" x14ac:dyDescent="0.25"/>
    <row r="3939" spans="1:10" ht="11.25" customHeight="1" x14ac:dyDescent="0.25">
      <c r="A3939" s="242" t="s">
        <v>2621</v>
      </c>
      <c r="B3939" s="242"/>
      <c r="C3939" s="242"/>
      <c r="D3939" s="242"/>
      <c r="E3939" s="242"/>
      <c r="F3939" s="242"/>
      <c r="G3939" s="242"/>
      <c r="H3939" s="242"/>
      <c r="I3939" s="242"/>
      <c r="J3939" s="242"/>
    </row>
    <row r="3940" spans="1:10" ht="11.25" customHeight="1" x14ac:dyDescent="0.25">
      <c r="A3940" s="242" t="s">
        <v>2620</v>
      </c>
      <c r="B3940" s="242"/>
      <c r="C3940" s="242"/>
      <c r="D3940" s="242"/>
      <c r="E3940" s="242"/>
      <c r="F3940" s="242"/>
      <c r="G3940" s="242"/>
      <c r="H3940" s="242"/>
      <c r="I3940" s="242"/>
      <c r="J3940" s="242"/>
    </row>
    <row r="3941" spans="1:10" ht="11.25" customHeight="1" x14ac:dyDescent="0.25">
      <c r="A3941" s="242" t="s">
        <v>2619</v>
      </c>
      <c r="B3941" s="242"/>
      <c r="C3941" s="242"/>
      <c r="D3941" s="242"/>
      <c r="E3941" s="242"/>
      <c r="F3941" s="242"/>
      <c r="G3941" s="242"/>
      <c r="H3941" s="242"/>
      <c r="I3941" s="242"/>
      <c r="J3941" s="242"/>
    </row>
    <row r="3942" spans="1:10" ht="70.900000000000006" customHeight="1" x14ac:dyDescent="0.25"/>
    <row r="3943" spans="1:10" ht="14.25" customHeight="1" x14ac:dyDescent="0.25">
      <c r="A3943" s="210" t="s">
        <v>2673</v>
      </c>
      <c r="B3943" s="211"/>
      <c r="C3943" s="211"/>
      <c r="D3943" s="211"/>
      <c r="E3943" s="211"/>
      <c r="F3943" s="211"/>
      <c r="G3943" s="211"/>
      <c r="H3943" s="211"/>
      <c r="I3943" s="211"/>
      <c r="J3943" s="212"/>
    </row>
    <row r="3944" spans="1:10" ht="14.25" customHeight="1" x14ac:dyDescent="0.25">
      <c r="A3944" s="200" t="s">
        <v>2672</v>
      </c>
      <c r="B3944" s="213" t="s">
        <v>77</v>
      </c>
      <c r="C3944" s="214"/>
      <c r="D3944" s="214"/>
      <c r="E3944" s="214"/>
      <c r="F3944" s="214"/>
      <c r="G3944" s="214"/>
      <c r="H3944" s="215"/>
      <c r="I3944" s="197" t="s">
        <v>2671</v>
      </c>
      <c r="J3944" s="192" t="s">
        <v>3381</v>
      </c>
    </row>
    <row r="3945" spans="1:10" ht="14.25" customHeight="1" x14ac:dyDescent="0.25">
      <c r="A3945" s="200" t="s">
        <v>81</v>
      </c>
      <c r="B3945" s="213" t="s">
        <v>85</v>
      </c>
      <c r="C3945" s="214"/>
      <c r="D3945" s="214"/>
      <c r="E3945" s="214"/>
      <c r="F3945" s="214"/>
      <c r="G3945" s="214"/>
      <c r="H3945" s="215"/>
      <c r="I3945" s="197" t="s">
        <v>2669</v>
      </c>
      <c r="J3945" s="202">
        <v>45477</v>
      </c>
    </row>
    <row r="3946" spans="1:10" ht="14.25" customHeight="1" x14ac:dyDescent="0.25">
      <c r="A3946" s="199" t="s">
        <v>2668</v>
      </c>
      <c r="B3946" s="213" t="s">
        <v>2667</v>
      </c>
      <c r="C3946" s="214"/>
      <c r="D3946" s="214"/>
      <c r="E3946" s="214"/>
      <c r="F3946" s="214"/>
      <c r="G3946" s="214"/>
      <c r="H3946" s="215"/>
      <c r="I3946" s="216" t="s">
        <v>2666</v>
      </c>
      <c r="J3946" s="217"/>
    </row>
    <row r="3947" spans="1:10" ht="14.25" customHeight="1" x14ac:dyDescent="0.25">
      <c r="A3947" s="218" t="s">
        <v>2665</v>
      </c>
      <c r="B3947" s="221" t="s">
        <v>2664</v>
      </c>
      <c r="C3947" s="222"/>
      <c r="D3947" s="222"/>
      <c r="E3947" s="222"/>
      <c r="F3947" s="222"/>
      <c r="G3947" s="222"/>
      <c r="H3947" s="223"/>
      <c r="I3947" s="197" t="s">
        <v>2663</v>
      </c>
      <c r="J3947" s="192" t="s">
        <v>2662</v>
      </c>
    </row>
    <row r="3948" spans="1:10" ht="14.25" customHeight="1" x14ac:dyDescent="0.25">
      <c r="A3948" s="219"/>
      <c r="B3948" s="224"/>
      <c r="C3948" s="225"/>
      <c r="D3948" s="225"/>
      <c r="E3948" s="225"/>
      <c r="F3948" s="225"/>
      <c r="G3948" s="225"/>
      <c r="H3948" s="226"/>
      <c r="I3948" s="198" t="s">
        <v>2661</v>
      </c>
      <c r="J3948" s="192" t="s">
        <v>2660</v>
      </c>
    </row>
    <row r="3949" spans="1:10" ht="14.25" customHeight="1" x14ac:dyDescent="0.25">
      <c r="A3949" s="219"/>
      <c r="B3949" s="224"/>
      <c r="C3949" s="225"/>
      <c r="D3949" s="225"/>
      <c r="E3949" s="225"/>
      <c r="F3949" s="225"/>
      <c r="G3949" s="225"/>
      <c r="H3949" s="226"/>
      <c r="I3949" s="216" t="s">
        <v>27</v>
      </c>
      <c r="J3949" s="217"/>
    </row>
    <row r="3950" spans="1:10" ht="14.25" customHeight="1" x14ac:dyDescent="0.25">
      <c r="A3950" s="219"/>
      <c r="B3950" s="227"/>
      <c r="C3950" s="228"/>
      <c r="D3950" s="228"/>
      <c r="E3950" s="228"/>
      <c r="F3950" s="228"/>
      <c r="G3950" s="228"/>
      <c r="H3950" s="229"/>
      <c r="I3950" s="197" t="s">
        <v>2659</v>
      </c>
      <c r="J3950" s="192" t="s">
        <v>2658</v>
      </c>
    </row>
    <row r="3951" spans="1:10" ht="14.25" customHeight="1" x14ac:dyDescent="0.25">
      <c r="A3951" s="220"/>
      <c r="B3951" s="230" t="s">
        <v>2383</v>
      </c>
      <c r="C3951" s="231"/>
      <c r="D3951" s="232"/>
      <c r="E3951" s="230" t="s">
        <v>2383</v>
      </c>
      <c r="F3951" s="231"/>
      <c r="G3951" s="231"/>
      <c r="H3951" s="232"/>
      <c r="I3951" s="197" t="s">
        <v>2657</v>
      </c>
      <c r="J3951" s="192" t="s">
        <v>2383</v>
      </c>
    </row>
    <row r="3952" spans="1:10" ht="14.25" customHeight="1" x14ac:dyDescent="0.25">
      <c r="A3952" s="197" t="s">
        <v>2656</v>
      </c>
      <c r="B3952" s="230" t="s">
        <v>2655</v>
      </c>
      <c r="C3952" s="231"/>
      <c r="D3952" s="231"/>
      <c r="E3952" s="231"/>
      <c r="F3952" s="231"/>
      <c r="G3952" s="231"/>
      <c r="H3952" s="231"/>
      <c r="I3952" s="231"/>
      <c r="J3952" s="232"/>
    </row>
    <row r="3953" spans="1:10" ht="14.25" customHeight="1" x14ac:dyDescent="0.25">
      <c r="A3953" s="239" t="s">
        <v>2627</v>
      </c>
      <c r="B3953" s="240"/>
      <c r="C3953" s="240"/>
      <c r="D3953" s="240"/>
      <c r="E3953" s="241"/>
      <c r="F3953" s="188">
        <v>2.35</v>
      </c>
      <c r="G3953" s="239" t="s">
        <v>2626</v>
      </c>
      <c r="H3953" s="240"/>
      <c r="I3953" s="241"/>
      <c r="J3953" s="188">
        <v>20.97</v>
      </c>
    </row>
    <row r="3954" spans="1:10" ht="14.25" customHeight="1" x14ac:dyDescent="0.25">
      <c r="A3954" s="239" t="s">
        <v>2625</v>
      </c>
      <c r="B3954" s="240"/>
      <c r="C3954" s="240"/>
      <c r="D3954" s="240"/>
      <c r="E3954" s="241"/>
      <c r="F3954" s="188">
        <v>2.79</v>
      </c>
      <c r="G3954" s="239" t="s">
        <v>2624</v>
      </c>
      <c r="H3954" s="240"/>
      <c r="I3954" s="241"/>
      <c r="J3954" s="188">
        <v>4.71</v>
      </c>
    </row>
    <row r="3955" spans="1:10" ht="14.25" customHeight="1" x14ac:dyDescent="0.25">
      <c r="A3955" s="239" t="s">
        <v>2623</v>
      </c>
      <c r="B3955" s="240"/>
      <c r="C3955" s="240"/>
      <c r="D3955" s="240"/>
      <c r="E3955" s="241"/>
      <c r="F3955" s="188">
        <v>5.14</v>
      </c>
      <c r="G3955" s="239" t="s">
        <v>2622</v>
      </c>
      <c r="H3955" s="240"/>
      <c r="I3955" s="241"/>
      <c r="J3955" s="188">
        <v>25.68</v>
      </c>
    </row>
    <row r="3956" spans="1:10" ht="14.25" customHeight="1" x14ac:dyDescent="0.25">
      <c r="A3956" s="196" t="s">
        <v>1385</v>
      </c>
      <c r="B3956" s="196" t="s">
        <v>2630</v>
      </c>
      <c r="C3956" s="196" t="s">
        <v>3380</v>
      </c>
      <c r="D3956" s="233" t="s">
        <v>581</v>
      </c>
      <c r="E3956" s="234"/>
      <c r="F3956" s="234"/>
      <c r="G3956" s="234"/>
      <c r="H3956" s="234"/>
      <c r="I3956" s="235"/>
      <c r="J3956" s="196" t="s">
        <v>1</v>
      </c>
    </row>
    <row r="3957" spans="1:10" ht="14.25" customHeight="1" x14ac:dyDescent="0.25">
      <c r="A3957" s="195" t="s">
        <v>74</v>
      </c>
      <c r="B3957" s="195" t="s">
        <v>75</v>
      </c>
      <c r="C3957" s="195" t="s">
        <v>29</v>
      </c>
      <c r="D3957" s="236" t="s">
        <v>30</v>
      </c>
      <c r="E3957" s="237"/>
      <c r="F3957" s="238"/>
      <c r="G3957" s="195" t="s">
        <v>2635</v>
      </c>
      <c r="H3957" s="195" t="s">
        <v>1465</v>
      </c>
      <c r="I3957" s="194" t="s">
        <v>2634</v>
      </c>
      <c r="J3957" s="193" t="s">
        <v>76</v>
      </c>
    </row>
    <row r="3958" spans="1:10" ht="14.25" customHeight="1" x14ac:dyDescent="0.25">
      <c r="A3958" s="192" t="s">
        <v>2643</v>
      </c>
      <c r="B3958" s="192" t="s">
        <v>2630</v>
      </c>
      <c r="C3958" s="192" t="s">
        <v>3299</v>
      </c>
      <c r="D3958" s="230" t="s">
        <v>2022</v>
      </c>
      <c r="E3958" s="231"/>
      <c r="F3958" s="232"/>
      <c r="G3958" s="192" t="s">
        <v>1</v>
      </c>
      <c r="H3958" s="191">
        <v>2</v>
      </c>
      <c r="I3958" s="190">
        <v>3.3620999999999999</v>
      </c>
      <c r="J3958" s="189">
        <v>6.72</v>
      </c>
    </row>
    <row r="3959" spans="1:10" ht="14.25" customHeight="1" x14ac:dyDescent="0.25">
      <c r="A3959" s="192" t="s">
        <v>2643</v>
      </c>
      <c r="B3959" s="192" t="s">
        <v>2630</v>
      </c>
      <c r="C3959" s="192" t="s">
        <v>3379</v>
      </c>
      <c r="D3959" s="230" t="s">
        <v>2199</v>
      </c>
      <c r="E3959" s="231"/>
      <c r="F3959" s="232"/>
      <c r="G3959" s="192" t="s">
        <v>1</v>
      </c>
      <c r="H3959" s="191">
        <v>1</v>
      </c>
      <c r="I3959" s="190">
        <v>6.9996999999999998</v>
      </c>
      <c r="J3959" s="189">
        <v>7</v>
      </c>
    </row>
    <row r="3960" spans="1:10" ht="22.9" customHeight="1" x14ac:dyDescent="0.25">
      <c r="A3960" s="192" t="s">
        <v>2643</v>
      </c>
      <c r="B3960" s="192" t="s">
        <v>2630</v>
      </c>
      <c r="C3960" s="192" t="s">
        <v>3295</v>
      </c>
      <c r="D3960" s="230" t="s">
        <v>2055</v>
      </c>
      <c r="E3960" s="231"/>
      <c r="F3960" s="232"/>
      <c r="G3960" s="192" t="s">
        <v>1</v>
      </c>
      <c r="H3960" s="191">
        <v>0.115</v>
      </c>
      <c r="I3960" s="190">
        <v>19.2896</v>
      </c>
      <c r="J3960" s="189">
        <v>2.2200000000000002</v>
      </c>
    </row>
    <row r="3961" spans="1:10" ht="14.25" customHeight="1" x14ac:dyDescent="0.25">
      <c r="A3961" s="192" t="s">
        <v>2631</v>
      </c>
      <c r="B3961" s="192" t="s">
        <v>2630</v>
      </c>
      <c r="C3961" s="192" t="s">
        <v>2723</v>
      </c>
      <c r="D3961" s="230" t="s">
        <v>2722</v>
      </c>
      <c r="E3961" s="231"/>
      <c r="F3961" s="232"/>
      <c r="G3961" s="192" t="s">
        <v>0</v>
      </c>
      <c r="H3961" s="191">
        <v>0.17616200000000001</v>
      </c>
      <c r="I3961" s="190">
        <v>6.7</v>
      </c>
      <c r="J3961" s="189">
        <v>2.58</v>
      </c>
    </row>
    <row r="3962" spans="1:10" ht="14.25" customHeight="1" x14ac:dyDescent="0.25">
      <c r="A3962" s="192" t="s">
        <v>2631</v>
      </c>
      <c r="B3962" s="192" t="s">
        <v>2630</v>
      </c>
      <c r="C3962" s="192" t="s">
        <v>2719</v>
      </c>
      <c r="D3962" s="230" t="s">
        <v>2718</v>
      </c>
      <c r="E3962" s="231"/>
      <c r="F3962" s="232"/>
      <c r="G3962" s="192" t="s">
        <v>0</v>
      </c>
      <c r="H3962" s="191">
        <v>0.17616200000000001</v>
      </c>
      <c r="I3962" s="190">
        <v>8.93</v>
      </c>
      <c r="J3962" s="189">
        <v>3.44</v>
      </c>
    </row>
    <row r="3963" spans="1:10" ht="14.25" customHeight="1" x14ac:dyDescent="0.25">
      <c r="A3963" s="239" t="s">
        <v>2627</v>
      </c>
      <c r="B3963" s="240"/>
      <c r="C3963" s="240"/>
      <c r="D3963" s="240"/>
      <c r="E3963" s="241"/>
      <c r="F3963" s="188">
        <v>2.75</v>
      </c>
      <c r="G3963" s="239" t="s">
        <v>2626</v>
      </c>
      <c r="H3963" s="240"/>
      <c r="I3963" s="241"/>
      <c r="J3963" s="188">
        <v>24.45</v>
      </c>
    </row>
    <row r="3964" spans="1:10" ht="14.25" customHeight="1" x14ac:dyDescent="0.25">
      <c r="A3964" s="239" t="s">
        <v>2625</v>
      </c>
      <c r="B3964" s="240"/>
      <c r="C3964" s="240"/>
      <c r="D3964" s="240"/>
      <c r="E3964" s="241"/>
      <c r="F3964" s="188">
        <v>3.27</v>
      </c>
      <c r="G3964" s="239" t="s">
        <v>2624</v>
      </c>
      <c r="H3964" s="240"/>
      <c r="I3964" s="241"/>
      <c r="J3964" s="188">
        <v>5.49</v>
      </c>
    </row>
    <row r="3965" spans="1:10" ht="14.25" customHeight="1" x14ac:dyDescent="0.25">
      <c r="A3965" s="239" t="s">
        <v>2623</v>
      </c>
      <c r="B3965" s="240"/>
      <c r="C3965" s="240"/>
      <c r="D3965" s="240"/>
      <c r="E3965" s="241"/>
      <c r="F3965" s="188">
        <v>6.02</v>
      </c>
      <c r="G3965" s="239" t="s">
        <v>2622</v>
      </c>
      <c r="H3965" s="240"/>
      <c r="I3965" s="241"/>
      <c r="J3965" s="188">
        <v>29.94</v>
      </c>
    </row>
    <row r="3966" spans="1:10" ht="14.25" customHeight="1" x14ac:dyDescent="0.25">
      <c r="A3966" s="196" t="s">
        <v>1386</v>
      </c>
      <c r="B3966" s="196" t="s">
        <v>2637</v>
      </c>
      <c r="C3966" s="196" t="s">
        <v>3378</v>
      </c>
      <c r="D3966" s="233" t="s">
        <v>1535</v>
      </c>
      <c r="E3966" s="234"/>
      <c r="F3966" s="234"/>
      <c r="G3966" s="234"/>
      <c r="H3966" s="234"/>
      <c r="I3966" s="235"/>
      <c r="J3966" s="196" t="s">
        <v>1</v>
      </c>
    </row>
    <row r="3967" spans="1:10" ht="14.25" customHeight="1" x14ac:dyDescent="0.25">
      <c r="A3967" s="195" t="s">
        <v>74</v>
      </c>
      <c r="B3967" s="195" t="s">
        <v>75</v>
      </c>
      <c r="C3967" s="195" t="s">
        <v>29</v>
      </c>
      <c r="D3967" s="236" t="s">
        <v>30</v>
      </c>
      <c r="E3967" s="237"/>
      <c r="F3967" s="238"/>
      <c r="G3967" s="195" t="s">
        <v>2635</v>
      </c>
      <c r="H3967" s="195" t="s">
        <v>1465</v>
      </c>
      <c r="I3967" s="194" t="s">
        <v>2634</v>
      </c>
      <c r="J3967" s="193" t="s">
        <v>76</v>
      </c>
    </row>
    <row r="3968" spans="1:10" ht="14.25" customHeight="1" x14ac:dyDescent="0.25">
      <c r="A3968" s="192" t="s">
        <v>2643</v>
      </c>
      <c r="B3968" s="192" t="s">
        <v>2630</v>
      </c>
      <c r="C3968" s="192" t="s">
        <v>2784</v>
      </c>
      <c r="D3968" s="230" t="s">
        <v>1998</v>
      </c>
      <c r="E3968" s="231"/>
      <c r="F3968" s="232"/>
      <c r="G3968" s="192" t="s">
        <v>1</v>
      </c>
      <c r="H3968" s="191">
        <v>8.0000000000000002E-3</v>
      </c>
      <c r="I3968" s="190">
        <v>46.745399999999997</v>
      </c>
      <c r="J3968" s="189">
        <v>0.37</v>
      </c>
    </row>
    <row r="3969" spans="1:10" ht="14.25" customHeight="1" x14ac:dyDescent="0.25">
      <c r="A3969" s="192" t="s">
        <v>2643</v>
      </c>
      <c r="B3969" s="192" t="s">
        <v>2630</v>
      </c>
      <c r="C3969" s="192" t="s">
        <v>3377</v>
      </c>
      <c r="D3969" s="230" t="s">
        <v>2277</v>
      </c>
      <c r="E3969" s="231"/>
      <c r="F3969" s="232"/>
      <c r="G3969" s="192" t="s">
        <v>1</v>
      </c>
      <c r="H3969" s="191">
        <v>1</v>
      </c>
      <c r="I3969" s="190">
        <v>1.7823</v>
      </c>
      <c r="J3969" s="189">
        <v>1.78</v>
      </c>
    </row>
    <row r="3970" spans="1:10" ht="14.25" customHeight="1" x14ac:dyDescent="0.25">
      <c r="A3970" s="192" t="s">
        <v>2643</v>
      </c>
      <c r="B3970" s="192" t="s">
        <v>2650</v>
      </c>
      <c r="C3970" s="192" t="s">
        <v>3376</v>
      </c>
      <c r="D3970" s="230" t="s">
        <v>2502</v>
      </c>
      <c r="E3970" s="231"/>
      <c r="F3970" s="232"/>
      <c r="G3970" s="192" t="s">
        <v>1606</v>
      </c>
      <c r="H3970" s="191">
        <v>8.0000000000000002E-3</v>
      </c>
      <c r="I3970" s="190">
        <v>56.499600000000001</v>
      </c>
      <c r="J3970" s="189">
        <v>0.45</v>
      </c>
    </row>
    <row r="3971" spans="1:10" ht="14.25" customHeight="1" x14ac:dyDescent="0.25">
      <c r="A3971" s="192" t="s">
        <v>2631</v>
      </c>
      <c r="B3971" s="192" t="s">
        <v>2630</v>
      </c>
      <c r="C3971" s="192" t="s">
        <v>2719</v>
      </c>
      <c r="D3971" s="230" t="s">
        <v>2718</v>
      </c>
      <c r="E3971" s="231"/>
      <c r="F3971" s="232"/>
      <c r="G3971" s="192" t="s">
        <v>0</v>
      </c>
      <c r="H3971" s="191">
        <v>0.25149329999999998</v>
      </c>
      <c r="I3971" s="190">
        <v>8.93</v>
      </c>
      <c r="J3971" s="189">
        <v>4.91</v>
      </c>
    </row>
    <row r="3972" spans="1:10" ht="14.25" customHeight="1" x14ac:dyDescent="0.25">
      <c r="A3972" s="192" t="s">
        <v>2631</v>
      </c>
      <c r="B3972" s="192" t="s">
        <v>2630</v>
      </c>
      <c r="C3972" s="192" t="s">
        <v>2646</v>
      </c>
      <c r="D3972" s="230" t="s">
        <v>2645</v>
      </c>
      <c r="E3972" s="231"/>
      <c r="F3972" s="232"/>
      <c r="G3972" s="192" t="s">
        <v>0</v>
      </c>
      <c r="H3972" s="191">
        <v>0.25149329999999998</v>
      </c>
      <c r="I3972" s="190">
        <v>6.46</v>
      </c>
      <c r="J3972" s="189">
        <v>3.55</v>
      </c>
    </row>
    <row r="3973" spans="1:10" ht="14.25" customHeight="1" x14ac:dyDescent="0.25">
      <c r="A3973" s="239" t="s">
        <v>2627</v>
      </c>
      <c r="B3973" s="240"/>
      <c r="C3973" s="240"/>
      <c r="D3973" s="240"/>
      <c r="E3973" s="241"/>
      <c r="F3973" s="188">
        <v>3.87</v>
      </c>
      <c r="G3973" s="239" t="s">
        <v>2626</v>
      </c>
      <c r="H3973" s="240"/>
      <c r="I3973" s="241"/>
      <c r="J3973" s="188">
        <v>14.76</v>
      </c>
    </row>
    <row r="3974" spans="1:10" ht="14.25" customHeight="1" x14ac:dyDescent="0.25">
      <c r="A3974" s="239" t="s">
        <v>2625</v>
      </c>
      <c r="B3974" s="240"/>
      <c r="C3974" s="240"/>
      <c r="D3974" s="240"/>
      <c r="E3974" s="241"/>
      <c r="F3974" s="188">
        <v>4.59</v>
      </c>
      <c r="G3974" s="239" t="s">
        <v>2624</v>
      </c>
      <c r="H3974" s="240"/>
      <c r="I3974" s="241"/>
      <c r="J3974" s="188">
        <v>3.32</v>
      </c>
    </row>
    <row r="3975" spans="1:10" ht="14.25" customHeight="1" x14ac:dyDescent="0.25">
      <c r="A3975" s="239" t="s">
        <v>2623</v>
      </c>
      <c r="B3975" s="240"/>
      <c r="C3975" s="240"/>
      <c r="D3975" s="240"/>
      <c r="E3975" s="241"/>
      <c r="F3975" s="188">
        <v>8.4600000000000009</v>
      </c>
      <c r="G3975" s="239" t="s">
        <v>2622</v>
      </c>
      <c r="H3975" s="240"/>
      <c r="I3975" s="241"/>
      <c r="J3975" s="188">
        <v>18.079999999999998</v>
      </c>
    </row>
    <row r="3976" spans="1:10" ht="14.25" customHeight="1" x14ac:dyDescent="0.25">
      <c r="A3976" s="196" t="s">
        <v>1387</v>
      </c>
      <c r="B3976" s="196" t="s">
        <v>2642</v>
      </c>
      <c r="C3976" s="196" t="s">
        <v>3375</v>
      </c>
      <c r="D3976" s="233" t="s">
        <v>583</v>
      </c>
      <c r="E3976" s="234"/>
      <c r="F3976" s="234"/>
      <c r="G3976" s="234"/>
      <c r="H3976" s="234"/>
      <c r="I3976" s="235"/>
      <c r="J3976" s="196" t="s">
        <v>1</v>
      </c>
    </row>
    <row r="3977" spans="1:10" ht="14.25" customHeight="1" x14ac:dyDescent="0.25">
      <c r="A3977" s="195" t="s">
        <v>74</v>
      </c>
      <c r="B3977" s="195" t="s">
        <v>75</v>
      </c>
      <c r="C3977" s="195" t="s">
        <v>29</v>
      </c>
      <c r="D3977" s="236" t="s">
        <v>30</v>
      </c>
      <c r="E3977" s="237"/>
      <c r="F3977" s="238"/>
      <c r="G3977" s="195" t="s">
        <v>2635</v>
      </c>
      <c r="H3977" s="195" t="s">
        <v>1465</v>
      </c>
      <c r="I3977" s="194" t="s">
        <v>2634</v>
      </c>
      <c r="J3977" s="193" t="s">
        <v>76</v>
      </c>
    </row>
    <row r="3978" spans="1:10" ht="14.25" customHeight="1" x14ac:dyDescent="0.25">
      <c r="A3978" s="192" t="s">
        <v>2643</v>
      </c>
      <c r="B3978" s="192" t="s">
        <v>2642</v>
      </c>
      <c r="C3978" s="192" t="s">
        <v>2126</v>
      </c>
      <c r="D3978" s="230" t="s">
        <v>2127</v>
      </c>
      <c r="E3978" s="231"/>
      <c r="F3978" s="232"/>
      <c r="G3978" s="192" t="s">
        <v>1</v>
      </c>
      <c r="H3978" s="191">
        <v>1</v>
      </c>
      <c r="I3978" s="190">
        <v>18.600999999999999</v>
      </c>
      <c r="J3978" s="189">
        <v>18.600000000000001</v>
      </c>
    </row>
    <row r="3979" spans="1:10" ht="14.25" customHeight="1" x14ac:dyDescent="0.25">
      <c r="A3979" s="192" t="s">
        <v>2643</v>
      </c>
      <c r="B3979" s="192" t="s">
        <v>2642</v>
      </c>
      <c r="C3979" s="192" t="s">
        <v>2164</v>
      </c>
      <c r="D3979" s="230" t="s">
        <v>2165</v>
      </c>
      <c r="E3979" s="231"/>
      <c r="F3979" s="232"/>
      <c r="G3979" s="192" t="s">
        <v>1606</v>
      </c>
      <c r="H3979" s="191">
        <v>0.09</v>
      </c>
      <c r="I3979" s="190">
        <v>35.711300000000001</v>
      </c>
      <c r="J3979" s="189">
        <v>3.21</v>
      </c>
    </row>
    <row r="3980" spans="1:10" ht="14.25" customHeight="1" x14ac:dyDescent="0.25">
      <c r="A3980" s="192" t="s">
        <v>2643</v>
      </c>
      <c r="B3980" s="192" t="s">
        <v>2630</v>
      </c>
      <c r="C3980" s="192" t="s">
        <v>2791</v>
      </c>
      <c r="D3980" s="230" t="s">
        <v>2158</v>
      </c>
      <c r="E3980" s="231"/>
      <c r="F3980" s="232"/>
      <c r="G3980" s="192" t="s">
        <v>1</v>
      </c>
      <c r="H3980" s="191">
        <v>0.15</v>
      </c>
      <c r="I3980" s="190">
        <v>6.0761000000000003</v>
      </c>
      <c r="J3980" s="189">
        <v>0.91</v>
      </c>
    </row>
    <row r="3981" spans="1:10" ht="14.25" customHeight="1" x14ac:dyDescent="0.25">
      <c r="A3981" s="192" t="s">
        <v>2631</v>
      </c>
      <c r="B3981" s="192" t="s">
        <v>2630</v>
      </c>
      <c r="C3981" s="192" t="s">
        <v>2723</v>
      </c>
      <c r="D3981" s="230" t="s">
        <v>2722</v>
      </c>
      <c r="E3981" s="231"/>
      <c r="F3981" s="232"/>
      <c r="G3981" s="192" t="s">
        <v>0</v>
      </c>
      <c r="H3981" s="191">
        <v>0.36491249999999997</v>
      </c>
      <c r="I3981" s="190">
        <v>6.7</v>
      </c>
      <c r="J3981" s="189">
        <v>5.35</v>
      </c>
    </row>
    <row r="3982" spans="1:10" ht="14.25" customHeight="1" x14ac:dyDescent="0.25">
      <c r="A3982" s="192" t="s">
        <v>2631</v>
      </c>
      <c r="B3982" s="192" t="s">
        <v>2630</v>
      </c>
      <c r="C3982" s="192" t="s">
        <v>2719</v>
      </c>
      <c r="D3982" s="230" t="s">
        <v>2718</v>
      </c>
      <c r="E3982" s="231"/>
      <c r="F3982" s="232"/>
      <c r="G3982" s="192" t="s">
        <v>0</v>
      </c>
      <c r="H3982" s="191">
        <v>0.36491249999999997</v>
      </c>
      <c r="I3982" s="190">
        <v>8.93</v>
      </c>
      <c r="J3982" s="189">
        <v>7.13</v>
      </c>
    </row>
    <row r="3983" spans="1:10" ht="14.25" customHeight="1" x14ac:dyDescent="0.25">
      <c r="A3983" s="239" t="s">
        <v>2627</v>
      </c>
      <c r="B3983" s="240"/>
      <c r="C3983" s="240"/>
      <c r="D3983" s="240"/>
      <c r="E3983" s="241"/>
      <c r="F3983" s="188">
        <v>5.7</v>
      </c>
      <c r="G3983" s="239" t="s">
        <v>2626</v>
      </c>
      <c r="H3983" s="240"/>
      <c r="I3983" s="241"/>
      <c r="J3983" s="188">
        <v>40.36</v>
      </c>
    </row>
    <row r="3984" spans="1:10" ht="14.25" customHeight="1" x14ac:dyDescent="0.25">
      <c r="A3984" s="239" t="s">
        <v>2625</v>
      </c>
      <c r="B3984" s="240"/>
      <c r="C3984" s="240"/>
      <c r="D3984" s="240"/>
      <c r="E3984" s="241"/>
      <c r="F3984" s="188">
        <v>6.77</v>
      </c>
      <c r="G3984" s="239" t="s">
        <v>2624</v>
      </c>
      <c r="H3984" s="240"/>
      <c r="I3984" s="241"/>
      <c r="J3984" s="188">
        <v>9.07</v>
      </c>
    </row>
    <row r="3985" spans="1:10" ht="14.25" customHeight="1" x14ac:dyDescent="0.25">
      <c r="A3985" s="239" t="s">
        <v>2623</v>
      </c>
      <c r="B3985" s="240"/>
      <c r="C3985" s="240"/>
      <c r="D3985" s="240"/>
      <c r="E3985" s="241"/>
      <c r="F3985" s="188">
        <v>12.47</v>
      </c>
      <c r="G3985" s="239" t="s">
        <v>2622</v>
      </c>
      <c r="H3985" s="240"/>
      <c r="I3985" s="241"/>
      <c r="J3985" s="188">
        <v>49.43</v>
      </c>
    </row>
    <row r="3986" spans="1:10" ht="14.25" customHeight="1" x14ac:dyDescent="0.25">
      <c r="A3986" s="196" t="s">
        <v>1388</v>
      </c>
      <c r="B3986" s="196" t="s">
        <v>2642</v>
      </c>
      <c r="C3986" s="196" t="s">
        <v>3374</v>
      </c>
      <c r="D3986" s="233" t="s">
        <v>584</v>
      </c>
      <c r="E3986" s="234"/>
      <c r="F3986" s="234"/>
      <c r="G3986" s="234"/>
      <c r="H3986" s="234"/>
      <c r="I3986" s="235"/>
      <c r="J3986" s="196" t="s">
        <v>1</v>
      </c>
    </row>
    <row r="3987" spans="1:10" ht="14.25" customHeight="1" x14ac:dyDescent="0.25">
      <c r="A3987" s="195" t="s">
        <v>74</v>
      </c>
      <c r="B3987" s="195" t="s">
        <v>75</v>
      </c>
      <c r="C3987" s="195" t="s">
        <v>29</v>
      </c>
      <c r="D3987" s="236" t="s">
        <v>30</v>
      </c>
      <c r="E3987" s="237"/>
      <c r="F3987" s="238"/>
      <c r="G3987" s="195" t="s">
        <v>2635</v>
      </c>
      <c r="H3987" s="195" t="s">
        <v>1465</v>
      </c>
      <c r="I3987" s="194" t="s">
        <v>2634</v>
      </c>
      <c r="J3987" s="193" t="s">
        <v>76</v>
      </c>
    </row>
    <row r="3988" spans="1:10" ht="14.25" customHeight="1" x14ac:dyDescent="0.25">
      <c r="A3988" s="192" t="s">
        <v>2643</v>
      </c>
      <c r="B3988" s="192" t="s">
        <v>2642</v>
      </c>
      <c r="C3988" s="192" t="s">
        <v>2164</v>
      </c>
      <c r="D3988" s="230" t="s">
        <v>2165</v>
      </c>
      <c r="E3988" s="231"/>
      <c r="F3988" s="232"/>
      <c r="G3988" s="192" t="s">
        <v>1606</v>
      </c>
      <c r="H3988" s="191">
        <v>0.08</v>
      </c>
      <c r="I3988" s="190">
        <v>35.711300000000001</v>
      </c>
      <c r="J3988" s="189">
        <v>2.86</v>
      </c>
    </row>
    <row r="3989" spans="1:10" ht="14.25" customHeight="1" x14ac:dyDescent="0.25">
      <c r="A3989" s="192" t="s">
        <v>2643</v>
      </c>
      <c r="B3989" s="192" t="s">
        <v>2642</v>
      </c>
      <c r="C3989" s="192" t="s">
        <v>2280</v>
      </c>
      <c r="D3989" s="230" t="s">
        <v>2281</v>
      </c>
      <c r="E3989" s="231"/>
      <c r="F3989" s="232"/>
      <c r="G3989" s="192" t="s">
        <v>1</v>
      </c>
      <c r="H3989" s="191">
        <v>1</v>
      </c>
      <c r="I3989" s="190">
        <v>16.267700000000001</v>
      </c>
      <c r="J3989" s="189">
        <v>16.27</v>
      </c>
    </row>
    <row r="3990" spans="1:10" ht="14.25" customHeight="1" x14ac:dyDescent="0.25">
      <c r="A3990" s="192" t="s">
        <v>2643</v>
      </c>
      <c r="B3990" s="192" t="s">
        <v>2630</v>
      </c>
      <c r="C3990" s="192" t="s">
        <v>2791</v>
      </c>
      <c r="D3990" s="230" t="s">
        <v>2158</v>
      </c>
      <c r="E3990" s="231"/>
      <c r="F3990" s="232"/>
      <c r="G3990" s="192" t="s">
        <v>1</v>
      </c>
      <c r="H3990" s="191">
        <v>0.1</v>
      </c>
      <c r="I3990" s="190">
        <v>6.0761000000000003</v>
      </c>
      <c r="J3990" s="189">
        <v>0.61</v>
      </c>
    </row>
    <row r="3991" spans="1:10" ht="14.25" customHeight="1" x14ac:dyDescent="0.25">
      <c r="A3991" s="192" t="s">
        <v>2631</v>
      </c>
      <c r="B3991" s="192" t="s">
        <v>2630</v>
      </c>
      <c r="C3991" s="192" t="s">
        <v>2723</v>
      </c>
      <c r="D3991" s="230" t="s">
        <v>2722</v>
      </c>
      <c r="E3991" s="231"/>
      <c r="F3991" s="232"/>
      <c r="G3991" s="192" t="s">
        <v>0</v>
      </c>
      <c r="H3991" s="191">
        <v>0.32425730000000003</v>
      </c>
      <c r="I3991" s="190">
        <v>6.7</v>
      </c>
      <c r="J3991" s="189">
        <v>4.75</v>
      </c>
    </row>
    <row r="3992" spans="1:10" ht="14.25" customHeight="1" x14ac:dyDescent="0.25">
      <c r="A3992" s="192" t="s">
        <v>2631</v>
      </c>
      <c r="B3992" s="192" t="s">
        <v>2630</v>
      </c>
      <c r="C3992" s="192" t="s">
        <v>2719</v>
      </c>
      <c r="D3992" s="230" t="s">
        <v>2718</v>
      </c>
      <c r="E3992" s="231"/>
      <c r="F3992" s="232"/>
      <c r="G3992" s="192" t="s">
        <v>0</v>
      </c>
      <c r="H3992" s="191">
        <v>0.32425730000000003</v>
      </c>
      <c r="I3992" s="190">
        <v>8.93</v>
      </c>
      <c r="J3992" s="189">
        <v>6.33</v>
      </c>
    </row>
    <row r="3993" spans="1:10" ht="14.25" customHeight="1" x14ac:dyDescent="0.25">
      <c r="A3993" s="239" t="s">
        <v>2627</v>
      </c>
      <c r="B3993" s="240"/>
      <c r="C3993" s="240"/>
      <c r="D3993" s="240"/>
      <c r="E3993" s="241"/>
      <c r="F3993" s="188">
        <v>5.07</v>
      </c>
      <c r="G3993" s="239" t="s">
        <v>2626</v>
      </c>
      <c r="H3993" s="240"/>
      <c r="I3993" s="241"/>
      <c r="J3993" s="188">
        <v>35.4</v>
      </c>
    </row>
    <row r="3994" spans="1:10" ht="14.25" customHeight="1" x14ac:dyDescent="0.25">
      <c r="A3994" s="239" t="s">
        <v>2625</v>
      </c>
      <c r="B3994" s="240"/>
      <c r="C3994" s="240"/>
      <c r="D3994" s="240"/>
      <c r="E3994" s="241"/>
      <c r="F3994" s="188">
        <v>6.01</v>
      </c>
      <c r="G3994" s="239" t="s">
        <v>2624</v>
      </c>
      <c r="H3994" s="240"/>
      <c r="I3994" s="241"/>
      <c r="J3994" s="188">
        <v>7.95</v>
      </c>
    </row>
    <row r="3995" spans="1:10" ht="14.25" customHeight="1" x14ac:dyDescent="0.25">
      <c r="A3995" s="239" t="s">
        <v>2623</v>
      </c>
      <c r="B3995" s="240"/>
      <c r="C3995" s="240"/>
      <c r="D3995" s="240"/>
      <c r="E3995" s="241"/>
      <c r="F3995" s="188">
        <v>11.08</v>
      </c>
      <c r="G3995" s="239" t="s">
        <v>2622</v>
      </c>
      <c r="H3995" s="240"/>
      <c r="I3995" s="241"/>
      <c r="J3995" s="188">
        <v>43.35</v>
      </c>
    </row>
    <row r="3996" spans="1:10" ht="14.25" customHeight="1" x14ac:dyDescent="0.25">
      <c r="A3996" s="196" t="s">
        <v>1389</v>
      </c>
      <c r="B3996" s="196" t="s">
        <v>2642</v>
      </c>
      <c r="C3996" s="196" t="s">
        <v>3373</v>
      </c>
      <c r="D3996" s="233" t="s">
        <v>585</v>
      </c>
      <c r="E3996" s="234"/>
      <c r="F3996" s="234"/>
      <c r="G3996" s="234"/>
      <c r="H3996" s="234"/>
      <c r="I3996" s="235"/>
      <c r="J3996" s="196" t="s">
        <v>1</v>
      </c>
    </row>
    <row r="3997" spans="1:10" ht="14.25" customHeight="1" x14ac:dyDescent="0.25">
      <c r="A3997" s="195" t="s">
        <v>74</v>
      </c>
      <c r="B3997" s="195" t="s">
        <v>75</v>
      </c>
      <c r="C3997" s="195" t="s">
        <v>29</v>
      </c>
      <c r="D3997" s="236" t="s">
        <v>30</v>
      </c>
      <c r="E3997" s="237"/>
      <c r="F3997" s="238"/>
      <c r="G3997" s="195" t="s">
        <v>2635</v>
      </c>
      <c r="H3997" s="195" t="s">
        <v>1465</v>
      </c>
      <c r="I3997" s="194" t="s">
        <v>2634</v>
      </c>
      <c r="J3997" s="193" t="s">
        <v>76</v>
      </c>
    </row>
    <row r="3998" spans="1:10" ht="14.25" customHeight="1" x14ac:dyDescent="0.25">
      <c r="A3998" s="192" t="s">
        <v>2643</v>
      </c>
      <c r="B3998" s="192" t="s">
        <v>2642</v>
      </c>
      <c r="C3998" s="192" t="s">
        <v>2080</v>
      </c>
      <c r="D3998" s="230" t="s">
        <v>2081</v>
      </c>
      <c r="E3998" s="231"/>
      <c r="F3998" s="232"/>
      <c r="G3998" s="192" t="s">
        <v>1</v>
      </c>
      <c r="H3998" s="191">
        <v>1</v>
      </c>
      <c r="I3998" s="190">
        <v>22.0198</v>
      </c>
      <c r="J3998" s="189">
        <v>22.02</v>
      </c>
    </row>
    <row r="3999" spans="1:10" ht="14.25" customHeight="1" x14ac:dyDescent="0.25">
      <c r="A3999" s="192" t="s">
        <v>2643</v>
      </c>
      <c r="B3999" s="192" t="s">
        <v>2642</v>
      </c>
      <c r="C3999" s="192" t="s">
        <v>2164</v>
      </c>
      <c r="D3999" s="230" t="s">
        <v>2165</v>
      </c>
      <c r="E3999" s="231"/>
      <c r="F3999" s="232"/>
      <c r="G3999" s="192" t="s">
        <v>1606</v>
      </c>
      <c r="H3999" s="191">
        <v>0.08</v>
      </c>
      <c r="I3999" s="190">
        <v>35.711300000000001</v>
      </c>
      <c r="J3999" s="189">
        <v>2.86</v>
      </c>
    </row>
    <row r="4000" spans="1:10" ht="14.25" customHeight="1" x14ac:dyDescent="0.25">
      <c r="A4000" s="192" t="s">
        <v>2643</v>
      </c>
      <c r="B4000" s="192" t="s">
        <v>2630</v>
      </c>
      <c r="C4000" s="192" t="s">
        <v>2791</v>
      </c>
      <c r="D4000" s="230" t="s">
        <v>2158</v>
      </c>
      <c r="E4000" s="231"/>
      <c r="F4000" s="232"/>
      <c r="G4000" s="192" t="s">
        <v>1</v>
      </c>
      <c r="H4000" s="191">
        <v>0.1</v>
      </c>
      <c r="I4000" s="190">
        <v>6.0761000000000003</v>
      </c>
      <c r="J4000" s="189">
        <v>0.61</v>
      </c>
    </row>
    <row r="4001" spans="1:10" ht="14.25" customHeight="1" x14ac:dyDescent="0.25">
      <c r="A4001" s="192" t="s">
        <v>2631</v>
      </c>
      <c r="B4001" s="192" t="s">
        <v>2630</v>
      </c>
      <c r="C4001" s="192" t="s">
        <v>2723</v>
      </c>
      <c r="D4001" s="230" t="s">
        <v>2722</v>
      </c>
      <c r="E4001" s="231"/>
      <c r="F4001" s="232"/>
      <c r="G4001" s="192" t="s">
        <v>0</v>
      </c>
      <c r="H4001" s="191">
        <v>0.36705690000000002</v>
      </c>
      <c r="I4001" s="190">
        <v>6.7</v>
      </c>
      <c r="J4001" s="189">
        <v>5.38</v>
      </c>
    </row>
    <row r="4002" spans="1:10" ht="14.25" customHeight="1" x14ac:dyDescent="0.25">
      <c r="A4002" s="192" t="s">
        <v>2631</v>
      </c>
      <c r="B4002" s="192" t="s">
        <v>2630</v>
      </c>
      <c r="C4002" s="192" t="s">
        <v>2719</v>
      </c>
      <c r="D4002" s="230" t="s">
        <v>2718</v>
      </c>
      <c r="E4002" s="231"/>
      <c r="F4002" s="232"/>
      <c r="G4002" s="192" t="s">
        <v>0</v>
      </c>
      <c r="H4002" s="191">
        <v>0.36705690000000002</v>
      </c>
      <c r="I4002" s="190">
        <v>8.93</v>
      </c>
      <c r="J4002" s="189">
        <v>7.17</v>
      </c>
    </row>
    <row r="4003" spans="1:10" ht="14.25" customHeight="1" x14ac:dyDescent="0.25">
      <c r="A4003" s="239" t="s">
        <v>2627</v>
      </c>
      <c r="B4003" s="240"/>
      <c r="C4003" s="240"/>
      <c r="D4003" s="240"/>
      <c r="E4003" s="241"/>
      <c r="F4003" s="188">
        <v>5.74</v>
      </c>
      <c r="G4003" s="239" t="s">
        <v>2626</v>
      </c>
      <c r="H4003" s="240"/>
      <c r="I4003" s="241"/>
      <c r="J4003" s="188">
        <v>43.22</v>
      </c>
    </row>
    <row r="4004" spans="1:10" ht="14.25" customHeight="1" x14ac:dyDescent="0.25">
      <c r="A4004" s="239" t="s">
        <v>2625</v>
      </c>
      <c r="B4004" s="240"/>
      <c r="C4004" s="240"/>
      <c r="D4004" s="240"/>
      <c r="E4004" s="241"/>
      <c r="F4004" s="188">
        <v>6.8</v>
      </c>
      <c r="G4004" s="239" t="s">
        <v>2624</v>
      </c>
      <c r="H4004" s="240"/>
      <c r="I4004" s="241"/>
      <c r="J4004" s="188">
        <v>9.7100000000000009</v>
      </c>
    </row>
    <row r="4005" spans="1:10" ht="14.25" customHeight="1" x14ac:dyDescent="0.25">
      <c r="A4005" s="239" t="s">
        <v>2623</v>
      </c>
      <c r="B4005" s="240"/>
      <c r="C4005" s="240"/>
      <c r="D4005" s="240"/>
      <c r="E4005" s="241"/>
      <c r="F4005" s="188">
        <v>12.54</v>
      </c>
      <c r="G4005" s="239" t="s">
        <v>2622</v>
      </c>
      <c r="H4005" s="240"/>
      <c r="I4005" s="241"/>
      <c r="J4005" s="188">
        <v>52.93</v>
      </c>
    </row>
    <row r="4006" spans="1:10" ht="14.25" customHeight="1" x14ac:dyDescent="0.25">
      <c r="A4006" s="196" t="s">
        <v>1390</v>
      </c>
      <c r="B4006" s="196" t="s">
        <v>2642</v>
      </c>
      <c r="C4006" s="196" t="s">
        <v>3325</v>
      </c>
      <c r="D4006" s="233" t="s">
        <v>586</v>
      </c>
      <c r="E4006" s="234"/>
      <c r="F4006" s="234"/>
      <c r="G4006" s="234"/>
      <c r="H4006" s="234"/>
      <c r="I4006" s="235"/>
      <c r="J4006" s="196" t="s">
        <v>1</v>
      </c>
    </row>
    <row r="4007" spans="1:10" ht="14.25" customHeight="1" x14ac:dyDescent="0.25">
      <c r="A4007" s="195" t="s">
        <v>74</v>
      </c>
      <c r="B4007" s="195" t="s">
        <v>75</v>
      </c>
      <c r="C4007" s="195" t="s">
        <v>29</v>
      </c>
      <c r="D4007" s="236" t="s">
        <v>30</v>
      </c>
      <c r="E4007" s="237"/>
      <c r="F4007" s="238"/>
      <c r="G4007" s="195" t="s">
        <v>2635</v>
      </c>
      <c r="H4007" s="195" t="s">
        <v>1465</v>
      </c>
      <c r="I4007" s="194" t="s">
        <v>2634</v>
      </c>
      <c r="J4007" s="193" t="s">
        <v>76</v>
      </c>
    </row>
    <row r="4008" spans="1:10" ht="14.25" customHeight="1" x14ac:dyDescent="0.25">
      <c r="A4008" s="192" t="s">
        <v>2643</v>
      </c>
      <c r="B4008" s="192" t="s">
        <v>2642</v>
      </c>
      <c r="C4008" s="192" t="s">
        <v>2337</v>
      </c>
      <c r="D4008" s="230" t="s">
        <v>2338</v>
      </c>
      <c r="E4008" s="231"/>
      <c r="F4008" s="232"/>
      <c r="G4008" s="192" t="s">
        <v>1</v>
      </c>
      <c r="H4008" s="191">
        <v>1</v>
      </c>
      <c r="I4008" s="190">
        <v>10.321300000000001</v>
      </c>
      <c r="J4008" s="189">
        <v>10.32</v>
      </c>
    </row>
    <row r="4009" spans="1:10" ht="14.25" customHeight="1" x14ac:dyDescent="0.25">
      <c r="A4009" s="192" t="s">
        <v>2643</v>
      </c>
      <c r="B4009" s="192" t="s">
        <v>2642</v>
      </c>
      <c r="C4009" s="192" t="s">
        <v>2164</v>
      </c>
      <c r="D4009" s="230" t="s">
        <v>2165</v>
      </c>
      <c r="E4009" s="231"/>
      <c r="F4009" s="232"/>
      <c r="G4009" s="192" t="s">
        <v>1606</v>
      </c>
      <c r="H4009" s="191">
        <v>6.3E-2</v>
      </c>
      <c r="I4009" s="190">
        <v>35.711300000000001</v>
      </c>
      <c r="J4009" s="189">
        <v>2.25</v>
      </c>
    </row>
    <row r="4010" spans="1:10" ht="14.25" customHeight="1" x14ac:dyDescent="0.25">
      <c r="A4010" s="192" t="s">
        <v>2643</v>
      </c>
      <c r="B4010" s="192" t="s">
        <v>2630</v>
      </c>
      <c r="C4010" s="192" t="s">
        <v>2791</v>
      </c>
      <c r="D4010" s="230" t="s">
        <v>2158</v>
      </c>
      <c r="E4010" s="231"/>
      <c r="F4010" s="232"/>
      <c r="G4010" s="192" t="s">
        <v>1</v>
      </c>
      <c r="H4010" s="191">
        <v>0.08</v>
      </c>
      <c r="I4010" s="190">
        <v>6.0761000000000003</v>
      </c>
      <c r="J4010" s="189">
        <v>0.49</v>
      </c>
    </row>
    <row r="4011" spans="1:10" ht="14.25" customHeight="1" x14ac:dyDescent="0.25">
      <c r="A4011" s="192" t="s">
        <v>2631</v>
      </c>
      <c r="B4011" s="192" t="s">
        <v>2630</v>
      </c>
      <c r="C4011" s="192" t="s">
        <v>2723</v>
      </c>
      <c r="D4011" s="230" t="s">
        <v>2722</v>
      </c>
      <c r="E4011" s="231"/>
      <c r="F4011" s="232"/>
      <c r="G4011" s="192" t="s">
        <v>0</v>
      </c>
      <c r="H4011" s="191">
        <v>0.28704390000000002</v>
      </c>
      <c r="I4011" s="190">
        <v>6.7</v>
      </c>
      <c r="J4011" s="189">
        <v>4.21</v>
      </c>
    </row>
    <row r="4012" spans="1:10" ht="14.25" customHeight="1" x14ac:dyDescent="0.25">
      <c r="A4012" s="192" t="s">
        <v>2631</v>
      </c>
      <c r="B4012" s="192" t="s">
        <v>2630</v>
      </c>
      <c r="C4012" s="192" t="s">
        <v>2719</v>
      </c>
      <c r="D4012" s="230" t="s">
        <v>2718</v>
      </c>
      <c r="E4012" s="231"/>
      <c r="F4012" s="232"/>
      <c r="G4012" s="192" t="s">
        <v>0</v>
      </c>
      <c r="H4012" s="191">
        <v>0.28704390000000002</v>
      </c>
      <c r="I4012" s="190">
        <v>8.93</v>
      </c>
      <c r="J4012" s="189">
        <v>5.6</v>
      </c>
    </row>
    <row r="4013" spans="1:10" ht="14.25" customHeight="1" x14ac:dyDescent="0.25">
      <c r="A4013" s="239" t="s">
        <v>2627</v>
      </c>
      <c r="B4013" s="240"/>
      <c r="C4013" s="240"/>
      <c r="D4013" s="240"/>
      <c r="E4013" s="241"/>
      <c r="F4013" s="188">
        <v>4.49</v>
      </c>
      <c r="G4013" s="239" t="s">
        <v>2626</v>
      </c>
      <c r="H4013" s="240"/>
      <c r="I4013" s="241"/>
      <c r="J4013" s="188">
        <v>26.92</v>
      </c>
    </row>
    <row r="4014" spans="1:10" ht="14.25" customHeight="1" x14ac:dyDescent="0.25">
      <c r="A4014" s="239" t="s">
        <v>2625</v>
      </c>
      <c r="B4014" s="240"/>
      <c r="C4014" s="240"/>
      <c r="D4014" s="240"/>
      <c r="E4014" s="241"/>
      <c r="F4014" s="188">
        <v>5.32</v>
      </c>
      <c r="G4014" s="239" t="s">
        <v>2624</v>
      </c>
      <c r="H4014" s="240"/>
      <c r="I4014" s="241"/>
      <c r="J4014" s="188">
        <v>6.05</v>
      </c>
    </row>
    <row r="4015" spans="1:10" ht="14.25" customHeight="1" x14ac:dyDescent="0.25">
      <c r="A4015" s="239" t="s">
        <v>2623</v>
      </c>
      <c r="B4015" s="240"/>
      <c r="C4015" s="240"/>
      <c r="D4015" s="240"/>
      <c r="E4015" s="241"/>
      <c r="F4015" s="188">
        <v>9.81</v>
      </c>
      <c r="G4015" s="239" t="s">
        <v>2622</v>
      </c>
      <c r="H4015" s="240"/>
      <c r="I4015" s="241"/>
      <c r="J4015" s="188">
        <v>32.97</v>
      </c>
    </row>
    <row r="4016" spans="1:10" ht="14.25" customHeight="1" x14ac:dyDescent="0.25">
      <c r="A4016" s="196" t="s">
        <v>1391</v>
      </c>
      <c r="B4016" s="196" t="s">
        <v>2630</v>
      </c>
      <c r="C4016" s="196" t="s">
        <v>3372</v>
      </c>
      <c r="D4016" s="233" t="s">
        <v>587</v>
      </c>
      <c r="E4016" s="234"/>
      <c r="F4016" s="234"/>
      <c r="G4016" s="234"/>
      <c r="H4016" s="234"/>
      <c r="I4016" s="235"/>
      <c r="J4016" s="196" t="s">
        <v>1</v>
      </c>
    </row>
    <row r="4017" spans="1:10" ht="11.65" customHeight="1" x14ac:dyDescent="0.25"/>
    <row r="4018" spans="1:10" ht="11.25" customHeight="1" x14ac:dyDescent="0.25">
      <c r="A4018" s="242" t="s">
        <v>2621</v>
      </c>
      <c r="B4018" s="242"/>
      <c r="C4018" s="242"/>
      <c r="D4018" s="242"/>
      <c r="E4018" s="242"/>
      <c r="F4018" s="242"/>
      <c r="G4018" s="242"/>
      <c r="H4018" s="242"/>
      <c r="I4018" s="242"/>
      <c r="J4018" s="242"/>
    </row>
    <row r="4019" spans="1:10" ht="11.25" customHeight="1" x14ac:dyDescent="0.25">
      <c r="A4019" s="242" t="s">
        <v>2620</v>
      </c>
      <c r="B4019" s="242"/>
      <c r="C4019" s="242"/>
      <c r="D4019" s="242"/>
      <c r="E4019" s="242"/>
      <c r="F4019" s="242"/>
      <c r="G4019" s="242"/>
      <c r="H4019" s="242"/>
      <c r="I4019" s="242"/>
      <c r="J4019" s="242"/>
    </row>
    <row r="4020" spans="1:10" ht="11.25" customHeight="1" x14ac:dyDescent="0.25">
      <c r="A4020" s="242" t="s">
        <v>2619</v>
      </c>
      <c r="B4020" s="242"/>
      <c r="C4020" s="242"/>
      <c r="D4020" s="242"/>
      <c r="E4020" s="242"/>
      <c r="F4020" s="242"/>
      <c r="G4020" s="242"/>
      <c r="H4020" s="242"/>
      <c r="I4020" s="242"/>
      <c r="J4020" s="242"/>
    </row>
    <row r="4021" spans="1:10" ht="70.900000000000006" customHeight="1" x14ac:dyDescent="0.25"/>
    <row r="4022" spans="1:10" ht="14.25" customHeight="1" x14ac:dyDescent="0.25">
      <c r="A4022" s="210" t="s">
        <v>2673</v>
      </c>
      <c r="B4022" s="211"/>
      <c r="C4022" s="211"/>
      <c r="D4022" s="211"/>
      <c r="E4022" s="211"/>
      <c r="F4022" s="211"/>
      <c r="G4022" s="211"/>
      <c r="H4022" s="211"/>
      <c r="I4022" s="211"/>
      <c r="J4022" s="212"/>
    </row>
    <row r="4023" spans="1:10" ht="14.25" customHeight="1" x14ac:dyDescent="0.25">
      <c r="A4023" s="200" t="s">
        <v>2672</v>
      </c>
      <c r="B4023" s="213" t="s">
        <v>77</v>
      </c>
      <c r="C4023" s="214"/>
      <c r="D4023" s="214"/>
      <c r="E4023" s="214"/>
      <c r="F4023" s="214"/>
      <c r="G4023" s="214"/>
      <c r="H4023" s="215"/>
      <c r="I4023" s="197" t="s">
        <v>2671</v>
      </c>
      <c r="J4023" s="192" t="s">
        <v>3371</v>
      </c>
    </row>
    <row r="4024" spans="1:10" ht="14.25" customHeight="1" x14ac:dyDescent="0.25">
      <c r="A4024" s="200" t="s">
        <v>81</v>
      </c>
      <c r="B4024" s="213" t="s">
        <v>85</v>
      </c>
      <c r="C4024" s="214"/>
      <c r="D4024" s="214"/>
      <c r="E4024" s="214"/>
      <c r="F4024" s="214"/>
      <c r="G4024" s="214"/>
      <c r="H4024" s="215"/>
      <c r="I4024" s="197" t="s">
        <v>2669</v>
      </c>
      <c r="J4024" s="202">
        <v>45477</v>
      </c>
    </row>
    <row r="4025" spans="1:10" ht="14.25" customHeight="1" x14ac:dyDescent="0.25">
      <c r="A4025" s="199" t="s">
        <v>2668</v>
      </c>
      <c r="B4025" s="213" t="s">
        <v>2667</v>
      </c>
      <c r="C4025" s="214"/>
      <c r="D4025" s="214"/>
      <c r="E4025" s="214"/>
      <c r="F4025" s="214"/>
      <c r="G4025" s="214"/>
      <c r="H4025" s="215"/>
      <c r="I4025" s="216" t="s">
        <v>2666</v>
      </c>
      <c r="J4025" s="217"/>
    </row>
    <row r="4026" spans="1:10" ht="14.25" customHeight="1" x14ac:dyDescent="0.25">
      <c r="A4026" s="218" t="s">
        <v>2665</v>
      </c>
      <c r="B4026" s="221" t="s">
        <v>2664</v>
      </c>
      <c r="C4026" s="222"/>
      <c r="D4026" s="222"/>
      <c r="E4026" s="222"/>
      <c r="F4026" s="222"/>
      <c r="G4026" s="222"/>
      <c r="H4026" s="223"/>
      <c r="I4026" s="197" t="s">
        <v>2663</v>
      </c>
      <c r="J4026" s="192" t="s">
        <v>2662</v>
      </c>
    </row>
    <row r="4027" spans="1:10" ht="14.25" customHeight="1" x14ac:dyDescent="0.25">
      <c r="A4027" s="219"/>
      <c r="B4027" s="224"/>
      <c r="C4027" s="225"/>
      <c r="D4027" s="225"/>
      <c r="E4027" s="225"/>
      <c r="F4027" s="225"/>
      <c r="G4027" s="225"/>
      <c r="H4027" s="226"/>
      <c r="I4027" s="198" t="s">
        <v>2661</v>
      </c>
      <c r="J4027" s="192" t="s">
        <v>2660</v>
      </c>
    </row>
    <row r="4028" spans="1:10" ht="14.25" customHeight="1" x14ac:dyDescent="0.25">
      <c r="A4028" s="219"/>
      <c r="B4028" s="224"/>
      <c r="C4028" s="225"/>
      <c r="D4028" s="225"/>
      <c r="E4028" s="225"/>
      <c r="F4028" s="225"/>
      <c r="G4028" s="225"/>
      <c r="H4028" s="226"/>
      <c r="I4028" s="216" t="s">
        <v>27</v>
      </c>
      <c r="J4028" s="217"/>
    </row>
    <row r="4029" spans="1:10" ht="14.25" customHeight="1" x14ac:dyDescent="0.25">
      <c r="A4029" s="219"/>
      <c r="B4029" s="227"/>
      <c r="C4029" s="228"/>
      <c r="D4029" s="228"/>
      <c r="E4029" s="228"/>
      <c r="F4029" s="228"/>
      <c r="G4029" s="228"/>
      <c r="H4029" s="229"/>
      <c r="I4029" s="197" t="s">
        <v>2659</v>
      </c>
      <c r="J4029" s="192" t="s">
        <v>2658</v>
      </c>
    </row>
    <row r="4030" spans="1:10" ht="14.25" customHeight="1" x14ac:dyDescent="0.25">
      <c r="A4030" s="220"/>
      <c r="B4030" s="230" t="s">
        <v>2383</v>
      </c>
      <c r="C4030" s="231"/>
      <c r="D4030" s="232"/>
      <c r="E4030" s="230" t="s">
        <v>2383</v>
      </c>
      <c r="F4030" s="231"/>
      <c r="G4030" s="231"/>
      <c r="H4030" s="232"/>
      <c r="I4030" s="197" t="s">
        <v>2657</v>
      </c>
      <c r="J4030" s="192" t="s">
        <v>2383</v>
      </c>
    </row>
    <row r="4031" spans="1:10" ht="14.25" customHeight="1" x14ac:dyDescent="0.25">
      <c r="A4031" s="197" t="s">
        <v>2656</v>
      </c>
      <c r="B4031" s="230" t="s">
        <v>2655</v>
      </c>
      <c r="C4031" s="231"/>
      <c r="D4031" s="231"/>
      <c r="E4031" s="231"/>
      <c r="F4031" s="231"/>
      <c r="G4031" s="231"/>
      <c r="H4031" s="231"/>
      <c r="I4031" s="231"/>
      <c r="J4031" s="232"/>
    </row>
    <row r="4032" spans="1:10" ht="14.25" customHeight="1" x14ac:dyDescent="0.25">
      <c r="A4032" s="195" t="s">
        <v>74</v>
      </c>
      <c r="B4032" s="195" t="s">
        <v>75</v>
      </c>
      <c r="C4032" s="195" t="s">
        <v>29</v>
      </c>
      <c r="D4032" s="236" t="s">
        <v>30</v>
      </c>
      <c r="E4032" s="237"/>
      <c r="F4032" s="238"/>
      <c r="G4032" s="195" t="s">
        <v>2635</v>
      </c>
      <c r="H4032" s="195" t="s">
        <v>1465</v>
      </c>
      <c r="I4032" s="194" t="s">
        <v>2634</v>
      </c>
      <c r="J4032" s="193" t="s">
        <v>76</v>
      </c>
    </row>
    <row r="4033" spans="1:10" ht="14.25" customHeight="1" x14ac:dyDescent="0.25">
      <c r="A4033" s="192" t="s">
        <v>2643</v>
      </c>
      <c r="B4033" s="192" t="s">
        <v>2630</v>
      </c>
      <c r="C4033" s="192" t="s">
        <v>3299</v>
      </c>
      <c r="D4033" s="230" t="s">
        <v>2022</v>
      </c>
      <c r="E4033" s="231"/>
      <c r="F4033" s="232"/>
      <c r="G4033" s="192" t="s">
        <v>1</v>
      </c>
      <c r="H4033" s="191">
        <v>2</v>
      </c>
      <c r="I4033" s="190">
        <v>3.3620999999999999</v>
      </c>
      <c r="J4033" s="189">
        <v>6.72</v>
      </c>
    </row>
    <row r="4034" spans="1:10" ht="14.25" customHeight="1" x14ac:dyDescent="0.25">
      <c r="A4034" s="192" t="s">
        <v>2643</v>
      </c>
      <c r="B4034" s="192" t="s">
        <v>2630</v>
      </c>
      <c r="C4034" s="192" t="s">
        <v>3296</v>
      </c>
      <c r="D4034" s="230" t="s">
        <v>1943</v>
      </c>
      <c r="E4034" s="231"/>
      <c r="F4034" s="232"/>
      <c r="G4034" s="192" t="s">
        <v>1</v>
      </c>
      <c r="H4034" s="191">
        <v>1</v>
      </c>
      <c r="I4034" s="190">
        <v>1.8956999999999999</v>
      </c>
      <c r="J4034" s="189">
        <v>1.9</v>
      </c>
    </row>
    <row r="4035" spans="1:10" ht="22.9" customHeight="1" x14ac:dyDescent="0.25">
      <c r="A4035" s="192" t="s">
        <v>2643</v>
      </c>
      <c r="B4035" s="192" t="s">
        <v>2630</v>
      </c>
      <c r="C4035" s="192" t="s">
        <v>3370</v>
      </c>
      <c r="D4035" s="230" t="s">
        <v>2514</v>
      </c>
      <c r="E4035" s="231"/>
      <c r="F4035" s="232"/>
      <c r="G4035" s="192" t="s">
        <v>1</v>
      </c>
      <c r="H4035" s="191">
        <v>1</v>
      </c>
      <c r="I4035" s="190">
        <v>16.0733</v>
      </c>
      <c r="J4035" s="189">
        <v>16.07</v>
      </c>
    </row>
    <row r="4036" spans="1:10" ht="22.9" customHeight="1" x14ac:dyDescent="0.25">
      <c r="A4036" s="192" t="s">
        <v>2643</v>
      </c>
      <c r="B4036" s="192" t="s">
        <v>2630</v>
      </c>
      <c r="C4036" s="192" t="s">
        <v>3295</v>
      </c>
      <c r="D4036" s="230" t="s">
        <v>2055</v>
      </c>
      <c r="E4036" s="231"/>
      <c r="F4036" s="232"/>
      <c r="G4036" s="192" t="s">
        <v>1</v>
      </c>
      <c r="H4036" s="191">
        <v>0.14000000000000001</v>
      </c>
      <c r="I4036" s="190">
        <v>19.2896</v>
      </c>
      <c r="J4036" s="189">
        <v>2.7</v>
      </c>
    </row>
    <row r="4037" spans="1:10" ht="14.25" customHeight="1" x14ac:dyDescent="0.25">
      <c r="A4037" s="192" t="s">
        <v>2631</v>
      </c>
      <c r="B4037" s="192" t="s">
        <v>2630</v>
      </c>
      <c r="C4037" s="192" t="s">
        <v>2723</v>
      </c>
      <c r="D4037" s="230" t="s">
        <v>2722</v>
      </c>
      <c r="E4037" s="231"/>
      <c r="F4037" s="232"/>
      <c r="G4037" s="192" t="s">
        <v>0</v>
      </c>
      <c r="H4037" s="191">
        <v>0.22392919999999999</v>
      </c>
      <c r="I4037" s="190">
        <v>6.7</v>
      </c>
      <c r="J4037" s="189">
        <v>3.28</v>
      </c>
    </row>
    <row r="4038" spans="1:10" ht="14.25" customHeight="1" x14ac:dyDescent="0.25">
      <c r="A4038" s="192" t="s">
        <v>2631</v>
      </c>
      <c r="B4038" s="192" t="s">
        <v>2630</v>
      </c>
      <c r="C4038" s="192" t="s">
        <v>2719</v>
      </c>
      <c r="D4038" s="230" t="s">
        <v>2718</v>
      </c>
      <c r="E4038" s="231"/>
      <c r="F4038" s="232"/>
      <c r="G4038" s="192" t="s">
        <v>0</v>
      </c>
      <c r="H4038" s="191">
        <v>0.22392919999999999</v>
      </c>
      <c r="I4038" s="190">
        <v>8.93</v>
      </c>
      <c r="J4038" s="189">
        <v>4.37</v>
      </c>
    </row>
    <row r="4039" spans="1:10" ht="14.25" customHeight="1" x14ac:dyDescent="0.25">
      <c r="A4039" s="239" t="s">
        <v>2627</v>
      </c>
      <c r="B4039" s="240"/>
      <c r="C4039" s="240"/>
      <c r="D4039" s="240"/>
      <c r="E4039" s="241"/>
      <c r="F4039" s="188">
        <v>3.5</v>
      </c>
      <c r="G4039" s="239" t="s">
        <v>2626</v>
      </c>
      <c r="H4039" s="240"/>
      <c r="I4039" s="241"/>
      <c r="J4039" s="188">
        <v>38.21</v>
      </c>
    </row>
    <row r="4040" spans="1:10" ht="14.25" customHeight="1" x14ac:dyDescent="0.25">
      <c r="A4040" s="239" t="s">
        <v>2625</v>
      </c>
      <c r="B4040" s="240"/>
      <c r="C4040" s="240"/>
      <c r="D4040" s="240"/>
      <c r="E4040" s="241"/>
      <c r="F4040" s="188">
        <v>4.16</v>
      </c>
      <c r="G4040" s="239" t="s">
        <v>2624</v>
      </c>
      <c r="H4040" s="240"/>
      <c r="I4040" s="241"/>
      <c r="J4040" s="188">
        <v>8.59</v>
      </c>
    </row>
    <row r="4041" spans="1:10" ht="14.25" customHeight="1" x14ac:dyDescent="0.25">
      <c r="A4041" s="239" t="s">
        <v>2623</v>
      </c>
      <c r="B4041" s="240"/>
      <c r="C4041" s="240"/>
      <c r="D4041" s="240"/>
      <c r="E4041" s="241"/>
      <c r="F4041" s="188">
        <v>7.66</v>
      </c>
      <c r="G4041" s="239" t="s">
        <v>2622</v>
      </c>
      <c r="H4041" s="240"/>
      <c r="I4041" s="241"/>
      <c r="J4041" s="188">
        <v>46.8</v>
      </c>
    </row>
    <row r="4042" spans="1:10" ht="14.25" customHeight="1" x14ac:dyDescent="0.25">
      <c r="A4042" s="196" t="s">
        <v>1392</v>
      </c>
      <c r="B4042" s="196" t="s">
        <v>2630</v>
      </c>
      <c r="C4042" s="196" t="s">
        <v>3369</v>
      </c>
      <c r="D4042" s="233" t="s">
        <v>588</v>
      </c>
      <c r="E4042" s="234"/>
      <c r="F4042" s="234"/>
      <c r="G4042" s="234"/>
      <c r="H4042" s="234"/>
      <c r="I4042" s="235"/>
      <c r="J4042" s="196" t="s">
        <v>1</v>
      </c>
    </row>
    <row r="4043" spans="1:10" ht="14.25" customHeight="1" x14ac:dyDescent="0.25">
      <c r="A4043" s="195" t="s">
        <v>74</v>
      </c>
      <c r="B4043" s="195" t="s">
        <v>75</v>
      </c>
      <c r="C4043" s="195" t="s">
        <v>29</v>
      </c>
      <c r="D4043" s="236" t="s">
        <v>30</v>
      </c>
      <c r="E4043" s="237"/>
      <c r="F4043" s="238"/>
      <c r="G4043" s="195" t="s">
        <v>2635</v>
      </c>
      <c r="H4043" s="195" t="s">
        <v>1465</v>
      </c>
      <c r="I4043" s="194" t="s">
        <v>2634</v>
      </c>
      <c r="J4043" s="193" t="s">
        <v>76</v>
      </c>
    </row>
    <row r="4044" spans="1:10" ht="14.25" customHeight="1" x14ac:dyDescent="0.25">
      <c r="A4044" s="192" t="s">
        <v>2643</v>
      </c>
      <c r="B4044" s="192" t="s">
        <v>2630</v>
      </c>
      <c r="C4044" s="192" t="s">
        <v>3299</v>
      </c>
      <c r="D4044" s="230" t="s">
        <v>2022</v>
      </c>
      <c r="E4044" s="231"/>
      <c r="F4044" s="232"/>
      <c r="G4044" s="192" t="s">
        <v>1</v>
      </c>
      <c r="H4044" s="191">
        <v>2</v>
      </c>
      <c r="I4044" s="190">
        <v>3.3620999999999999</v>
      </c>
      <c r="J4044" s="189">
        <v>6.72</v>
      </c>
    </row>
    <row r="4045" spans="1:10" ht="14.25" customHeight="1" x14ac:dyDescent="0.25">
      <c r="A4045" s="192" t="s">
        <v>2643</v>
      </c>
      <c r="B4045" s="192" t="s">
        <v>2630</v>
      </c>
      <c r="C4045" s="192" t="s">
        <v>3323</v>
      </c>
      <c r="D4045" s="230" t="s">
        <v>2340</v>
      </c>
      <c r="E4045" s="231"/>
      <c r="F4045" s="232"/>
      <c r="G4045" s="192" t="s">
        <v>1</v>
      </c>
      <c r="H4045" s="191">
        <v>1</v>
      </c>
      <c r="I4045" s="190">
        <v>2.7949999999999999</v>
      </c>
      <c r="J4045" s="189">
        <v>2.8</v>
      </c>
    </row>
    <row r="4046" spans="1:10" ht="22.9" customHeight="1" x14ac:dyDescent="0.25">
      <c r="A4046" s="192" t="s">
        <v>2643</v>
      </c>
      <c r="B4046" s="192" t="s">
        <v>2630</v>
      </c>
      <c r="C4046" s="192" t="s">
        <v>3368</v>
      </c>
      <c r="D4046" s="230" t="s">
        <v>2498</v>
      </c>
      <c r="E4046" s="231"/>
      <c r="F4046" s="232"/>
      <c r="G4046" s="192" t="s">
        <v>1</v>
      </c>
      <c r="H4046" s="191">
        <v>1</v>
      </c>
      <c r="I4046" s="190">
        <v>18.6982</v>
      </c>
      <c r="J4046" s="189">
        <v>18.7</v>
      </c>
    </row>
    <row r="4047" spans="1:10" ht="22.9" customHeight="1" x14ac:dyDescent="0.25">
      <c r="A4047" s="192" t="s">
        <v>2643</v>
      </c>
      <c r="B4047" s="192" t="s">
        <v>2630</v>
      </c>
      <c r="C4047" s="192" t="s">
        <v>3295</v>
      </c>
      <c r="D4047" s="230" t="s">
        <v>2055</v>
      </c>
      <c r="E4047" s="231"/>
      <c r="F4047" s="232"/>
      <c r="G4047" s="192" t="s">
        <v>1</v>
      </c>
      <c r="H4047" s="191">
        <v>0.1525</v>
      </c>
      <c r="I4047" s="190">
        <v>19.2896</v>
      </c>
      <c r="J4047" s="189">
        <v>2.94</v>
      </c>
    </row>
    <row r="4048" spans="1:10" ht="14.25" customHeight="1" x14ac:dyDescent="0.25">
      <c r="A4048" s="192" t="s">
        <v>2631</v>
      </c>
      <c r="B4048" s="192" t="s">
        <v>2630</v>
      </c>
      <c r="C4048" s="192" t="s">
        <v>2723</v>
      </c>
      <c r="D4048" s="230" t="s">
        <v>2722</v>
      </c>
      <c r="E4048" s="231"/>
      <c r="F4048" s="232"/>
      <c r="G4048" s="192" t="s">
        <v>0</v>
      </c>
      <c r="H4048" s="191">
        <v>0.239209</v>
      </c>
      <c r="I4048" s="190">
        <v>6.7</v>
      </c>
      <c r="J4048" s="189">
        <v>3.5</v>
      </c>
    </row>
    <row r="4049" spans="1:10" ht="14.25" customHeight="1" x14ac:dyDescent="0.25">
      <c r="A4049" s="192" t="s">
        <v>2631</v>
      </c>
      <c r="B4049" s="192" t="s">
        <v>2630</v>
      </c>
      <c r="C4049" s="192" t="s">
        <v>2719</v>
      </c>
      <c r="D4049" s="230" t="s">
        <v>2718</v>
      </c>
      <c r="E4049" s="231"/>
      <c r="F4049" s="232"/>
      <c r="G4049" s="192" t="s">
        <v>0</v>
      </c>
      <c r="H4049" s="191">
        <v>0.239209</v>
      </c>
      <c r="I4049" s="190">
        <v>8.93</v>
      </c>
      <c r="J4049" s="189">
        <v>4.67</v>
      </c>
    </row>
    <row r="4050" spans="1:10" ht="14.25" customHeight="1" x14ac:dyDescent="0.25">
      <c r="A4050" s="239" t="s">
        <v>2627</v>
      </c>
      <c r="B4050" s="240"/>
      <c r="C4050" s="240"/>
      <c r="D4050" s="240"/>
      <c r="E4050" s="241"/>
      <c r="F4050" s="188">
        <v>3.74</v>
      </c>
      <c r="G4050" s="239" t="s">
        <v>2626</v>
      </c>
      <c r="H4050" s="240"/>
      <c r="I4050" s="241"/>
      <c r="J4050" s="188">
        <v>42.72</v>
      </c>
    </row>
    <row r="4051" spans="1:10" ht="14.25" customHeight="1" x14ac:dyDescent="0.25">
      <c r="A4051" s="239" t="s">
        <v>2625</v>
      </c>
      <c r="B4051" s="240"/>
      <c r="C4051" s="240"/>
      <c r="D4051" s="240"/>
      <c r="E4051" s="241"/>
      <c r="F4051" s="188">
        <v>4.4400000000000004</v>
      </c>
      <c r="G4051" s="239" t="s">
        <v>2624</v>
      </c>
      <c r="H4051" s="240"/>
      <c r="I4051" s="241"/>
      <c r="J4051" s="188">
        <v>9.6</v>
      </c>
    </row>
    <row r="4052" spans="1:10" ht="14.25" customHeight="1" x14ac:dyDescent="0.25">
      <c r="A4052" s="239" t="s">
        <v>2623</v>
      </c>
      <c r="B4052" s="240"/>
      <c r="C4052" s="240"/>
      <c r="D4052" s="240"/>
      <c r="E4052" s="241"/>
      <c r="F4052" s="188">
        <v>8.18</v>
      </c>
      <c r="G4052" s="239" t="s">
        <v>2622</v>
      </c>
      <c r="H4052" s="240"/>
      <c r="I4052" s="241"/>
      <c r="J4052" s="188">
        <v>52.32</v>
      </c>
    </row>
    <row r="4053" spans="1:10" ht="14.25" customHeight="1" x14ac:dyDescent="0.25">
      <c r="A4053" s="196" t="s">
        <v>1393</v>
      </c>
      <c r="B4053" s="196" t="s">
        <v>2630</v>
      </c>
      <c r="C4053" s="196" t="s">
        <v>3324</v>
      </c>
      <c r="D4053" s="233" t="s">
        <v>589</v>
      </c>
      <c r="E4053" s="234"/>
      <c r="F4053" s="234"/>
      <c r="G4053" s="234"/>
      <c r="H4053" s="234"/>
      <c r="I4053" s="235"/>
      <c r="J4053" s="196" t="s">
        <v>1</v>
      </c>
    </row>
    <row r="4054" spans="1:10" ht="14.25" customHeight="1" x14ac:dyDescent="0.25">
      <c r="A4054" s="195" t="s">
        <v>74</v>
      </c>
      <c r="B4054" s="195" t="s">
        <v>75</v>
      </c>
      <c r="C4054" s="195" t="s">
        <v>29</v>
      </c>
      <c r="D4054" s="236" t="s">
        <v>30</v>
      </c>
      <c r="E4054" s="237"/>
      <c r="F4054" s="238"/>
      <c r="G4054" s="195" t="s">
        <v>2635</v>
      </c>
      <c r="H4054" s="195" t="s">
        <v>1465</v>
      </c>
      <c r="I4054" s="194" t="s">
        <v>2634</v>
      </c>
      <c r="J4054" s="193" t="s">
        <v>76</v>
      </c>
    </row>
    <row r="4055" spans="1:10" ht="14.25" customHeight="1" x14ac:dyDescent="0.25">
      <c r="A4055" s="192" t="s">
        <v>2643</v>
      </c>
      <c r="B4055" s="192" t="s">
        <v>2630</v>
      </c>
      <c r="C4055" s="192" t="s">
        <v>3296</v>
      </c>
      <c r="D4055" s="230" t="s">
        <v>1943</v>
      </c>
      <c r="E4055" s="231"/>
      <c r="F4055" s="232"/>
      <c r="G4055" s="192" t="s">
        <v>1</v>
      </c>
      <c r="H4055" s="191">
        <v>1</v>
      </c>
      <c r="I4055" s="190">
        <v>1.8956999999999999</v>
      </c>
      <c r="J4055" s="189">
        <v>1.9</v>
      </c>
    </row>
    <row r="4056" spans="1:10" ht="14.25" customHeight="1" x14ac:dyDescent="0.25">
      <c r="A4056" s="192" t="s">
        <v>2643</v>
      </c>
      <c r="B4056" s="192" t="s">
        <v>2630</v>
      </c>
      <c r="C4056" s="192" t="s">
        <v>3323</v>
      </c>
      <c r="D4056" s="230" t="s">
        <v>2340</v>
      </c>
      <c r="E4056" s="231"/>
      <c r="F4056" s="232"/>
      <c r="G4056" s="192" t="s">
        <v>1</v>
      </c>
      <c r="H4056" s="191">
        <v>2</v>
      </c>
      <c r="I4056" s="190">
        <v>2.7949999999999999</v>
      </c>
      <c r="J4056" s="189">
        <v>5.59</v>
      </c>
    </row>
    <row r="4057" spans="1:10" ht="22.9" customHeight="1" x14ac:dyDescent="0.25">
      <c r="A4057" s="192" t="s">
        <v>2643</v>
      </c>
      <c r="B4057" s="192" t="s">
        <v>2630</v>
      </c>
      <c r="C4057" s="192" t="s">
        <v>3322</v>
      </c>
      <c r="D4057" s="230" t="s">
        <v>2407</v>
      </c>
      <c r="E4057" s="231"/>
      <c r="F4057" s="232"/>
      <c r="G4057" s="192" t="s">
        <v>1</v>
      </c>
      <c r="H4057" s="191">
        <v>1</v>
      </c>
      <c r="I4057" s="190">
        <v>11.4879</v>
      </c>
      <c r="J4057" s="189">
        <v>11.49</v>
      </c>
    </row>
    <row r="4058" spans="1:10" ht="22.9" customHeight="1" x14ac:dyDescent="0.25">
      <c r="A4058" s="192" t="s">
        <v>2643</v>
      </c>
      <c r="B4058" s="192" t="s">
        <v>2630</v>
      </c>
      <c r="C4058" s="192" t="s">
        <v>3295</v>
      </c>
      <c r="D4058" s="230" t="s">
        <v>2055</v>
      </c>
      <c r="E4058" s="231"/>
      <c r="F4058" s="232"/>
      <c r="G4058" s="192" t="s">
        <v>1</v>
      </c>
      <c r="H4058" s="191">
        <v>0.1</v>
      </c>
      <c r="I4058" s="190">
        <v>19.2896</v>
      </c>
      <c r="J4058" s="189">
        <v>1.93</v>
      </c>
    </row>
    <row r="4059" spans="1:10" ht="14.25" customHeight="1" x14ac:dyDescent="0.25">
      <c r="A4059" s="192" t="s">
        <v>2631</v>
      </c>
      <c r="B4059" s="192" t="s">
        <v>2630</v>
      </c>
      <c r="C4059" s="192" t="s">
        <v>2723</v>
      </c>
      <c r="D4059" s="230" t="s">
        <v>2722</v>
      </c>
      <c r="E4059" s="231"/>
      <c r="F4059" s="232"/>
      <c r="G4059" s="192" t="s">
        <v>0</v>
      </c>
      <c r="H4059" s="191">
        <v>0.1941901</v>
      </c>
      <c r="I4059" s="190">
        <v>6.7</v>
      </c>
      <c r="J4059" s="189">
        <v>2.84</v>
      </c>
    </row>
    <row r="4060" spans="1:10" ht="14.25" customHeight="1" x14ac:dyDescent="0.25">
      <c r="A4060" s="192" t="s">
        <v>2631</v>
      </c>
      <c r="B4060" s="192" t="s">
        <v>2630</v>
      </c>
      <c r="C4060" s="192" t="s">
        <v>2719</v>
      </c>
      <c r="D4060" s="230" t="s">
        <v>2718</v>
      </c>
      <c r="E4060" s="231"/>
      <c r="F4060" s="232"/>
      <c r="G4060" s="192" t="s">
        <v>0</v>
      </c>
      <c r="H4060" s="191">
        <v>0.1941901</v>
      </c>
      <c r="I4060" s="190">
        <v>8.93</v>
      </c>
      <c r="J4060" s="189">
        <v>3.79</v>
      </c>
    </row>
    <row r="4061" spans="1:10" ht="14.25" customHeight="1" x14ac:dyDescent="0.25">
      <c r="A4061" s="239" t="s">
        <v>2627</v>
      </c>
      <c r="B4061" s="240"/>
      <c r="C4061" s="240"/>
      <c r="D4061" s="240"/>
      <c r="E4061" s="241"/>
      <c r="F4061" s="188">
        <v>3.04</v>
      </c>
      <c r="G4061" s="239" t="s">
        <v>2626</v>
      </c>
      <c r="H4061" s="240"/>
      <c r="I4061" s="241"/>
      <c r="J4061" s="188">
        <v>30.28</v>
      </c>
    </row>
    <row r="4062" spans="1:10" ht="14.25" customHeight="1" x14ac:dyDescent="0.25">
      <c r="A4062" s="239" t="s">
        <v>2625</v>
      </c>
      <c r="B4062" s="240"/>
      <c r="C4062" s="240"/>
      <c r="D4062" s="240"/>
      <c r="E4062" s="241"/>
      <c r="F4062" s="188">
        <v>3.6</v>
      </c>
      <c r="G4062" s="239" t="s">
        <v>2624</v>
      </c>
      <c r="H4062" s="240"/>
      <c r="I4062" s="241"/>
      <c r="J4062" s="188">
        <v>6.8</v>
      </c>
    </row>
    <row r="4063" spans="1:10" ht="14.25" customHeight="1" x14ac:dyDescent="0.25">
      <c r="A4063" s="239" t="s">
        <v>2623</v>
      </c>
      <c r="B4063" s="240"/>
      <c r="C4063" s="240"/>
      <c r="D4063" s="240"/>
      <c r="E4063" s="241"/>
      <c r="F4063" s="188">
        <v>6.64</v>
      </c>
      <c r="G4063" s="239" t="s">
        <v>2622</v>
      </c>
      <c r="H4063" s="240"/>
      <c r="I4063" s="241"/>
      <c r="J4063" s="188">
        <v>37.08</v>
      </c>
    </row>
    <row r="4064" spans="1:10" ht="14.25" customHeight="1" x14ac:dyDescent="0.25">
      <c r="A4064" s="196" t="s">
        <v>1394</v>
      </c>
      <c r="B4064" s="196" t="s">
        <v>2630</v>
      </c>
      <c r="C4064" s="196" t="s">
        <v>3367</v>
      </c>
      <c r="D4064" s="233" t="s">
        <v>590</v>
      </c>
      <c r="E4064" s="234"/>
      <c r="F4064" s="234"/>
      <c r="G4064" s="234"/>
      <c r="H4064" s="234"/>
      <c r="I4064" s="235"/>
      <c r="J4064" s="196" t="s">
        <v>10</v>
      </c>
    </row>
    <row r="4065" spans="1:10" ht="14.25" customHeight="1" x14ac:dyDescent="0.25">
      <c r="A4065" s="195" t="s">
        <v>74</v>
      </c>
      <c r="B4065" s="195" t="s">
        <v>75</v>
      </c>
      <c r="C4065" s="195" t="s">
        <v>29</v>
      </c>
      <c r="D4065" s="236" t="s">
        <v>30</v>
      </c>
      <c r="E4065" s="237"/>
      <c r="F4065" s="238"/>
      <c r="G4065" s="195" t="s">
        <v>2635</v>
      </c>
      <c r="H4065" s="195" t="s">
        <v>1465</v>
      </c>
      <c r="I4065" s="194" t="s">
        <v>2634</v>
      </c>
      <c r="J4065" s="193" t="s">
        <v>76</v>
      </c>
    </row>
    <row r="4066" spans="1:10" ht="14.25" customHeight="1" x14ac:dyDescent="0.25">
      <c r="A4066" s="192" t="s">
        <v>2643</v>
      </c>
      <c r="B4066" s="192" t="s">
        <v>2630</v>
      </c>
      <c r="C4066" s="192" t="s">
        <v>3366</v>
      </c>
      <c r="D4066" s="230" t="s">
        <v>1739</v>
      </c>
      <c r="E4066" s="231"/>
      <c r="F4066" s="232"/>
      <c r="G4066" s="192" t="s">
        <v>10</v>
      </c>
      <c r="H4066" s="191">
        <v>1.0548999999999999</v>
      </c>
      <c r="I4066" s="190">
        <v>12.5573</v>
      </c>
      <c r="J4066" s="189">
        <v>13.25</v>
      </c>
    </row>
    <row r="4067" spans="1:10" ht="14.25" customHeight="1" x14ac:dyDescent="0.25">
      <c r="A4067" s="192" t="s">
        <v>2643</v>
      </c>
      <c r="B4067" s="192" t="s">
        <v>2630</v>
      </c>
      <c r="C4067" s="192" t="s">
        <v>2776</v>
      </c>
      <c r="D4067" s="230" t="s">
        <v>2260</v>
      </c>
      <c r="E4067" s="231"/>
      <c r="F4067" s="232"/>
      <c r="G4067" s="192" t="s">
        <v>1</v>
      </c>
      <c r="H4067" s="191">
        <v>2.47E-2</v>
      </c>
      <c r="I4067" s="190">
        <v>1.4663999999999999</v>
      </c>
      <c r="J4067" s="189">
        <v>0.04</v>
      </c>
    </row>
    <row r="4068" spans="1:10" ht="14.25" customHeight="1" x14ac:dyDescent="0.25">
      <c r="A4068" s="192" t="s">
        <v>2631</v>
      </c>
      <c r="B4068" s="192" t="s">
        <v>2630</v>
      </c>
      <c r="C4068" s="192" t="s">
        <v>2723</v>
      </c>
      <c r="D4068" s="230" t="s">
        <v>2722</v>
      </c>
      <c r="E4068" s="231"/>
      <c r="F4068" s="232"/>
      <c r="G4068" s="192" t="s">
        <v>0</v>
      </c>
      <c r="H4068" s="191">
        <v>0.34706910000000002</v>
      </c>
      <c r="I4068" s="190">
        <v>6.7</v>
      </c>
      <c r="J4068" s="189">
        <v>5.08</v>
      </c>
    </row>
    <row r="4069" spans="1:10" ht="14.25" customHeight="1" x14ac:dyDescent="0.25">
      <c r="A4069" s="192" t="s">
        <v>2631</v>
      </c>
      <c r="B4069" s="192" t="s">
        <v>2630</v>
      </c>
      <c r="C4069" s="192" t="s">
        <v>2719</v>
      </c>
      <c r="D4069" s="230" t="s">
        <v>2718</v>
      </c>
      <c r="E4069" s="231"/>
      <c r="F4069" s="232"/>
      <c r="G4069" s="192" t="s">
        <v>0</v>
      </c>
      <c r="H4069" s="191">
        <v>0.34706910000000002</v>
      </c>
      <c r="I4069" s="190">
        <v>8.93</v>
      </c>
      <c r="J4069" s="189">
        <v>6.78</v>
      </c>
    </row>
    <row r="4070" spans="1:10" ht="14.25" customHeight="1" x14ac:dyDescent="0.25">
      <c r="A4070" s="239" t="s">
        <v>2627</v>
      </c>
      <c r="B4070" s="240"/>
      <c r="C4070" s="240"/>
      <c r="D4070" s="240"/>
      <c r="E4070" s="241"/>
      <c r="F4070" s="188">
        <v>5.42</v>
      </c>
      <c r="G4070" s="239" t="s">
        <v>2626</v>
      </c>
      <c r="H4070" s="240"/>
      <c r="I4070" s="241"/>
      <c r="J4070" s="188">
        <v>30.05</v>
      </c>
    </row>
    <row r="4071" spans="1:10" ht="14.25" customHeight="1" x14ac:dyDescent="0.25">
      <c r="A4071" s="239" t="s">
        <v>2625</v>
      </c>
      <c r="B4071" s="240"/>
      <c r="C4071" s="240"/>
      <c r="D4071" s="240"/>
      <c r="E4071" s="241"/>
      <c r="F4071" s="188">
        <v>6.45</v>
      </c>
      <c r="G4071" s="239" t="s">
        <v>2624</v>
      </c>
      <c r="H4071" s="240"/>
      <c r="I4071" s="241"/>
      <c r="J4071" s="188">
        <v>6.75</v>
      </c>
    </row>
    <row r="4072" spans="1:10" ht="14.25" customHeight="1" x14ac:dyDescent="0.25">
      <c r="A4072" s="239" t="s">
        <v>2623</v>
      </c>
      <c r="B4072" s="240"/>
      <c r="C4072" s="240"/>
      <c r="D4072" s="240"/>
      <c r="E4072" s="241"/>
      <c r="F4072" s="188">
        <v>11.87</v>
      </c>
      <c r="G4072" s="239" t="s">
        <v>2622</v>
      </c>
      <c r="H4072" s="240"/>
      <c r="I4072" s="241"/>
      <c r="J4072" s="188">
        <v>36.799999999999997</v>
      </c>
    </row>
    <row r="4073" spans="1:10" ht="14.25" customHeight="1" x14ac:dyDescent="0.25">
      <c r="A4073" s="196" t="s">
        <v>1395</v>
      </c>
      <c r="B4073" s="196" t="s">
        <v>2630</v>
      </c>
      <c r="C4073" s="196" t="s">
        <v>3365</v>
      </c>
      <c r="D4073" s="233" t="s">
        <v>591</v>
      </c>
      <c r="E4073" s="234"/>
      <c r="F4073" s="234"/>
      <c r="G4073" s="234"/>
      <c r="H4073" s="234"/>
      <c r="I4073" s="235"/>
      <c r="J4073" s="196" t="s">
        <v>10</v>
      </c>
    </row>
    <row r="4074" spans="1:10" ht="14.25" customHeight="1" x14ac:dyDescent="0.25">
      <c r="A4074" s="195" t="s">
        <v>74</v>
      </c>
      <c r="B4074" s="195" t="s">
        <v>75</v>
      </c>
      <c r="C4074" s="195" t="s">
        <v>29</v>
      </c>
      <c r="D4074" s="236" t="s">
        <v>30</v>
      </c>
      <c r="E4074" s="237"/>
      <c r="F4074" s="238"/>
      <c r="G4074" s="195" t="s">
        <v>2635</v>
      </c>
      <c r="H4074" s="195" t="s">
        <v>1465</v>
      </c>
      <c r="I4074" s="194" t="s">
        <v>2634</v>
      </c>
      <c r="J4074" s="193" t="s">
        <v>76</v>
      </c>
    </row>
    <row r="4075" spans="1:10" ht="14.25" customHeight="1" x14ac:dyDescent="0.25">
      <c r="A4075" s="192" t="s">
        <v>2643</v>
      </c>
      <c r="B4075" s="192" t="s">
        <v>2630</v>
      </c>
      <c r="C4075" s="192" t="s">
        <v>3364</v>
      </c>
      <c r="D4075" s="230" t="s">
        <v>1915</v>
      </c>
      <c r="E4075" s="231"/>
      <c r="F4075" s="232"/>
      <c r="G4075" s="192" t="s">
        <v>10</v>
      </c>
      <c r="H4075" s="191">
        <v>1.0548999999999999</v>
      </c>
      <c r="I4075" s="190">
        <v>32.819000000000003</v>
      </c>
      <c r="J4075" s="189">
        <v>34.619999999999997</v>
      </c>
    </row>
    <row r="4076" spans="1:10" ht="14.25" customHeight="1" x14ac:dyDescent="0.25">
      <c r="A4076" s="192" t="s">
        <v>2643</v>
      </c>
      <c r="B4076" s="192" t="s">
        <v>2630</v>
      </c>
      <c r="C4076" s="192" t="s">
        <v>2776</v>
      </c>
      <c r="D4076" s="230" t="s">
        <v>2260</v>
      </c>
      <c r="E4076" s="231"/>
      <c r="F4076" s="232"/>
      <c r="G4076" s="192" t="s">
        <v>1</v>
      </c>
      <c r="H4076" s="191">
        <v>1.7299999999999999E-2</v>
      </c>
      <c r="I4076" s="190">
        <v>1.4663999999999999</v>
      </c>
      <c r="J4076" s="189">
        <v>0.03</v>
      </c>
    </row>
    <row r="4077" spans="1:10" ht="14.25" customHeight="1" x14ac:dyDescent="0.25">
      <c r="A4077" s="192" t="s">
        <v>2631</v>
      </c>
      <c r="B4077" s="192" t="s">
        <v>2630</v>
      </c>
      <c r="C4077" s="192" t="s">
        <v>2723</v>
      </c>
      <c r="D4077" s="230" t="s">
        <v>2722</v>
      </c>
      <c r="E4077" s="231"/>
      <c r="F4077" s="232"/>
      <c r="G4077" s="192" t="s">
        <v>0</v>
      </c>
      <c r="H4077" s="191">
        <v>0.27618039999999999</v>
      </c>
      <c r="I4077" s="190">
        <v>6.7</v>
      </c>
      <c r="J4077" s="189">
        <v>4.05</v>
      </c>
    </row>
    <row r="4078" spans="1:10" ht="14.25" customHeight="1" x14ac:dyDescent="0.25">
      <c r="A4078" s="192" t="s">
        <v>2631</v>
      </c>
      <c r="B4078" s="192" t="s">
        <v>2630</v>
      </c>
      <c r="C4078" s="192" t="s">
        <v>2719</v>
      </c>
      <c r="D4078" s="230" t="s">
        <v>2718</v>
      </c>
      <c r="E4078" s="231"/>
      <c r="F4078" s="232"/>
      <c r="G4078" s="192" t="s">
        <v>0</v>
      </c>
      <c r="H4078" s="191">
        <v>0.27618039999999999</v>
      </c>
      <c r="I4078" s="190">
        <v>8.93</v>
      </c>
      <c r="J4078" s="189">
        <v>5.39</v>
      </c>
    </row>
    <row r="4079" spans="1:10" ht="14.25" customHeight="1" x14ac:dyDescent="0.25">
      <c r="A4079" s="239" t="s">
        <v>2627</v>
      </c>
      <c r="B4079" s="240"/>
      <c r="C4079" s="240"/>
      <c r="D4079" s="240"/>
      <c r="E4079" s="241"/>
      <c r="F4079" s="188">
        <v>4.32</v>
      </c>
      <c r="G4079" s="239" t="s">
        <v>2626</v>
      </c>
      <c r="H4079" s="240"/>
      <c r="I4079" s="241"/>
      <c r="J4079" s="188">
        <v>47.99</v>
      </c>
    </row>
    <row r="4080" spans="1:10" ht="14.25" customHeight="1" x14ac:dyDescent="0.25">
      <c r="A4080" s="239" t="s">
        <v>2625</v>
      </c>
      <c r="B4080" s="240"/>
      <c r="C4080" s="240"/>
      <c r="D4080" s="240"/>
      <c r="E4080" s="241"/>
      <c r="F4080" s="188">
        <v>5.12</v>
      </c>
      <c r="G4080" s="239" t="s">
        <v>2624</v>
      </c>
      <c r="H4080" s="240"/>
      <c r="I4080" s="241"/>
      <c r="J4080" s="188">
        <v>10.78</v>
      </c>
    </row>
    <row r="4081" spans="1:10" ht="14.25" customHeight="1" x14ac:dyDescent="0.25">
      <c r="A4081" s="239" t="s">
        <v>2623</v>
      </c>
      <c r="B4081" s="240"/>
      <c r="C4081" s="240"/>
      <c r="D4081" s="240"/>
      <c r="E4081" s="241"/>
      <c r="F4081" s="188">
        <v>9.44</v>
      </c>
      <c r="G4081" s="239" t="s">
        <v>2622</v>
      </c>
      <c r="H4081" s="240"/>
      <c r="I4081" s="241"/>
      <c r="J4081" s="188">
        <v>58.77</v>
      </c>
    </row>
    <row r="4082" spans="1:10" ht="14.25" customHeight="1" x14ac:dyDescent="0.25">
      <c r="A4082" s="196" t="s">
        <v>1396</v>
      </c>
      <c r="B4082" s="196" t="s">
        <v>2630</v>
      </c>
      <c r="C4082" s="196" t="s">
        <v>3321</v>
      </c>
      <c r="D4082" s="233" t="s">
        <v>592</v>
      </c>
      <c r="E4082" s="234"/>
      <c r="F4082" s="234"/>
      <c r="G4082" s="234"/>
      <c r="H4082" s="234"/>
      <c r="I4082" s="235"/>
      <c r="J4082" s="196" t="s">
        <v>10</v>
      </c>
    </row>
    <row r="4083" spans="1:10" ht="14.25" customHeight="1" x14ac:dyDescent="0.25">
      <c r="A4083" s="195" t="s">
        <v>74</v>
      </c>
      <c r="B4083" s="195" t="s">
        <v>75</v>
      </c>
      <c r="C4083" s="195" t="s">
        <v>29</v>
      </c>
      <c r="D4083" s="236" t="s">
        <v>30</v>
      </c>
      <c r="E4083" s="237"/>
      <c r="F4083" s="238"/>
      <c r="G4083" s="195" t="s">
        <v>2635</v>
      </c>
      <c r="H4083" s="195" t="s">
        <v>1465</v>
      </c>
      <c r="I4083" s="194" t="s">
        <v>2634</v>
      </c>
      <c r="J4083" s="193" t="s">
        <v>76</v>
      </c>
    </row>
    <row r="4084" spans="1:10" ht="14.25" customHeight="1" x14ac:dyDescent="0.25">
      <c r="A4084" s="192" t="s">
        <v>2643</v>
      </c>
      <c r="B4084" s="192" t="s">
        <v>2630</v>
      </c>
      <c r="C4084" s="192" t="s">
        <v>3320</v>
      </c>
      <c r="D4084" s="230" t="s">
        <v>1954</v>
      </c>
      <c r="E4084" s="231"/>
      <c r="F4084" s="232"/>
      <c r="G4084" s="192" t="s">
        <v>10</v>
      </c>
      <c r="H4084" s="191">
        <v>1.0548999999999999</v>
      </c>
      <c r="I4084" s="190">
        <v>5.4847000000000001</v>
      </c>
      <c r="J4084" s="189">
        <v>5.79</v>
      </c>
    </row>
    <row r="4085" spans="1:10" ht="14.25" customHeight="1" x14ac:dyDescent="0.25">
      <c r="A4085" s="192" t="s">
        <v>2643</v>
      </c>
      <c r="B4085" s="192" t="s">
        <v>2630</v>
      </c>
      <c r="C4085" s="192" t="s">
        <v>2776</v>
      </c>
      <c r="D4085" s="230" t="s">
        <v>2260</v>
      </c>
      <c r="E4085" s="231"/>
      <c r="F4085" s="232"/>
      <c r="G4085" s="192" t="s">
        <v>1</v>
      </c>
      <c r="H4085" s="191">
        <v>1.6299999999999999E-2</v>
      </c>
      <c r="I4085" s="190">
        <v>1.4663999999999999</v>
      </c>
      <c r="J4085" s="189">
        <v>0.02</v>
      </c>
    </row>
    <row r="4086" spans="1:10" ht="14.25" customHeight="1" x14ac:dyDescent="0.25">
      <c r="A4086" s="192" t="s">
        <v>2631</v>
      </c>
      <c r="B4086" s="192" t="s">
        <v>2630</v>
      </c>
      <c r="C4086" s="192" t="s">
        <v>2723</v>
      </c>
      <c r="D4086" s="230" t="s">
        <v>2722</v>
      </c>
      <c r="E4086" s="231"/>
      <c r="F4086" s="232"/>
      <c r="G4086" s="192" t="s">
        <v>0</v>
      </c>
      <c r="H4086" s="191">
        <v>0.2250123</v>
      </c>
      <c r="I4086" s="190">
        <v>6.7</v>
      </c>
      <c r="J4086" s="189">
        <v>3.3</v>
      </c>
    </row>
    <row r="4087" spans="1:10" ht="14.25" customHeight="1" x14ac:dyDescent="0.25">
      <c r="A4087" s="192" t="s">
        <v>2631</v>
      </c>
      <c r="B4087" s="192" t="s">
        <v>2630</v>
      </c>
      <c r="C4087" s="192" t="s">
        <v>2719</v>
      </c>
      <c r="D4087" s="230" t="s">
        <v>2718</v>
      </c>
      <c r="E4087" s="231"/>
      <c r="F4087" s="232"/>
      <c r="G4087" s="192" t="s">
        <v>0</v>
      </c>
      <c r="H4087" s="191">
        <v>0.2250123</v>
      </c>
      <c r="I4087" s="190">
        <v>8.93</v>
      </c>
      <c r="J4087" s="189">
        <v>4.3899999999999997</v>
      </c>
    </row>
    <row r="4088" spans="1:10" ht="14.25" customHeight="1" x14ac:dyDescent="0.25">
      <c r="A4088" s="239" t="s">
        <v>2627</v>
      </c>
      <c r="B4088" s="240"/>
      <c r="C4088" s="240"/>
      <c r="D4088" s="240"/>
      <c r="E4088" s="241"/>
      <c r="F4088" s="188">
        <v>3.52</v>
      </c>
      <c r="G4088" s="239" t="s">
        <v>2626</v>
      </c>
      <c r="H4088" s="240"/>
      <c r="I4088" s="241"/>
      <c r="J4088" s="188">
        <v>16.68</v>
      </c>
    </row>
    <row r="4089" spans="1:10" ht="14.25" customHeight="1" x14ac:dyDescent="0.25">
      <c r="A4089" s="239" t="s">
        <v>2625</v>
      </c>
      <c r="B4089" s="240"/>
      <c r="C4089" s="240"/>
      <c r="D4089" s="240"/>
      <c r="E4089" s="241"/>
      <c r="F4089" s="188">
        <v>4.17</v>
      </c>
      <c r="G4089" s="239" t="s">
        <v>2624</v>
      </c>
      <c r="H4089" s="240"/>
      <c r="I4089" s="241"/>
      <c r="J4089" s="188">
        <v>3.75</v>
      </c>
    </row>
    <row r="4090" spans="1:10" ht="14.25" customHeight="1" x14ac:dyDescent="0.25">
      <c r="A4090" s="239" t="s">
        <v>2623</v>
      </c>
      <c r="B4090" s="240"/>
      <c r="C4090" s="240"/>
      <c r="D4090" s="240"/>
      <c r="E4090" s="241"/>
      <c r="F4090" s="188">
        <v>7.69</v>
      </c>
      <c r="G4090" s="239" t="s">
        <v>2622</v>
      </c>
      <c r="H4090" s="240"/>
      <c r="I4090" s="241"/>
      <c r="J4090" s="188">
        <v>20.43</v>
      </c>
    </row>
    <row r="4091" spans="1:10" ht="14.25" customHeight="1" x14ac:dyDescent="0.25">
      <c r="A4091" s="196" t="s">
        <v>1397</v>
      </c>
      <c r="B4091" s="196" t="s">
        <v>2630</v>
      </c>
      <c r="C4091" s="196" t="s">
        <v>3302</v>
      </c>
      <c r="D4091" s="233" t="s">
        <v>593</v>
      </c>
      <c r="E4091" s="234"/>
      <c r="F4091" s="234"/>
      <c r="G4091" s="234"/>
      <c r="H4091" s="234"/>
      <c r="I4091" s="235"/>
      <c r="J4091" s="196" t="s">
        <v>10</v>
      </c>
    </row>
    <row r="4092" spans="1:10" ht="14.25" customHeight="1" x14ac:dyDescent="0.25">
      <c r="A4092" s="195" t="s">
        <v>74</v>
      </c>
      <c r="B4092" s="195" t="s">
        <v>75</v>
      </c>
      <c r="C4092" s="195" t="s">
        <v>29</v>
      </c>
      <c r="D4092" s="236" t="s">
        <v>30</v>
      </c>
      <c r="E4092" s="237"/>
      <c r="F4092" s="238"/>
      <c r="G4092" s="195" t="s">
        <v>2635</v>
      </c>
      <c r="H4092" s="195" t="s">
        <v>1465</v>
      </c>
      <c r="I4092" s="194" t="s">
        <v>2634</v>
      </c>
      <c r="J4092" s="193" t="s">
        <v>76</v>
      </c>
    </row>
    <row r="4093" spans="1:10" ht="10.9" customHeight="1" x14ac:dyDescent="0.25"/>
    <row r="4094" spans="1:10" ht="11.25" customHeight="1" x14ac:dyDescent="0.25">
      <c r="A4094" s="242" t="s">
        <v>2621</v>
      </c>
      <c r="B4094" s="242"/>
      <c r="C4094" s="242"/>
      <c r="D4094" s="242"/>
      <c r="E4094" s="242"/>
      <c r="F4094" s="242"/>
      <c r="G4094" s="242"/>
      <c r="H4094" s="242"/>
      <c r="I4094" s="242"/>
      <c r="J4094" s="242"/>
    </row>
    <row r="4095" spans="1:10" ht="11.25" customHeight="1" x14ac:dyDescent="0.25">
      <c r="A4095" s="242" t="s">
        <v>2620</v>
      </c>
      <c r="B4095" s="242"/>
      <c r="C4095" s="242"/>
      <c r="D4095" s="242"/>
      <c r="E4095" s="242"/>
      <c r="F4095" s="242"/>
      <c r="G4095" s="242"/>
      <c r="H4095" s="242"/>
      <c r="I4095" s="242"/>
      <c r="J4095" s="242"/>
    </row>
    <row r="4096" spans="1:10" ht="11.25" customHeight="1" x14ac:dyDescent="0.25">
      <c r="A4096" s="242" t="s">
        <v>2619</v>
      </c>
      <c r="B4096" s="242"/>
      <c r="C4096" s="242"/>
      <c r="D4096" s="242"/>
      <c r="E4096" s="242"/>
      <c r="F4096" s="242"/>
      <c r="G4096" s="242"/>
      <c r="H4096" s="242"/>
      <c r="I4096" s="242"/>
      <c r="J4096" s="242"/>
    </row>
    <row r="4097" spans="1:10" ht="70.900000000000006" customHeight="1" x14ac:dyDescent="0.25"/>
    <row r="4098" spans="1:10" ht="14.25" customHeight="1" x14ac:dyDescent="0.25">
      <c r="A4098" s="210" t="s">
        <v>2673</v>
      </c>
      <c r="B4098" s="211"/>
      <c r="C4098" s="211"/>
      <c r="D4098" s="211"/>
      <c r="E4098" s="211"/>
      <c r="F4098" s="211"/>
      <c r="G4098" s="211"/>
      <c r="H4098" s="211"/>
      <c r="I4098" s="211"/>
      <c r="J4098" s="212"/>
    </row>
    <row r="4099" spans="1:10" ht="14.25" customHeight="1" x14ac:dyDescent="0.25">
      <c r="A4099" s="200" t="s">
        <v>2672</v>
      </c>
      <c r="B4099" s="213" t="s">
        <v>77</v>
      </c>
      <c r="C4099" s="214"/>
      <c r="D4099" s="214"/>
      <c r="E4099" s="214"/>
      <c r="F4099" s="214"/>
      <c r="G4099" s="214"/>
      <c r="H4099" s="215"/>
      <c r="I4099" s="197" t="s">
        <v>2671</v>
      </c>
      <c r="J4099" s="192" t="s">
        <v>3363</v>
      </c>
    </row>
    <row r="4100" spans="1:10" ht="14.25" customHeight="1" x14ac:dyDescent="0.25">
      <c r="A4100" s="200" t="s">
        <v>81</v>
      </c>
      <c r="B4100" s="213" t="s">
        <v>85</v>
      </c>
      <c r="C4100" s="214"/>
      <c r="D4100" s="214"/>
      <c r="E4100" s="214"/>
      <c r="F4100" s="214"/>
      <c r="G4100" s="214"/>
      <c r="H4100" s="215"/>
      <c r="I4100" s="197" t="s">
        <v>2669</v>
      </c>
      <c r="J4100" s="202">
        <v>45477</v>
      </c>
    </row>
    <row r="4101" spans="1:10" ht="14.25" customHeight="1" x14ac:dyDescent="0.25">
      <c r="A4101" s="199" t="s">
        <v>2668</v>
      </c>
      <c r="B4101" s="213" t="s">
        <v>2667</v>
      </c>
      <c r="C4101" s="214"/>
      <c r="D4101" s="214"/>
      <c r="E4101" s="214"/>
      <c r="F4101" s="214"/>
      <c r="G4101" s="214"/>
      <c r="H4101" s="215"/>
      <c r="I4101" s="216" t="s">
        <v>2666</v>
      </c>
      <c r="J4101" s="217"/>
    </row>
    <row r="4102" spans="1:10" ht="14.25" customHeight="1" x14ac:dyDescent="0.25">
      <c r="A4102" s="218" t="s">
        <v>2665</v>
      </c>
      <c r="B4102" s="221" t="s">
        <v>2664</v>
      </c>
      <c r="C4102" s="222"/>
      <c r="D4102" s="222"/>
      <c r="E4102" s="222"/>
      <c r="F4102" s="222"/>
      <c r="G4102" s="222"/>
      <c r="H4102" s="223"/>
      <c r="I4102" s="197" t="s">
        <v>2663</v>
      </c>
      <c r="J4102" s="192" t="s">
        <v>2662</v>
      </c>
    </row>
    <row r="4103" spans="1:10" ht="14.25" customHeight="1" x14ac:dyDescent="0.25">
      <c r="A4103" s="219"/>
      <c r="B4103" s="224"/>
      <c r="C4103" s="225"/>
      <c r="D4103" s="225"/>
      <c r="E4103" s="225"/>
      <c r="F4103" s="225"/>
      <c r="G4103" s="225"/>
      <c r="H4103" s="226"/>
      <c r="I4103" s="198" t="s">
        <v>2661</v>
      </c>
      <c r="J4103" s="192" t="s">
        <v>2660</v>
      </c>
    </row>
    <row r="4104" spans="1:10" ht="14.25" customHeight="1" x14ac:dyDescent="0.25">
      <c r="A4104" s="219"/>
      <c r="B4104" s="224"/>
      <c r="C4104" s="225"/>
      <c r="D4104" s="225"/>
      <c r="E4104" s="225"/>
      <c r="F4104" s="225"/>
      <c r="G4104" s="225"/>
      <c r="H4104" s="226"/>
      <c r="I4104" s="216" t="s">
        <v>27</v>
      </c>
      <c r="J4104" s="217"/>
    </row>
    <row r="4105" spans="1:10" ht="14.25" customHeight="1" x14ac:dyDescent="0.25">
      <c r="A4105" s="219"/>
      <c r="B4105" s="227"/>
      <c r="C4105" s="228"/>
      <c r="D4105" s="228"/>
      <c r="E4105" s="228"/>
      <c r="F4105" s="228"/>
      <c r="G4105" s="228"/>
      <c r="H4105" s="229"/>
      <c r="I4105" s="197" t="s">
        <v>2659</v>
      </c>
      <c r="J4105" s="192" t="s">
        <v>2658</v>
      </c>
    </row>
    <row r="4106" spans="1:10" ht="14.25" customHeight="1" x14ac:dyDescent="0.25">
      <c r="A4106" s="220"/>
      <c r="B4106" s="230" t="s">
        <v>2383</v>
      </c>
      <c r="C4106" s="231"/>
      <c r="D4106" s="232"/>
      <c r="E4106" s="230" t="s">
        <v>2383</v>
      </c>
      <c r="F4106" s="231"/>
      <c r="G4106" s="231"/>
      <c r="H4106" s="232"/>
      <c r="I4106" s="197" t="s">
        <v>2657</v>
      </c>
      <c r="J4106" s="192" t="s">
        <v>2383</v>
      </c>
    </row>
    <row r="4107" spans="1:10" ht="14.25" customHeight="1" x14ac:dyDescent="0.25">
      <c r="A4107" s="197" t="s">
        <v>2656</v>
      </c>
      <c r="B4107" s="230" t="s">
        <v>2655</v>
      </c>
      <c r="C4107" s="231"/>
      <c r="D4107" s="231"/>
      <c r="E4107" s="231"/>
      <c r="F4107" s="231"/>
      <c r="G4107" s="231"/>
      <c r="H4107" s="231"/>
      <c r="I4107" s="231"/>
      <c r="J4107" s="232"/>
    </row>
    <row r="4108" spans="1:10" ht="14.25" customHeight="1" x14ac:dyDescent="0.25">
      <c r="A4108" s="192" t="s">
        <v>2643</v>
      </c>
      <c r="B4108" s="192" t="s">
        <v>2630</v>
      </c>
      <c r="C4108" s="192" t="s">
        <v>3301</v>
      </c>
      <c r="D4108" s="230" t="s">
        <v>1775</v>
      </c>
      <c r="E4108" s="231"/>
      <c r="F4108" s="232"/>
      <c r="G4108" s="192" t="s">
        <v>10</v>
      </c>
      <c r="H4108" s="191">
        <v>1.0548999999999999</v>
      </c>
      <c r="I4108" s="190">
        <v>9.0573999999999995</v>
      </c>
      <c r="J4108" s="189">
        <v>9.5500000000000007</v>
      </c>
    </row>
    <row r="4109" spans="1:10" ht="14.25" customHeight="1" x14ac:dyDescent="0.25">
      <c r="A4109" s="192" t="s">
        <v>2643</v>
      </c>
      <c r="B4109" s="192" t="s">
        <v>2630</v>
      </c>
      <c r="C4109" s="192" t="s">
        <v>2776</v>
      </c>
      <c r="D4109" s="230" t="s">
        <v>2260</v>
      </c>
      <c r="E4109" s="231"/>
      <c r="F4109" s="232"/>
      <c r="G4109" s="192" t="s">
        <v>1</v>
      </c>
      <c r="H4109" s="191">
        <v>1.77E-2</v>
      </c>
      <c r="I4109" s="190">
        <v>1.4663999999999999</v>
      </c>
      <c r="J4109" s="189">
        <v>0.03</v>
      </c>
    </row>
    <row r="4110" spans="1:10" ht="14.25" customHeight="1" x14ac:dyDescent="0.25">
      <c r="A4110" s="192" t="s">
        <v>2631</v>
      </c>
      <c r="B4110" s="192" t="s">
        <v>2630</v>
      </c>
      <c r="C4110" s="192" t="s">
        <v>2723</v>
      </c>
      <c r="D4110" s="230" t="s">
        <v>2722</v>
      </c>
      <c r="E4110" s="231"/>
      <c r="F4110" s="232"/>
      <c r="G4110" s="192" t="s">
        <v>0</v>
      </c>
      <c r="H4110" s="191">
        <v>0.24882170000000001</v>
      </c>
      <c r="I4110" s="190">
        <v>6.7</v>
      </c>
      <c r="J4110" s="189">
        <v>3.65</v>
      </c>
    </row>
    <row r="4111" spans="1:10" ht="14.25" customHeight="1" x14ac:dyDescent="0.25">
      <c r="A4111" s="192" t="s">
        <v>2631</v>
      </c>
      <c r="B4111" s="192" t="s">
        <v>2630</v>
      </c>
      <c r="C4111" s="192" t="s">
        <v>2719</v>
      </c>
      <c r="D4111" s="230" t="s">
        <v>2718</v>
      </c>
      <c r="E4111" s="231"/>
      <c r="F4111" s="232"/>
      <c r="G4111" s="192" t="s">
        <v>0</v>
      </c>
      <c r="H4111" s="191">
        <v>0.24882170000000001</v>
      </c>
      <c r="I4111" s="190">
        <v>8.93</v>
      </c>
      <c r="J4111" s="189">
        <v>4.8600000000000003</v>
      </c>
    </row>
    <row r="4112" spans="1:10" ht="14.25" customHeight="1" x14ac:dyDescent="0.25">
      <c r="A4112" s="239" t="s">
        <v>2627</v>
      </c>
      <c r="B4112" s="240"/>
      <c r="C4112" s="240"/>
      <c r="D4112" s="240"/>
      <c r="E4112" s="241"/>
      <c r="F4112" s="188">
        <v>3.89</v>
      </c>
      <c r="G4112" s="239" t="s">
        <v>2626</v>
      </c>
      <c r="H4112" s="240"/>
      <c r="I4112" s="241"/>
      <c r="J4112" s="188">
        <v>21.6</v>
      </c>
    </row>
    <row r="4113" spans="1:10" ht="14.25" customHeight="1" x14ac:dyDescent="0.25">
      <c r="A4113" s="239" t="s">
        <v>2625</v>
      </c>
      <c r="B4113" s="240"/>
      <c r="C4113" s="240"/>
      <c r="D4113" s="240"/>
      <c r="E4113" s="241"/>
      <c r="F4113" s="188">
        <v>4.6100000000000003</v>
      </c>
      <c r="G4113" s="239" t="s">
        <v>2624</v>
      </c>
      <c r="H4113" s="240"/>
      <c r="I4113" s="241"/>
      <c r="J4113" s="188">
        <v>4.8499999999999996</v>
      </c>
    </row>
    <row r="4114" spans="1:10" ht="14.25" customHeight="1" x14ac:dyDescent="0.25">
      <c r="A4114" s="239" t="s">
        <v>2623</v>
      </c>
      <c r="B4114" s="240"/>
      <c r="C4114" s="240"/>
      <c r="D4114" s="240"/>
      <c r="E4114" s="241"/>
      <c r="F4114" s="188">
        <v>8.5</v>
      </c>
      <c r="G4114" s="239" t="s">
        <v>2622</v>
      </c>
      <c r="H4114" s="240"/>
      <c r="I4114" s="241"/>
      <c r="J4114" s="188">
        <v>26.45</v>
      </c>
    </row>
    <row r="4115" spans="1:10" ht="14.25" customHeight="1" x14ac:dyDescent="0.25">
      <c r="A4115" s="196" t="s">
        <v>1398</v>
      </c>
      <c r="B4115" s="196" t="s">
        <v>2630</v>
      </c>
      <c r="C4115" s="196" t="s">
        <v>3318</v>
      </c>
      <c r="D4115" s="233" t="s">
        <v>594</v>
      </c>
      <c r="E4115" s="234"/>
      <c r="F4115" s="234"/>
      <c r="G4115" s="234"/>
      <c r="H4115" s="234"/>
      <c r="I4115" s="235"/>
      <c r="J4115" s="196" t="s">
        <v>10</v>
      </c>
    </row>
    <row r="4116" spans="1:10" ht="14.25" customHeight="1" x14ac:dyDescent="0.25">
      <c r="A4116" s="195" t="s">
        <v>74</v>
      </c>
      <c r="B4116" s="195" t="s">
        <v>75</v>
      </c>
      <c r="C4116" s="195" t="s">
        <v>29</v>
      </c>
      <c r="D4116" s="236" t="s">
        <v>30</v>
      </c>
      <c r="E4116" s="237"/>
      <c r="F4116" s="238"/>
      <c r="G4116" s="195" t="s">
        <v>2635</v>
      </c>
      <c r="H4116" s="195" t="s">
        <v>1465</v>
      </c>
      <c r="I4116" s="194" t="s">
        <v>2634</v>
      </c>
      <c r="J4116" s="193" t="s">
        <v>76</v>
      </c>
    </row>
    <row r="4117" spans="1:10" ht="14.25" customHeight="1" x14ac:dyDescent="0.25">
      <c r="A4117" s="192" t="s">
        <v>2643</v>
      </c>
      <c r="B4117" s="192" t="s">
        <v>2630</v>
      </c>
      <c r="C4117" s="192" t="s">
        <v>3317</v>
      </c>
      <c r="D4117" s="230" t="s">
        <v>2034</v>
      </c>
      <c r="E4117" s="231"/>
      <c r="F4117" s="232"/>
      <c r="G4117" s="192" t="s">
        <v>10</v>
      </c>
      <c r="H4117" s="191">
        <v>1.0548999999999999</v>
      </c>
      <c r="I4117" s="190">
        <v>11.8848</v>
      </c>
      <c r="J4117" s="189">
        <v>12.54</v>
      </c>
    </row>
    <row r="4118" spans="1:10" ht="14.25" customHeight="1" x14ac:dyDescent="0.25">
      <c r="A4118" s="192" t="s">
        <v>2643</v>
      </c>
      <c r="B4118" s="192" t="s">
        <v>2630</v>
      </c>
      <c r="C4118" s="192" t="s">
        <v>2776</v>
      </c>
      <c r="D4118" s="230" t="s">
        <v>2260</v>
      </c>
      <c r="E4118" s="231"/>
      <c r="F4118" s="232"/>
      <c r="G4118" s="192" t="s">
        <v>1</v>
      </c>
      <c r="H4118" s="191">
        <v>2.12E-2</v>
      </c>
      <c r="I4118" s="190">
        <v>1.4663999999999999</v>
      </c>
      <c r="J4118" s="189">
        <v>0.03</v>
      </c>
    </row>
    <row r="4119" spans="1:10" ht="14.25" customHeight="1" x14ac:dyDescent="0.25">
      <c r="A4119" s="192" t="s">
        <v>2631</v>
      </c>
      <c r="B4119" s="192" t="s">
        <v>2630</v>
      </c>
      <c r="C4119" s="192" t="s">
        <v>2723</v>
      </c>
      <c r="D4119" s="230" t="s">
        <v>2722</v>
      </c>
      <c r="E4119" s="231"/>
      <c r="F4119" s="232"/>
      <c r="G4119" s="192" t="s">
        <v>0</v>
      </c>
      <c r="H4119" s="191">
        <v>0.29890850000000002</v>
      </c>
      <c r="I4119" s="190">
        <v>6.7</v>
      </c>
      <c r="J4119" s="189">
        <v>4.38</v>
      </c>
    </row>
    <row r="4120" spans="1:10" ht="14.25" customHeight="1" x14ac:dyDescent="0.25">
      <c r="A4120" s="192" t="s">
        <v>2631</v>
      </c>
      <c r="B4120" s="192" t="s">
        <v>2630</v>
      </c>
      <c r="C4120" s="192" t="s">
        <v>2719</v>
      </c>
      <c r="D4120" s="230" t="s">
        <v>2718</v>
      </c>
      <c r="E4120" s="231"/>
      <c r="F4120" s="232"/>
      <c r="G4120" s="192" t="s">
        <v>0</v>
      </c>
      <c r="H4120" s="191">
        <v>0.29890850000000002</v>
      </c>
      <c r="I4120" s="190">
        <v>8.93</v>
      </c>
      <c r="J4120" s="189">
        <v>5.84</v>
      </c>
    </row>
    <row r="4121" spans="1:10" ht="14.25" customHeight="1" x14ac:dyDescent="0.25">
      <c r="A4121" s="239" t="s">
        <v>2627</v>
      </c>
      <c r="B4121" s="240"/>
      <c r="C4121" s="240"/>
      <c r="D4121" s="240"/>
      <c r="E4121" s="241"/>
      <c r="F4121" s="188">
        <v>4.67</v>
      </c>
      <c r="G4121" s="239" t="s">
        <v>2626</v>
      </c>
      <c r="H4121" s="240"/>
      <c r="I4121" s="241"/>
      <c r="J4121" s="188">
        <v>27.01</v>
      </c>
    </row>
    <row r="4122" spans="1:10" ht="14.25" customHeight="1" x14ac:dyDescent="0.25">
      <c r="A4122" s="239" t="s">
        <v>2625</v>
      </c>
      <c r="B4122" s="240"/>
      <c r="C4122" s="240"/>
      <c r="D4122" s="240"/>
      <c r="E4122" s="241"/>
      <c r="F4122" s="188">
        <v>5.55</v>
      </c>
      <c r="G4122" s="239" t="s">
        <v>2624</v>
      </c>
      <c r="H4122" s="240"/>
      <c r="I4122" s="241"/>
      <c r="J4122" s="188">
        <v>6.07</v>
      </c>
    </row>
    <row r="4123" spans="1:10" ht="14.25" customHeight="1" x14ac:dyDescent="0.25">
      <c r="A4123" s="239" t="s">
        <v>2623</v>
      </c>
      <c r="B4123" s="240"/>
      <c r="C4123" s="240"/>
      <c r="D4123" s="240"/>
      <c r="E4123" s="241"/>
      <c r="F4123" s="188">
        <v>10.220000000000001</v>
      </c>
      <c r="G4123" s="239" t="s">
        <v>2622</v>
      </c>
      <c r="H4123" s="240"/>
      <c r="I4123" s="241"/>
      <c r="J4123" s="188">
        <v>33.08</v>
      </c>
    </row>
    <row r="4124" spans="1:10" ht="14.25" customHeight="1" x14ac:dyDescent="0.25">
      <c r="A4124" s="196" t="s">
        <v>1399</v>
      </c>
      <c r="B4124" s="196" t="s">
        <v>2637</v>
      </c>
      <c r="C4124" s="196" t="s">
        <v>3362</v>
      </c>
      <c r="D4124" s="233" t="s">
        <v>1543</v>
      </c>
      <c r="E4124" s="234"/>
      <c r="F4124" s="234"/>
      <c r="G4124" s="234"/>
      <c r="H4124" s="234"/>
      <c r="I4124" s="235"/>
      <c r="J4124" s="196" t="s">
        <v>1</v>
      </c>
    </row>
    <row r="4125" spans="1:10" ht="14.25" customHeight="1" x14ac:dyDescent="0.25">
      <c r="A4125" s="195" t="s">
        <v>74</v>
      </c>
      <c r="B4125" s="195" t="s">
        <v>75</v>
      </c>
      <c r="C4125" s="195" t="s">
        <v>29</v>
      </c>
      <c r="D4125" s="236" t="s">
        <v>30</v>
      </c>
      <c r="E4125" s="237"/>
      <c r="F4125" s="238"/>
      <c r="G4125" s="195" t="s">
        <v>2635</v>
      </c>
      <c r="H4125" s="195" t="s">
        <v>1465</v>
      </c>
      <c r="I4125" s="194" t="s">
        <v>2634</v>
      </c>
      <c r="J4125" s="193" t="s">
        <v>76</v>
      </c>
    </row>
    <row r="4126" spans="1:10" ht="14.25" customHeight="1" x14ac:dyDescent="0.25">
      <c r="A4126" s="192" t="s">
        <v>2643</v>
      </c>
      <c r="B4126" s="192" t="s">
        <v>2650</v>
      </c>
      <c r="C4126" s="192" t="s">
        <v>3361</v>
      </c>
      <c r="D4126" s="230" t="s">
        <v>2143</v>
      </c>
      <c r="E4126" s="231"/>
      <c r="F4126" s="232"/>
      <c r="G4126" s="192" t="s">
        <v>1</v>
      </c>
      <c r="H4126" s="191">
        <v>1</v>
      </c>
      <c r="I4126" s="190">
        <v>9.7218</v>
      </c>
      <c r="J4126" s="189">
        <v>9.7200000000000006</v>
      </c>
    </row>
    <row r="4127" spans="1:10" ht="14.25" customHeight="1" x14ac:dyDescent="0.25">
      <c r="A4127" s="192" t="s">
        <v>2631</v>
      </c>
      <c r="B4127" s="192" t="s">
        <v>2630</v>
      </c>
      <c r="C4127" s="192" t="s">
        <v>2723</v>
      </c>
      <c r="D4127" s="230" t="s">
        <v>2722</v>
      </c>
      <c r="E4127" s="231"/>
      <c r="F4127" s="232"/>
      <c r="G4127" s="192" t="s">
        <v>0</v>
      </c>
      <c r="H4127" s="191">
        <v>0.10992739999999999</v>
      </c>
      <c r="I4127" s="190">
        <v>6.7</v>
      </c>
      <c r="J4127" s="189">
        <v>1.61</v>
      </c>
    </row>
    <row r="4128" spans="1:10" ht="14.25" customHeight="1" x14ac:dyDescent="0.25">
      <c r="A4128" s="192" t="s">
        <v>2631</v>
      </c>
      <c r="B4128" s="192" t="s">
        <v>2630</v>
      </c>
      <c r="C4128" s="192" t="s">
        <v>2719</v>
      </c>
      <c r="D4128" s="230" t="s">
        <v>2718</v>
      </c>
      <c r="E4128" s="231"/>
      <c r="F4128" s="232"/>
      <c r="G4128" s="192" t="s">
        <v>0</v>
      </c>
      <c r="H4128" s="191">
        <v>0.10992739999999999</v>
      </c>
      <c r="I4128" s="190">
        <v>8.93</v>
      </c>
      <c r="J4128" s="189">
        <v>2.15</v>
      </c>
    </row>
    <row r="4129" spans="1:10" ht="14.25" customHeight="1" x14ac:dyDescent="0.25">
      <c r="A4129" s="239" t="s">
        <v>2627</v>
      </c>
      <c r="B4129" s="240"/>
      <c r="C4129" s="240"/>
      <c r="D4129" s="240"/>
      <c r="E4129" s="241"/>
      <c r="F4129" s="188">
        <v>1.72</v>
      </c>
      <c r="G4129" s="239" t="s">
        <v>2626</v>
      </c>
      <c r="H4129" s="240"/>
      <c r="I4129" s="241"/>
      <c r="J4129" s="188">
        <v>15.03</v>
      </c>
    </row>
    <row r="4130" spans="1:10" ht="14.25" customHeight="1" x14ac:dyDescent="0.25">
      <c r="A4130" s="239" t="s">
        <v>2625</v>
      </c>
      <c r="B4130" s="240"/>
      <c r="C4130" s="240"/>
      <c r="D4130" s="240"/>
      <c r="E4130" s="241"/>
      <c r="F4130" s="188">
        <v>2.04</v>
      </c>
      <c r="G4130" s="239" t="s">
        <v>2624</v>
      </c>
      <c r="H4130" s="240"/>
      <c r="I4130" s="241"/>
      <c r="J4130" s="188">
        <v>3.38</v>
      </c>
    </row>
    <row r="4131" spans="1:10" ht="14.25" customHeight="1" x14ac:dyDescent="0.25">
      <c r="A4131" s="239" t="s">
        <v>2623</v>
      </c>
      <c r="B4131" s="240"/>
      <c r="C4131" s="240"/>
      <c r="D4131" s="240"/>
      <c r="E4131" s="241"/>
      <c r="F4131" s="188">
        <v>3.76</v>
      </c>
      <c r="G4131" s="239" t="s">
        <v>2622</v>
      </c>
      <c r="H4131" s="240"/>
      <c r="I4131" s="241"/>
      <c r="J4131" s="188">
        <v>18.41</v>
      </c>
    </row>
    <row r="4132" spans="1:10" ht="14.25" customHeight="1" x14ac:dyDescent="0.25">
      <c r="A4132" s="196" t="s">
        <v>1400</v>
      </c>
      <c r="B4132" s="196" t="s">
        <v>2637</v>
      </c>
      <c r="C4132" s="196" t="s">
        <v>3360</v>
      </c>
      <c r="D4132" s="233" t="s">
        <v>1485</v>
      </c>
      <c r="E4132" s="234"/>
      <c r="F4132" s="234"/>
      <c r="G4132" s="234"/>
      <c r="H4132" s="234"/>
      <c r="I4132" s="235"/>
      <c r="J4132" s="196" t="s">
        <v>1</v>
      </c>
    </row>
    <row r="4133" spans="1:10" ht="14.25" customHeight="1" x14ac:dyDescent="0.25">
      <c r="A4133" s="195" t="s">
        <v>74</v>
      </c>
      <c r="B4133" s="195" t="s">
        <v>75</v>
      </c>
      <c r="C4133" s="195" t="s">
        <v>29</v>
      </c>
      <c r="D4133" s="236" t="s">
        <v>30</v>
      </c>
      <c r="E4133" s="237"/>
      <c r="F4133" s="238"/>
      <c r="G4133" s="195" t="s">
        <v>2635</v>
      </c>
      <c r="H4133" s="195" t="s">
        <v>1465</v>
      </c>
      <c r="I4133" s="194" t="s">
        <v>2634</v>
      </c>
      <c r="J4133" s="193" t="s">
        <v>76</v>
      </c>
    </row>
    <row r="4134" spans="1:10" ht="14.25" customHeight="1" x14ac:dyDescent="0.25">
      <c r="A4134" s="192" t="s">
        <v>2643</v>
      </c>
      <c r="B4134" s="192" t="s">
        <v>2642</v>
      </c>
      <c r="C4134" s="192" t="s">
        <v>1644</v>
      </c>
      <c r="D4134" s="230" t="s">
        <v>1645</v>
      </c>
      <c r="E4134" s="231"/>
      <c r="F4134" s="232"/>
      <c r="G4134" s="192" t="s">
        <v>19</v>
      </c>
      <c r="H4134" s="191">
        <v>1</v>
      </c>
      <c r="I4134" s="190">
        <v>7.8502999999999998</v>
      </c>
      <c r="J4134" s="189">
        <v>7.85</v>
      </c>
    </row>
    <row r="4135" spans="1:10" ht="14.25" customHeight="1" x14ac:dyDescent="0.25">
      <c r="A4135" s="192" t="s">
        <v>2643</v>
      </c>
      <c r="B4135" s="192" t="s">
        <v>2642</v>
      </c>
      <c r="C4135" s="192" t="s">
        <v>2400</v>
      </c>
      <c r="D4135" s="230" t="s">
        <v>2401</v>
      </c>
      <c r="E4135" s="231"/>
      <c r="F4135" s="232"/>
      <c r="G4135" s="192" t="s">
        <v>1</v>
      </c>
      <c r="H4135" s="191">
        <v>2</v>
      </c>
      <c r="I4135" s="190">
        <v>6.0113000000000003</v>
      </c>
      <c r="J4135" s="189">
        <v>12.02</v>
      </c>
    </row>
    <row r="4136" spans="1:10" ht="14.25" customHeight="1" x14ac:dyDescent="0.25">
      <c r="A4136" s="192" t="s">
        <v>2643</v>
      </c>
      <c r="B4136" s="192" t="s">
        <v>2642</v>
      </c>
      <c r="C4136" s="192" t="s">
        <v>1582</v>
      </c>
      <c r="D4136" s="230" t="s">
        <v>1583</v>
      </c>
      <c r="E4136" s="231"/>
      <c r="F4136" s="232"/>
      <c r="G4136" s="192" t="s">
        <v>1584</v>
      </c>
      <c r="H4136" s="191">
        <v>20.47</v>
      </c>
      <c r="I4136" s="190">
        <v>37.0642</v>
      </c>
      <c r="J4136" s="189">
        <v>758.7</v>
      </c>
    </row>
    <row r="4137" spans="1:10" ht="14.25" customHeight="1" x14ac:dyDescent="0.25">
      <c r="A4137" s="192" t="s">
        <v>2643</v>
      </c>
      <c r="B4137" s="192" t="s">
        <v>2642</v>
      </c>
      <c r="C4137" s="192" t="s">
        <v>1779</v>
      </c>
      <c r="D4137" s="230" t="s">
        <v>1780</v>
      </c>
      <c r="E4137" s="231"/>
      <c r="F4137" s="232"/>
      <c r="G4137" s="192" t="s">
        <v>1677</v>
      </c>
      <c r="H4137" s="191">
        <v>5</v>
      </c>
      <c r="I4137" s="190">
        <v>141.7756</v>
      </c>
      <c r="J4137" s="189">
        <v>708.88</v>
      </c>
    </row>
    <row r="4138" spans="1:10" ht="14.25" customHeight="1" x14ac:dyDescent="0.25">
      <c r="A4138" s="192" t="s">
        <v>2643</v>
      </c>
      <c r="B4138" s="192" t="s">
        <v>2642</v>
      </c>
      <c r="C4138" s="192" t="s">
        <v>1841</v>
      </c>
      <c r="D4138" s="230" t="s">
        <v>1842</v>
      </c>
      <c r="E4138" s="231"/>
      <c r="F4138" s="232"/>
      <c r="G4138" s="192" t="s">
        <v>19</v>
      </c>
      <c r="H4138" s="191">
        <v>12</v>
      </c>
      <c r="I4138" s="190">
        <v>16.1219</v>
      </c>
      <c r="J4138" s="189">
        <v>193.46</v>
      </c>
    </row>
    <row r="4139" spans="1:10" ht="14.25" customHeight="1" x14ac:dyDescent="0.25">
      <c r="A4139" s="192" t="s">
        <v>2643</v>
      </c>
      <c r="B4139" s="192" t="s">
        <v>2642</v>
      </c>
      <c r="C4139" s="192" t="s">
        <v>1675</v>
      </c>
      <c r="D4139" s="230" t="s">
        <v>1676</v>
      </c>
      <c r="E4139" s="231"/>
      <c r="F4139" s="232"/>
      <c r="G4139" s="192" t="s">
        <v>1677</v>
      </c>
      <c r="H4139" s="191">
        <v>5</v>
      </c>
      <c r="I4139" s="190">
        <v>170.13069999999999</v>
      </c>
      <c r="J4139" s="189">
        <v>850.65</v>
      </c>
    </row>
    <row r="4140" spans="1:10" ht="14.25" customHeight="1" x14ac:dyDescent="0.25">
      <c r="A4140" s="192" t="s">
        <v>2643</v>
      </c>
      <c r="B4140" s="192" t="s">
        <v>2642</v>
      </c>
      <c r="C4140" s="192" t="s">
        <v>1590</v>
      </c>
      <c r="D4140" s="230" t="s">
        <v>1591</v>
      </c>
      <c r="E4140" s="231"/>
      <c r="F4140" s="232"/>
      <c r="G4140" s="192" t="s">
        <v>1575</v>
      </c>
      <c r="H4140" s="191">
        <v>2.59</v>
      </c>
      <c r="I4140" s="190">
        <v>182.79329999999999</v>
      </c>
      <c r="J4140" s="189">
        <v>473.43</v>
      </c>
    </row>
    <row r="4141" spans="1:10" ht="14.25" customHeight="1" x14ac:dyDescent="0.25">
      <c r="A4141" s="192" t="s">
        <v>2643</v>
      </c>
      <c r="B4141" s="192" t="s">
        <v>2642</v>
      </c>
      <c r="C4141" s="192" t="s">
        <v>2164</v>
      </c>
      <c r="D4141" s="230" t="s">
        <v>2165</v>
      </c>
      <c r="E4141" s="231"/>
      <c r="F4141" s="232"/>
      <c r="G4141" s="192" t="s">
        <v>1606</v>
      </c>
      <c r="H4141" s="191">
        <v>0.05</v>
      </c>
      <c r="I4141" s="190">
        <v>35.711300000000001</v>
      </c>
      <c r="J4141" s="189">
        <v>1.79</v>
      </c>
    </row>
    <row r="4142" spans="1:10" ht="14.25" customHeight="1" x14ac:dyDescent="0.25">
      <c r="A4142" s="192" t="s">
        <v>2643</v>
      </c>
      <c r="B4142" s="192" t="s">
        <v>2642</v>
      </c>
      <c r="C4142" s="192" t="s">
        <v>1696</v>
      </c>
      <c r="D4142" s="230" t="s">
        <v>1697</v>
      </c>
      <c r="E4142" s="231"/>
      <c r="F4142" s="232"/>
      <c r="G4142" s="192" t="s">
        <v>1677</v>
      </c>
      <c r="H4142" s="191">
        <v>15</v>
      </c>
      <c r="I4142" s="190">
        <v>72.913200000000003</v>
      </c>
      <c r="J4142" s="189">
        <v>1093.7</v>
      </c>
    </row>
    <row r="4143" spans="1:10" ht="14.25" customHeight="1" x14ac:dyDescent="0.25">
      <c r="A4143" s="192" t="s">
        <v>2643</v>
      </c>
      <c r="B4143" s="192" t="s">
        <v>2642</v>
      </c>
      <c r="C4143" s="192" t="s">
        <v>2193</v>
      </c>
      <c r="D4143" s="230" t="s">
        <v>2194</v>
      </c>
      <c r="E4143" s="231"/>
      <c r="F4143" s="232"/>
      <c r="G4143" s="192" t="s">
        <v>10</v>
      </c>
      <c r="H4143" s="191">
        <v>3.95</v>
      </c>
      <c r="I4143" s="190">
        <v>44.290700000000001</v>
      </c>
      <c r="J4143" s="189">
        <v>174.95</v>
      </c>
    </row>
    <row r="4144" spans="1:10" ht="14.25" customHeight="1" x14ac:dyDescent="0.25">
      <c r="A4144" s="192" t="s">
        <v>2643</v>
      </c>
      <c r="B4144" s="192" t="s">
        <v>2642</v>
      </c>
      <c r="C4144" s="192" t="s">
        <v>2475</v>
      </c>
      <c r="D4144" s="230" t="s">
        <v>2476</v>
      </c>
      <c r="E4144" s="231"/>
      <c r="F4144" s="232"/>
      <c r="G4144" s="192" t="s">
        <v>10</v>
      </c>
      <c r="H4144" s="191">
        <v>1.05</v>
      </c>
      <c r="I4144" s="190">
        <v>15.1173</v>
      </c>
      <c r="J4144" s="189">
        <v>15.87</v>
      </c>
    </row>
    <row r="4145" spans="1:10" ht="14.25" customHeight="1" x14ac:dyDescent="0.25">
      <c r="A4145" s="192" t="s">
        <v>2643</v>
      </c>
      <c r="B4145" s="192" t="s">
        <v>2642</v>
      </c>
      <c r="C4145" s="192" t="s">
        <v>1667</v>
      </c>
      <c r="D4145" s="230" t="s">
        <v>1668</v>
      </c>
      <c r="E4145" s="231"/>
      <c r="F4145" s="232"/>
      <c r="G4145" s="192" t="s">
        <v>1575</v>
      </c>
      <c r="H4145" s="191">
        <v>26</v>
      </c>
      <c r="I4145" s="190">
        <v>76.963899999999995</v>
      </c>
      <c r="J4145" s="189">
        <v>2001.06</v>
      </c>
    </row>
    <row r="4146" spans="1:10" ht="22.9" customHeight="1" x14ac:dyDescent="0.25">
      <c r="A4146" s="192" t="s">
        <v>2643</v>
      </c>
      <c r="B4146" s="192" t="s">
        <v>2630</v>
      </c>
      <c r="C4146" s="192" t="s">
        <v>2765</v>
      </c>
      <c r="D4146" s="230" t="s">
        <v>1626</v>
      </c>
      <c r="E4146" s="231"/>
      <c r="F4146" s="232"/>
      <c r="G4146" s="192" t="s">
        <v>1575</v>
      </c>
      <c r="H4146" s="191">
        <v>8.3000000000000007</v>
      </c>
      <c r="I4146" s="190">
        <v>80.018199999999993</v>
      </c>
      <c r="J4146" s="189">
        <v>664.15</v>
      </c>
    </row>
    <row r="4147" spans="1:10" ht="14.25" customHeight="1" x14ac:dyDescent="0.25">
      <c r="A4147" s="192" t="s">
        <v>2643</v>
      </c>
      <c r="B4147" s="192" t="s">
        <v>2630</v>
      </c>
      <c r="C4147" s="192" t="s">
        <v>2761</v>
      </c>
      <c r="D4147" s="230" t="s">
        <v>1909</v>
      </c>
      <c r="E4147" s="231"/>
      <c r="F4147" s="232"/>
      <c r="G4147" s="192" t="s">
        <v>1606</v>
      </c>
      <c r="H4147" s="191">
        <v>1.344746</v>
      </c>
      <c r="I4147" s="190">
        <v>4.8365999999999998</v>
      </c>
      <c r="J4147" s="189">
        <v>6.5</v>
      </c>
    </row>
    <row r="4148" spans="1:10" ht="14.25" customHeight="1" x14ac:dyDescent="0.25">
      <c r="A4148" s="192" t="s">
        <v>2643</v>
      </c>
      <c r="B4148" s="192" t="s">
        <v>2630</v>
      </c>
      <c r="C4148" s="192" t="s">
        <v>2760</v>
      </c>
      <c r="D4148" s="230" t="s">
        <v>1789</v>
      </c>
      <c r="E4148" s="231"/>
      <c r="F4148" s="232"/>
      <c r="G4148" s="192" t="s">
        <v>1606</v>
      </c>
      <c r="H4148" s="191">
        <v>1.5237480000000001</v>
      </c>
      <c r="I4148" s="190">
        <v>5.3712999999999997</v>
      </c>
      <c r="J4148" s="189">
        <v>8.18</v>
      </c>
    </row>
    <row r="4149" spans="1:10" ht="22.9" customHeight="1" x14ac:dyDescent="0.25">
      <c r="A4149" s="192" t="s">
        <v>2643</v>
      </c>
      <c r="B4149" s="192" t="s">
        <v>2630</v>
      </c>
      <c r="C4149" s="192" t="s">
        <v>3315</v>
      </c>
      <c r="D4149" s="230" t="s">
        <v>2216</v>
      </c>
      <c r="E4149" s="231"/>
      <c r="F4149" s="232"/>
      <c r="G4149" s="192" t="s">
        <v>1575</v>
      </c>
      <c r="H4149" s="191">
        <v>0.61599999999999999</v>
      </c>
      <c r="I4149" s="190">
        <v>186.08250000000001</v>
      </c>
      <c r="J4149" s="189">
        <v>114.63</v>
      </c>
    </row>
    <row r="4150" spans="1:10" ht="14.25" customHeight="1" x14ac:dyDescent="0.25">
      <c r="A4150" s="192" t="s">
        <v>2643</v>
      </c>
      <c r="B4150" s="192" t="s">
        <v>2630</v>
      </c>
      <c r="C4150" s="192" t="s">
        <v>2751</v>
      </c>
      <c r="D4150" s="230" t="s">
        <v>1647</v>
      </c>
      <c r="E4150" s="231"/>
      <c r="F4150" s="232"/>
      <c r="G4150" s="192" t="s">
        <v>19</v>
      </c>
      <c r="H4150" s="201">
        <v>126</v>
      </c>
      <c r="I4150" s="190">
        <v>20.415700000000001</v>
      </c>
      <c r="J4150" s="189">
        <v>2572.38</v>
      </c>
    </row>
    <row r="4151" spans="1:10" ht="22.9" customHeight="1" x14ac:dyDescent="0.25">
      <c r="A4151" s="192" t="s">
        <v>2725</v>
      </c>
      <c r="B4151" s="192" t="s">
        <v>2630</v>
      </c>
      <c r="C4151" s="192" t="s">
        <v>3359</v>
      </c>
      <c r="D4151" s="230" t="s">
        <v>2593</v>
      </c>
      <c r="E4151" s="231"/>
      <c r="F4151" s="232"/>
      <c r="G4151" s="192" t="s">
        <v>1</v>
      </c>
      <c r="H4151" s="191">
        <v>3.3280000000000001E-4</v>
      </c>
      <c r="I4151" s="190">
        <v>6846.0937000000004</v>
      </c>
      <c r="J4151" s="189">
        <v>2.2799999999999998</v>
      </c>
    </row>
    <row r="4152" spans="1:10" ht="22.9" customHeight="1" x14ac:dyDescent="0.25">
      <c r="A4152" s="192" t="s">
        <v>2725</v>
      </c>
      <c r="B4152" s="192" t="s">
        <v>2630</v>
      </c>
      <c r="C4152" s="192" t="s">
        <v>2750</v>
      </c>
      <c r="D4152" s="230" t="s">
        <v>2123</v>
      </c>
      <c r="E4152" s="231"/>
      <c r="F4152" s="232"/>
      <c r="G4152" s="192" t="s">
        <v>1</v>
      </c>
      <c r="H4152" s="191">
        <v>3.5999999999999998E-6</v>
      </c>
      <c r="I4152" s="190">
        <v>10510.0375</v>
      </c>
      <c r="J4152" s="189">
        <v>0.04</v>
      </c>
    </row>
    <row r="4153" spans="1:10" ht="14.25" customHeight="1" x14ac:dyDescent="0.25">
      <c r="A4153" s="192" t="s">
        <v>2725</v>
      </c>
      <c r="B4153" s="192" t="s">
        <v>2630</v>
      </c>
      <c r="C4153" s="192" t="s">
        <v>3358</v>
      </c>
      <c r="D4153" s="230" t="s">
        <v>2601</v>
      </c>
      <c r="E4153" s="231"/>
      <c r="F4153" s="232"/>
      <c r="G4153" s="192" t="s">
        <v>1</v>
      </c>
      <c r="H4153" s="191">
        <v>1.3770000000000001E-4</v>
      </c>
      <c r="I4153" s="190">
        <v>15429.5301</v>
      </c>
      <c r="J4153" s="189">
        <v>2.12</v>
      </c>
    </row>
    <row r="4154" spans="1:10" ht="22.9" customHeight="1" x14ac:dyDescent="0.25">
      <c r="A4154" s="192" t="s">
        <v>2725</v>
      </c>
      <c r="B4154" s="192" t="s">
        <v>2630</v>
      </c>
      <c r="C4154" s="192" t="s">
        <v>3357</v>
      </c>
      <c r="D4154" s="230" t="s">
        <v>2612</v>
      </c>
      <c r="E4154" s="231"/>
      <c r="F4154" s="232"/>
      <c r="G4154" s="192" t="s">
        <v>1</v>
      </c>
      <c r="H4154" s="191">
        <v>9.0600000000000007E-5</v>
      </c>
      <c r="I4154" s="190">
        <v>8481.7873999999993</v>
      </c>
      <c r="J4154" s="189">
        <v>0.77</v>
      </c>
    </row>
    <row r="4155" spans="1:10" ht="14.25" customHeight="1" x14ac:dyDescent="0.25">
      <c r="A4155" s="192" t="s">
        <v>2631</v>
      </c>
      <c r="B4155" s="192" t="s">
        <v>2630</v>
      </c>
      <c r="C4155" s="192" t="s">
        <v>2743</v>
      </c>
      <c r="D4155" s="230" t="s">
        <v>2742</v>
      </c>
      <c r="E4155" s="231"/>
      <c r="F4155" s="232"/>
      <c r="G4155" s="192" t="s">
        <v>0</v>
      </c>
      <c r="H4155" s="191">
        <v>9.0111390999999994</v>
      </c>
      <c r="I4155" s="190">
        <v>8.93</v>
      </c>
      <c r="J4155" s="189">
        <v>175.95</v>
      </c>
    </row>
    <row r="4156" spans="1:10" ht="14.25" customHeight="1" x14ac:dyDescent="0.25">
      <c r="A4156" s="192" t="s">
        <v>2631</v>
      </c>
      <c r="B4156" s="192" t="s">
        <v>2630</v>
      </c>
      <c r="C4156" s="192" t="s">
        <v>2721</v>
      </c>
      <c r="D4156" s="230" t="s">
        <v>2720</v>
      </c>
      <c r="E4156" s="231"/>
      <c r="F4156" s="232"/>
      <c r="G4156" s="192" t="s">
        <v>0</v>
      </c>
      <c r="H4156" s="191">
        <v>52.264606800000003</v>
      </c>
      <c r="I4156" s="190">
        <v>8.93</v>
      </c>
      <c r="J4156" s="189">
        <v>1020.54</v>
      </c>
    </row>
    <row r="4157" spans="1:10" ht="14.25" customHeight="1" x14ac:dyDescent="0.25">
      <c r="A4157" s="192" t="s">
        <v>2631</v>
      </c>
      <c r="B4157" s="192" t="s">
        <v>2630</v>
      </c>
      <c r="C4157" s="192" t="s">
        <v>2719</v>
      </c>
      <c r="D4157" s="230" t="s">
        <v>2718</v>
      </c>
      <c r="E4157" s="231"/>
      <c r="F4157" s="232"/>
      <c r="G4157" s="192" t="s">
        <v>0</v>
      </c>
      <c r="H4157" s="191">
        <v>2.3494245999999999</v>
      </c>
      <c r="I4157" s="190">
        <v>8.93</v>
      </c>
      <c r="J4157" s="189">
        <v>45.88</v>
      </c>
    </row>
    <row r="4158" spans="1:10" ht="14.25" customHeight="1" x14ac:dyDescent="0.25">
      <c r="A4158" s="192" t="s">
        <v>2631</v>
      </c>
      <c r="B4158" s="192" t="s">
        <v>2630</v>
      </c>
      <c r="C4158" s="192" t="s">
        <v>2739</v>
      </c>
      <c r="D4158" s="230" t="s">
        <v>2738</v>
      </c>
      <c r="E4158" s="231"/>
      <c r="F4158" s="232"/>
      <c r="G4158" s="192" t="s">
        <v>0</v>
      </c>
      <c r="H4158" s="191">
        <v>3.5111999999999997E-2</v>
      </c>
      <c r="I4158" s="190">
        <v>9.89</v>
      </c>
      <c r="J4158" s="189">
        <v>0.76</v>
      </c>
    </row>
    <row r="4159" spans="1:10" ht="14.25" customHeight="1" x14ac:dyDescent="0.25">
      <c r="A4159" s="192" t="s">
        <v>2631</v>
      </c>
      <c r="B4159" s="192" t="s">
        <v>2630</v>
      </c>
      <c r="C4159" s="192" t="s">
        <v>2639</v>
      </c>
      <c r="D4159" s="230" t="s">
        <v>2638</v>
      </c>
      <c r="E4159" s="231"/>
      <c r="F4159" s="232"/>
      <c r="G4159" s="192" t="s">
        <v>0</v>
      </c>
      <c r="H4159" s="191">
        <v>1.181152</v>
      </c>
      <c r="I4159" s="190">
        <v>8.93</v>
      </c>
      <c r="J4159" s="189">
        <v>23.06</v>
      </c>
    </row>
    <row r="4160" spans="1:10" ht="14.25" customHeight="1" x14ac:dyDescent="0.25">
      <c r="A4160" s="192" t="s">
        <v>2631</v>
      </c>
      <c r="B4160" s="192" t="s">
        <v>2630</v>
      </c>
      <c r="C4160" s="192" t="s">
        <v>2646</v>
      </c>
      <c r="D4160" s="230" t="s">
        <v>2645</v>
      </c>
      <c r="E4160" s="231"/>
      <c r="F4160" s="232"/>
      <c r="G4160" s="192" t="s">
        <v>0</v>
      </c>
      <c r="H4160" s="201">
        <v>249.5779977</v>
      </c>
      <c r="I4160" s="190">
        <v>6.46</v>
      </c>
      <c r="J4160" s="189">
        <v>3525.4</v>
      </c>
    </row>
    <row r="4161" spans="1:10" ht="14.25" customHeight="1" x14ac:dyDescent="0.25">
      <c r="A4161" s="192" t="s">
        <v>2631</v>
      </c>
      <c r="B4161" s="192" t="s">
        <v>2630</v>
      </c>
      <c r="C4161" s="192" t="s">
        <v>2713</v>
      </c>
      <c r="D4161" s="230" t="s">
        <v>2712</v>
      </c>
      <c r="E4161" s="231"/>
      <c r="F4161" s="232"/>
      <c r="G4161" s="192" t="s">
        <v>0</v>
      </c>
      <c r="H4161" s="191">
        <v>6.3077974000000001</v>
      </c>
      <c r="I4161" s="190">
        <v>6.7</v>
      </c>
      <c r="J4161" s="189">
        <v>92.41</v>
      </c>
    </row>
    <row r="4162" spans="1:10" ht="14.25" customHeight="1" x14ac:dyDescent="0.25">
      <c r="A4162" s="239" t="s">
        <v>2627</v>
      </c>
      <c r="B4162" s="240"/>
      <c r="C4162" s="240"/>
      <c r="D4162" s="240"/>
      <c r="E4162" s="241"/>
      <c r="F4162" s="188">
        <v>2233.6</v>
      </c>
      <c r="G4162" s="239" t="s">
        <v>2626</v>
      </c>
      <c r="H4162" s="240"/>
      <c r="I4162" s="241"/>
      <c r="J4162" s="188">
        <v>16965.09</v>
      </c>
    </row>
    <row r="4163" spans="1:10" ht="14.25" customHeight="1" x14ac:dyDescent="0.25">
      <c r="A4163" s="239" t="s">
        <v>2625</v>
      </c>
      <c r="B4163" s="240"/>
      <c r="C4163" s="240"/>
      <c r="D4163" s="240"/>
      <c r="E4163" s="241"/>
      <c r="F4163" s="188">
        <v>2651.78</v>
      </c>
      <c r="G4163" s="239" t="s">
        <v>2624</v>
      </c>
      <c r="H4163" s="240"/>
      <c r="I4163" s="241"/>
      <c r="J4163" s="188">
        <v>3812.06</v>
      </c>
    </row>
    <row r="4164" spans="1:10" ht="14.25" customHeight="1" x14ac:dyDescent="0.25">
      <c r="A4164" s="239" t="s">
        <v>2623</v>
      </c>
      <c r="B4164" s="240"/>
      <c r="C4164" s="240"/>
      <c r="D4164" s="240"/>
      <c r="E4164" s="241"/>
      <c r="F4164" s="188">
        <v>4885.38</v>
      </c>
      <c r="G4164" s="239" t="s">
        <v>2622</v>
      </c>
      <c r="H4164" s="240"/>
      <c r="I4164" s="241"/>
      <c r="J4164" s="188">
        <v>20777.150000000001</v>
      </c>
    </row>
    <row r="4165" spans="1:10" ht="14.25" customHeight="1" x14ac:dyDescent="0.25">
      <c r="A4165" s="196" t="s">
        <v>1401</v>
      </c>
      <c r="B4165" s="196" t="s">
        <v>2637</v>
      </c>
      <c r="C4165" s="196" t="s">
        <v>3356</v>
      </c>
      <c r="D4165" s="233" t="s">
        <v>1481</v>
      </c>
      <c r="E4165" s="234"/>
      <c r="F4165" s="234"/>
      <c r="G4165" s="234"/>
      <c r="H4165" s="234"/>
      <c r="I4165" s="235"/>
      <c r="J4165" s="196" t="s">
        <v>1</v>
      </c>
    </row>
    <row r="4166" spans="1:10" ht="14.25" customHeight="1" x14ac:dyDescent="0.25">
      <c r="A4166" s="195" t="s">
        <v>74</v>
      </c>
      <c r="B4166" s="195" t="s">
        <v>75</v>
      </c>
      <c r="C4166" s="195" t="s">
        <v>29</v>
      </c>
      <c r="D4166" s="236" t="s">
        <v>30</v>
      </c>
      <c r="E4166" s="237"/>
      <c r="F4166" s="238"/>
      <c r="G4166" s="195" t="s">
        <v>2635</v>
      </c>
      <c r="H4166" s="195" t="s">
        <v>1465</v>
      </c>
      <c r="I4166" s="194" t="s">
        <v>2634</v>
      </c>
      <c r="J4166" s="193" t="s">
        <v>76</v>
      </c>
    </row>
    <row r="4167" spans="1:10" ht="14.25" customHeight="1" x14ac:dyDescent="0.25">
      <c r="A4167" s="192" t="s">
        <v>2643</v>
      </c>
      <c r="B4167" s="192" t="s">
        <v>2642</v>
      </c>
      <c r="C4167" s="192" t="s">
        <v>1644</v>
      </c>
      <c r="D4167" s="230" t="s">
        <v>1645</v>
      </c>
      <c r="E4167" s="231"/>
      <c r="F4167" s="232"/>
      <c r="G4167" s="192" t="s">
        <v>19</v>
      </c>
      <c r="H4167" s="191">
        <v>14.7</v>
      </c>
      <c r="I4167" s="190">
        <v>7.8502999999999998</v>
      </c>
      <c r="J4167" s="189">
        <v>115.4</v>
      </c>
    </row>
    <row r="4168" spans="1:10" ht="14.25" customHeight="1" x14ac:dyDescent="0.25">
      <c r="A4168" s="192" t="s">
        <v>2643</v>
      </c>
      <c r="B4168" s="192" t="s">
        <v>2642</v>
      </c>
      <c r="C4168" s="192" t="s">
        <v>2400</v>
      </c>
      <c r="D4168" s="230" t="s">
        <v>2401</v>
      </c>
      <c r="E4168" s="231"/>
      <c r="F4168" s="232"/>
      <c r="G4168" s="192" t="s">
        <v>1</v>
      </c>
      <c r="H4168" s="191">
        <v>2</v>
      </c>
      <c r="I4168" s="190">
        <v>6.0113000000000003</v>
      </c>
      <c r="J4168" s="189">
        <v>12.02</v>
      </c>
    </row>
    <row r="4169" spans="1:10" ht="14.25" customHeight="1" x14ac:dyDescent="0.25">
      <c r="A4169" s="192" t="s">
        <v>2643</v>
      </c>
      <c r="B4169" s="192" t="s">
        <v>2642</v>
      </c>
      <c r="C4169" s="192" t="s">
        <v>1582</v>
      </c>
      <c r="D4169" s="230" t="s">
        <v>1583</v>
      </c>
      <c r="E4169" s="231"/>
      <c r="F4169" s="232"/>
      <c r="G4169" s="192" t="s">
        <v>1584</v>
      </c>
      <c r="H4169" s="191">
        <v>5.8</v>
      </c>
      <c r="I4169" s="190">
        <v>37.0642</v>
      </c>
      <c r="J4169" s="189">
        <v>214.97</v>
      </c>
    </row>
    <row r="4170" spans="1:10" ht="5.25" customHeight="1" x14ac:dyDescent="0.25"/>
    <row r="4171" spans="1:10" ht="11.25" customHeight="1" x14ac:dyDescent="0.25">
      <c r="A4171" s="242" t="s">
        <v>2621</v>
      </c>
      <c r="B4171" s="242"/>
      <c r="C4171" s="242"/>
      <c r="D4171" s="242"/>
      <c r="E4171" s="242"/>
      <c r="F4171" s="242"/>
      <c r="G4171" s="242"/>
      <c r="H4171" s="242"/>
      <c r="I4171" s="242"/>
      <c r="J4171" s="242"/>
    </row>
    <row r="4172" spans="1:10" ht="11.25" customHeight="1" x14ac:dyDescent="0.25">
      <c r="A4172" s="242" t="s">
        <v>2620</v>
      </c>
      <c r="B4172" s="242"/>
      <c r="C4172" s="242"/>
      <c r="D4172" s="242"/>
      <c r="E4172" s="242"/>
      <c r="F4172" s="242"/>
      <c r="G4172" s="242"/>
      <c r="H4172" s="242"/>
      <c r="I4172" s="242"/>
      <c r="J4172" s="242"/>
    </row>
    <row r="4173" spans="1:10" ht="11.25" customHeight="1" x14ac:dyDescent="0.25">
      <c r="A4173" s="242" t="s">
        <v>2619</v>
      </c>
      <c r="B4173" s="242"/>
      <c r="C4173" s="242"/>
      <c r="D4173" s="242"/>
      <c r="E4173" s="242"/>
      <c r="F4173" s="242"/>
      <c r="G4173" s="242"/>
      <c r="H4173" s="242"/>
      <c r="I4173" s="242"/>
      <c r="J4173" s="242"/>
    </row>
    <row r="4174" spans="1:10" ht="70.900000000000006" customHeight="1" x14ac:dyDescent="0.25"/>
    <row r="4175" spans="1:10" ht="14.25" customHeight="1" x14ac:dyDescent="0.25">
      <c r="A4175" s="210" t="s">
        <v>2673</v>
      </c>
      <c r="B4175" s="211"/>
      <c r="C4175" s="211"/>
      <c r="D4175" s="211"/>
      <c r="E4175" s="211"/>
      <c r="F4175" s="211"/>
      <c r="G4175" s="211"/>
      <c r="H4175" s="211"/>
      <c r="I4175" s="211"/>
      <c r="J4175" s="212"/>
    </row>
    <row r="4176" spans="1:10" ht="14.25" customHeight="1" x14ac:dyDescent="0.25">
      <c r="A4176" s="200" t="s">
        <v>2672</v>
      </c>
      <c r="B4176" s="213" t="s">
        <v>77</v>
      </c>
      <c r="C4176" s="214"/>
      <c r="D4176" s="214"/>
      <c r="E4176" s="214"/>
      <c r="F4176" s="214"/>
      <c r="G4176" s="214"/>
      <c r="H4176" s="215"/>
      <c r="I4176" s="197" t="s">
        <v>2671</v>
      </c>
      <c r="J4176" s="192" t="s">
        <v>3355</v>
      </c>
    </row>
    <row r="4177" spans="1:10" ht="14.25" customHeight="1" x14ac:dyDescent="0.25">
      <c r="A4177" s="200" t="s">
        <v>81</v>
      </c>
      <c r="B4177" s="213" t="s">
        <v>85</v>
      </c>
      <c r="C4177" s="214"/>
      <c r="D4177" s="214"/>
      <c r="E4177" s="214"/>
      <c r="F4177" s="214"/>
      <c r="G4177" s="214"/>
      <c r="H4177" s="215"/>
      <c r="I4177" s="197" t="s">
        <v>2669</v>
      </c>
      <c r="J4177" s="202">
        <v>45477</v>
      </c>
    </row>
    <row r="4178" spans="1:10" ht="14.25" customHeight="1" x14ac:dyDescent="0.25">
      <c r="A4178" s="199" t="s">
        <v>2668</v>
      </c>
      <c r="B4178" s="213" t="s">
        <v>2667</v>
      </c>
      <c r="C4178" s="214"/>
      <c r="D4178" s="214"/>
      <c r="E4178" s="214"/>
      <c r="F4178" s="214"/>
      <c r="G4178" s="214"/>
      <c r="H4178" s="215"/>
      <c r="I4178" s="216" t="s">
        <v>2666</v>
      </c>
      <c r="J4178" s="217"/>
    </row>
    <row r="4179" spans="1:10" ht="14.25" customHeight="1" x14ac:dyDescent="0.25">
      <c r="A4179" s="218" t="s">
        <v>2665</v>
      </c>
      <c r="B4179" s="221" t="s">
        <v>2664</v>
      </c>
      <c r="C4179" s="222"/>
      <c r="D4179" s="222"/>
      <c r="E4179" s="222"/>
      <c r="F4179" s="222"/>
      <c r="G4179" s="222"/>
      <c r="H4179" s="223"/>
      <c r="I4179" s="197" t="s">
        <v>2663</v>
      </c>
      <c r="J4179" s="192" t="s">
        <v>2662</v>
      </c>
    </row>
    <row r="4180" spans="1:10" ht="14.25" customHeight="1" x14ac:dyDescent="0.25">
      <c r="A4180" s="219"/>
      <c r="B4180" s="224"/>
      <c r="C4180" s="225"/>
      <c r="D4180" s="225"/>
      <c r="E4180" s="225"/>
      <c r="F4180" s="225"/>
      <c r="G4180" s="225"/>
      <c r="H4180" s="226"/>
      <c r="I4180" s="198" t="s">
        <v>2661</v>
      </c>
      <c r="J4180" s="192" t="s">
        <v>2660</v>
      </c>
    </row>
    <row r="4181" spans="1:10" ht="14.25" customHeight="1" x14ac:dyDescent="0.25">
      <c r="A4181" s="219"/>
      <c r="B4181" s="224"/>
      <c r="C4181" s="225"/>
      <c r="D4181" s="225"/>
      <c r="E4181" s="225"/>
      <c r="F4181" s="225"/>
      <c r="G4181" s="225"/>
      <c r="H4181" s="226"/>
      <c r="I4181" s="216" t="s">
        <v>27</v>
      </c>
      <c r="J4181" s="217"/>
    </row>
    <row r="4182" spans="1:10" ht="14.25" customHeight="1" x14ac:dyDescent="0.25">
      <c r="A4182" s="219"/>
      <c r="B4182" s="227"/>
      <c r="C4182" s="228"/>
      <c r="D4182" s="228"/>
      <c r="E4182" s="228"/>
      <c r="F4182" s="228"/>
      <c r="G4182" s="228"/>
      <c r="H4182" s="229"/>
      <c r="I4182" s="197" t="s">
        <v>2659</v>
      </c>
      <c r="J4182" s="192" t="s">
        <v>2658</v>
      </c>
    </row>
    <row r="4183" spans="1:10" ht="14.25" customHeight="1" x14ac:dyDescent="0.25">
      <c r="A4183" s="220"/>
      <c r="B4183" s="230" t="s">
        <v>2383</v>
      </c>
      <c r="C4183" s="231"/>
      <c r="D4183" s="232"/>
      <c r="E4183" s="230" t="s">
        <v>2383</v>
      </c>
      <c r="F4183" s="231"/>
      <c r="G4183" s="231"/>
      <c r="H4183" s="232"/>
      <c r="I4183" s="197" t="s">
        <v>2657</v>
      </c>
      <c r="J4183" s="192" t="s">
        <v>2383</v>
      </c>
    </row>
    <row r="4184" spans="1:10" ht="14.25" customHeight="1" x14ac:dyDescent="0.25">
      <c r="A4184" s="197" t="s">
        <v>2656</v>
      </c>
      <c r="B4184" s="230" t="s">
        <v>2655</v>
      </c>
      <c r="C4184" s="231"/>
      <c r="D4184" s="231"/>
      <c r="E4184" s="231"/>
      <c r="F4184" s="231"/>
      <c r="G4184" s="231"/>
      <c r="H4184" s="231"/>
      <c r="I4184" s="231"/>
      <c r="J4184" s="232"/>
    </row>
    <row r="4185" spans="1:10" ht="14.25" customHeight="1" x14ac:dyDescent="0.25">
      <c r="A4185" s="192" t="s">
        <v>2643</v>
      </c>
      <c r="B4185" s="192" t="s">
        <v>2642</v>
      </c>
      <c r="C4185" s="192" t="s">
        <v>2335</v>
      </c>
      <c r="D4185" s="230" t="s">
        <v>2336</v>
      </c>
      <c r="E4185" s="231"/>
      <c r="F4185" s="232"/>
      <c r="G4185" s="192" t="s">
        <v>1606</v>
      </c>
      <c r="H4185" s="191">
        <v>0.35</v>
      </c>
      <c r="I4185" s="190">
        <v>10.5319</v>
      </c>
      <c r="J4185" s="189">
        <v>3.69</v>
      </c>
    </row>
    <row r="4186" spans="1:10" ht="14.25" customHeight="1" x14ac:dyDescent="0.25">
      <c r="A4186" s="192" t="s">
        <v>2643</v>
      </c>
      <c r="B4186" s="192" t="s">
        <v>2642</v>
      </c>
      <c r="C4186" s="192" t="s">
        <v>1779</v>
      </c>
      <c r="D4186" s="230" t="s">
        <v>1780</v>
      </c>
      <c r="E4186" s="231"/>
      <c r="F4186" s="232"/>
      <c r="G4186" s="192" t="s">
        <v>1677</v>
      </c>
      <c r="H4186" s="191">
        <v>0.75</v>
      </c>
      <c r="I4186" s="190">
        <v>141.7756</v>
      </c>
      <c r="J4186" s="189">
        <v>106.33</v>
      </c>
    </row>
    <row r="4187" spans="1:10" ht="14.25" customHeight="1" x14ac:dyDescent="0.25">
      <c r="A4187" s="192" t="s">
        <v>2643</v>
      </c>
      <c r="B4187" s="192" t="s">
        <v>2642</v>
      </c>
      <c r="C4187" s="192" t="s">
        <v>1841</v>
      </c>
      <c r="D4187" s="230" t="s">
        <v>1842</v>
      </c>
      <c r="E4187" s="231"/>
      <c r="F4187" s="232"/>
      <c r="G4187" s="192" t="s">
        <v>19</v>
      </c>
      <c r="H4187" s="191">
        <v>1.85</v>
      </c>
      <c r="I4187" s="190">
        <v>16.1219</v>
      </c>
      <c r="J4187" s="189">
        <v>29.83</v>
      </c>
    </row>
    <row r="4188" spans="1:10" ht="14.25" customHeight="1" x14ac:dyDescent="0.25">
      <c r="A4188" s="192" t="s">
        <v>2643</v>
      </c>
      <c r="B4188" s="192" t="s">
        <v>2642</v>
      </c>
      <c r="C4188" s="192" t="s">
        <v>1675</v>
      </c>
      <c r="D4188" s="230" t="s">
        <v>1676</v>
      </c>
      <c r="E4188" s="231"/>
      <c r="F4188" s="232"/>
      <c r="G4188" s="192" t="s">
        <v>1677</v>
      </c>
      <c r="H4188" s="191">
        <v>0.75</v>
      </c>
      <c r="I4188" s="190">
        <v>170.13069999999999</v>
      </c>
      <c r="J4188" s="189">
        <v>127.6</v>
      </c>
    </row>
    <row r="4189" spans="1:10" ht="14.25" customHeight="1" x14ac:dyDescent="0.25">
      <c r="A4189" s="192" t="s">
        <v>2643</v>
      </c>
      <c r="B4189" s="192" t="s">
        <v>2642</v>
      </c>
      <c r="C4189" s="192" t="s">
        <v>1590</v>
      </c>
      <c r="D4189" s="230" t="s">
        <v>1591</v>
      </c>
      <c r="E4189" s="231"/>
      <c r="F4189" s="232"/>
      <c r="G4189" s="192" t="s">
        <v>1575</v>
      </c>
      <c r="H4189" s="191">
        <v>3.4</v>
      </c>
      <c r="I4189" s="190">
        <v>182.79329999999999</v>
      </c>
      <c r="J4189" s="189">
        <v>621.5</v>
      </c>
    </row>
    <row r="4190" spans="1:10" ht="14.25" customHeight="1" x14ac:dyDescent="0.25">
      <c r="A4190" s="192" t="s">
        <v>2643</v>
      </c>
      <c r="B4190" s="192" t="s">
        <v>2642</v>
      </c>
      <c r="C4190" s="192" t="s">
        <v>2164</v>
      </c>
      <c r="D4190" s="230" t="s">
        <v>2165</v>
      </c>
      <c r="E4190" s="231"/>
      <c r="F4190" s="232"/>
      <c r="G4190" s="192" t="s">
        <v>1606</v>
      </c>
      <c r="H4190" s="191">
        <v>0.05</v>
      </c>
      <c r="I4190" s="190">
        <v>35.711300000000001</v>
      </c>
      <c r="J4190" s="189">
        <v>1.79</v>
      </c>
    </row>
    <row r="4191" spans="1:10" ht="14.25" customHeight="1" x14ac:dyDescent="0.25">
      <c r="A4191" s="192" t="s">
        <v>2643</v>
      </c>
      <c r="B4191" s="192" t="s">
        <v>2642</v>
      </c>
      <c r="C4191" s="192" t="s">
        <v>1696</v>
      </c>
      <c r="D4191" s="230" t="s">
        <v>1697</v>
      </c>
      <c r="E4191" s="231"/>
      <c r="F4191" s="232"/>
      <c r="G4191" s="192" t="s">
        <v>1677</v>
      </c>
      <c r="H4191" s="191">
        <v>2.2000000000000002</v>
      </c>
      <c r="I4191" s="190">
        <v>72.913200000000003</v>
      </c>
      <c r="J4191" s="189">
        <v>160.41</v>
      </c>
    </row>
    <row r="4192" spans="1:10" ht="14.25" customHeight="1" x14ac:dyDescent="0.25">
      <c r="A4192" s="192" t="s">
        <v>2643</v>
      </c>
      <c r="B4192" s="192" t="s">
        <v>2642</v>
      </c>
      <c r="C4192" s="192" t="s">
        <v>1725</v>
      </c>
      <c r="D4192" s="230" t="s">
        <v>1726</v>
      </c>
      <c r="E4192" s="231"/>
      <c r="F4192" s="232"/>
      <c r="G4192" s="192" t="s">
        <v>1</v>
      </c>
      <c r="H4192" s="201">
        <v>680</v>
      </c>
      <c r="I4192" s="190">
        <v>0.54279999999999995</v>
      </c>
      <c r="J4192" s="189">
        <v>369.1</v>
      </c>
    </row>
    <row r="4193" spans="1:10" ht="14.25" customHeight="1" x14ac:dyDescent="0.25">
      <c r="A4193" s="192" t="s">
        <v>2643</v>
      </c>
      <c r="B4193" s="192" t="s">
        <v>2642</v>
      </c>
      <c r="C4193" s="192" t="s">
        <v>1667</v>
      </c>
      <c r="D4193" s="230" t="s">
        <v>1668</v>
      </c>
      <c r="E4193" s="231"/>
      <c r="F4193" s="232"/>
      <c r="G4193" s="192" t="s">
        <v>1575</v>
      </c>
      <c r="H4193" s="191">
        <v>24</v>
      </c>
      <c r="I4193" s="190">
        <v>76.963899999999995</v>
      </c>
      <c r="J4193" s="189">
        <v>1847.13</v>
      </c>
    </row>
    <row r="4194" spans="1:10" ht="22.9" customHeight="1" x14ac:dyDescent="0.25">
      <c r="A4194" s="192" t="s">
        <v>2643</v>
      </c>
      <c r="B4194" s="192" t="s">
        <v>2630</v>
      </c>
      <c r="C4194" s="192" t="s">
        <v>2765</v>
      </c>
      <c r="D4194" s="230" t="s">
        <v>1626</v>
      </c>
      <c r="E4194" s="231"/>
      <c r="F4194" s="232"/>
      <c r="G4194" s="192" t="s">
        <v>1575</v>
      </c>
      <c r="H4194" s="191">
        <v>0.9</v>
      </c>
      <c r="I4194" s="190">
        <v>80.018199999999993</v>
      </c>
      <c r="J4194" s="189">
        <v>72.02</v>
      </c>
    </row>
    <row r="4195" spans="1:10" ht="14.25" customHeight="1" x14ac:dyDescent="0.25">
      <c r="A4195" s="192" t="s">
        <v>2643</v>
      </c>
      <c r="B4195" s="192" t="s">
        <v>2630</v>
      </c>
      <c r="C4195" s="192" t="s">
        <v>2751</v>
      </c>
      <c r="D4195" s="230" t="s">
        <v>1647</v>
      </c>
      <c r="E4195" s="231"/>
      <c r="F4195" s="232"/>
      <c r="G4195" s="192" t="s">
        <v>19</v>
      </c>
      <c r="H4195" s="191">
        <v>0.64</v>
      </c>
      <c r="I4195" s="190">
        <v>20.415700000000001</v>
      </c>
      <c r="J4195" s="189">
        <v>13.07</v>
      </c>
    </row>
    <row r="4196" spans="1:10" ht="14.25" customHeight="1" x14ac:dyDescent="0.25">
      <c r="A4196" s="192" t="s">
        <v>2631</v>
      </c>
      <c r="B4196" s="192" t="s">
        <v>2642</v>
      </c>
      <c r="C4196" s="192" t="s">
        <v>2713</v>
      </c>
      <c r="D4196" s="230" t="s">
        <v>2768</v>
      </c>
      <c r="E4196" s="231"/>
      <c r="F4196" s="232"/>
      <c r="G4196" s="192" t="s">
        <v>0</v>
      </c>
      <c r="H4196" s="191">
        <v>0.46988489999999999</v>
      </c>
      <c r="I4196" s="190">
        <v>6.7</v>
      </c>
      <c r="J4196" s="189">
        <v>6.88</v>
      </c>
    </row>
    <row r="4197" spans="1:10" ht="14.25" customHeight="1" x14ac:dyDescent="0.25">
      <c r="A4197" s="192" t="s">
        <v>2631</v>
      </c>
      <c r="B4197" s="192" t="s">
        <v>2630</v>
      </c>
      <c r="C4197" s="192" t="s">
        <v>2743</v>
      </c>
      <c r="D4197" s="230" t="s">
        <v>2742</v>
      </c>
      <c r="E4197" s="231"/>
      <c r="F4197" s="232"/>
      <c r="G4197" s="192" t="s">
        <v>0</v>
      </c>
      <c r="H4197" s="191">
        <v>1.2719298999999999</v>
      </c>
      <c r="I4197" s="190">
        <v>8.93</v>
      </c>
      <c r="J4197" s="189">
        <v>24.84</v>
      </c>
    </row>
    <row r="4198" spans="1:10" ht="14.25" customHeight="1" x14ac:dyDescent="0.25">
      <c r="A4198" s="192" t="s">
        <v>2631</v>
      </c>
      <c r="B4198" s="192" t="s">
        <v>2630</v>
      </c>
      <c r="C4198" s="192" t="s">
        <v>2721</v>
      </c>
      <c r="D4198" s="230" t="s">
        <v>2720</v>
      </c>
      <c r="E4198" s="231"/>
      <c r="F4198" s="232"/>
      <c r="G4198" s="192" t="s">
        <v>0</v>
      </c>
      <c r="H4198" s="191">
        <v>6.3596493000000001</v>
      </c>
      <c r="I4198" s="190">
        <v>8.93</v>
      </c>
      <c r="J4198" s="189">
        <v>124.18</v>
      </c>
    </row>
    <row r="4199" spans="1:10" ht="14.25" customHeight="1" x14ac:dyDescent="0.25">
      <c r="A4199" s="192" t="s">
        <v>2631</v>
      </c>
      <c r="B4199" s="192" t="s">
        <v>2630</v>
      </c>
      <c r="C4199" s="192" t="s">
        <v>2639</v>
      </c>
      <c r="D4199" s="230" t="s">
        <v>2638</v>
      </c>
      <c r="E4199" s="231"/>
      <c r="F4199" s="232"/>
      <c r="G4199" s="192" t="s">
        <v>0</v>
      </c>
      <c r="H4199" s="191">
        <v>18.147279699999999</v>
      </c>
      <c r="I4199" s="190">
        <v>8.93</v>
      </c>
      <c r="J4199" s="189">
        <v>354.35</v>
      </c>
    </row>
    <row r="4200" spans="1:10" ht="14.25" customHeight="1" x14ac:dyDescent="0.25">
      <c r="A4200" s="192" t="s">
        <v>2631</v>
      </c>
      <c r="B4200" s="192" t="s">
        <v>2630</v>
      </c>
      <c r="C4200" s="192" t="s">
        <v>2646</v>
      </c>
      <c r="D4200" s="230" t="s">
        <v>2645</v>
      </c>
      <c r="E4200" s="231"/>
      <c r="F4200" s="232"/>
      <c r="G4200" s="192" t="s">
        <v>0</v>
      </c>
      <c r="H4200" s="201">
        <v>103.61772620000001</v>
      </c>
      <c r="I4200" s="190">
        <v>6.46</v>
      </c>
      <c r="J4200" s="189">
        <v>1463.65</v>
      </c>
    </row>
    <row r="4201" spans="1:10" ht="14.25" customHeight="1" x14ac:dyDescent="0.25">
      <c r="A4201" s="239" t="s">
        <v>2627</v>
      </c>
      <c r="B4201" s="240"/>
      <c r="C4201" s="240"/>
      <c r="D4201" s="240"/>
      <c r="E4201" s="241"/>
      <c r="F4201" s="188">
        <v>902.72</v>
      </c>
      <c r="G4201" s="239" t="s">
        <v>2626</v>
      </c>
      <c r="H4201" s="240"/>
      <c r="I4201" s="241"/>
      <c r="J4201" s="188">
        <v>6655.8</v>
      </c>
    </row>
    <row r="4202" spans="1:10" ht="14.25" customHeight="1" x14ac:dyDescent="0.25">
      <c r="A4202" s="239" t="s">
        <v>2625</v>
      </c>
      <c r="B4202" s="240"/>
      <c r="C4202" s="240"/>
      <c r="D4202" s="240"/>
      <c r="E4202" s="241"/>
      <c r="F4202" s="188">
        <v>1071.75</v>
      </c>
      <c r="G4202" s="239" t="s">
        <v>2624</v>
      </c>
      <c r="H4202" s="240"/>
      <c r="I4202" s="241"/>
      <c r="J4202" s="188">
        <v>1495.56</v>
      </c>
    </row>
    <row r="4203" spans="1:10" ht="14.25" customHeight="1" x14ac:dyDescent="0.25">
      <c r="A4203" s="239" t="s">
        <v>2623</v>
      </c>
      <c r="B4203" s="240"/>
      <c r="C4203" s="240"/>
      <c r="D4203" s="240"/>
      <c r="E4203" s="241"/>
      <c r="F4203" s="188">
        <v>1974.47</v>
      </c>
      <c r="G4203" s="239" t="s">
        <v>2622</v>
      </c>
      <c r="H4203" s="240"/>
      <c r="I4203" s="241"/>
      <c r="J4203" s="188">
        <v>8151.36</v>
      </c>
    </row>
    <row r="4204" spans="1:10" ht="14.25" customHeight="1" x14ac:dyDescent="0.25">
      <c r="A4204" s="196" t="s">
        <v>1402</v>
      </c>
      <c r="B4204" s="196" t="s">
        <v>2642</v>
      </c>
      <c r="C4204" s="196" t="s">
        <v>3354</v>
      </c>
      <c r="D4204" s="233" t="s">
        <v>600</v>
      </c>
      <c r="E4204" s="234"/>
      <c r="F4204" s="234"/>
      <c r="G4204" s="234"/>
      <c r="H4204" s="234"/>
      <c r="I4204" s="235"/>
      <c r="J4204" s="196" t="s">
        <v>1</v>
      </c>
    </row>
    <row r="4205" spans="1:10" ht="14.25" customHeight="1" x14ac:dyDescent="0.25">
      <c r="A4205" s="195" t="s">
        <v>74</v>
      </c>
      <c r="B4205" s="195" t="s">
        <v>75</v>
      </c>
      <c r="C4205" s="195" t="s">
        <v>29</v>
      </c>
      <c r="D4205" s="236" t="s">
        <v>30</v>
      </c>
      <c r="E4205" s="237"/>
      <c r="F4205" s="238"/>
      <c r="G4205" s="195" t="s">
        <v>2635</v>
      </c>
      <c r="H4205" s="195" t="s">
        <v>1465</v>
      </c>
      <c r="I4205" s="194" t="s">
        <v>2634</v>
      </c>
      <c r="J4205" s="193" t="s">
        <v>76</v>
      </c>
    </row>
    <row r="4206" spans="1:10" ht="14.25" customHeight="1" x14ac:dyDescent="0.25">
      <c r="A4206" s="192" t="s">
        <v>2643</v>
      </c>
      <c r="B4206" s="192" t="s">
        <v>2642</v>
      </c>
      <c r="C4206" s="192" t="s">
        <v>1644</v>
      </c>
      <c r="D4206" s="230" t="s">
        <v>1645</v>
      </c>
      <c r="E4206" s="231"/>
      <c r="F4206" s="232"/>
      <c r="G4206" s="192" t="s">
        <v>19</v>
      </c>
      <c r="H4206" s="191">
        <v>49.28</v>
      </c>
      <c r="I4206" s="190">
        <v>7.8502999999999998</v>
      </c>
      <c r="J4206" s="189">
        <v>386.86</v>
      </c>
    </row>
    <row r="4207" spans="1:10" ht="14.25" customHeight="1" x14ac:dyDescent="0.25">
      <c r="A4207" s="192" t="s">
        <v>2643</v>
      </c>
      <c r="B4207" s="192" t="s">
        <v>2642</v>
      </c>
      <c r="C4207" s="192" t="s">
        <v>1582</v>
      </c>
      <c r="D4207" s="230" t="s">
        <v>1583</v>
      </c>
      <c r="E4207" s="231"/>
      <c r="F4207" s="232"/>
      <c r="G4207" s="192" t="s">
        <v>1584</v>
      </c>
      <c r="H4207" s="191">
        <v>3.7631999999999999</v>
      </c>
      <c r="I4207" s="190">
        <v>37.0642</v>
      </c>
      <c r="J4207" s="189">
        <v>139.47999999999999</v>
      </c>
    </row>
    <row r="4208" spans="1:10" ht="14.25" customHeight="1" x14ac:dyDescent="0.25">
      <c r="A4208" s="192" t="s">
        <v>2643</v>
      </c>
      <c r="B4208" s="192" t="s">
        <v>2642</v>
      </c>
      <c r="C4208" s="192" t="s">
        <v>1779</v>
      </c>
      <c r="D4208" s="230" t="s">
        <v>1780</v>
      </c>
      <c r="E4208" s="231"/>
      <c r="F4208" s="232"/>
      <c r="G4208" s="192" t="s">
        <v>1677</v>
      </c>
      <c r="H4208" s="191">
        <v>0.2016</v>
      </c>
      <c r="I4208" s="190">
        <v>141.7756</v>
      </c>
      <c r="J4208" s="189">
        <v>28.58</v>
      </c>
    </row>
    <row r="4209" spans="1:10" ht="14.25" customHeight="1" x14ac:dyDescent="0.25">
      <c r="A4209" s="192" t="s">
        <v>2643</v>
      </c>
      <c r="B4209" s="192" t="s">
        <v>2642</v>
      </c>
      <c r="C4209" s="192" t="s">
        <v>1841</v>
      </c>
      <c r="D4209" s="230" t="s">
        <v>1842</v>
      </c>
      <c r="E4209" s="231"/>
      <c r="F4209" s="232"/>
      <c r="G4209" s="192" t="s">
        <v>19</v>
      </c>
      <c r="H4209" s="191">
        <v>2.3519999999999999</v>
      </c>
      <c r="I4209" s="190">
        <v>16.1219</v>
      </c>
      <c r="J4209" s="189">
        <v>37.92</v>
      </c>
    </row>
    <row r="4210" spans="1:10" ht="14.25" customHeight="1" x14ac:dyDescent="0.25">
      <c r="A4210" s="192" t="s">
        <v>2643</v>
      </c>
      <c r="B4210" s="192" t="s">
        <v>2642</v>
      </c>
      <c r="C4210" s="192" t="s">
        <v>1675</v>
      </c>
      <c r="D4210" s="230" t="s">
        <v>1676</v>
      </c>
      <c r="E4210" s="231"/>
      <c r="F4210" s="232"/>
      <c r="G4210" s="192" t="s">
        <v>1677</v>
      </c>
      <c r="H4210" s="191">
        <v>0.94079999999999997</v>
      </c>
      <c r="I4210" s="190">
        <v>170.13069999999999</v>
      </c>
      <c r="J4210" s="189">
        <v>160.06</v>
      </c>
    </row>
    <row r="4211" spans="1:10" ht="14.25" customHeight="1" x14ac:dyDescent="0.25">
      <c r="A4211" s="192" t="s">
        <v>2643</v>
      </c>
      <c r="B4211" s="192" t="s">
        <v>2642</v>
      </c>
      <c r="C4211" s="192" t="s">
        <v>1590</v>
      </c>
      <c r="D4211" s="230" t="s">
        <v>1591</v>
      </c>
      <c r="E4211" s="231"/>
      <c r="F4211" s="232"/>
      <c r="G4211" s="192" t="s">
        <v>1575</v>
      </c>
      <c r="H4211" s="191">
        <v>3.2404000000000002</v>
      </c>
      <c r="I4211" s="190">
        <v>182.79329999999999</v>
      </c>
      <c r="J4211" s="189">
        <v>592.32000000000005</v>
      </c>
    </row>
    <row r="4212" spans="1:10" ht="14.25" customHeight="1" x14ac:dyDescent="0.25">
      <c r="A4212" s="192" t="s">
        <v>2643</v>
      </c>
      <c r="B4212" s="192" t="s">
        <v>2642</v>
      </c>
      <c r="C4212" s="192" t="s">
        <v>2164</v>
      </c>
      <c r="D4212" s="230" t="s">
        <v>2165</v>
      </c>
      <c r="E4212" s="231"/>
      <c r="F4212" s="232"/>
      <c r="G4212" s="192" t="s">
        <v>1606</v>
      </c>
      <c r="H4212" s="191">
        <v>5.0000000000000001E-3</v>
      </c>
      <c r="I4212" s="190">
        <v>35.711300000000001</v>
      </c>
      <c r="J4212" s="189">
        <v>0.18</v>
      </c>
    </row>
    <row r="4213" spans="1:10" ht="14.25" customHeight="1" x14ac:dyDescent="0.25">
      <c r="A4213" s="192" t="s">
        <v>2643</v>
      </c>
      <c r="B4213" s="192" t="s">
        <v>2642</v>
      </c>
      <c r="C4213" s="192" t="s">
        <v>1696</v>
      </c>
      <c r="D4213" s="230" t="s">
        <v>1697</v>
      </c>
      <c r="E4213" s="231"/>
      <c r="F4213" s="232"/>
      <c r="G4213" s="192" t="s">
        <v>1677</v>
      </c>
      <c r="H4213" s="191">
        <v>1.5456000000000001</v>
      </c>
      <c r="I4213" s="190">
        <v>72.913200000000003</v>
      </c>
      <c r="J4213" s="189">
        <v>112.69</v>
      </c>
    </row>
    <row r="4214" spans="1:10" ht="14.25" customHeight="1" x14ac:dyDescent="0.25">
      <c r="A4214" s="192" t="s">
        <v>2643</v>
      </c>
      <c r="B4214" s="192" t="s">
        <v>2642</v>
      </c>
      <c r="C4214" s="192" t="s">
        <v>2053</v>
      </c>
      <c r="D4214" s="230" t="s">
        <v>2054</v>
      </c>
      <c r="E4214" s="231"/>
      <c r="F4214" s="232"/>
      <c r="G4214" s="192" t="s">
        <v>1</v>
      </c>
      <c r="H4214" s="191">
        <v>1</v>
      </c>
      <c r="I4214" s="190">
        <v>404.7167</v>
      </c>
      <c r="J4214" s="189">
        <v>404.72</v>
      </c>
    </row>
    <row r="4215" spans="1:10" ht="14.25" customHeight="1" x14ac:dyDescent="0.25">
      <c r="A4215" s="192" t="s">
        <v>2643</v>
      </c>
      <c r="B4215" s="192" t="s">
        <v>2642</v>
      </c>
      <c r="C4215" s="192" t="s">
        <v>2475</v>
      </c>
      <c r="D4215" s="230" t="s">
        <v>2476</v>
      </c>
      <c r="E4215" s="231"/>
      <c r="F4215" s="232"/>
      <c r="G4215" s="192" t="s">
        <v>10</v>
      </c>
      <c r="H4215" s="191">
        <v>0.52500000000000002</v>
      </c>
      <c r="I4215" s="190">
        <v>15.1173</v>
      </c>
      <c r="J4215" s="189">
        <v>7.94</v>
      </c>
    </row>
    <row r="4216" spans="1:10" ht="14.25" customHeight="1" x14ac:dyDescent="0.25">
      <c r="A4216" s="192" t="s">
        <v>2643</v>
      </c>
      <c r="B4216" s="192" t="s">
        <v>2642</v>
      </c>
      <c r="C4216" s="192" t="s">
        <v>1667</v>
      </c>
      <c r="D4216" s="230" t="s">
        <v>1668</v>
      </c>
      <c r="E4216" s="231"/>
      <c r="F4216" s="232"/>
      <c r="G4216" s="192" t="s">
        <v>1575</v>
      </c>
      <c r="H4216" s="191">
        <v>4.47</v>
      </c>
      <c r="I4216" s="190">
        <v>76.963899999999995</v>
      </c>
      <c r="J4216" s="189">
        <v>344.03</v>
      </c>
    </row>
    <row r="4217" spans="1:10" ht="14.25" customHeight="1" x14ac:dyDescent="0.25">
      <c r="A4217" s="192" t="s">
        <v>2643</v>
      </c>
      <c r="B4217" s="192" t="s">
        <v>2630</v>
      </c>
      <c r="C4217" s="192" t="s">
        <v>2791</v>
      </c>
      <c r="D4217" s="230" t="s">
        <v>2158</v>
      </c>
      <c r="E4217" s="231"/>
      <c r="F4217" s="232"/>
      <c r="G4217" s="192" t="s">
        <v>1</v>
      </c>
      <c r="H4217" s="191">
        <v>0.09</v>
      </c>
      <c r="I4217" s="190">
        <v>6.0761000000000003</v>
      </c>
      <c r="J4217" s="189">
        <v>0.55000000000000004</v>
      </c>
    </row>
    <row r="4218" spans="1:10" ht="14.25" customHeight="1" x14ac:dyDescent="0.25">
      <c r="A4218" s="192" t="s">
        <v>2643</v>
      </c>
      <c r="B4218" s="192" t="s">
        <v>2630</v>
      </c>
      <c r="C4218" s="192" t="s">
        <v>2773</v>
      </c>
      <c r="D4218" s="230" t="s">
        <v>2014</v>
      </c>
      <c r="E4218" s="231"/>
      <c r="F4218" s="232"/>
      <c r="G4218" s="192" t="s">
        <v>19</v>
      </c>
      <c r="H4218" s="191">
        <v>1.3216000000000001</v>
      </c>
      <c r="I4218" s="190">
        <v>6.8537999999999997</v>
      </c>
      <c r="J4218" s="189">
        <v>9.06</v>
      </c>
    </row>
    <row r="4219" spans="1:10" ht="22.9" customHeight="1" x14ac:dyDescent="0.25">
      <c r="A4219" s="192" t="s">
        <v>2643</v>
      </c>
      <c r="B4219" s="192" t="s">
        <v>2630</v>
      </c>
      <c r="C4219" s="192" t="s">
        <v>2765</v>
      </c>
      <c r="D4219" s="230" t="s">
        <v>1626</v>
      </c>
      <c r="E4219" s="231"/>
      <c r="F4219" s="232"/>
      <c r="G4219" s="192" t="s">
        <v>1575</v>
      </c>
      <c r="H4219" s="191">
        <v>0.47599999999999998</v>
      </c>
      <c r="I4219" s="190">
        <v>80.018199999999993</v>
      </c>
      <c r="J4219" s="189">
        <v>38.090000000000003</v>
      </c>
    </row>
    <row r="4220" spans="1:10" ht="14.25" customHeight="1" x14ac:dyDescent="0.25">
      <c r="A4220" s="192" t="s">
        <v>2725</v>
      </c>
      <c r="B4220" s="192" t="s">
        <v>2642</v>
      </c>
      <c r="C4220" s="192" t="s">
        <v>2103</v>
      </c>
      <c r="D4220" s="230" t="s">
        <v>2104</v>
      </c>
      <c r="E4220" s="231"/>
      <c r="F4220" s="232"/>
      <c r="G4220" s="192" t="s">
        <v>0</v>
      </c>
      <c r="H4220" s="191">
        <v>0.21840000000000001</v>
      </c>
      <c r="I4220" s="190">
        <v>2.5114999999999998</v>
      </c>
      <c r="J4220" s="189">
        <v>0.55000000000000004</v>
      </c>
    </row>
    <row r="4221" spans="1:10" ht="14.25" customHeight="1" x14ac:dyDescent="0.25">
      <c r="A4221" s="192" t="s">
        <v>2725</v>
      </c>
      <c r="B4221" s="192" t="s">
        <v>2642</v>
      </c>
      <c r="C4221" s="192" t="s">
        <v>2083</v>
      </c>
      <c r="D4221" s="230" t="s">
        <v>2084</v>
      </c>
      <c r="E4221" s="231"/>
      <c r="F4221" s="232"/>
      <c r="G4221" s="192" t="s">
        <v>0</v>
      </c>
      <c r="H4221" s="191">
        <v>0.36399999999999999</v>
      </c>
      <c r="I4221" s="190">
        <v>1.7499</v>
      </c>
      <c r="J4221" s="189">
        <v>0.64</v>
      </c>
    </row>
    <row r="4222" spans="1:10" ht="14.25" customHeight="1" x14ac:dyDescent="0.25">
      <c r="A4222" s="192" t="s">
        <v>2631</v>
      </c>
      <c r="B4222" s="192" t="s">
        <v>2642</v>
      </c>
      <c r="C4222" s="192" t="s">
        <v>2771</v>
      </c>
      <c r="D4222" s="230" t="s">
        <v>2770</v>
      </c>
      <c r="E4222" s="231"/>
      <c r="F4222" s="232"/>
      <c r="G4222" s="192" t="s">
        <v>0</v>
      </c>
      <c r="H4222" s="191">
        <v>15.6576</v>
      </c>
      <c r="I4222" s="190">
        <v>8.93</v>
      </c>
      <c r="J4222" s="189">
        <v>305.74</v>
      </c>
    </row>
    <row r="4223" spans="1:10" ht="14.25" customHeight="1" x14ac:dyDescent="0.25">
      <c r="A4223" s="192" t="s">
        <v>2631</v>
      </c>
      <c r="B4223" s="192" t="s">
        <v>2642</v>
      </c>
      <c r="C4223" s="192" t="s">
        <v>2769</v>
      </c>
      <c r="D4223" s="230" t="s">
        <v>2768</v>
      </c>
      <c r="E4223" s="231"/>
      <c r="F4223" s="232"/>
      <c r="G4223" s="192" t="s">
        <v>0</v>
      </c>
      <c r="H4223" s="191">
        <v>0.21840000000000001</v>
      </c>
      <c r="I4223" s="190">
        <v>6.7</v>
      </c>
      <c r="J4223" s="189">
        <v>3.2</v>
      </c>
    </row>
    <row r="4224" spans="1:10" ht="14.25" customHeight="1" x14ac:dyDescent="0.25">
      <c r="A4224" s="192" t="s">
        <v>2631</v>
      </c>
      <c r="B4224" s="192" t="s">
        <v>2642</v>
      </c>
      <c r="C4224" s="192" t="s">
        <v>2641</v>
      </c>
      <c r="D4224" s="230" t="s">
        <v>2640</v>
      </c>
      <c r="E4224" s="231"/>
      <c r="F4224" s="232"/>
      <c r="G4224" s="192" t="s">
        <v>0</v>
      </c>
      <c r="H4224" s="191">
        <v>2.9403494999999999</v>
      </c>
      <c r="I4224" s="190">
        <v>6.46</v>
      </c>
      <c r="J4224" s="189">
        <v>41.53</v>
      </c>
    </row>
    <row r="4225" spans="1:10" ht="14.25" customHeight="1" x14ac:dyDescent="0.25">
      <c r="A4225" s="192" t="s">
        <v>2631</v>
      </c>
      <c r="B4225" s="192" t="s">
        <v>2630</v>
      </c>
      <c r="C4225" s="192" t="s">
        <v>2743</v>
      </c>
      <c r="D4225" s="230" t="s">
        <v>2742</v>
      </c>
      <c r="E4225" s="231"/>
      <c r="F4225" s="232"/>
      <c r="G4225" s="192" t="s">
        <v>0</v>
      </c>
      <c r="H4225" s="191">
        <v>3.5840000000000001</v>
      </c>
      <c r="I4225" s="190">
        <v>8.93</v>
      </c>
      <c r="J4225" s="189">
        <v>69.98</v>
      </c>
    </row>
    <row r="4226" spans="1:10" ht="14.25" customHeight="1" x14ac:dyDescent="0.25">
      <c r="A4226" s="192" t="s">
        <v>2631</v>
      </c>
      <c r="B4226" s="192" t="s">
        <v>2630</v>
      </c>
      <c r="C4226" s="192" t="s">
        <v>2723</v>
      </c>
      <c r="D4226" s="230" t="s">
        <v>2722</v>
      </c>
      <c r="E4226" s="231"/>
      <c r="F4226" s="232"/>
      <c r="G4226" s="192" t="s">
        <v>0</v>
      </c>
      <c r="H4226" s="191">
        <v>0.26</v>
      </c>
      <c r="I4226" s="190">
        <v>6.7</v>
      </c>
      <c r="J4226" s="189">
        <v>3.81</v>
      </c>
    </row>
    <row r="4227" spans="1:10" ht="14.25" customHeight="1" x14ac:dyDescent="0.25">
      <c r="A4227" s="192" t="s">
        <v>2631</v>
      </c>
      <c r="B4227" s="192" t="s">
        <v>2630</v>
      </c>
      <c r="C4227" s="192" t="s">
        <v>2719</v>
      </c>
      <c r="D4227" s="230" t="s">
        <v>2718</v>
      </c>
      <c r="E4227" s="231"/>
      <c r="F4227" s="232"/>
      <c r="G4227" s="192" t="s">
        <v>0</v>
      </c>
      <c r="H4227" s="191">
        <v>0.26</v>
      </c>
      <c r="I4227" s="190">
        <v>8.93</v>
      </c>
      <c r="J4227" s="189">
        <v>5.08</v>
      </c>
    </row>
    <row r="4228" spans="1:10" ht="14.25" customHeight="1" x14ac:dyDescent="0.25">
      <c r="A4228" s="192" t="s">
        <v>2631</v>
      </c>
      <c r="B4228" s="192" t="s">
        <v>2630</v>
      </c>
      <c r="C4228" s="192" t="s">
        <v>2639</v>
      </c>
      <c r="D4228" s="230" t="s">
        <v>2638</v>
      </c>
      <c r="E4228" s="231"/>
      <c r="F4228" s="232"/>
      <c r="G4228" s="192" t="s">
        <v>0</v>
      </c>
      <c r="H4228" s="191">
        <v>3.8643494999999999</v>
      </c>
      <c r="I4228" s="190">
        <v>8.93</v>
      </c>
      <c r="J4228" s="189">
        <v>75.459999999999994</v>
      </c>
    </row>
    <row r="4229" spans="1:10" ht="14.25" customHeight="1" x14ac:dyDescent="0.25">
      <c r="A4229" s="192" t="s">
        <v>2631</v>
      </c>
      <c r="B4229" s="192" t="s">
        <v>2630</v>
      </c>
      <c r="C4229" s="192" t="s">
        <v>2646</v>
      </c>
      <c r="D4229" s="230" t="s">
        <v>2645</v>
      </c>
      <c r="E4229" s="231"/>
      <c r="F4229" s="232"/>
      <c r="G4229" s="192" t="s">
        <v>0</v>
      </c>
      <c r="H4229" s="191">
        <v>35.111199999999997</v>
      </c>
      <c r="I4229" s="190">
        <v>6.46</v>
      </c>
      <c r="J4229" s="189">
        <v>495.96</v>
      </c>
    </row>
    <row r="4230" spans="1:10" ht="14.25" customHeight="1" x14ac:dyDescent="0.25">
      <c r="A4230" s="239" t="s">
        <v>2627</v>
      </c>
      <c r="B4230" s="240"/>
      <c r="C4230" s="240"/>
      <c r="D4230" s="240"/>
      <c r="E4230" s="241"/>
      <c r="F4230" s="188">
        <v>457.75</v>
      </c>
      <c r="G4230" s="239" t="s">
        <v>2626</v>
      </c>
      <c r="H4230" s="240"/>
      <c r="I4230" s="241"/>
      <c r="J4230" s="188">
        <v>3733.62</v>
      </c>
    </row>
    <row r="4231" spans="1:10" ht="14.25" customHeight="1" x14ac:dyDescent="0.25">
      <c r="A4231" s="239" t="s">
        <v>2625</v>
      </c>
      <c r="B4231" s="240"/>
      <c r="C4231" s="240"/>
      <c r="D4231" s="240"/>
      <c r="E4231" s="241"/>
      <c r="F4231" s="188">
        <v>543.26</v>
      </c>
      <c r="G4231" s="239" t="s">
        <v>2624</v>
      </c>
      <c r="H4231" s="240"/>
      <c r="I4231" s="241"/>
      <c r="J4231" s="188">
        <v>838.94</v>
      </c>
    </row>
    <row r="4232" spans="1:10" ht="14.25" customHeight="1" x14ac:dyDescent="0.25">
      <c r="A4232" s="239" t="s">
        <v>2623</v>
      </c>
      <c r="B4232" s="240"/>
      <c r="C4232" s="240"/>
      <c r="D4232" s="240"/>
      <c r="E4232" s="241"/>
      <c r="F4232" s="188">
        <v>1001.01</v>
      </c>
      <c r="G4232" s="239" t="s">
        <v>2622</v>
      </c>
      <c r="H4232" s="240"/>
      <c r="I4232" s="241"/>
      <c r="J4232" s="188">
        <v>4572.5600000000004</v>
      </c>
    </row>
    <row r="4233" spans="1:10" ht="14.25" customHeight="1" x14ac:dyDescent="0.25">
      <c r="A4233" s="196" t="s">
        <v>1403</v>
      </c>
      <c r="B4233" s="196" t="s">
        <v>2630</v>
      </c>
      <c r="C4233" s="196" t="s">
        <v>3335</v>
      </c>
      <c r="D4233" s="233" t="s">
        <v>603</v>
      </c>
      <c r="E4233" s="234"/>
      <c r="F4233" s="234"/>
      <c r="G4233" s="234"/>
      <c r="H4233" s="234"/>
      <c r="I4233" s="235"/>
      <c r="J4233" s="196" t="s">
        <v>1</v>
      </c>
    </row>
    <row r="4234" spans="1:10" ht="14.25" customHeight="1" x14ac:dyDescent="0.25">
      <c r="A4234" s="195" t="s">
        <v>74</v>
      </c>
      <c r="B4234" s="195" t="s">
        <v>75</v>
      </c>
      <c r="C4234" s="195" t="s">
        <v>29</v>
      </c>
      <c r="D4234" s="236" t="s">
        <v>30</v>
      </c>
      <c r="E4234" s="237"/>
      <c r="F4234" s="238"/>
      <c r="G4234" s="195" t="s">
        <v>2635</v>
      </c>
      <c r="H4234" s="195" t="s">
        <v>1465</v>
      </c>
      <c r="I4234" s="194" t="s">
        <v>2634</v>
      </c>
      <c r="J4234" s="193" t="s">
        <v>76</v>
      </c>
    </row>
    <row r="4235" spans="1:10" ht="14.25" customHeight="1" x14ac:dyDescent="0.25">
      <c r="A4235" s="192" t="s">
        <v>2643</v>
      </c>
      <c r="B4235" s="192" t="s">
        <v>2630</v>
      </c>
      <c r="C4235" s="192" t="s">
        <v>2784</v>
      </c>
      <c r="D4235" s="230" t="s">
        <v>1998</v>
      </c>
      <c r="E4235" s="231"/>
      <c r="F4235" s="232"/>
      <c r="G4235" s="192" t="s">
        <v>1</v>
      </c>
      <c r="H4235" s="191">
        <v>2.92E-2</v>
      </c>
      <c r="I4235" s="190">
        <v>46.745399999999997</v>
      </c>
      <c r="J4235" s="189">
        <v>1.36</v>
      </c>
    </row>
    <row r="4236" spans="1:10" ht="14.25" customHeight="1" x14ac:dyDescent="0.25">
      <c r="A4236" s="192" t="s">
        <v>2643</v>
      </c>
      <c r="B4236" s="192" t="s">
        <v>2630</v>
      </c>
      <c r="C4236" s="192" t="s">
        <v>3334</v>
      </c>
      <c r="D4236" s="230" t="s">
        <v>1857</v>
      </c>
      <c r="E4236" s="231"/>
      <c r="F4236" s="232"/>
      <c r="G4236" s="192" t="s">
        <v>1</v>
      </c>
      <c r="H4236" s="191">
        <v>1</v>
      </c>
      <c r="I4236" s="190">
        <v>42.370699999999999</v>
      </c>
      <c r="J4236" s="189">
        <v>42.37</v>
      </c>
    </row>
    <row r="4237" spans="1:10" ht="14.25" customHeight="1" x14ac:dyDescent="0.25">
      <c r="A4237" s="192" t="s">
        <v>2643</v>
      </c>
      <c r="B4237" s="192" t="s">
        <v>2630</v>
      </c>
      <c r="C4237" s="192" t="s">
        <v>2782</v>
      </c>
      <c r="D4237" s="230" t="s">
        <v>1928</v>
      </c>
      <c r="E4237" s="231"/>
      <c r="F4237" s="232"/>
      <c r="G4237" s="192" t="s">
        <v>1</v>
      </c>
      <c r="H4237" s="191">
        <v>4.3999999999999997E-2</v>
      </c>
      <c r="I4237" s="190">
        <v>52.967399999999998</v>
      </c>
      <c r="J4237" s="189">
        <v>2.33</v>
      </c>
    </row>
    <row r="4238" spans="1:10" ht="14.25" customHeight="1" x14ac:dyDescent="0.25">
      <c r="A4238" s="192" t="s">
        <v>2643</v>
      </c>
      <c r="B4238" s="192" t="s">
        <v>2630</v>
      </c>
      <c r="C4238" s="192" t="s">
        <v>2776</v>
      </c>
      <c r="D4238" s="230" t="s">
        <v>2260</v>
      </c>
      <c r="E4238" s="231"/>
      <c r="F4238" s="232"/>
      <c r="G4238" s="192" t="s">
        <v>1</v>
      </c>
      <c r="H4238" s="191">
        <v>1.54E-2</v>
      </c>
      <c r="I4238" s="190">
        <v>1.4663999999999999</v>
      </c>
      <c r="J4238" s="189">
        <v>0.02</v>
      </c>
    </row>
    <row r="4239" spans="1:10" ht="14.25" customHeight="1" x14ac:dyDescent="0.25">
      <c r="A4239" s="192" t="s">
        <v>2631</v>
      </c>
      <c r="B4239" s="192" t="s">
        <v>2630</v>
      </c>
      <c r="C4239" s="192" t="s">
        <v>2723</v>
      </c>
      <c r="D4239" s="230" t="s">
        <v>2722</v>
      </c>
      <c r="E4239" s="231"/>
      <c r="F4239" s="232"/>
      <c r="G4239" s="192" t="s">
        <v>0</v>
      </c>
      <c r="H4239" s="191">
        <v>0.36757620000000002</v>
      </c>
      <c r="I4239" s="190">
        <v>6.7</v>
      </c>
      <c r="J4239" s="189">
        <v>5.39</v>
      </c>
    </row>
    <row r="4240" spans="1:10" ht="14.25" customHeight="1" x14ac:dyDescent="0.25">
      <c r="A4240" s="192" t="s">
        <v>2631</v>
      </c>
      <c r="B4240" s="192" t="s">
        <v>2630</v>
      </c>
      <c r="C4240" s="192" t="s">
        <v>2719</v>
      </c>
      <c r="D4240" s="230" t="s">
        <v>2718</v>
      </c>
      <c r="E4240" s="231"/>
      <c r="F4240" s="232"/>
      <c r="G4240" s="192" t="s">
        <v>0</v>
      </c>
      <c r="H4240" s="191">
        <v>0.36757620000000002</v>
      </c>
      <c r="I4240" s="190">
        <v>8.93</v>
      </c>
      <c r="J4240" s="189">
        <v>7.18</v>
      </c>
    </row>
    <row r="4241" spans="1:10" ht="14.25" customHeight="1" x14ac:dyDescent="0.25">
      <c r="A4241" s="239" t="s">
        <v>2627</v>
      </c>
      <c r="B4241" s="240"/>
      <c r="C4241" s="240"/>
      <c r="D4241" s="240"/>
      <c r="E4241" s="241"/>
      <c r="F4241" s="188">
        <v>5.75</v>
      </c>
      <c r="G4241" s="239" t="s">
        <v>2626</v>
      </c>
      <c r="H4241" s="240"/>
      <c r="I4241" s="241"/>
      <c r="J4241" s="188">
        <v>63.85</v>
      </c>
    </row>
    <row r="4242" spans="1:10" ht="14.25" customHeight="1" x14ac:dyDescent="0.25">
      <c r="A4242" s="239" t="s">
        <v>2625</v>
      </c>
      <c r="B4242" s="240"/>
      <c r="C4242" s="240"/>
      <c r="D4242" s="240"/>
      <c r="E4242" s="241"/>
      <c r="F4242" s="188">
        <v>6.82</v>
      </c>
      <c r="G4242" s="239" t="s">
        <v>2624</v>
      </c>
      <c r="H4242" s="240"/>
      <c r="I4242" s="241"/>
      <c r="J4242" s="188">
        <v>14.35</v>
      </c>
    </row>
    <row r="4243" spans="1:10" ht="14.25" customHeight="1" x14ac:dyDescent="0.25">
      <c r="A4243" s="239" t="s">
        <v>2623</v>
      </c>
      <c r="B4243" s="240"/>
      <c r="C4243" s="240"/>
      <c r="D4243" s="240"/>
      <c r="E4243" s="241"/>
      <c r="F4243" s="188">
        <v>12.57</v>
      </c>
      <c r="G4243" s="239" t="s">
        <v>2622</v>
      </c>
      <c r="H4243" s="240"/>
      <c r="I4243" s="241"/>
      <c r="J4243" s="188">
        <v>78.2</v>
      </c>
    </row>
    <row r="4244" spans="1:10" ht="14.25" customHeight="1" x14ac:dyDescent="0.25">
      <c r="A4244" s="196" t="s">
        <v>1404</v>
      </c>
      <c r="B4244" s="196" t="s">
        <v>2630</v>
      </c>
      <c r="C4244" s="196" t="s">
        <v>3353</v>
      </c>
      <c r="D4244" s="233" t="s">
        <v>604</v>
      </c>
      <c r="E4244" s="234"/>
      <c r="F4244" s="234"/>
      <c r="G4244" s="234"/>
      <c r="H4244" s="234"/>
      <c r="I4244" s="235"/>
      <c r="J4244" s="196" t="s">
        <v>1</v>
      </c>
    </row>
    <row r="4245" spans="1:10" ht="14.25" customHeight="1" x14ac:dyDescent="0.25">
      <c r="A4245" s="195" t="s">
        <v>74</v>
      </c>
      <c r="B4245" s="195" t="s">
        <v>75</v>
      </c>
      <c r="C4245" s="195" t="s">
        <v>29</v>
      </c>
      <c r="D4245" s="236" t="s">
        <v>30</v>
      </c>
      <c r="E4245" s="237"/>
      <c r="F4245" s="238"/>
      <c r="G4245" s="195" t="s">
        <v>2635</v>
      </c>
      <c r="H4245" s="195" t="s">
        <v>1465</v>
      </c>
      <c r="I4245" s="194" t="s">
        <v>2634</v>
      </c>
      <c r="J4245" s="193" t="s">
        <v>76</v>
      </c>
    </row>
    <row r="4246" spans="1:10" ht="14.25" customHeight="1" x14ac:dyDescent="0.25">
      <c r="A4246" s="192" t="s">
        <v>2643</v>
      </c>
      <c r="B4246" s="192" t="s">
        <v>2630</v>
      </c>
      <c r="C4246" s="192" t="s">
        <v>2784</v>
      </c>
      <c r="D4246" s="230" t="s">
        <v>1998</v>
      </c>
      <c r="E4246" s="231"/>
      <c r="F4246" s="232"/>
      <c r="G4246" s="192" t="s">
        <v>1</v>
      </c>
      <c r="H4246" s="191">
        <v>6.6799999999999998E-2</v>
      </c>
      <c r="I4246" s="190">
        <v>46.745399999999997</v>
      </c>
      <c r="J4246" s="189">
        <v>3.12</v>
      </c>
    </row>
    <row r="4247" spans="1:10" ht="14.25" customHeight="1" x14ac:dyDescent="0.25">
      <c r="A4247" s="192" t="s">
        <v>2643</v>
      </c>
      <c r="B4247" s="192" t="s">
        <v>2630</v>
      </c>
      <c r="C4247" s="192" t="s">
        <v>3352</v>
      </c>
      <c r="D4247" s="230" t="s">
        <v>2011</v>
      </c>
      <c r="E4247" s="231"/>
      <c r="F4247" s="232"/>
      <c r="G4247" s="192" t="s">
        <v>1</v>
      </c>
      <c r="H4247" s="191">
        <v>1</v>
      </c>
      <c r="I4247" s="190">
        <v>64.884600000000006</v>
      </c>
      <c r="J4247" s="189">
        <v>64.88</v>
      </c>
    </row>
    <row r="4248" spans="1:10" ht="14.25" customHeight="1" x14ac:dyDescent="0.25">
      <c r="A4248" s="192" t="s">
        <v>2643</v>
      </c>
      <c r="B4248" s="192" t="s">
        <v>2630</v>
      </c>
      <c r="C4248" s="192" t="s">
        <v>2782</v>
      </c>
      <c r="D4248" s="230" t="s">
        <v>1928</v>
      </c>
      <c r="E4248" s="231"/>
      <c r="F4248" s="232"/>
      <c r="G4248" s="192" t="s">
        <v>1</v>
      </c>
      <c r="H4248" s="191">
        <v>0.104</v>
      </c>
      <c r="I4248" s="190">
        <v>52.967399999999998</v>
      </c>
      <c r="J4248" s="189">
        <v>5.51</v>
      </c>
    </row>
    <row r="4249" spans="1:10" ht="3" customHeight="1" x14ac:dyDescent="0.25"/>
    <row r="4250" spans="1:10" ht="11.25" customHeight="1" x14ac:dyDescent="0.25">
      <c r="A4250" s="242" t="s">
        <v>2621</v>
      </c>
      <c r="B4250" s="242"/>
      <c r="C4250" s="242"/>
      <c r="D4250" s="242"/>
      <c r="E4250" s="242"/>
      <c r="F4250" s="242"/>
      <c r="G4250" s="242"/>
      <c r="H4250" s="242"/>
      <c r="I4250" s="242"/>
      <c r="J4250" s="242"/>
    </row>
    <row r="4251" spans="1:10" ht="11.25" customHeight="1" x14ac:dyDescent="0.25">
      <c r="A4251" s="242" t="s">
        <v>2620</v>
      </c>
      <c r="B4251" s="242"/>
      <c r="C4251" s="242"/>
      <c r="D4251" s="242"/>
      <c r="E4251" s="242"/>
      <c r="F4251" s="242"/>
      <c r="G4251" s="242"/>
      <c r="H4251" s="242"/>
      <c r="I4251" s="242"/>
      <c r="J4251" s="242"/>
    </row>
    <row r="4252" spans="1:10" ht="11.25" customHeight="1" x14ac:dyDescent="0.25">
      <c r="A4252" s="242" t="s">
        <v>2619</v>
      </c>
      <c r="B4252" s="242"/>
      <c r="C4252" s="242"/>
      <c r="D4252" s="242"/>
      <c r="E4252" s="242"/>
      <c r="F4252" s="242"/>
      <c r="G4252" s="242"/>
      <c r="H4252" s="242"/>
      <c r="I4252" s="242"/>
      <c r="J4252" s="242"/>
    </row>
    <row r="4253" spans="1:10" ht="70.900000000000006" customHeight="1" x14ac:dyDescent="0.25"/>
    <row r="4254" spans="1:10" ht="14.25" customHeight="1" x14ac:dyDescent="0.25">
      <c r="A4254" s="210" t="s">
        <v>2673</v>
      </c>
      <c r="B4254" s="211"/>
      <c r="C4254" s="211"/>
      <c r="D4254" s="211"/>
      <c r="E4254" s="211"/>
      <c r="F4254" s="211"/>
      <c r="G4254" s="211"/>
      <c r="H4254" s="211"/>
      <c r="I4254" s="211"/>
      <c r="J4254" s="212"/>
    </row>
    <row r="4255" spans="1:10" ht="14.25" customHeight="1" x14ac:dyDescent="0.25">
      <c r="A4255" s="200" t="s">
        <v>2672</v>
      </c>
      <c r="B4255" s="213" t="s">
        <v>77</v>
      </c>
      <c r="C4255" s="214"/>
      <c r="D4255" s="214"/>
      <c r="E4255" s="214"/>
      <c r="F4255" s="214"/>
      <c r="G4255" s="214"/>
      <c r="H4255" s="215"/>
      <c r="I4255" s="197" t="s">
        <v>2671</v>
      </c>
      <c r="J4255" s="192" t="s">
        <v>3351</v>
      </c>
    </row>
    <row r="4256" spans="1:10" ht="14.25" customHeight="1" x14ac:dyDescent="0.25">
      <c r="A4256" s="200" t="s">
        <v>81</v>
      </c>
      <c r="B4256" s="213" t="s">
        <v>85</v>
      </c>
      <c r="C4256" s="214"/>
      <c r="D4256" s="214"/>
      <c r="E4256" s="214"/>
      <c r="F4256" s="214"/>
      <c r="G4256" s="214"/>
      <c r="H4256" s="215"/>
      <c r="I4256" s="197" t="s">
        <v>2669</v>
      </c>
      <c r="J4256" s="202">
        <v>45477</v>
      </c>
    </row>
    <row r="4257" spans="1:10" ht="14.25" customHeight="1" x14ac:dyDescent="0.25">
      <c r="A4257" s="199" t="s">
        <v>2668</v>
      </c>
      <c r="B4257" s="213" t="s">
        <v>2667</v>
      </c>
      <c r="C4257" s="214"/>
      <c r="D4257" s="214"/>
      <c r="E4257" s="214"/>
      <c r="F4257" s="214"/>
      <c r="G4257" s="214"/>
      <c r="H4257" s="215"/>
      <c r="I4257" s="216" t="s">
        <v>2666</v>
      </c>
      <c r="J4257" s="217"/>
    </row>
    <row r="4258" spans="1:10" ht="14.25" customHeight="1" x14ac:dyDescent="0.25">
      <c r="A4258" s="218" t="s">
        <v>2665</v>
      </c>
      <c r="B4258" s="221" t="s">
        <v>2664</v>
      </c>
      <c r="C4258" s="222"/>
      <c r="D4258" s="222"/>
      <c r="E4258" s="222"/>
      <c r="F4258" s="222"/>
      <c r="G4258" s="222"/>
      <c r="H4258" s="223"/>
      <c r="I4258" s="197" t="s">
        <v>2663</v>
      </c>
      <c r="J4258" s="192" t="s">
        <v>2662</v>
      </c>
    </row>
    <row r="4259" spans="1:10" ht="14.25" customHeight="1" x14ac:dyDescent="0.25">
      <c r="A4259" s="219"/>
      <c r="B4259" s="224"/>
      <c r="C4259" s="225"/>
      <c r="D4259" s="225"/>
      <c r="E4259" s="225"/>
      <c r="F4259" s="225"/>
      <c r="G4259" s="225"/>
      <c r="H4259" s="226"/>
      <c r="I4259" s="198" t="s">
        <v>2661</v>
      </c>
      <c r="J4259" s="192" t="s">
        <v>2660</v>
      </c>
    </row>
    <row r="4260" spans="1:10" ht="14.25" customHeight="1" x14ac:dyDescent="0.25">
      <c r="A4260" s="219"/>
      <c r="B4260" s="224"/>
      <c r="C4260" s="225"/>
      <c r="D4260" s="225"/>
      <c r="E4260" s="225"/>
      <c r="F4260" s="225"/>
      <c r="G4260" s="225"/>
      <c r="H4260" s="226"/>
      <c r="I4260" s="216" t="s">
        <v>27</v>
      </c>
      <c r="J4260" s="217"/>
    </row>
    <row r="4261" spans="1:10" ht="14.25" customHeight="1" x14ac:dyDescent="0.25">
      <c r="A4261" s="219"/>
      <c r="B4261" s="227"/>
      <c r="C4261" s="228"/>
      <c r="D4261" s="228"/>
      <c r="E4261" s="228"/>
      <c r="F4261" s="228"/>
      <c r="G4261" s="228"/>
      <c r="H4261" s="229"/>
      <c r="I4261" s="197" t="s">
        <v>2659</v>
      </c>
      <c r="J4261" s="192" t="s">
        <v>2658</v>
      </c>
    </row>
    <row r="4262" spans="1:10" ht="14.25" customHeight="1" x14ac:dyDescent="0.25">
      <c r="A4262" s="220"/>
      <c r="B4262" s="230" t="s">
        <v>2383</v>
      </c>
      <c r="C4262" s="231"/>
      <c r="D4262" s="232"/>
      <c r="E4262" s="230" t="s">
        <v>2383</v>
      </c>
      <c r="F4262" s="231"/>
      <c r="G4262" s="231"/>
      <c r="H4262" s="232"/>
      <c r="I4262" s="197" t="s">
        <v>2657</v>
      </c>
      <c r="J4262" s="192" t="s">
        <v>2383</v>
      </c>
    </row>
    <row r="4263" spans="1:10" ht="14.25" customHeight="1" x14ac:dyDescent="0.25">
      <c r="A4263" s="197" t="s">
        <v>2656</v>
      </c>
      <c r="B4263" s="230" t="s">
        <v>2655</v>
      </c>
      <c r="C4263" s="231"/>
      <c r="D4263" s="231"/>
      <c r="E4263" s="231"/>
      <c r="F4263" s="231"/>
      <c r="G4263" s="231"/>
      <c r="H4263" s="231"/>
      <c r="I4263" s="231"/>
      <c r="J4263" s="232"/>
    </row>
    <row r="4264" spans="1:10" ht="14.25" customHeight="1" x14ac:dyDescent="0.25">
      <c r="A4264" s="192" t="s">
        <v>2643</v>
      </c>
      <c r="B4264" s="192" t="s">
        <v>2630</v>
      </c>
      <c r="C4264" s="192" t="s">
        <v>2776</v>
      </c>
      <c r="D4264" s="230" t="s">
        <v>2260</v>
      </c>
      <c r="E4264" s="231"/>
      <c r="F4264" s="232"/>
      <c r="G4264" s="192" t="s">
        <v>1</v>
      </c>
      <c r="H4264" s="191">
        <v>1.84E-2</v>
      </c>
      <c r="I4264" s="190">
        <v>1.4663999999999999</v>
      </c>
      <c r="J4264" s="189">
        <v>0.03</v>
      </c>
    </row>
    <row r="4265" spans="1:10" ht="14.25" customHeight="1" x14ac:dyDescent="0.25">
      <c r="A4265" s="192" t="s">
        <v>2631</v>
      </c>
      <c r="B4265" s="192" t="s">
        <v>2630</v>
      </c>
      <c r="C4265" s="192" t="s">
        <v>2723</v>
      </c>
      <c r="D4265" s="230" t="s">
        <v>2722</v>
      </c>
      <c r="E4265" s="231"/>
      <c r="F4265" s="232"/>
      <c r="G4265" s="192" t="s">
        <v>0</v>
      </c>
      <c r="H4265" s="191">
        <v>0.44186419999999998</v>
      </c>
      <c r="I4265" s="190">
        <v>6.7</v>
      </c>
      <c r="J4265" s="189">
        <v>6.47</v>
      </c>
    </row>
    <row r="4266" spans="1:10" ht="14.25" customHeight="1" x14ac:dyDescent="0.25">
      <c r="A4266" s="192" t="s">
        <v>2631</v>
      </c>
      <c r="B4266" s="192" t="s">
        <v>2630</v>
      </c>
      <c r="C4266" s="192" t="s">
        <v>2719</v>
      </c>
      <c r="D4266" s="230" t="s">
        <v>2718</v>
      </c>
      <c r="E4266" s="231"/>
      <c r="F4266" s="232"/>
      <c r="G4266" s="192" t="s">
        <v>0</v>
      </c>
      <c r="H4266" s="191">
        <v>0.44186419999999998</v>
      </c>
      <c r="I4266" s="190">
        <v>8.93</v>
      </c>
      <c r="J4266" s="189">
        <v>8.6300000000000008</v>
      </c>
    </row>
    <row r="4267" spans="1:10" ht="14.25" customHeight="1" x14ac:dyDescent="0.25">
      <c r="A4267" s="239" t="s">
        <v>2627</v>
      </c>
      <c r="B4267" s="240"/>
      <c r="C4267" s="240"/>
      <c r="D4267" s="240"/>
      <c r="E4267" s="241"/>
      <c r="F4267" s="188">
        <v>6.91</v>
      </c>
      <c r="G4267" s="239" t="s">
        <v>2626</v>
      </c>
      <c r="H4267" s="240"/>
      <c r="I4267" s="241"/>
      <c r="J4267" s="188">
        <v>94.89</v>
      </c>
    </row>
    <row r="4268" spans="1:10" ht="14.25" customHeight="1" x14ac:dyDescent="0.25">
      <c r="A4268" s="239" t="s">
        <v>2625</v>
      </c>
      <c r="B4268" s="240"/>
      <c r="C4268" s="240"/>
      <c r="D4268" s="240"/>
      <c r="E4268" s="241"/>
      <c r="F4268" s="188">
        <v>8.1999999999999993</v>
      </c>
      <c r="G4268" s="239" t="s">
        <v>2624</v>
      </c>
      <c r="H4268" s="240"/>
      <c r="I4268" s="241"/>
      <c r="J4268" s="188">
        <v>21.32</v>
      </c>
    </row>
    <row r="4269" spans="1:10" ht="14.25" customHeight="1" x14ac:dyDescent="0.25">
      <c r="A4269" s="239" t="s">
        <v>2623</v>
      </c>
      <c r="B4269" s="240"/>
      <c r="C4269" s="240"/>
      <c r="D4269" s="240"/>
      <c r="E4269" s="241"/>
      <c r="F4269" s="188">
        <v>15.11</v>
      </c>
      <c r="G4269" s="239" t="s">
        <v>2622</v>
      </c>
      <c r="H4269" s="240"/>
      <c r="I4269" s="241"/>
      <c r="J4269" s="188">
        <v>116.21</v>
      </c>
    </row>
    <row r="4270" spans="1:10" ht="14.25" customHeight="1" x14ac:dyDescent="0.25">
      <c r="A4270" s="196" t="s">
        <v>1405</v>
      </c>
      <c r="B4270" s="196" t="s">
        <v>2637</v>
      </c>
      <c r="C4270" s="196" t="s">
        <v>3350</v>
      </c>
      <c r="D4270" s="233" t="s">
        <v>1525</v>
      </c>
      <c r="E4270" s="234"/>
      <c r="F4270" s="234"/>
      <c r="G4270" s="234"/>
      <c r="H4270" s="234"/>
      <c r="I4270" s="235"/>
      <c r="J4270" s="196" t="s">
        <v>1</v>
      </c>
    </row>
    <row r="4271" spans="1:10" ht="14.25" customHeight="1" x14ac:dyDescent="0.25">
      <c r="A4271" s="195" t="s">
        <v>74</v>
      </c>
      <c r="B4271" s="195" t="s">
        <v>75</v>
      </c>
      <c r="C4271" s="195" t="s">
        <v>29</v>
      </c>
      <c r="D4271" s="236" t="s">
        <v>30</v>
      </c>
      <c r="E4271" s="237"/>
      <c r="F4271" s="238"/>
      <c r="G4271" s="195" t="s">
        <v>2635</v>
      </c>
      <c r="H4271" s="195" t="s">
        <v>1465</v>
      </c>
      <c r="I4271" s="194" t="s">
        <v>2634</v>
      </c>
      <c r="J4271" s="193" t="s">
        <v>76</v>
      </c>
    </row>
    <row r="4272" spans="1:10" ht="14.25" customHeight="1" x14ac:dyDescent="0.25">
      <c r="A4272" s="192" t="s">
        <v>2643</v>
      </c>
      <c r="B4272" s="192" t="s">
        <v>2630</v>
      </c>
      <c r="C4272" s="192" t="s">
        <v>3265</v>
      </c>
      <c r="D4272" s="230" t="s">
        <v>2032</v>
      </c>
      <c r="E4272" s="231"/>
      <c r="F4272" s="232"/>
      <c r="G4272" s="192" t="s">
        <v>1</v>
      </c>
      <c r="H4272" s="191">
        <v>1</v>
      </c>
      <c r="I4272" s="190">
        <v>10.774900000000001</v>
      </c>
      <c r="J4272" s="189">
        <v>10.77</v>
      </c>
    </row>
    <row r="4273" spans="1:10" ht="14.25" customHeight="1" x14ac:dyDescent="0.25">
      <c r="A4273" s="192" t="s">
        <v>2631</v>
      </c>
      <c r="B4273" s="192" t="s">
        <v>2630</v>
      </c>
      <c r="C4273" s="192" t="s">
        <v>2723</v>
      </c>
      <c r="D4273" s="230" t="s">
        <v>2722</v>
      </c>
      <c r="E4273" s="231"/>
      <c r="F4273" s="232"/>
      <c r="G4273" s="192" t="s">
        <v>0</v>
      </c>
      <c r="H4273" s="191">
        <v>0.30965930000000003</v>
      </c>
      <c r="I4273" s="190">
        <v>6.7</v>
      </c>
      <c r="J4273" s="189">
        <v>4.54</v>
      </c>
    </row>
    <row r="4274" spans="1:10" ht="14.25" customHeight="1" x14ac:dyDescent="0.25">
      <c r="A4274" s="192" t="s">
        <v>2631</v>
      </c>
      <c r="B4274" s="192" t="s">
        <v>2630</v>
      </c>
      <c r="C4274" s="192" t="s">
        <v>2719</v>
      </c>
      <c r="D4274" s="230" t="s">
        <v>2718</v>
      </c>
      <c r="E4274" s="231"/>
      <c r="F4274" s="232"/>
      <c r="G4274" s="192" t="s">
        <v>0</v>
      </c>
      <c r="H4274" s="191">
        <v>0.30965930000000003</v>
      </c>
      <c r="I4274" s="190">
        <v>8.93</v>
      </c>
      <c r="J4274" s="189">
        <v>6.05</v>
      </c>
    </row>
    <row r="4275" spans="1:10" ht="14.25" customHeight="1" x14ac:dyDescent="0.25">
      <c r="A4275" s="239" t="s">
        <v>2627</v>
      </c>
      <c r="B4275" s="240"/>
      <c r="C4275" s="240"/>
      <c r="D4275" s="240"/>
      <c r="E4275" s="241"/>
      <c r="F4275" s="188">
        <v>4.84</v>
      </c>
      <c r="G4275" s="239" t="s">
        <v>2626</v>
      </c>
      <c r="H4275" s="240"/>
      <c r="I4275" s="241"/>
      <c r="J4275" s="188">
        <v>25.73</v>
      </c>
    </row>
    <row r="4276" spans="1:10" ht="14.25" customHeight="1" x14ac:dyDescent="0.25">
      <c r="A4276" s="239" t="s">
        <v>2625</v>
      </c>
      <c r="B4276" s="240"/>
      <c r="C4276" s="240"/>
      <c r="D4276" s="240"/>
      <c r="E4276" s="241"/>
      <c r="F4276" s="188">
        <v>5.74</v>
      </c>
      <c r="G4276" s="239" t="s">
        <v>2624</v>
      </c>
      <c r="H4276" s="240"/>
      <c r="I4276" s="241"/>
      <c r="J4276" s="188">
        <v>5.78</v>
      </c>
    </row>
    <row r="4277" spans="1:10" ht="14.25" customHeight="1" x14ac:dyDescent="0.25">
      <c r="A4277" s="239" t="s">
        <v>2623</v>
      </c>
      <c r="B4277" s="240"/>
      <c r="C4277" s="240"/>
      <c r="D4277" s="240"/>
      <c r="E4277" s="241"/>
      <c r="F4277" s="188">
        <v>10.58</v>
      </c>
      <c r="G4277" s="239" t="s">
        <v>2622</v>
      </c>
      <c r="H4277" s="240"/>
      <c r="I4277" s="241"/>
      <c r="J4277" s="188">
        <v>31.51</v>
      </c>
    </row>
    <row r="4278" spans="1:10" ht="14.25" customHeight="1" x14ac:dyDescent="0.25">
      <c r="A4278" s="196" t="s">
        <v>1406</v>
      </c>
      <c r="B4278" s="196" t="s">
        <v>2637</v>
      </c>
      <c r="C4278" s="196" t="s">
        <v>3349</v>
      </c>
      <c r="D4278" s="233" t="s">
        <v>1512</v>
      </c>
      <c r="E4278" s="234"/>
      <c r="F4278" s="234"/>
      <c r="G4278" s="234"/>
      <c r="H4278" s="234"/>
      <c r="I4278" s="235"/>
      <c r="J4278" s="196" t="s">
        <v>1</v>
      </c>
    </row>
    <row r="4279" spans="1:10" ht="14.25" customHeight="1" x14ac:dyDescent="0.25">
      <c r="A4279" s="195" t="s">
        <v>74</v>
      </c>
      <c r="B4279" s="195" t="s">
        <v>75</v>
      </c>
      <c r="C4279" s="195" t="s">
        <v>29</v>
      </c>
      <c r="D4279" s="236" t="s">
        <v>30</v>
      </c>
      <c r="E4279" s="237"/>
      <c r="F4279" s="238"/>
      <c r="G4279" s="195" t="s">
        <v>2635</v>
      </c>
      <c r="H4279" s="195" t="s">
        <v>1465</v>
      </c>
      <c r="I4279" s="194" t="s">
        <v>2634</v>
      </c>
      <c r="J4279" s="193" t="s">
        <v>76</v>
      </c>
    </row>
    <row r="4280" spans="1:10" ht="14.25" customHeight="1" x14ac:dyDescent="0.25">
      <c r="A4280" s="192" t="s">
        <v>2643</v>
      </c>
      <c r="B4280" s="192" t="s">
        <v>2642</v>
      </c>
      <c r="C4280" s="192" t="s">
        <v>1823</v>
      </c>
      <c r="D4280" s="230" t="s">
        <v>1824</v>
      </c>
      <c r="E4280" s="231"/>
      <c r="F4280" s="232"/>
      <c r="G4280" s="192" t="s">
        <v>1</v>
      </c>
      <c r="H4280" s="191">
        <v>1</v>
      </c>
      <c r="I4280" s="190">
        <v>161.58369999999999</v>
      </c>
      <c r="J4280" s="189">
        <v>161.58000000000001</v>
      </c>
    </row>
    <row r="4281" spans="1:10" ht="14.25" customHeight="1" x14ac:dyDescent="0.25">
      <c r="A4281" s="192" t="s">
        <v>2643</v>
      </c>
      <c r="B4281" s="192" t="s">
        <v>2630</v>
      </c>
      <c r="C4281" s="192" t="s">
        <v>2811</v>
      </c>
      <c r="D4281" s="230" t="s">
        <v>2358</v>
      </c>
      <c r="E4281" s="231"/>
      <c r="F4281" s="232"/>
      <c r="G4281" s="192" t="s">
        <v>1</v>
      </c>
      <c r="H4281" s="191">
        <v>0.3</v>
      </c>
      <c r="I4281" s="190">
        <v>2.552</v>
      </c>
      <c r="J4281" s="189">
        <v>0.77</v>
      </c>
    </row>
    <row r="4282" spans="1:10" ht="14.25" customHeight="1" x14ac:dyDescent="0.25">
      <c r="A4282" s="192" t="s">
        <v>2631</v>
      </c>
      <c r="B4282" s="192" t="s">
        <v>2630</v>
      </c>
      <c r="C4282" s="192" t="s">
        <v>2723</v>
      </c>
      <c r="D4282" s="230" t="s">
        <v>2722</v>
      </c>
      <c r="E4282" s="231"/>
      <c r="F4282" s="232"/>
      <c r="G4282" s="192" t="s">
        <v>0</v>
      </c>
      <c r="H4282" s="191">
        <v>0.29990529999999999</v>
      </c>
      <c r="I4282" s="190">
        <v>6.7</v>
      </c>
      <c r="J4282" s="189">
        <v>4.3899999999999997</v>
      </c>
    </row>
    <row r="4283" spans="1:10" ht="14.25" customHeight="1" x14ac:dyDescent="0.25">
      <c r="A4283" s="192" t="s">
        <v>2631</v>
      </c>
      <c r="B4283" s="192" t="s">
        <v>2630</v>
      </c>
      <c r="C4283" s="192" t="s">
        <v>2719</v>
      </c>
      <c r="D4283" s="230" t="s">
        <v>2718</v>
      </c>
      <c r="E4283" s="231"/>
      <c r="F4283" s="232"/>
      <c r="G4283" s="192" t="s">
        <v>0</v>
      </c>
      <c r="H4283" s="191">
        <v>0.29990529999999999</v>
      </c>
      <c r="I4283" s="190">
        <v>8.93</v>
      </c>
      <c r="J4283" s="189">
        <v>5.86</v>
      </c>
    </row>
    <row r="4284" spans="1:10" ht="14.25" customHeight="1" x14ac:dyDescent="0.25">
      <c r="A4284" s="239" t="s">
        <v>2627</v>
      </c>
      <c r="B4284" s="240"/>
      <c r="C4284" s="240"/>
      <c r="D4284" s="240"/>
      <c r="E4284" s="241"/>
      <c r="F4284" s="188">
        <v>4.6900000000000004</v>
      </c>
      <c r="G4284" s="239" t="s">
        <v>2626</v>
      </c>
      <c r="H4284" s="240"/>
      <c r="I4284" s="241"/>
      <c r="J4284" s="188">
        <v>176.84</v>
      </c>
    </row>
    <row r="4285" spans="1:10" ht="14.25" customHeight="1" x14ac:dyDescent="0.25">
      <c r="A4285" s="239" t="s">
        <v>2625</v>
      </c>
      <c r="B4285" s="240"/>
      <c r="C4285" s="240"/>
      <c r="D4285" s="240"/>
      <c r="E4285" s="241"/>
      <c r="F4285" s="188">
        <v>5.56</v>
      </c>
      <c r="G4285" s="239" t="s">
        <v>2624</v>
      </c>
      <c r="H4285" s="240"/>
      <c r="I4285" s="241"/>
      <c r="J4285" s="188">
        <v>39.74</v>
      </c>
    </row>
    <row r="4286" spans="1:10" ht="14.25" customHeight="1" x14ac:dyDescent="0.25">
      <c r="A4286" s="239" t="s">
        <v>2623</v>
      </c>
      <c r="B4286" s="240"/>
      <c r="C4286" s="240"/>
      <c r="D4286" s="240"/>
      <c r="E4286" s="241"/>
      <c r="F4286" s="188">
        <v>10.25</v>
      </c>
      <c r="G4286" s="239" t="s">
        <v>2622</v>
      </c>
      <c r="H4286" s="240"/>
      <c r="I4286" s="241"/>
      <c r="J4286" s="188">
        <v>216.58</v>
      </c>
    </row>
    <row r="4287" spans="1:10" ht="14.25" customHeight="1" x14ac:dyDescent="0.25">
      <c r="A4287" s="196" t="s">
        <v>1407</v>
      </c>
      <c r="B4287" s="196" t="s">
        <v>2630</v>
      </c>
      <c r="C4287" s="196" t="s">
        <v>3348</v>
      </c>
      <c r="D4287" s="233" t="s">
        <v>1567</v>
      </c>
      <c r="E4287" s="234"/>
      <c r="F4287" s="234"/>
      <c r="G4287" s="234"/>
      <c r="H4287" s="234"/>
      <c r="I4287" s="235"/>
      <c r="J4287" s="196" t="s">
        <v>1</v>
      </c>
    </row>
    <row r="4288" spans="1:10" ht="14.25" customHeight="1" x14ac:dyDescent="0.25">
      <c r="A4288" s="195" t="s">
        <v>74</v>
      </c>
      <c r="B4288" s="195" t="s">
        <v>75</v>
      </c>
      <c r="C4288" s="195" t="s">
        <v>29</v>
      </c>
      <c r="D4288" s="236" t="s">
        <v>30</v>
      </c>
      <c r="E4288" s="237"/>
      <c r="F4288" s="238"/>
      <c r="G4288" s="195" t="s">
        <v>2635</v>
      </c>
      <c r="H4288" s="195" t="s">
        <v>1465</v>
      </c>
      <c r="I4288" s="194" t="s">
        <v>2634</v>
      </c>
      <c r="J4288" s="193" t="s">
        <v>76</v>
      </c>
    </row>
    <row r="4289" spans="1:10" ht="14.25" customHeight="1" x14ac:dyDescent="0.25">
      <c r="A4289" s="192" t="s">
        <v>2643</v>
      </c>
      <c r="B4289" s="192" t="s">
        <v>2630</v>
      </c>
      <c r="C4289" s="192" t="s">
        <v>2811</v>
      </c>
      <c r="D4289" s="230" t="s">
        <v>2358</v>
      </c>
      <c r="E4289" s="231"/>
      <c r="F4289" s="232"/>
      <c r="G4289" s="192" t="s">
        <v>1</v>
      </c>
      <c r="H4289" s="191">
        <v>3.32E-2</v>
      </c>
      <c r="I4289" s="190">
        <v>2.552</v>
      </c>
      <c r="J4289" s="189">
        <v>0.08</v>
      </c>
    </row>
    <row r="4290" spans="1:10" ht="32.65" customHeight="1" x14ac:dyDescent="0.25">
      <c r="A4290" s="192" t="s">
        <v>2643</v>
      </c>
      <c r="B4290" s="192" t="s">
        <v>2630</v>
      </c>
      <c r="C4290" s="192" t="s">
        <v>3346</v>
      </c>
      <c r="D4290" s="230" t="s">
        <v>2302</v>
      </c>
      <c r="E4290" s="231"/>
      <c r="F4290" s="232"/>
      <c r="G4290" s="192" t="s">
        <v>1</v>
      </c>
      <c r="H4290" s="191">
        <v>1</v>
      </c>
      <c r="I4290" s="190">
        <v>4.7393999999999998</v>
      </c>
      <c r="J4290" s="189">
        <v>4.74</v>
      </c>
    </row>
    <row r="4291" spans="1:10" ht="14.25" customHeight="1" x14ac:dyDescent="0.25">
      <c r="A4291" s="192" t="s">
        <v>2631</v>
      </c>
      <c r="B4291" s="192" t="s">
        <v>2630</v>
      </c>
      <c r="C4291" s="192" t="s">
        <v>2719</v>
      </c>
      <c r="D4291" s="230" t="s">
        <v>2718</v>
      </c>
      <c r="E4291" s="231"/>
      <c r="F4291" s="232"/>
      <c r="G4291" s="192" t="s">
        <v>0</v>
      </c>
      <c r="H4291" s="191">
        <v>9.7266099999999994E-2</v>
      </c>
      <c r="I4291" s="190">
        <v>8.93</v>
      </c>
      <c r="J4291" s="189">
        <v>1.9</v>
      </c>
    </row>
    <row r="4292" spans="1:10" ht="14.25" customHeight="1" x14ac:dyDescent="0.25">
      <c r="A4292" s="192" t="s">
        <v>2631</v>
      </c>
      <c r="B4292" s="192" t="s">
        <v>2630</v>
      </c>
      <c r="C4292" s="192" t="s">
        <v>2646</v>
      </c>
      <c r="D4292" s="230" t="s">
        <v>2645</v>
      </c>
      <c r="E4292" s="231"/>
      <c r="F4292" s="232"/>
      <c r="G4292" s="192" t="s">
        <v>0</v>
      </c>
      <c r="H4292" s="191">
        <v>3.0632400000000001E-2</v>
      </c>
      <c r="I4292" s="190">
        <v>6.46</v>
      </c>
      <c r="J4292" s="189">
        <v>0.43</v>
      </c>
    </row>
    <row r="4293" spans="1:10" ht="14.25" customHeight="1" x14ac:dyDescent="0.25">
      <c r="A4293" s="239" t="s">
        <v>2627</v>
      </c>
      <c r="B4293" s="240"/>
      <c r="C4293" s="240"/>
      <c r="D4293" s="240"/>
      <c r="E4293" s="241"/>
      <c r="F4293" s="188">
        <v>1.07</v>
      </c>
      <c r="G4293" s="239" t="s">
        <v>2626</v>
      </c>
      <c r="H4293" s="240"/>
      <c r="I4293" s="241"/>
      <c r="J4293" s="188">
        <v>8.08</v>
      </c>
    </row>
    <row r="4294" spans="1:10" ht="14.25" customHeight="1" x14ac:dyDescent="0.25">
      <c r="A4294" s="239" t="s">
        <v>2625</v>
      </c>
      <c r="B4294" s="240"/>
      <c r="C4294" s="240"/>
      <c r="D4294" s="240"/>
      <c r="E4294" s="241"/>
      <c r="F4294" s="188">
        <v>1.27</v>
      </c>
      <c r="G4294" s="239" t="s">
        <v>2624</v>
      </c>
      <c r="H4294" s="240"/>
      <c r="I4294" s="241"/>
      <c r="J4294" s="188">
        <v>1.82</v>
      </c>
    </row>
    <row r="4295" spans="1:10" ht="14.25" customHeight="1" x14ac:dyDescent="0.25">
      <c r="A4295" s="239" t="s">
        <v>2623</v>
      </c>
      <c r="B4295" s="240"/>
      <c r="C4295" s="240"/>
      <c r="D4295" s="240"/>
      <c r="E4295" s="241"/>
      <c r="F4295" s="188">
        <v>2.34</v>
      </c>
      <c r="G4295" s="239" t="s">
        <v>2622</v>
      </c>
      <c r="H4295" s="240"/>
      <c r="I4295" s="241"/>
      <c r="J4295" s="188">
        <v>9.9</v>
      </c>
    </row>
    <row r="4296" spans="1:10" ht="14.25" customHeight="1" x14ac:dyDescent="0.25">
      <c r="A4296" s="196" t="s">
        <v>1408</v>
      </c>
      <c r="B4296" s="196" t="s">
        <v>2630</v>
      </c>
      <c r="C4296" s="196" t="s">
        <v>3348</v>
      </c>
      <c r="D4296" s="233" t="s">
        <v>3347</v>
      </c>
      <c r="E4296" s="234"/>
      <c r="F4296" s="234"/>
      <c r="G4296" s="234"/>
      <c r="H4296" s="234"/>
      <c r="I4296" s="235"/>
      <c r="J4296" s="196" t="s">
        <v>1</v>
      </c>
    </row>
    <row r="4297" spans="1:10" ht="14.25" customHeight="1" x14ac:dyDescent="0.25">
      <c r="A4297" s="195" t="s">
        <v>74</v>
      </c>
      <c r="B4297" s="195" t="s">
        <v>75</v>
      </c>
      <c r="C4297" s="195" t="s">
        <v>29</v>
      </c>
      <c r="D4297" s="236" t="s">
        <v>30</v>
      </c>
      <c r="E4297" s="237"/>
      <c r="F4297" s="238"/>
      <c r="G4297" s="195" t="s">
        <v>2635</v>
      </c>
      <c r="H4297" s="195" t="s">
        <v>1465</v>
      </c>
      <c r="I4297" s="194" t="s">
        <v>2634</v>
      </c>
      <c r="J4297" s="193" t="s">
        <v>76</v>
      </c>
    </row>
    <row r="4298" spans="1:10" ht="14.25" customHeight="1" x14ac:dyDescent="0.25">
      <c r="A4298" s="192" t="s">
        <v>2643</v>
      </c>
      <c r="B4298" s="192" t="s">
        <v>2630</v>
      </c>
      <c r="C4298" s="192" t="s">
        <v>2811</v>
      </c>
      <c r="D4298" s="230" t="s">
        <v>2358</v>
      </c>
      <c r="E4298" s="231"/>
      <c r="F4298" s="232"/>
      <c r="G4298" s="192" t="s">
        <v>1</v>
      </c>
      <c r="H4298" s="191">
        <v>3.32E-2</v>
      </c>
      <c r="I4298" s="190">
        <v>2.552</v>
      </c>
      <c r="J4298" s="189">
        <v>0.08</v>
      </c>
    </row>
    <row r="4299" spans="1:10" ht="32.65" customHeight="1" x14ac:dyDescent="0.25">
      <c r="A4299" s="192" t="s">
        <v>2643</v>
      </c>
      <c r="B4299" s="192" t="s">
        <v>2630</v>
      </c>
      <c r="C4299" s="192" t="s">
        <v>3346</v>
      </c>
      <c r="D4299" s="230" t="s">
        <v>2302</v>
      </c>
      <c r="E4299" s="231"/>
      <c r="F4299" s="232"/>
      <c r="G4299" s="192" t="s">
        <v>1</v>
      </c>
      <c r="H4299" s="191">
        <v>1</v>
      </c>
      <c r="I4299" s="190">
        <v>4.7393999999999998</v>
      </c>
      <c r="J4299" s="189">
        <v>4.74</v>
      </c>
    </row>
    <row r="4300" spans="1:10" ht="14.25" customHeight="1" x14ac:dyDescent="0.25">
      <c r="A4300" s="192" t="s">
        <v>2631</v>
      </c>
      <c r="B4300" s="192" t="s">
        <v>2630</v>
      </c>
      <c r="C4300" s="192" t="s">
        <v>2719</v>
      </c>
      <c r="D4300" s="230" t="s">
        <v>2718</v>
      </c>
      <c r="E4300" s="231"/>
      <c r="F4300" s="232"/>
      <c r="G4300" s="192" t="s">
        <v>0</v>
      </c>
      <c r="H4300" s="191">
        <v>9.7266099999999994E-2</v>
      </c>
      <c r="I4300" s="190">
        <v>8.93</v>
      </c>
      <c r="J4300" s="189">
        <v>1.9</v>
      </c>
    </row>
    <row r="4301" spans="1:10" ht="14.25" customHeight="1" x14ac:dyDescent="0.25">
      <c r="A4301" s="192" t="s">
        <v>2631</v>
      </c>
      <c r="B4301" s="192" t="s">
        <v>2630</v>
      </c>
      <c r="C4301" s="192" t="s">
        <v>2646</v>
      </c>
      <c r="D4301" s="230" t="s">
        <v>2645</v>
      </c>
      <c r="E4301" s="231"/>
      <c r="F4301" s="232"/>
      <c r="G4301" s="192" t="s">
        <v>0</v>
      </c>
      <c r="H4301" s="191">
        <v>3.0632400000000001E-2</v>
      </c>
      <c r="I4301" s="190">
        <v>6.46</v>
      </c>
      <c r="J4301" s="189">
        <v>0.43</v>
      </c>
    </row>
    <row r="4302" spans="1:10" ht="14.25" customHeight="1" x14ac:dyDescent="0.25">
      <c r="A4302" s="239" t="s">
        <v>2627</v>
      </c>
      <c r="B4302" s="240"/>
      <c r="C4302" s="240"/>
      <c r="D4302" s="240"/>
      <c r="E4302" s="241"/>
      <c r="F4302" s="188">
        <v>1.07</v>
      </c>
      <c r="G4302" s="239" t="s">
        <v>2626</v>
      </c>
      <c r="H4302" s="240"/>
      <c r="I4302" s="241"/>
      <c r="J4302" s="188">
        <v>8.08</v>
      </c>
    </row>
    <row r="4303" spans="1:10" ht="14.25" customHeight="1" x14ac:dyDescent="0.25">
      <c r="A4303" s="239" t="s">
        <v>2625</v>
      </c>
      <c r="B4303" s="240"/>
      <c r="C4303" s="240"/>
      <c r="D4303" s="240"/>
      <c r="E4303" s="241"/>
      <c r="F4303" s="188">
        <v>1.27</v>
      </c>
      <c r="G4303" s="239" t="s">
        <v>2624</v>
      </c>
      <c r="H4303" s="240"/>
      <c r="I4303" s="241"/>
      <c r="J4303" s="188">
        <v>1.82</v>
      </c>
    </row>
    <row r="4304" spans="1:10" ht="14.25" customHeight="1" x14ac:dyDescent="0.25">
      <c r="A4304" s="239" t="s">
        <v>2623</v>
      </c>
      <c r="B4304" s="240"/>
      <c r="C4304" s="240"/>
      <c r="D4304" s="240"/>
      <c r="E4304" s="241"/>
      <c r="F4304" s="188">
        <v>2.34</v>
      </c>
      <c r="G4304" s="239" t="s">
        <v>2622</v>
      </c>
      <c r="H4304" s="240"/>
      <c r="I4304" s="241"/>
      <c r="J4304" s="188">
        <v>9.9</v>
      </c>
    </row>
    <row r="4305" spans="1:10" ht="14.25" customHeight="1" x14ac:dyDescent="0.25">
      <c r="A4305" s="196" t="s">
        <v>1409</v>
      </c>
      <c r="B4305" s="196" t="s">
        <v>2630</v>
      </c>
      <c r="C4305" s="196" t="s">
        <v>3345</v>
      </c>
      <c r="D4305" s="233" t="s">
        <v>608</v>
      </c>
      <c r="E4305" s="234"/>
      <c r="F4305" s="234"/>
      <c r="G4305" s="234"/>
      <c r="H4305" s="234"/>
      <c r="I4305" s="235"/>
      <c r="J4305" s="196" t="s">
        <v>1</v>
      </c>
    </row>
    <row r="4306" spans="1:10" ht="14.25" customHeight="1" x14ac:dyDescent="0.25">
      <c r="A4306" s="195" t="s">
        <v>74</v>
      </c>
      <c r="B4306" s="195" t="s">
        <v>75</v>
      </c>
      <c r="C4306" s="195" t="s">
        <v>29</v>
      </c>
      <c r="D4306" s="236" t="s">
        <v>30</v>
      </c>
      <c r="E4306" s="237"/>
      <c r="F4306" s="238"/>
      <c r="G4306" s="195" t="s">
        <v>2635</v>
      </c>
      <c r="H4306" s="195" t="s">
        <v>1465</v>
      </c>
      <c r="I4306" s="194" t="s">
        <v>2634</v>
      </c>
      <c r="J4306" s="193" t="s">
        <v>76</v>
      </c>
    </row>
    <row r="4307" spans="1:10" ht="14.25" customHeight="1" x14ac:dyDescent="0.25">
      <c r="A4307" s="192" t="s">
        <v>2643</v>
      </c>
      <c r="B4307" s="192" t="s">
        <v>2630</v>
      </c>
      <c r="C4307" s="192" t="s">
        <v>2784</v>
      </c>
      <c r="D4307" s="230" t="s">
        <v>1998</v>
      </c>
      <c r="E4307" s="231"/>
      <c r="F4307" s="232"/>
      <c r="G4307" s="192" t="s">
        <v>1</v>
      </c>
      <c r="H4307" s="191">
        <v>9.9000000000000008E-3</v>
      </c>
      <c r="I4307" s="190">
        <v>46.745399999999997</v>
      </c>
      <c r="J4307" s="189">
        <v>0.46</v>
      </c>
    </row>
    <row r="4308" spans="1:10" ht="14.25" customHeight="1" x14ac:dyDescent="0.25">
      <c r="A4308" s="192" t="s">
        <v>2643</v>
      </c>
      <c r="B4308" s="192" t="s">
        <v>2630</v>
      </c>
      <c r="C4308" s="192" t="s">
        <v>3344</v>
      </c>
      <c r="D4308" s="230" t="s">
        <v>2459</v>
      </c>
      <c r="E4308" s="231"/>
      <c r="F4308" s="232"/>
      <c r="G4308" s="192" t="s">
        <v>1</v>
      </c>
      <c r="H4308" s="191">
        <v>1</v>
      </c>
      <c r="I4308" s="190">
        <v>5.8331</v>
      </c>
      <c r="J4308" s="189">
        <v>5.83</v>
      </c>
    </row>
    <row r="4309" spans="1:10" ht="14.25" customHeight="1" x14ac:dyDescent="0.25">
      <c r="A4309" s="192" t="s">
        <v>2643</v>
      </c>
      <c r="B4309" s="192" t="s">
        <v>2630</v>
      </c>
      <c r="C4309" s="192" t="s">
        <v>2782</v>
      </c>
      <c r="D4309" s="230" t="s">
        <v>1928</v>
      </c>
      <c r="E4309" s="231"/>
      <c r="F4309" s="232"/>
      <c r="G4309" s="192" t="s">
        <v>1</v>
      </c>
      <c r="H4309" s="191">
        <v>1.4999999999999999E-2</v>
      </c>
      <c r="I4309" s="190">
        <v>52.967399999999998</v>
      </c>
      <c r="J4309" s="189">
        <v>0.79</v>
      </c>
    </row>
    <row r="4310" spans="1:10" ht="14.25" customHeight="1" x14ac:dyDescent="0.25">
      <c r="A4310" s="192" t="s">
        <v>2643</v>
      </c>
      <c r="B4310" s="192" t="s">
        <v>2630</v>
      </c>
      <c r="C4310" s="192" t="s">
        <v>2776</v>
      </c>
      <c r="D4310" s="230" t="s">
        <v>2260</v>
      </c>
      <c r="E4310" s="231"/>
      <c r="F4310" s="232"/>
      <c r="G4310" s="192" t="s">
        <v>1</v>
      </c>
      <c r="H4310" s="191">
        <v>7.1000000000000004E-3</v>
      </c>
      <c r="I4310" s="190">
        <v>1.4663999999999999</v>
      </c>
      <c r="J4310" s="189">
        <v>0.01</v>
      </c>
    </row>
    <row r="4311" spans="1:10" ht="14.25" customHeight="1" x14ac:dyDescent="0.25">
      <c r="A4311" s="192" t="s">
        <v>2631</v>
      </c>
      <c r="B4311" s="192" t="s">
        <v>2630</v>
      </c>
      <c r="C4311" s="192" t="s">
        <v>2723</v>
      </c>
      <c r="D4311" s="230" t="s">
        <v>2722</v>
      </c>
      <c r="E4311" s="231"/>
      <c r="F4311" s="232"/>
      <c r="G4311" s="192" t="s">
        <v>0</v>
      </c>
      <c r="H4311" s="191">
        <v>0.10380979999999999</v>
      </c>
      <c r="I4311" s="190">
        <v>6.7</v>
      </c>
      <c r="J4311" s="189">
        <v>1.52</v>
      </c>
    </row>
    <row r="4312" spans="1:10" ht="14.25" customHeight="1" x14ac:dyDescent="0.25">
      <c r="A4312" s="192" t="s">
        <v>2631</v>
      </c>
      <c r="B4312" s="192" t="s">
        <v>2630</v>
      </c>
      <c r="C4312" s="192" t="s">
        <v>2719</v>
      </c>
      <c r="D4312" s="230" t="s">
        <v>2718</v>
      </c>
      <c r="E4312" s="231"/>
      <c r="F4312" s="232"/>
      <c r="G4312" s="192" t="s">
        <v>0</v>
      </c>
      <c r="H4312" s="191">
        <v>0.10380979999999999</v>
      </c>
      <c r="I4312" s="190">
        <v>8.93</v>
      </c>
      <c r="J4312" s="189">
        <v>2.0299999999999998</v>
      </c>
    </row>
    <row r="4313" spans="1:10" ht="14.25" customHeight="1" x14ac:dyDescent="0.25">
      <c r="A4313" s="239" t="s">
        <v>2627</v>
      </c>
      <c r="B4313" s="240"/>
      <c r="C4313" s="240"/>
      <c r="D4313" s="240"/>
      <c r="E4313" s="241"/>
      <c r="F4313" s="188">
        <v>1.62</v>
      </c>
      <c r="G4313" s="239" t="s">
        <v>2626</v>
      </c>
      <c r="H4313" s="240"/>
      <c r="I4313" s="241"/>
      <c r="J4313" s="188">
        <v>12.12</v>
      </c>
    </row>
    <row r="4314" spans="1:10" ht="14.25" customHeight="1" x14ac:dyDescent="0.25">
      <c r="A4314" s="239" t="s">
        <v>2625</v>
      </c>
      <c r="B4314" s="240"/>
      <c r="C4314" s="240"/>
      <c r="D4314" s="240"/>
      <c r="E4314" s="241"/>
      <c r="F4314" s="188">
        <v>1.93</v>
      </c>
      <c r="G4314" s="239" t="s">
        <v>2624</v>
      </c>
      <c r="H4314" s="240"/>
      <c r="I4314" s="241"/>
      <c r="J4314" s="188">
        <v>2.72</v>
      </c>
    </row>
    <row r="4315" spans="1:10" ht="14.25" customHeight="1" x14ac:dyDescent="0.25">
      <c r="A4315" s="239" t="s">
        <v>2623</v>
      </c>
      <c r="B4315" s="240"/>
      <c r="C4315" s="240"/>
      <c r="D4315" s="240"/>
      <c r="E4315" s="241"/>
      <c r="F4315" s="188">
        <v>3.55</v>
      </c>
      <c r="G4315" s="239" t="s">
        <v>2622</v>
      </c>
      <c r="H4315" s="240"/>
      <c r="I4315" s="241"/>
      <c r="J4315" s="188">
        <v>14.84</v>
      </c>
    </row>
    <row r="4316" spans="1:10" ht="14.25" customHeight="1" x14ac:dyDescent="0.25">
      <c r="A4316" s="196" t="s">
        <v>1410</v>
      </c>
      <c r="B4316" s="196" t="s">
        <v>2630</v>
      </c>
      <c r="C4316" s="196" t="s">
        <v>3310</v>
      </c>
      <c r="D4316" s="233" t="s">
        <v>578</v>
      </c>
      <c r="E4316" s="234"/>
      <c r="F4316" s="234"/>
      <c r="G4316" s="234"/>
      <c r="H4316" s="234"/>
      <c r="I4316" s="235"/>
      <c r="J4316" s="196" t="s">
        <v>1</v>
      </c>
    </row>
    <row r="4317" spans="1:10" ht="14.25" customHeight="1" x14ac:dyDescent="0.25">
      <c r="A4317" s="195" t="s">
        <v>74</v>
      </c>
      <c r="B4317" s="195" t="s">
        <v>75</v>
      </c>
      <c r="C4317" s="195" t="s">
        <v>29</v>
      </c>
      <c r="D4317" s="236" t="s">
        <v>30</v>
      </c>
      <c r="E4317" s="237"/>
      <c r="F4317" s="238"/>
      <c r="G4317" s="195" t="s">
        <v>2635</v>
      </c>
      <c r="H4317" s="195" t="s">
        <v>1465</v>
      </c>
      <c r="I4317" s="194" t="s">
        <v>2634</v>
      </c>
      <c r="J4317" s="193" t="s">
        <v>76</v>
      </c>
    </row>
    <row r="4318" spans="1:10" ht="14.25" customHeight="1" x14ac:dyDescent="0.25">
      <c r="A4318" s="192" t="s">
        <v>2643</v>
      </c>
      <c r="B4318" s="192" t="s">
        <v>2630</v>
      </c>
      <c r="C4318" s="192" t="s">
        <v>2784</v>
      </c>
      <c r="D4318" s="230" t="s">
        <v>1998</v>
      </c>
      <c r="E4318" s="231"/>
      <c r="F4318" s="232"/>
      <c r="G4318" s="192" t="s">
        <v>1</v>
      </c>
      <c r="H4318" s="191">
        <v>9.9000000000000008E-3</v>
      </c>
      <c r="I4318" s="190">
        <v>46.745399999999997</v>
      </c>
      <c r="J4318" s="189">
        <v>0.46</v>
      </c>
    </row>
    <row r="4319" spans="1:10" ht="14.25" customHeight="1" x14ac:dyDescent="0.25">
      <c r="A4319" s="192" t="s">
        <v>2643</v>
      </c>
      <c r="B4319" s="192" t="s">
        <v>2630</v>
      </c>
      <c r="C4319" s="192" t="s">
        <v>3309</v>
      </c>
      <c r="D4319" s="230" t="s">
        <v>2209</v>
      </c>
      <c r="E4319" s="231"/>
      <c r="F4319" s="232"/>
      <c r="G4319" s="192" t="s">
        <v>1</v>
      </c>
      <c r="H4319" s="191">
        <v>1</v>
      </c>
      <c r="I4319" s="190">
        <v>1.9686999999999999</v>
      </c>
      <c r="J4319" s="189">
        <v>1.97</v>
      </c>
    </row>
    <row r="4320" spans="1:10" ht="14.25" customHeight="1" x14ac:dyDescent="0.25">
      <c r="A4320" s="192" t="s">
        <v>2643</v>
      </c>
      <c r="B4320" s="192" t="s">
        <v>2630</v>
      </c>
      <c r="C4320" s="192" t="s">
        <v>2782</v>
      </c>
      <c r="D4320" s="230" t="s">
        <v>1928</v>
      </c>
      <c r="E4320" s="231"/>
      <c r="F4320" s="232"/>
      <c r="G4320" s="192" t="s">
        <v>1</v>
      </c>
      <c r="H4320" s="191">
        <v>1.4999999999999999E-2</v>
      </c>
      <c r="I4320" s="190">
        <v>52.967399999999998</v>
      </c>
      <c r="J4320" s="189">
        <v>0.79</v>
      </c>
    </row>
    <row r="4321" spans="1:10" ht="14.25" customHeight="1" x14ac:dyDescent="0.25">
      <c r="A4321" s="192" t="s">
        <v>2643</v>
      </c>
      <c r="B4321" s="192" t="s">
        <v>2630</v>
      </c>
      <c r="C4321" s="192" t="s">
        <v>2776</v>
      </c>
      <c r="D4321" s="230" t="s">
        <v>2260</v>
      </c>
      <c r="E4321" s="231"/>
      <c r="F4321" s="232"/>
      <c r="G4321" s="192" t="s">
        <v>1</v>
      </c>
      <c r="H4321" s="191">
        <v>7.1000000000000004E-3</v>
      </c>
      <c r="I4321" s="190">
        <v>1.4663999999999999</v>
      </c>
      <c r="J4321" s="189">
        <v>0.01</v>
      </c>
    </row>
    <row r="4322" spans="1:10" ht="14.25" customHeight="1" x14ac:dyDescent="0.25">
      <c r="A4322" s="192" t="s">
        <v>2631</v>
      </c>
      <c r="B4322" s="192" t="s">
        <v>2630</v>
      </c>
      <c r="C4322" s="192" t="s">
        <v>2723</v>
      </c>
      <c r="D4322" s="230" t="s">
        <v>2722</v>
      </c>
      <c r="E4322" s="231"/>
      <c r="F4322" s="232"/>
      <c r="G4322" s="192" t="s">
        <v>0</v>
      </c>
      <c r="H4322" s="191">
        <v>9.86036E-2</v>
      </c>
      <c r="I4322" s="190">
        <v>6.7</v>
      </c>
      <c r="J4322" s="189">
        <v>1.44</v>
      </c>
    </row>
    <row r="4323" spans="1:10" ht="14.25" customHeight="1" x14ac:dyDescent="0.25">
      <c r="A4323" s="192" t="s">
        <v>2631</v>
      </c>
      <c r="B4323" s="192" t="s">
        <v>2630</v>
      </c>
      <c r="C4323" s="192" t="s">
        <v>2719</v>
      </c>
      <c r="D4323" s="230" t="s">
        <v>2718</v>
      </c>
      <c r="E4323" s="231"/>
      <c r="F4323" s="232"/>
      <c r="G4323" s="192" t="s">
        <v>0</v>
      </c>
      <c r="H4323" s="191">
        <v>9.86036E-2</v>
      </c>
      <c r="I4323" s="190">
        <v>8.93</v>
      </c>
      <c r="J4323" s="189">
        <v>1.93</v>
      </c>
    </row>
    <row r="4324" spans="1:10" ht="40.15" customHeight="1" x14ac:dyDescent="0.25"/>
    <row r="4325" spans="1:10" ht="11.25" customHeight="1" x14ac:dyDescent="0.25">
      <c r="A4325" s="242" t="s">
        <v>2621</v>
      </c>
      <c r="B4325" s="242"/>
      <c r="C4325" s="242"/>
      <c r="D4325" s="242"/>
      <c r="E4325" s="242"/>
      <c r="F4325" s="242"/>
      <c r="G4325" s="242"/>
      <c r="H4325" s="242"/>
      <c r="I4325" s="242"/>
      <c r="J4325" s="242"/>
    </row>
    <row r="4326" spans="1:10" ht="11.25" customHeight="1" x14ac:dyDescent="0.25">
      <c r="A4326" s="242" t="s">
        <v>2620</v>
      </c>
      <c r="B4326" s="242"/>
      <c r="C4326" s="242"/>
      <c r="D4326" s="242"/>
      <c r="E4326" s="242"/>
      <c r="F4326" s="242"/>
      <c r="G4326" s="242"/>
      <c r="H4326" s="242"/>
      <c r="I4326" s="242"/>
      <c r="J4326" s="242"/>
    </row>
    <row r="4327" spans="1:10" ht="11.25" customHeight="1" x14ac:dyDescent="0.25">
      <c r="A4327" s="242" t="s">
        <v>2619</v>
      </c>
      <c r="B4327" s="242"/>
      <c r="C4327" s="242"/>
      <c r="D4327" s="242"/>
      <c r="E4327" s="242"/>
      <c r="F4327" s="242"/>
      <c r="G4327" s="242"/>
      <c r="H4327" s="242"/>
      <c r="I4327" s="242"/>
      <c r="J4327" s="242"/>
    </row>
    <row r="4328" spans="1:10" ht="70.900000000000006" customHeight="1" x14ac:dyDescent="0.25"/>
    <row r="4329" spans="1:10" ht="14.25" customHeight="1" x14ac:dyDescent="0.25">
      <c r="A4329" s="210" t="s">
        <v>2673</v>
      </c>
      <c r="B4329" s="211"/>
      <c r="C4329" s="211"/>
      <c r="D4329" s="211"/>
      <c r="E4329" s="211"/>
      <c r="F4329" s="211"/>
      <c r="G4329" s="211"/>
      <c r="H4329" s="211"/>
      <c r="I4329" s="211"/>
      <c r="J4329" s="212"/>
    </row>
    <row r="4330" spans="1:10" ht="14.25" customHeight="1" x14ac:dyDescent="0.25">
      <c r="A4330" s="200" t="s">
        <v>2672</v>
      </c>
      <c r="B4330" s="213" t="s">
        <v>77</v>
      </c>
      <c r="C4330" s="214"/>
      <c r="D4330" s="214"/>
      <c r="E4330" s="214"/>
      <c r="F4330" s="214"/>
      <c r="G4330" s="214"/>
      <c r="H4330" s="215"/>
      <c r="I4330" s="197" t="s">
        <v>2671</v>
      </c>
      <c r="J4330" s="192" t="s">
        <v>3343</v>
      </c>
    </row>
    <row r="4331" spans="1:10" ht="14.25" customHeight="1" x14ac:dyDescent="0.25">
      <c r="A4331" s="200" t="s">
        <v>81</v>
      </c>
      <c r="B4331" s="213" t="s">
        <v>85</v>
      </c>
      <c r="C4331" s="214"/>
      <c r="D4331" s="214"/>
      <c r="E4331" s="214"/>
      <c r="F4331" s="214"/>
      <c r="G4331" s="214"/>
      <c r="H4331" s="215"/>
      <c r="I4331" s="197" t="s">
        <v>2669</v>
      </c>
      <c r="J4331" s="202">
        <v>45477</v>
      </c>
    </row>
    <row r="4332" spans="1:10" ht="14.25" customHeight="1" x14ac:dyDescent="0.25">
      <c r="A4332" s="199" t="s">
        <v>2668</v>
      </c>
      <c r="B4332" s="213" t="s">
        <v>2667</v>
      </c>
      <c r="C4332" s="214"/>
      <c r="D4332" s="214"/>
      <c r="E4332" s="214"/>
      <c r="F4332" s="214"/>
      <c r="G4332" s="214"/>
      <c r="H4332" s="215"/>
      <c r="I4332" s="216" t="s">
        <v>2666</v>
      </c>
      <c r="J4332" s="217"/>
    </row>
    <row r="4333" spans="1:10" ht="14.25" customHeight="1" x14ac:dyDescent="0.25">
      <c r="A4333" s="218" t="s">
        <v>2665</v>
      </c>
      <c r="B4333" s="221" t="s">
        <v>2664</v>
      </c>
      <c r="C4333" s="222"/>
      <c r="D4333" s="222"/>
      <c r="E4333" s="222"/>
      <c r="F4333" s="222"/>
      <c r="G4333" s="222"/>
      <c r="H4333" s="223"/>
      <c r="I4333" s="197" t="s">
        <v>2663</v>
      </c>
      <c r="J4333" s="192" t="s">
        <v>2662</v>
      </c>
    </row>
    <row r="4334" spans="1:10" ht="14.25" customHeight="1" x14ac:dyDescent="0.25">
      <c r="A4334" s="219"/>
      <c r="B4334" s="224"/>
      <c r="C4334" s="225"/>
      <c r="D4334" s="225"/>
      <c r="E4334" s="225"/>
      <c r="F4334" s="225"/>
      <c r="G4334" s="225"/>
      <c r="H4334" s="226"/>
      <c r="I4334" s="198" t="s">
        <v>2661</v>
      </c>
      <c r="J4334" s="192" t="s">
        <v>2660</v>
      </c>
    </row>
    <row r="4335" spans="1:10" ht="14.25" customHeight="1" x14ac:dyDescent="0.25">
      <c r="A4335" s="219"/>
      <c r="B4335" s="224"/>
      <c r="C4335" s="225"/>
      <c r="D4335" s="225"/>
      <c r="E4335" s="225"/>
      <c r="F4335" s="225"/>
      <c r="G4335" s="225"/>
      <c r="H4335" s="226"/>
      <c r="I4335" s="216" t="s">
        <v>27</v>
      </c>
      <c r="J4335" s="217"/>
    </row>
    <row r="4336" spans="1:10" ht="14.25" customHeight="1" x14ac:dyDescent="0.25">
      <c r="A4336" s="219"/>
      <c r="B4336" s="227"/>
      <c r="C4336" s="228"/>
      <c r="D4336" s="228"/>
      <c r="E4336" s="228"/>
      <c r="F4336" s="228"/>
      <c r="G4336" s="228"/>
      <c r="H4336" s="229"/>
      <c r="I4336" s="197" t="s">
        <v>2659</v>
      </c>
      <c r="J4336" s="192" t="s">
        <v>2658</v>
      </c>
    </row>
    <row r="4337" spans="1:10" ht="14.25" customHeight="1" x14ac:dyDescent="0.25">
      <c r="A4337" s="220"/>
      <c r="B4337" s="230" t="s">
        <v>2383</v>
      </c>
      <c r="C4337" s="231"/>
      <c r="D4337" s="232"/>
      <c r="E4337" s="230" t="s">
        <v>2383</v>
      </c>
      <c r="F4337" s="231"/>
      <c r="G4337" s="231"/>
      <c r="H4337" s="232"/>
      <c r="I4337" s="197" t="s">
        <v>2657</v>
      </c>
      <c r="J4337" s="192" t="s">
        <v>2383</v>
      </c>
    </row>
    <row r="4338" spans="1:10" ht="14.25" customHeight="1" x14ac:dyDescent="0.25">
      <c r="A4338" s="197" t="s">
        <v>2656</v>
      </c>
      <c r="B4338" s="230" t="s">
        <v>2655</v>
      </c>
      <c r="C4338" s="231"/>
      <c r="D4338" s="231"/>
      <c r="E4338" s="231"/>
      <c r="F4338" s="231"/>
      <c r="G4338" s="231"/>
      <c r="H4338" s="231"/>
      <c r="I4338" s="231"/>
      <c r="J4338" s="232"/>
    </row>
    <row r="4339" spans="1:10" ht="14.25" customHeight="1" x14ac:dyDescent="0.25">
      <c r="A4339" s="239" t="s">
        <v>2627</v>
      </c>
      <c r="B4339" s="240"/>
      <c r="C4339" s="240"/>
      <c r="D4339" s="240"/>
      <c r="E4339" s="241"/>
      <c r="F4339" s="188">
        <v>1.54</v>
      </c>
      <c r="G4339" s="239" t="s">
        <v>2626</v>
      </c>
      <c r="H4339" s="240"/>
      <c r="I4339" s="241"/>
      <c r="J4339" s="188">
        <v>8</v>
      </c>
    </row>
    <row r="4340" spans="1:10" ht="14.25" customHeight="1" x14ac:dyDescent="0.25">
      <c r="A4340" s="239" t="s">
        <v>2625</v>
      </c>
      <c r="B4340" s="240"/>
      <c r="C4340" s="240"/>
      <c r="D4340" s="240"/>
      <c r="E4340" s="241"/>
      <c r="F4340" s="188">
        <v>1.83</v>
      </c>
      <c r="G4340" s="239" t="s">
        <v>2624</v>
      </c>
      <c r="H4340" s="240"/>
      <c r="I4340" s="241"/>
      <c r="J4340" s="188">
        <v>1.8</v>
      </c>
    </row>
    <row r="4341" spans="1:10" ht="14.25" customHeight="1" x14ac:dyDescent="0.25">
      <c r="A4341" s="239" t="s">
        <v>2623</v>
      </c>
      <c r="B4341" s="240"/>
      <c r="C4341" s="240"/>
      <c r="D4341" s="240"/>
      <c r="E4341" s="241"/>
      <c r="F4341" s="188">
        <v>3.37</v>
      </c>
      <c r="G4341" s="239" t="s">
        <v>2622</v>
      </c>
      <c r="H4341" s="240"/>
      <c r="I4341" s="241"/>
      <c r="J4341" s="188">
        <v>9.8000000000000007</v>
      </c>
    </row>
    <row r="4342" spans="1:10" ht="14.25" customHeight="1" x14ac:dyDescent="0.25">
      <c r="A4342" s="196" t="s">
        <v>1411</v>
      </c>
      <c r="B4342" s="196" t="s">
        <v>2630</v>
      </c>
      <c r="C4342" s="196" t="s">
        <v>3328</v>
      </c>
      <c r="D4342" s="233" t="s">
        <v>579</v>
      </c>
      <c r="E4342" s="234"/>
      <c r="F4342" s="234"/>
      <c r="G4342" s="234"/>
      <c r="H4342" s="234"/>
      <c r="I4342" s="235"/>
      <c r="J4342" s="196" t="s">
        <v>1</v>
      </c>
    </row>
    <row r="4343" spans="1:10" ht="14.25" customHeight="1" x14ac:dyDescent="0.25">
      <c r="A4343" s="195" t="s">
        <v>74</v>
      </c>
      <c r="B4343" s="195" t="s">
        <v>75</v>
      </c>
      <c r="C4343" s="195" t="s">
        <v>29</v>
      </c>
      <c r="D4343" s="236" t="s">
        <v>30</v>
      </c>
      <c r="E4343" s="237"/>
      <c r="F4343" s="238"/>
      <c r="G4343" s="195" t="s">
        <v>2635</v>
      </c>
      <c r="H4343" s="195" t="s">
        <v>1465</v>
      </c>
      <c r="I4343" s="194" t="s">
        <v>2634</v>
      </c>
      <c r="J4343" s="193" t="s">
        <v>76</v>
      </c>
    </row>
    <row r="4344" spans="1:10" ht="14.25" customHeight="1" x14ac:dyDescent="0.25">
      <c r="A4344" s="192" t="s">
        <v>2643</v>
      </c>
      <c r="B4344" s="192" t="s">
        <v>2630</v>
      </c>
      <c r="C4344" s="192" t="s">
        <v>3296</v>
      </c>
      <c r="D4344" s="230" t="s">
        <v>1943</v>
      </c>
      <c r="E4344" s="231"/>
      <c r="F4344" s="232"/>
      <c r="G4344" s="192" t="s">
        <v>1</v>
      </c>
      <c r="H4344" s="191">
        <v>2</v>
      </c>
      <c r="I4344" s="190">
        <v>1.8956999999999999</v>
      </c>
      <c r="J4344" s="189">
        <v>3.79</v>
      </c>
    </row>
    <row r="4345" spans="1:10" ht="14.25" customHeight="1" x14ac:dyDescent="0.25">
      <c r="A4345" s="192" t="s">
        <v>2643</v>
      </c>
      <c r="B4345" s="192" t="s">
        <v>2630</v>
      </c>
      <c r="C4345" s="192" t="s">
        <v>3327</v>
      </c>
      <c r="D4345" s="230" t="s">
        <v>2284</v>
      </c>
      <c r="E4345" s="231"/>
      <c r="F4345" s="232"/>
      <c r="G4345" s="192" t="s">
        <v>1</v>
      </c>
      <c r="H4345" s="191">
        <v>1</v>
      </c>
      <c r="I4345" s="190">
        <v>3.1920000000000002</v>
      </c>
      <c r="J4345" s="189">
        <v>3.19</v>
      </c>
    </row>
    <row r="4346" spans="1:10" ht="22.9" customHeight="1" x14ac:dyDescent="0.25">
      <c r="A4346" s="192" t="s">
        <v>2643</v>
      </c>
      <c r="B4346" s="192" t="s">
        <v>2630</v>
      </c>
      <c r="C4346" s="192" t="s">
        <v>3295</v>
      </c>
      <c r="D4346" s="230" t="s">
        <v>2055</v>
      </c>
      <c r="E4346" s="231"/>
      <c r="F4346" s="232"/>
      <c r="G4346" s="192" t="s">
        <v>1</v>
      </c>
      <c r="H4346" s="191">
        <v>0.05</v>
      </c>
      <c r="I4346" s="190">
        <v>19.2896</v>
      </c>
      <c r="J4346" s="189">
        <v>0.96</v>
      </c>
    </row>
    <row r="4347" spans="1:10" ht="14.25" customHeight="1" x14ac:dyDescent="0.25">
      <c r="A4347" s="192" t="s">
        <v>2631</v>
      </c>
      <c r="B4347" s="192" t="s">
        <v>2630</v>
      </c>
      <c r="C4347" s="192" t="s">
        <v>2723</v>
      </c>
      <c r="D4347" s="230" t="s">
        <v>2722</v>
      </c>
      <c r="E4347" s="231"/>
      <c r="F4347" s="232"/>
      <c r="G4347" s="192" t="s">
        <v>0</v>
      </c>
      <c r="H4347" s="191">
        <v>0.11955499999999999</v>
      </c>
      <c r="I4347" s="190">
        <v>6.7</v>
      </c>
      <c r="J4347" s="189">
        <v>1.75</v>
      </c>
    </row>
    <row r="4348" spans="1:10" ht="14.25" customHeight="1" x14ac:dyDescent="0.25">
      <c r="A4348" s="192" t="s">
        <v>2631</v>
      </c>
      <c r="B4348" s="192" t="s">
        <v>2630</v>
      </c>
      <c r="C4348" s="192" t="s">
        <v>2719</v>
      </c>
      <c r="D4348" s="230" t="s">
        <v>2718</v>
      </c>
      <c r="E4348" s="231"/>
      <c r="F4348" s="232"/>
      <c r="G4348" s="192" t="s">
        <v>0</v>
      </c>
      <c r="H4348" s="191">
        <v>0.11955499999999999</v>
      </c>
      <c r="I4348" s="190">
        <v>8.93</v>
      </c>
      <c r="J4348" s="189">
        <v>2.33</v>
      </c>
    </row>
    <row r="4349" spans="1:10" ht="14.25" customHeight="1" x14ac:dyDescent="0.25">
      <c r="A4349" s="239" t="s">
        <v>2627</v>
      </c>
      <c r="B4349" s="240"/>
      <c r="C4349" s="240"/>
      <c r="D4349" s="240"/>
      <c r="E4349" s="241"/>
      <c r="F4349" s="188">
        <v>1.87</v>
      </c>
      <c r="G4349" s="239" t="s">
        <v>2626</v>
      </c>
      <c r="H4349" s="240"/>
      <c r="I4349" s="241"/>
      <c r="J4349" s="188">
        <v>13.72</v>
      </c>
    </row>
    <row r="4350" spans="1:10" ht="14.25" customHeight="1" x14ac:dyDescent="0.25">
      <c r="A4350" s="239" t="s">
        <v>2625</v>
      </c>
      <c r="B4350" s="240"/>
      <c r="C4350" s="240"/>
      <c r="D4350" s="240"/>
      <c r="E4350" s="241"/>
      <c r="F4350" s="188">
        <v>2.2200000000000002</v>
      </c>
      <c r="G4350" s="239" t="s">
        <v>2624</v>
      </c>
      <c r="H4350" s="240"/>
      <c r="I4350" s="241"/>
      <c r="J4350" s="188">
        <v>3.08</v>
      </c>
    </row>
    <row r="4351" spans="1:10" ht="14.25" customHeight="1" x14ac:dyDescent="0.25">
      <c r="A4351" s="239" t="s">
        <v>2623</v>
      </c>
      <c r="B4351" s="240"/>
      <c r="C4351" s="240"/>
      <c r="D4351" s="240"/>
      <c r="E4351" s="241"/>
      <c r="F4351" s="188">
        <v>4.09</v>
      </c>
      <c r="G4351" s="239" t="s">
        <v>2622</v>
      </c>
      <c r="H4351" s="240"/>
      <c r="I4351" s="241"/>
      <c r="J4351" s="188">
        <v>16.8</v>
      </c>
    </row>
    <row r="4352" spans="1:10" ht="14.25" customHeight="1" x14ac:dyDescent="0.25">
      <c r="A4352" s="196" t="s">
        <v>1412</v>
      </c>
      <c r="B4352" s="196" t="s">
        <v>2630</v>
      </c>
      <c r="C4352" s="196" t="s">
        <v>3342</v>
      </c>
      <c r="D4352" s="233" t="s">
        <v>580</v>
      </c>
      <c r="E4352" s="234"/>
      <c r="F4352" s="234"/>
      <c r="G4352" s="234"/>
      <c r="H4352" s="234"/>
      <c r="I4352" s="235"/>
      <c r="J4352" s="196" t="s">
        <v>1</v>
      </c>
    </row>
    <row r="4353" spans="1:10" ht="14.25" customHeight="1" x14ac:dyDescent="0.25">
      <c r="A4353" s="195" t="s">
        <v>74</v>
      </c>
      <c r="B4353" s="195" t="s">
        <v>75</v>
      </c>
      <c r="C4353" s="195" t="s">
        <v>29</v>
      </c>
      <c r="D4353" s="236" t="s">
        <v>30</v>
      </c>
      <c r="E4353" s="237"/>
      <c r="F4353" s="238"/>
      <c r="G4353" s="195" t="s">
        <v>2635</v>
      </c>
      <c r="H4353" s="195" t="s">
        <v>1465</v>
      </c>
      <c r="I4353" s="194" t="s">
        <v>2634</v>
      </c>
      <c r="J4353" s="193" t="s">
        <v>76</v>
      </c>
    </row>
    <row r="4354" spans="1:10" ht="14.25" customHeight="1" x14ac:dyDescent="0.25">
      <c r="A4354" s="192" t="s">
        <v>2643</v>
      </c>
      <c r="B4354" s="192" t="s">
        <v>2630</v>
      </c>
      <c r="C4354" s="192" t="s">
        <v>3323</v>
      </c>
      <c r="D4354" s="230" t="s">
        <v>2340</v>
      </c>
      <c r="E4354" s="231"/>
      <c r="F4354" s="232"/>
      <c r="G4354" s="192" t="s">
        <v>1</v>
      </c>
      <c r="H4354" s="191">
        <v>2</v>
      </c>
      <c r="I4354" s="190">
        <v>2.7949999999999999</v>
      </c>
      <c r="J4354" s="189">
        <v>5.59</v>
      </c>
    </row>
    <row r="4355" spans="1:10" ht="14.25" customHeight="1" x14ac:dyDescent="0.25">
      <c r="A4355" s="192" t="s">
        <v>2643</v>
      </c>
      <c r="B4355" s="192" t="s">
        <v>2630</v>
      </c>
      <c r="C4355" s="192" t="s">
        <v>3341</v>
      </c>
      <c r="D4355" s="230" t="s">
        <v>2377</v>
      </c>
      <c r="E4355" s="231"/>
      <c r="F4355" s="232"/>
      <c r="G4355" s="192" t="s">
        <v>1</v>
      </c>
      <c r="H4355" s="191">
        <v>1</v>
      </c>
      <c r="I4355" s="190">
        <v>6.6756000000000002</v>
      </c>
      <c r="J4355" s="189">
        <v>6.68</v>
      </c>
    </row>
    <row r="4356" spans="1:10" ht="22.9" customHeight="1" x14ac:dyDescent="0.25">
      <c r="A4356" s="192" t="s">
        <v>2643</v>
      </c>
      <c r="B4356" s="192" t="s">
        <v>2630</v>
      </c>
      <c r="C4356" s="192" t="s">
        <v>3295</v>
      </c>
      <c r="D4356" s="230" t="s">
        <v>2055</v>
      </c>
      <c r="E4356" s="231"/>
      <c r="F4356" s="232"/>
      <c r="G4356" s="192" t="s">
        <v>1</v>
      </c>
      <c r="H4356" s="191">
        <v>7.4999999999999997E-2</v>
      </c>
      <c r="I4356" s="190">
        <v>19.2896</v>
      </c>
      <c r="J4356" s="189">
        <v>1.45</v>
      </c>
    </row>
    <row r="4357" spans="1:10" ht="14.25" customHeight="1" x14ac:dyDescent="0.25">
      <c r="A4357" s="192" t="s">
        <v>2631</v>
      </c>
      <c r="B4357" s="192" t="s">
        <v>2630</v>
      </c>
      <c r="C4357" s="192" t="s">
        <v>2723</v>
      </c>
      <c r="D4357" s="230" t="s">
        <v>2722</v>
      </c>
      <c r="E4357" s="231"/>
      <c r="F4357" s="232"/>
      <c r="G4357" s="192" t="s">
        <v>0</v>
      </c>
      <c r="H4357" s="191">
        <v>0.15029970000000001</v>
      </c>
      <c r="I4357" s="190">
        <v>6.7</v>
      </c>
      <c r="J4357" s="189">
        <v>2.2000000000000002</v>
      </c>
    </row>
    <row r="4358" spans="1:10" ht="14.25" customHeight="1" x14ac:dyDescent="0.25">
      <c r="A4358" s="192" t="s">
        <v>2631</v>
      </c>
      <c r="B4358" s="192" t="s">
        <v>2630</v>
      </c>
      <c r="C4358" s="192" t="s">
        <v>2719</v>
      </c>
      <c r="D4358" s="230" t="s">
        <v>2718</v>
      </c>
      <c r="E4358" s="231"/>
      <c r="F4358" s="232"/>
      <c r="G4358" s="192" t="s">
        <v>0</v>
      </c>
      <c r="H4358" s="191">
        <v>0.15029970000000001</v>
      </c>
      <c r="I4358" s="190">
        <v>8.93</v>
      </c>
      <c r="J4358" s="189">
        <v>2.93</v>
      </c>
    </row>
    <row r="4359" spans="1:10" ht="14.25" customHeight="1" x14ac:dyDescent="0.25">
      <c r="A4359" s="239" t="s">
        <v>2627</v>
      </c>
      <c r="B4359" s="240"/>
      <c r="C4359" s="240"/>
      <c r="D4359" s="240"/>
      <c r="E4359" s="241"/>
      <c r="F4359" s="188">
        <v>2.35</v>
      </c>
      <c r="G4359" s="239" t="s">
        <v>2626</v>
      </c>
      <c r="H4359" s="240"/>
      <c r="I4359" s="241"/>
      <c r="J4359" s="188">
        <v>20.97</v>
      </c>
    </row>
    <row r="4360" spans="1:10" ht="14.25" customHeight="1" x14ac:dyDescent="0.25">
      <c r="A4360" s="239" t="s">
        <v>2625</v>
      </c>
      <c r="B4360" s="240"/>
      <c r="C4360" s="240"/>
      <c r="D4360" s="240"/>
      <c r="E4360" s="241"/>
      <c r="F4360" s="188">
        <v>2.79</v>
      </c>
      <c r="G4360" s="239" t="s">
        <v>2624</v>
      </c>
      <c r="H4360" s="240"/>
      <c r="I4360" s="241"/>
      <c r="J4360" s="188">
        <v>4.71</v>
      </c>
    </row>
    <row r="4361" spans="1:10" ht="14.25" customHeight="1" x14ac:dyDescent="0.25">
      <c r="A4361" s="239" t="s">
        <v>2623</v>
      </c>
      <c r="B4361" s="240"/>
      <c r="C4361" s="240"/>
      <c r="D4361" s="240"/>
      <c r="E4361" s="241"/>
      <c r="F4361" s="188">
        <v>5.14</v>
      </c>
      <c r="G4361" s="239" t="s">
        <v>2622</v>
      </c>
      <c r="H4361" s="240"/>
      <c r="I4361" s="241"/>
      <c r="J4361" s="188">
        <v>25.68</v>
      </c>
    </row>
    <row r="4362" spans="1:10" ht="14.25" customHeight="1" x14ac:dyDescent="0.25">
      <c r="A4362" s="196" t="s">
        <v>1413</v>
      </c>
      <c r="B4362" s="196" t="s">
        <v>2630</v>
      </c>
      <c r="C4362" s="196" t="s">
        <v>3308</v>
      </c>
      <c r="D4362" s="233" t="s">
        <v>609</v>
      </c>
      <c r="E4362" s="234"/>
      <c r="F4362" s="234"/>
      <c r="G4362" s="234"/>
      <c r="H4362" s="234"/>
      <c r="I4362" s="235"/>
      <c r="J4362" s="196" t="s">
        <v>1</v>
      </c>
    </row>
    <row r="4363" spans="1:10" ht="14.25" customHeight="1" x14ac:dyDescent="0.25">
      <c r="A4363" s="195" t="s">
        <v>74</v>
      </c>
      <c r="B4363" s="195" t="s">
        <v>75</v>
      </c>
      <c r="C4363" s="195" t="s">
        <v>29</v>
      </c>
      <c r="D4363" s="236" t="s">
        <v>30</v>
      </c>
      <c r="E4363" s="237"/>
      <c r="F4363" s="238"/>
      <c r="G4363" s="195" t="s">
        <v>2635</v>
      </c>
      <c r="H4363" s="195" t="s">
        <v>1465</v>
      </c>
      <c r="I4363" s="194" t="s">
        <v>2634</v>
      </c>
      <c r="J4363" s="193" t="s">
        <v>76</v>
      </c>
    </row>
    <row r="4364" spans="1:10" ht="14.25" customHeight="1" x14ac:dyDescent="0.25">
      <c r="A4364" s="192" t="s">
        <v>2643</v>
      </c>
      <c r="B4364" s="192" t="s">
        <v>2630</v>
      </c>
      <c r="C4364" s="192" t="s">
        <v>3296</v>
      </c>
      <c r="D4364" s="230" t="s">
        <v>1943</v>
      </c>
      <c r="E4364" s="231"/>
      <c r="F4364" s="232"/>
      <c r="G4364" s="192" t="s">
        <v>1</v>
      </c>
      <c r="H4364" s="191">
        <v>2</v>
      </c>
      <c r="I4364" s="190">
        <v>1.8956999999999999</v>
      </c>
      <c r="J4364" s="189">
        <v>3.79</v>
      </c>
    </row>
    <row r="4365" spans="1:10" ht="14.25" customHeight="1" x14ac:dyDescent="0.25">
      <c r="A4365" s="192" t="s">
        <v>2643</v>
      </c>
      <c r="B4365" s="192" t="s">
        <v>2630</v>
      </c>
      <c r="C4365" s="192" t="s">
        <v>3307</v>
      </c>
      <c r="D4365" s="230" t="s">
        <v>2136</v>
      </c>
      <c r="E4365" s="231"/>
      <c r="F4365" s="232"/>
      <c r="G4365" s="192" t="s">
        <v>1</v>
      </c>
      <c r="H4365" s="191">
        <v>1</v>
      </c>
      <c r="I4365" s="190">
        <v>2.5762999999999998</v>
      </c>
      <c r="J4365" s="189">
        <v>2.58</v>
      </c>
    </row>
    <row r="4366" spans="1:10" ht="22.9" customHeight="1" x14ac:dyDescent="0.25">
      <c r="A4366" s="192" t="s">
        <v>2643</v>
      </c>
      <c r="B4366" s="192" t="s">
        <v>2630</v>
      </c>
      <c r="C4366" s="192" t="s">
        <v>3295</v>
      </c>
      <c r="D4366" s="230" t="s">
        <v>2055</v>
      </c>
      <c r="E4366" s="231"/>
      <c r="F4366" s="232"/>
      <c r="G4366" s="192" t="s">
        <v>1</v>
      </c>
      <c r="H4366" s="191">
        <v>0.05</v>
      </c>
      <c r="I4366" s="190">
        <v>19.2896</v>
      </c>
      <c r="J4366" s="189">
        <v>0.96</v>
      </c>
    </row>
    <row r="4367" spans="1:10" ht="14.25" customHeight="1" x14ac:dyDescent="0.25">
      <c r="A4367" s="192" t="s">
        <v>2631</v>
      </c>
      <c r="B4367" s="192" t="s">
        <v>2630</v>
      </c>
      <c r="C4367" s="192" t="s">
        <v>2723</v>
      </c>
      <c r="D4367" s="230" t="s">
        <v>2722</v>
      </c>
      <c r="E4367" s="231"/>
      <c r="F4367" s="232"/>
      <c r="G4367" s="192" t="s">
        <v>0</v>
      </c>
      <c r="H4367" s="191">
        <v>0.1183028</v>
      </c>
      <c r="I4367" s="190">
        <v>6.7</v>
      </c>
      <c r="J4367" s="189">
        <v>1.73</v>
      </c>
    </row>
    <row r="4368" spans="1:10" ht="14.25" customHeight="1" x14ac:dyDescent="0.25">
      <c r="A4368" s="192" t="s">
        <v>2631</v>
      </c>
      <c r="B4368" s="192" t="s">
        <v>2630</v>
      </c>
      <c r="C4368" s="192" t="s">
        <v>2719</v>
      </c>
      <c r="D4368" s="230" t="s">
        <v>2718</v>
      </c>
      <c r="E4368" s="231"/>
      <c r="F4368" s="232"/>
      <c r="G4368" s="192" t="s">
        <v>0</v>
      </c>
      <c r="H4368" s="191">
        <v>0.1183028</v>
      </c>
      <c r="I4368" s="190">
        <v>8.93</v>
      </c>
      <c r="J4368" s="189">
        <v>2.31</v>
      </c>
    </row>
    <row r="4369" spans="1:10" ht="14.25" customHeight="1" x14ac:dyDescent="0.25">
      <c r="A4369" s="239" t="s">
        <v>2627</v>
      </c>
      <c r="B4369" s="240"/>
      <c r="C4369" s="240"/>
      <c r="D4369" s="240"/>
      <c r="E4369" s="241"/>
      <c r="F4369" s="188">
        <v>1.85</v>
      </c>
      <c r="G4369" s="239" t="s">
        <v>2626</v>
      </c>
      <c r="H4369" s="240"/>
      <c r="I4369" s="241"/>
      <c r="J4369" s="188">
        <v>13.05</v>
      </c>
    </row>
    <row r="4370" spans="1:10" ht="14.25" customHeight="1" x14ac:dyDescent="0.25">
      <c r="A4370" s="239" t="s">
        <v>2625</v>
      </c>
      <c r="B4370" s="240"/>
      <c r="C4370" s="240"/>
      <c r="D4370" s="240"/>
      <c r="E4370" s="241"/>
      <c r="F4370" s="188">
        <v>2.2000000000000002</v>
      </c>
      <c r="G4370" s="239" t="s">
        <v>2624</v>
      </c>
      <c r="H4370" s="240"/>
      <c r="I4370" s="241"/>
      <c r="J4370" s="188">
        <v>2.93</v>
      </c>
    </row>
    <row r="4371" spans="1:10" ht="14.25" customHeight="1" x14ac:dyDescent="0.25">
      <c r="A4371" s="239" t="s">
        <v>2623</v>
      </c>
      <c r="B4371" s="240"/>
      <c r="C4371" s="240"/>
      <c r="D4371" s="240"/>
      <c r="E4371" s="241"/>
      <c r="F4371" s="188">
        <v>4.05</v>
      </c>
      <c r="G4371" s="239" t="s">
        <v>2622</v>
      </c>
      <c r="H4371" s="240"/>
      <c r="I4371" s="241"/>
      <c r="J4371" s="188">
        <v>15.98</v>
      </c>
    </row>
    <row r="4372" spans="1:10" ht="14.25" customHeight="1" x14ac:dyDescent="0.25">
      <c r="A4372" s="196" t="s">
        <v>1414</v>
      </c>
      <c r="B4372" s="196" t="s">
        <v>2637</v>
      </c>
      <c r="C4372" s="196" t="s">
        <v>3326</v>
      </c>
      <c r="D4372" s="233" t="s">
        <v>1566</v>
      </c>
      <c r="E4372" s="234"/>
      <c r="F4372" s="234"/>
      <c r="G4372" s="234"/>
      <c r="H4372" s="234"/>
      <c r="I4372" s="235"/>
      <c r="J4372" s="196" t="s">
        <v>1</v>
      </c>
    </row>
    <row r="4373" spans="1:10" ht="14.25" customHeight="1" x14ac:dyDescent="0.25">
      <c r="A4373" s="195" t="s">
        <v>74</v>
      </c>
      <c r="B4373" s="195" t="s">
        <v>75</v>
      </c>
      <c r="C4373" s="195" t="s">
        <v>29</v>
      </c>
      <c r="D4373" s="236" t="s">
        <v>30</v>
      </c>
      <c r="E4373" s="237"/>
      <c r="F4373" s="238"/>
      <c r="G4373" s="195" t="s">
        <v>2635</v>
      </c>
      <c r="H4373" s="195" t="s">
        <v>1465</v>
      </c>
      <c r="I4373" s="194" t="s">
        <v>2634</v>
      </c>
      <c r="J4373" s="193" t="s">
        <v>76</v>
      </c>
    </row>
    <row r="4374" spans="1:10" ht="14.25" customHeight="1" x14ac:dyDescent="0.25">
      <c r="A4374" s="192" t="s">
        <v>2643</v>
      </c>
      <c r="B4374" s="192" t="s">
        <v>2630</v>
      </c>
      <c r="C4374" s="192" t="s">
        <v>2784</v>
      </c>
      <c r="D4374" s="230" t="s">
        <v>1998</v>
      </c>
      <c r="E4374" s="231"/>
      <c r="F4374" s="232"/>
      <c r="G4374" s="192" t="s">
        <v>1</v>
      </c>
      <c r="H4374" s="191">
        <v>8.9999999999999993E-3</v>
      </c>
      <c r="I4374" s="190">
        <v>46.745399999999997</v>
      </c>
      <c r="J4374" s="189">
        <v>0.42</v>
      </c>
    </row>
    <row r="4375" spans="1:10" ht="14.25" customHeight="1" x14ac:dyDescent="0.25">
      <c r="A4375" s="192" t="s">
        <v>2643</v>
      </c>
      <c r="B4375" s="192" t="s">
        <v>2630</v>
      </c>
      <c r="C4375" s="192" t="s">
        <v>2782</v>
      </c>
      <c r="D4375" s="230" t="s">
        <v>1928</v>
      </c>
      <c r="E4375" s="231"/>
      <c r="F4375" s="232"/>
      <c r="G4375" s="192" t="s">
        <v>1</v>
      </c>
      <c r="H4375" s="191">
        <v>1.0999999999999999E-2</v>
      </c>
      <c r="I4375" s="190">
        <v>52.967399999999998</v>
      </c>
      <c r="J4375" s="189">
        <v>0.57999999999999996</v>
      </c>
    </row>
    <row r="4376" spans="1:10" ht="14.25" customHeight="1" x14ac:dyDescent="0.25">
      <c r="A4376" s="192" t="s">
        <v>2643</v>
      </c>
      <c r="B4376" s="192" t="s">
        <v>2630</v>
      </c>
      <c r="C4376" s="192" t="s">
        <v>2776</v>
      </c>
      <c r="D4376" s="230" t="s">
        <v>2260</v>
      </c>
      <c r="E4376" s="231"/>
      <c r="F4376" s="232"/>
      <c r="G4376" s="192" t="s">
        <v>1</v>
      </c>
      <c r="H4376" s="191">
        <v>0.06</v>
      </c>
      <c r="I4376" s="190">
        <v>1.4663999999999999</v>
      </c>
      <c r="J4376" s="189">
        <v>0.09</v>
      </c>
    </row>
    <row r="4377" spans="1:10" ht="14.25" customHeight="1" x14ac:dyDescent="0.25">
      <c r="A4377" s="192" t="s">
        <v>2631</v>
      </c>
      <c r="B4377" s="192" t="s">
        <v>2630</v>
      </c>
      <c r="C4377" s="192" t="s">
        <v>2723</v>
      </c>
      <c r="D4377" s="230" t="s">
        <v>2722</v>
      </c>
      <c r="E4377" s="231"/>
      <c r="F4377" s="232"/>
      <c r="G4377" s="192" t="s">
        <v>0</v>
      </c>
      <c r="H4377" s="191">
        <v>0.35</v>
      </c>
      <c r="I4377" s="190">
        <v>6.7</v>
      </c>
      <c r="J4377" s="189">
        <v>5.13</v>
      </c>
    </row>
    <row r="4378" spans="1:10" ht="14.25" customHeight="1" x14ac:dyDescent="0.25">
      <c r="A4378" s="192" t="s">
        <v>2631</v>
      </c>
      <c r="B4378" s="192" t="s">
        <v>2630</v>
      </c>
      <c r="C4378" s="192" t="s">
        <v>2719</v>
      </c>
      <c r="D4378" s="230" t="s">
        <v>2718</v>
      </c>
      <c r="E4378" s="231"/>
      <c r="F4378" s="232"/>
      <c r="G4378" s="192" t="s">
        <v>0</v>
      </c>
      <c r="H4378" s="191">
        <v>0.35</v>
      </c>
      <c r="I4378" s="190">
        <v>8.93</v>
      </c>
      <c r="J4378" s="189">
        <v>6.83</v>
      </c>
    </row>
    <row r="4379" spans="1:10" ht="14.25" customHeight="1" x14ac:dyDescent="0.25">
      <c r="A4379" s="239" t="s">
        <v>2627</v>
      </c>
      <c r="B4379" s="240"/>
      <c r="C4379" s="240"/>
      <c r="D4379" s="240"/>
      <c r="E4379" s="241"/>
      <c r="F4379" s="188">
        <v>5.47</v>
      </c>
      <c r="G4379" s="239" t="s">
        <v>2626</v>
      </c>
      <c r="H4379" s="240"/>
      <c r="I4379" s="241"/>
      <c r="J4379" s="188">
        <v>18</v>
      </c>
    </row>
    <row r="4380" spans="1:10" ht="14.25" customHeight="1" x14ac:dyDescent="0.25">
      <c r="A4380" s="239" t="s">
        <v>2625</v>
      </c>
      <c r="B4380" s="240"/>
      <c r="C4380" s="240"/>
      <c r="D4380" s="240"/>
      <c r="E4380" s="241"/>
      <c r="F4380" s="188">
        <v>6.49</v>
      </c>
      <c r="G4380" s="239" t="s">
        <v>2624</v>
      </c>
      <c r="H4380" s="240"/>
      <c r="I4380" s="241"/>
      <c r="J4380" s="188">
        <v>4.04</v>
      </c>
    </row>
    <row r="4381" spans="1:10" ht="14.25" customHeight="1" x14ac:dyDescent="0.25">
      <c r="A4381" s="239" t="s">
        <v>2623</v>
      </c>
      <c r="B4381" s="240"/>
      <c r="C4381" s="240"/>
      <c r="D4381" s="240"/>
      <c r="E4381" s="241"/>
      <c r="F4381" s="188">
        <v>11.96</v>
      </c>
      <c r="G4381" s="239" t="s">
        <v>2622</v>
      </c>
      <c r="H4381" s="240"/>
      <c r="I4381" s="241"/>
      <c r="J4381" s="188">
        <v>22.04</v>
      </c>
    </row>
    <row r="4382" spans="1:10" ht="14.25" customHeight="1" x14ac:dyDescent="0.25">
      <c r="A4382" s="196" t="s">
        <v>1415</v>
      </c>
      <c r="B4382" s="196" t="s">
        <v>2642</v>
      </c>
      <c r="C4382" s="196" t="s">
        <v>3305</v>
      </c>
      <c r="D4382" s="233" t="s">
        <v>611</v>
      </c>
      <c r="E4382" s="234"/>
      <c r="F4382" s="234"/>
      <c r="G4382" s="234"/>
      <c r="H4382" s="234"/>
      <c r="I4382" s="235"/>
      <c r="J4382" s="196" t="s">
        <v>1</v>
      </c>
    </row>
    <row r="4383" spans="1:10" ht="14.25" customHeight="1" x14ac:dyDescent="0.25">
      <c r="A4383" s="195" t="s">
        <v>74</v>
      </c>
      <c r="B4383" s="195" t="s">
        <v>75</v>
      </c>
      <c r="C4383" s="195" t="s">
        <v>29</v>
      </c>
      <c r="D4383" s="236" t="s">
        <v>30</v>
      </c>
      <c r="E4383" s="237"/>
      <c r="F4383" s="238"/>
      <c r="G4383" s="195" t="s">
        <v>2635</v>
      </c>
      <c r="H4383" s="195" t="s">
        <v>1465</v>
      </c>
      <c r="I4383" s="194" t="s">
        <v>2634</v>
      </c>
      <c r="J4383" s="193" t="s">
        <v>76</v>
      </c>
    </row>
    <row r="4384" spans="1:10" ht="14.25" customHeight="1" x14ac:dyDescent="0.25">
      <c r="A4384" s="192" t="s">
        <v>2643</v>
      </c>
      <c r="B4384" s="192" t="s">
        <v>2642</v>
      </c>
      <c r="C4384" s="192" t="s">
        <v>2354</v>
      </c>
      <c r="D4384" s="230" t="s">
        <v>2355</v>
      </c>
      <c r="E4384" s="231"/>
      <c r="F4384" s="232"/>
      <c r="G4384" s="192" t="s">
        <v>1</v>
      </c>
      <c r="H4384" s="191">
        <v>1</v>
      </c>
      <c r="I4384" s="190">
        <v>8.9116</v>
      </c>
      <c r="J4384" s="189">
        <v>8.91</v>
      </c>
    </row>
    <row r="4385" spans="1:10" ht="14.25" customHeight="1" x14ac:dyDescent="0.25">
      <c r="A4385" s="192" t="s">
        <v>2643</v>
      </c>
      <c r="B4385" s="192" t="s">
        <v>2642</v>
      </c>
      <c r="C4385" s="192" t="s">
        <v>2164</v>
      </c>
      <c r="D4385" s="230" t="s">
        <v>2165</v>
      </c>
      <c r="E4385" s="231"/>
      <c r="F4385" s="232"/>
      <c r="G4385" s="192" t="s">
        <v>1606</v>
      </c>
      <c r="H4385" s="191">
        <v>2.1999999999999999E-2</v>
      </c>
      <c r="I4385" s="190">
        <v>35.711300000000001</v>
      </c>
      <c r="J4385" s="189">
        <v>0.79</v>
      </c>
    </row>
    <row r="4386" spans="1:10" ht="14.25" customHeight="1" x14ac:dyDescent="0.25">
      <c r="A4386" s="192" t="s">
        <v>2643</v>
      </c>
      <c r="B4386" s="192" t="s">
        <v>2630</v>
      </c>
      <c r="C4386" s="192" t="s">
        <v>2791</v>
      </c>
      <c r="D4386" s="230" t="s">
        <v>2158</v>
      </c>
      <c r="E4386" s="231"/>
      <c r="F4386" s="232"/>
      <c r="G4386" s="192" t="s">
        <v>1</v>
      </c>
      <c r="H4386" s="191">
        <v>6.0999999999999999E-2</v>
      </c>
      <c r="I4386" s="190">
        <v>6.0761000000000003</v>
      </c>
      <c r="J4386" s="189">
        <v>0.37</v>
      </c>
    </row>
    <row r="4387" spans="1:10" ht="14.25" customHeight="1" x14ac:dyDescent="0.25">
      <c r="A4387" s="192" t="s">
        <v>2631</v>
      </c>
      <c r="B4387" s="192" t="s">
        <v>2630</v>
      </c>
      <c r="C4387" s="192" t="s">
        <v>2723</v>
      </c>
      <c r="D4387" s="230" t="s">
        <v>2722</v>
      </c>
      <c r="E4387" s="231"/>
      <c r="F4387" s="232"/>
      <c r="G4387" s="192" t="s">
        <v>0</v>
      </c>
      <c r="H4387" s="191">
        <v>0.21771509999999999</v>
      </c>
      <c r="I4387" s="190">
        <v>6.7</v>
      </c>
      <c r="J4387" s="189">
        <v>3.19</v>
      </c>
    </row>
    <row r="4388" spans="1:10" ht="14.25" customHeight="1" x14ac:dyDescent="0.25">
      <c r="A4388" s="192" t="s">
        <v>2631</v>
      </c>
      <c r="B4388" s="192" t="s">
        <v>2630</v>
      </c>
      <c r="C4388" s="192" t="s">
        <v>2719</v>
      </c>
      <c r="D4388" s="230" t="s">
        <v>2718</v>
      </c>
      <c r="E4388" s="231"/>
      <c r="F4388" s="232"/>
      <c r="G4388" s="192" t="s">
        <v>0</v>
      </c>
      <c r="H4388" s="191">
        <v>0.21771509999999999</v>
      </c>
      <c r="I4388" s="190">
        <v>8.93</v>
      </c>
      <c r="J4388" s="189">
        <v>4.25</v>
      </c>
    </row>
    <row r="4389" spans="1:10" ht="14.25" customHeight="1" x14ac:dyDescent="0.25">
      <c r="A4389" s="239" t="s">
        <v>2627</v>
      </c>
      <c r="B4389" s="240"/>
      <c r="C4389" s="240"/>
      <c r="D4389" s="240"/>
      <c r="E4389" s="241"/>
      <c r="F4389" s="188">
        <v>3.4</v>
      </c>
      <c r="G4389" s="239" t="s">
        <v>2626</v>
      </c>
      <c r="H4389" s="240"/>
      <c r="I4389" s="241"/>
      <c r="J4389" s="188">
        <v>20.59</v>
      </c>
    </row>
    <row r="4390" spans="1:10" ht="14.25" customHeight="1" x14ac:dyDescent="0.25">
      <c r="A4390" s="239" t="s">
        <v>2625</v>
      </c>
      <c r="B4390" s="240"/>
      <c r="C4390" s="240"/>
      <c r="D4390" s="240"/>
      <c r="E4390" s="241"/>
      <c r="F4390" s="188">
        <v>4.04</v>
      </c>
      <c r="G4390" s="239" t="s">
        <v>2624</v>
      </c>
      <c r="H4390" s="240"/>
      <c r="I4390" s="241"/>
      <c r="J4390" s="188">
        <v>4.63</v>
      </c>
    </row>
    <row r="4391" spans="1:10" ht="14.25" customHeight="1" x14ac:dyDescent="0.25">
      <c r="A4391" s="239" t="s">
        <v>2623</v>
      </c>
      <c r="B4391" s="240"/>
      <c r="C4391" s="240"/>
      <c r="D4391" s="240"/>
      <c r="E4391" s="241"/>
      <c r="F4391" s="188">
        <v>7.44</v>
      </c>
      <c r="G4391" s="239" t="s">
        <v>2622</v>
      </c>
      <c r="H4391" s="240"/>
      <c r="I4391" s="241"/>
      <c r="J4391" s="188">
        <v>25.22</v>
      </c>
    </row>
    <row r="4392" spans="1:10" ht="14.25" customHeight="1" x14ac:dyDescent="0.25">
      <c r="A4392" s="196" t="s">
        <v>1416</v>
      </c>
      <c r="B4392" s="196" t="s">
        <v>2642</v>
      </c>
      <c r="C4392" s="196" t="s">
        <v>3325</v>
      </c>
      <c r="D4392" s="233" t="s">
        <v>612</v>
      </c>
      <c r="E4392" s="234"/>
      <c r="F4392" s="234"/>
      <c r="G4392" s="234"/>
      <c r="H4392" s="234"/>
      <c r="I4392" s="235"/>
      <c r="J4392" s="196" t="s">
        <v>1</v>
      </c>
    </row>
    <row r="4393" spans="1:10" ht="14.25" customHeight="1" x14ac:dyDescent="0.25">
      <c r="A4393" s="195" t="s">
        <v>74</v>
      </c>
      <c r="B4393" s="195" t="s">
        <v>75</v>
      </c>
      <c r="C4393" s="195" t="s">
        <v>29</v>
      </c>
      <c r="D4393" s="236" t="s">
        <v>30</v>
      </c>
      <c r="E4393" s="237"/>
      <c r="F4393" s="238"/>
      <c r="G4393" s="195" t="s">
        <v>2635</v>
      </c>
      <c r="H4393" s="195" t="s">
        <v>1465</v>
      </c>
      <c r="I4393" s="194" t="s">
        <v>2634</v>
      </c>
      <c r="J4393" s="193" t="s">
        <v>76</v>
      </c>
    </row>
    <row r="4394" spans="1:10" ht="14.25" customHeight="1" x14ac:dyDescent="0.25">
      <c r="A4394" s="192" t="s">
        <v>2643</v>
      </c>
      <c r="B4394" s="192" t="s">
        <v>2642</v>
      </c>
      <c r="C4394" s="192" t="s">
        <v>2337</v>
      </c>
      <c r="D4394" s="230" t="s">
        <v>2338</v>
      </c>
      <c r="E4394" s="231"/>
      <c r="F4394" s="232"/>
      <c r="G4394" s="192" t="s">
        <v>1</v>
      </c>
      <c r="H4394" s="191">
        <v>1</v>
      </c>
      <c r="I4394" s="190">
        <v>10.321300000000001</v>
      </c>
      <c r="J4394" s="189">
        <v>10.32</v>
      </c>
    </row>
    <row r="4395" spans="1:10" ht="14.25" customHeight="1" x14ac:dyDescent="0.25">
      <c r="A4395" s="192" t="s">
        <v>2643</v>
      </c>
      <c r="B4395" s="192" t="s">
        <v>2642</v>
      </c>
      <c r="C4395" s="192" t="s">
        <v>2164</v>
      </c>
      <c r="D4395" s="230" t="s">
        <v>2165</v>
      </c>
      <c r="E4395" s="231"/>
      <c r="F4395" s="232"/>
      <c r="G4395" s="192" t="s">
        <v>1606</v>
      </c>
      <c r="H4395" s="191">
        <v>6.3E-2</v>
      </c>
      <c r="I4395" s="190">
        <v>35.711300000000001</v>
      </c>
      <c r="J4395" s="189">
        <v>2.25</v>
      </c>
    </row>
    <row r="4396" spans="1:10" ht="14.25" customHeight="1" x14ac:dyDescent="0.25">
      <c r="A4396" s="192" t="s">
        <v>2643</v>
      </c>
      <c r="B4396" s="192" t="s">
        <v>2630</v>
      </c>
      <c r="C4396" s="192" t="s">
        <v>2791</v>
      </c>
      <c r="D4396" s="230" t="s">
        <v>2158</v>
      </c>
      <c r="E4396" s="231"/>
      <c r="F4396" s="232"/>
      <c r="G4396" s="192" t="s">
        <v>1</v>
      </c>
      <c r="H4396" s="191">
        <v>0.08</v>
      </c>
      <c r="I4396" s="190">
        <v>6.0761000000000003</v>
      </c>
      <c r="J4396" s="189">
        <v>0.49</v>
      </c>
    </row>
    <row r="4397" spans="1:10" ht="14.25" customHeight="1" x14ac:dyDescent="0.25">
      <c r="A4397" s="192" t="s">
        <v>2631</v>
      </c>
      <c r="B4397" s="192" t="s">
        <v>2630</v>
      </c>
      <c r="C4397" s="192" t="s">
        <v>2723</v>
      </c>
      <c r="D4397" s="230" t="s">
        <v>2722</v>
      </c>
      <c r="E4397" s="231"/>
      <c r="F4397" s="232"/>
      <c r="G4397" s="192" t="s">
        <v>0</v>
      </c>
      <c r="H4397" s="191">
        <v>0.28704390000000002</v>
      </c>
      <c r="I4397" s="190">
        <v>6.7</v>
      </c>
      <c r="J4397" s="189">
        <v>4.21</v>
      </c>
    </row>
    <row r="4398" spans="1:10" ht="14.25" customHeight="1" x14ac:dyDescent="0.25">
      <c r="A4398" s="192" t="s">
        <v>2631</v>
      </c>
      <c r="B4398" s="192" t="s">
        <v>2630</v>
      </c>
      <c r="C4398" s="192" t="s">
        <v>2719</v>
      </c>
      <c r="D4398" s="230" t="s">
        <v>2718</v>
      </c>
      <c r="E4398" s="231"/>
      <c r="F4398" s="232"/>
      <c r="G4398" s="192" t="s">
        <v>0</v>
      </c>
      <c r="H4398" s="191">
        <v>0.28704390000000002</v>
      </c>
      <c r="I4398" s="190">
        <v>8.93</v>
      </c>
      <c r="J4398" s="189">
        <v>5.6</v>
      </c>
    </row>
    <row r="4399" spans="1:10" ht="14.25" customHeight="1" x14ac:dyDescent="0.25">
      <c r="A4399" s="239" t="s">
        <v>2627</v>
      </c>
      <c r="B4399" s="240"/>
      <c r="C4399" s="240"/>
      <c r="D4399" s="240"/>
      <c r="E4399" s="241"/>
      <c r="F4399" s="188">
        <v>4.49</v>
      </c>
      <c r="G4399" s="239" t="s">
        <v>2626</v>
      </c>
      <c r="H4399" s="240"/>
      <c r="I4399" s="241"/>
      <c r="J4399" s="188">
        <v>26.92</v>
      </c>
    </row>
    <row r="4400" spans="1:10" ht="14.25" customHeight="1" x14ac:dyDescent="0.25">
      <c r="A4400" s="239" t="s">
        <v>2625</v>
      </c>
      <c r="B4400" s="240"/>
      <c r="C4400" s="240"/>
      <c r="D4400" s="240"/>
      <c r="E4400" s="241"/>
      <c r="F4400" s="188">
        <v>5.32</v>
      </c>
      <c r="G4400" s="239" t="s">
        <v>2624</v>
      </c>
      <c r="H4400" s="240"/>
      <c r="I4400" s="241"/>
      <c r="J4400" s="188">
        <v>6.05</v>
      </c>
    </row>
    <row r="4401" spans="1:10" ht="14.25" customHeight="1" x14ac:dyDescent="0.25">
      <c r="A4401" s="239" t="s">
        <v>2623</v>
      </c>
      <c r="B4401" s="240"/>
      <c r="C4401" s="240"/>
      <c r="D4401" s="240"/>
      <c r="E4401" s="241"/>
      <c r="F4401" s="188">
        <v>9.81</v>
      </c>
      <c r="G4401" s="239" t="s">
        <v>2622</v>
      </c>
      <c r="H4401" s="240"/>
      <c r="I4401" s="241"/>
      <c r="J4401" s="188">
        <v>32.97</v>
      </c>
    </row>
    <row r="4402" spans="1:10" ht="8.65" customHeight="1" x14ac:dyDescent="0.25"/>
    <row r="4403" spans="1:10" ht="11.25" customHeight="1" x14ac:dyDescent="0.25">
      <c r="A4403" s="242" t="s">
        <v>2621</v>
      </c>
      <c r="B4403" s="242"/>
      <c r="C4403" s="242"/>
      <c r="D4403" s="242"/>
      <c r="E4403" s="242"/>
      <c r="F4403" s="242"/>
      <c r="G4403" s="242"/>
      <c r="H4403" s="242"/>
      <c r="I4403" s="242"/>
      <c r="J4403" s="242"/>
    </row>
    <row r="4404" spans="1:10" ht="11.25" customHeight="1" x14ac:dyDescent="0.25">
      <c r="A4404" s="242" t="s">
        <v>2620</v>
      </c>
      <c r="B4404" s="242"/>
      <c r="C4404" s="242"/>
      <c r="D4404" s="242"/>
      <c r="E4404" s="242"/>
      <c r="F4404" s="242"/>
      <c r="G4404" s="242"/>
      <c r="H4404" s="242"/>
      <c r="I4404" s="242"/>
      <c r="J4404" s="242"/>
    </row>
    <row r="4405" spans="1:10" ht="11.25" customHeight="1" x14ac:dyDescent="0.25">
      <c r="A4405" s="242" t="s">
        <v>2619</v>
      </c>
      <c r="B4405" s="242"/>
      <c r="C4405" s="242"/>
      <c r="D4405" s="242"/>
      <c r="E4405" s="242"/>
      <c r="F4405" s="242"/>
      <c r="G4405" s="242"/>
      <c r="H4405" s="242"/>
      <c r="I4405" s="242"/>
      <c r="J4405" s="242"/>
    </row>
    <row r="4406" spans="1:10" ht="70.900000000000006" customHeight="1" x14ac:dyDescent="0.25"/>
    <row r="4407" spans="1:10" ht="14.25" customHeight="1" x14ac:dyDescent="0.25">
      <c r="A4407" s="210" t="s">
        <v>2673</v>
      </c>
      <c r="B4407" s="211"/>
      <c r="C4407" s="211"/>
      <c r="D4407" s="211"/>
      <c r="E4407" s="211"/>
      <c r="F4407" s="211"/>
      <c r="G4407" s="211"/>
      <c r="H4407" s="211"/>
      <c r="I4407" s="211"/>
      <c r="J4407" s="212"/>
    </row>
    <row r="4408" spans="1:10" ht="14.25" customHeight="1" x14ac:dyDescent="0.25">
      <c r="A4408" s="200" t="s">
        <v>2672</v>
      </c>
      <c r="B4408" s="213" t="s">
        <v>77</v>
      </c>
      <c r="C4408" s="214"/>
      <c r="D4408" s="214"/>
      <c r="E4408" s="214"/>
      <c r="F4408" s="214"/>
      <c r="G4408" s="214"/>
      <c r="H4408" s="215"/>
      <c r="I4408" s="197" t="s">
        <v>2671</v>
      </c>
      <c r="J4408" s="192" t="s">
        <v>3340</v>
      </c>
    </row>
    <row r="4409" spans="1:10" ht="14.25" customHeight="1" x14ac:dyDescent="0.25">
      <c r="A4409" s="200" t="s">
        <v>81</v>
      </c>
      <c r="B4409" s="213" t="s">
        <v>85</v>
      </c>
      <c r="C4409" s="214"/>
      <c r="D4409" s="214"/>
      <c r="E4409" s="214"/>
      <c r="F4409" s="214"/>
      <c r="G4409" s="214"/>
      <c r="H4409" s="215"/>
      <c r="I4409" s="197" t="s">
        <v>2669</v>
      </c>
      <c r="J4409" s="202">
        <v>45477</v>
      </c>
    </row>
    <row r="4410" spans="1:10" ht="14.25" customHeight="1" x14ac:dyDescent="0.25">
      <c r="A4410" s="199" t="s">
        <v>2668</v>
      </c>
      <c r="B4410" s="213" t="s">
        <v>2667</v>
      </c>
      <c r="C4410" s="214"/>
      <c r="D4410" s="214"/>
      <c r="E4410" s="214"/>
      <c r="F4410" s="214"/>
      <c r="G4410" s="214"/>
      <c r="H4410" s="215"/>
      <c r="I4410" s="216" t="s">
        <v>2666</v>
      </c>
      <c r="J4410" s="217"/>
    </row>
    <row r="4411" spans="1:10" ht="14.25" customHeight="1" x14ac:dyDescent="0.25">
      <c r="A4411" s="218" t="s">
        <v>2665</v>
      </c>
      <c r="B4411" s="221" t="s">
        <v>2664</v>
      </c>
      <c r="C4411" s="222"/>
      <c r="D4411" s="222"/>
      <c r="E4411" s="222"/>
      <c r="F4411" s="222"/>
      <c r="G4411" s="222"/>
      <c r="H4411" s="223"/>
      <c r="I4411" s="197" t="s">
        <v>2663</v>
      </c>
      <c r="J4411" s="192" t="s">
        <v>2662</v>
      </c>
    </row>
    <row r="4412" spans="1:10" ht="14.25" customHeight="1" x14ac:dyDescent="0.25">
      <c r="A4412" s="219"/>
      <c r="B4412" s="224"/>
      <c r="C4412" s="225"/>
      <c r="D4412" s="225"/>
      <c r="E4412" s="225"/>
      <c r="F4412" s="225"/>
      <c r="G4412" s="225"/>
      <c r="H4412" s="226"/>
      <c r="I4412" s="198" t="s">
        <v>2661</v>
      </c>
      <c r="J4412" s="192" t="s">
        <v>2660</v>
      </c>
    </row>
    <row r="4413" spans="1:10" ht="14.25" customHeight="1" x14ac:dyDescent="0.25">
      <c r="A4413" s="219"/>
      <c r="B4413" s="224"/>
      <c r="C4413" s="225"/>
      <c r="D4413" s="225"/>
      <c r="E4413" s="225"/>
      <c r="F4413" s="225"/>
      <c r="G4413" s="225"/>
      <c r="H4413" s="226"/>
      <c r="I4413" s="216" t="s">
        <v>27</v>
      </c>
      <c r="J4413" s="217"/>
    </row>
    <row r="4414" spans="1:10" ht="14.25" customHeight="1" x14ac:dyDescent="0.25">
      <c r="A4414" s="219"/>
      <c r="B4414" s="227"/>
      <c r="C4414" s="228"/>
      <c r="D4414" s="228"/>
      <c r="E4414" s="228"/>
      <c r="F4414" s="228"/>
      <c r="G4414" s="228"/>
      <c r="H4414" s="229"/>
      <c r="I4414" s="197" t="s">
        <v>2659</v>
      </c>
      <c r="J4414" s="192" t="s">
        <v>2658</v>
      </c>
    </row>
    <row r="4415" spans="1:10" ht="14.25" customHeight="1" x14ac:dyDescent="0.25">
      <c r="A4415" s="220"/>
      <c r="B4415" s="230" t="s">
        <v>2383</v>
      </c>
      <c r="C4415" s="231"/>
      <c r="D4415" s="232"/>
      <c r="E4415" s="230" t="s">
        <v>2383</v>
      </c>
      <c r="F4415" s="231"/>
      <c r="G4415" s="231"/>
      <c r="H4415" s="232"/>
      <c r="I4415" s="197" t="s">
        <v>2657</v>
      </c>
      <c r="J4415" s="192" t="s">
        <v>2383</v>
      </c>
    </row>
    <row r="4416" spans="1:10" ht="14.25" customHeight="1" x14ac:dyDescent="0.25">
      <c r="A4416" s="197" t="s">
        <v>2656</v>
      </c>
      <c r="B4416" s="230" t="s">
        <v>2655</v>
      </c>
      <c r="C4416" s="231"/>
      <c r="D4416" s="231"/>
      <c r="E4416" s="231"/>
      <c r="F4416" s="231"/>
      <c r="G4416" s="231"/>
      <c r="H4416" s="231"/>
      <c r="I4416" s="231"/>
      <c r="J4416" s="232"/>
    </row>
    <row r="4417" spans="1:10" ht="14.25" customHeight="1" x14ac:dyDescent="0.25">
      <c r="A4417" s="196" t="s">
        <v>1417</v>
      </c>
      <c r="B4417" s="196" t="s">
        <v>2642</v>
      </c>
      <c r="C4417" s="196" t="s">
        <v>3339</v>
      </c>
      <c r="D4417" s="233" t="s">
        <v>613</v>
      </c>
      <c r="E4417" s="234"/>
      <c r="F4417" s="234"/>
      <c r="G4417" s="234"/>
      <c r="H4417" s="234"/>
      <c r="I4417" s="235"/>
      <c r="J4417" s="196" t="s">
        <v>1</v>
      </c>
    </row>
    <row r="4418" spans="1:10" ht="14.25" customHeight="1" x14ac:dyDescent="0.25">
      <c r="A4418" s="195" t="s">
        <v>74</v>
      </c>
      <c r="B4418" s="195" t="s">
        <v>75</v>
      </c>
      <c r="C4418" s="195" t="s">
        <v>29</v>
      </c>
      <c r="D4418" s="236" t="s">
        <v>30</v>
      </c>
      <c r="E4418" s="237"/>
      <c r="F4418" s="238"/>
      <c r="G4418" s="195" t="s">
        <v>2635</v>
      </c>
      <c r="H4418" s="195" t="s">
        <v>1465</v>
      </c>
      <c r="I4418" s="194" t="s">
        <v>2634</v>
      </c>
      <c r="J4418" s="193" t="s">
        <v>76</v>
      </c>
    </row>
    <row r="4419" spans="1:10" ht="14.25" customHeight="1" x14ac:dyDescent="0.25">
      <c r="A4419" s="192" t="s">
        <v>2643</v>
      </c>
      <c r="B4419" s="192" t="s">
        <v>2642</v>
      </c>
      <c r="C4419" s="192" t="s">
        <v>2530</v>
      </c>
      <c r="D4419" s="230" t="s">
        <v>2531</v>
      </c>
      <c r="E4419" s="231"/>
      <c r="F4419" s="232"/>
      <c r="G4419" s="192" t="s">
        <v>1</v>
      </c>
      <c r="H4419" s="191">
        <v>1</v>
      </c>
      <c r="I4419" s="190">
        <v>11.8848</v>
      </c>
      <c r="J4419" s="189">
        <v>11.88</v>
      </c>
    </row>
    <row r="4420" spans="1:10" ht="14.25" customHeight="1" x14ac:dyDescent="0.25">
      <c r="A4420" s="192" t="s">
        <v>2643</v>
      </c>
      <c r="B4420" s="192" t="s">
        <v>2642</v>
      </c>
      <c r="C4420" s="192" t="s">
        <v>2164</v>
      </c>
      <c r="D4420" s="230" t="s">
        <v>2165</v>
      </c>
      <c r="E4420" s="231"/>
      <c r="F4420" s="232"/>
      <c r="G4420" s="192" t="s">
        <v>1606</v>
      </c>
      <c r="H4420" s="191">
        <v>5.1999999999999998E-2</v>
      </c>
      <c r="I4420" s="190">
        <v>35.711300000000001</v>
      </c>
      <c r="J4420" s="189">
        <v>1.86</v>
      </c>
    </row>
    <row r="4421" spans="1:10" ht="14.25" customHeight="1" x14ac:dyDescent="0.25">
      <c r="A4421" s="192" t="s">
        <v>2643</v>
      </c>
      <c r="B4421" s="192" t="s">
        <v>2630</v>
      </c>
      <c r="C4421" s="192" t="s">
        <v>2791</v>
      </c>
      <c r="D4421" s="230" t="s">
        <v>2158</v>
      </c>
      <c r="E4421" s="231"/>
      <c r="F4421" s="232"/>
      <c r="G4421" s="192" t="s">
        <v>1</v>
      </c>
      <c r="H4421" s="191">
        <v>0.1</v>
      </c>
      <c r="I4421" s="190">
        <v>6.0761000000000003</v>
      </c>
      <c r="J4421" s="189">
        <v>0.61</v>
      </c>
    </row>
    <row r="4422" spans="1:10" ht="14.25" customHeight="1" x14ac:dyDescent="0.25">
      <c r="A4422" s="192" t="s">
        <v>2631</v>
      </c>
      <c r="B4422" s="192" t="s">
        <v>2630</v>
      </c>
      <c r="C4422" s="192" t="s">
        <v>2723</v>
      </c>
      <c r="D4422" s="230" t="s">
        <v>2722</v>
      </c>
      <c r="E4422" s="231"/>
      <c r="F4422" s="232"/>
      <c r="G4422" s="192" t="s">
        <v>0</v>
      </c>
      <c r="H4422" s="191">
        <v>0.28832160000000001</v>
      </c>
      <c r="I4422" s="190">
        <v>6.7</v>
      </c>
      <c r="J4422" s="189">
        <v>4.22</v>
      </c>
    </row>
    <row r="4423" spans="1:10" ht="14.25" customHeight="1" x14ac:dyDescent="0.25">
      <c r="A4423" s="192" t="s">
        <v>2631</v>
      </c>
      <c r="B4423" s="192" t="s">
        <v>2630</v>
      </c>
      <c r="C4423" s="192" t="s">
        <v>2719</v>
      </c>
      <c r="D4423" s="230" t="s">
        <v>2718</v>
      </c>
      <c r="E4423" s="231"/>
      <c r="F4423" s="232"/>
      <c r="G4423" s="192" t="s">
        <v>0</v>
      </c>
      <c r="H4423" s="191">
        <v>0.28832160000000001</v>
      </c>
      <c r="I4423" s="190">
        <v>8.93</v>
      </c>
      <c r="J4423" s="189">
        <v>5.63</v>
      </c>
    </row>
    <row r="4424" spans="1:10" ht="14.25" customHeight="1" x14ac:dyDescent="0.25">
      <c r="A4424" s="239" t="s">
        <v>2627</v>
      </c>
      <c r="B4424" s="240"/>
      <c r="C4424" s="240"/>
      <c r="D4424" s="240"/>
      <c r="E4424" s="241"/>
      <c r="F4424" s="188">
        <v>4.51</v>
      </c>
      <c r="G4424" s="239" t="s">
        <v>2626</v>
      </c>
      <c r="H4424" s="240"/>
      <c r="I4424" s="241"/>
      <c r="J4424" s="188">
        <v>28.28</v>
      </c>
    </row>
    <row r="4425" spans="1:10" ht="14.25" customHeight="1" x14ac:dyDescent="0.25">
      <c r="A4425" s="239" t="s">
        <v>2625</v>
      </c>
      <c r="B4425" s="240"/>
      <c r="C4425" s="240"/>
      <c r="D4425" s="240"/>
      <c r="E4425" s="241"/>
      <c r="F4425" s="188">
        <v>5.35</v>
      </c>
      <c r="G4425" s="239" t="s">
        <v>2624</v>
      </c>
      <c r="H4425" s="240"/>
      <c r="I4425" s="241"/>
      <c r="J4425" s="188">
        <v>6.35</v>
      </c>
    </row>
    <row r="4426" spans="1:10" ht="14.25" customHeight="1" x14ac:dyDescent="0.25">
      <c r="A4426" s="239" t="s">
        <v>2623</v>
      </c>
      <c r="B4426" s="240"/>
      <c r="C4426" s="240"/>
      <c r="D4426" s="240"/>
      <c r="E4426" s="241"/>
      <c r="F4426" s="188">
        <v>9.86</v>
      </c>
      <c r="G4426" s="239" t="s">
        <v>2622</v>
      </c>
      <c r="H4426" s="240"/>
      <c r="I4426" s="241"/>
      <c r="J4426" s="188">
        <v>34.630000000000003</v>
      </c>
    </row>
    <row r="4427" spans="1:10" ht="14.25" customHeight="1" x14ac:dyDescent="0.25">
      <c r="A4427" s="196" t="s">
        <v>1418</v>
      </c>
      <c r="B4427" s="196" t="s">
        <v>2630</v>
      </c>
      <c r="C4427" s="196" t="s">
        <v>3324</v>
      </c>
      <c r="D4427" s="233" t="s">
        <v>589</v>
      </c>
      <c r="E4427" s="234"/>
      <c r="F4427" s="234"/>
      <c r="G4427" s="234"/>
      <c r="H4427" s="234"/>
      <c r="I4427" s="235"/>
      <c r="J4427" s="196" t="s">
        <v>1</v>
      </c>
    </row>
    <row r="4428" spans="1:10" ht="14.25" customHeight="1" x14ac:dyDescent="0.25">
      <c r="A4428" s="195" t="s">
        <v>74</v>
      </c>
      <c r="B4428" s="195" t="s">
        <v>75</v>
      </c>
      <c r="C4428" s="195" t="s">
        <v>29</v>
      </c>
      <c r="D4428" s="236" t="s">
        <v>30</v>
      </c>
      <c r="E4428" s="237"/>
      <c r="F4428" s="238"/>
      <c r="G4428" s="195" t="s">
        <v>2635</v>
      </c>
      <c r="H4428" s="195" t="s">
        <v>1465</v>
      </c>
      <c r="I4428" s="194" t="s">
        <v>2634</v>
      </c>
      <c r="J4428" s="193" t="s">
        <v>76</v>
      </c>
    </row>
    <row r="4429" spans="1:10" ht="14.25" customHeight="1" x14ac:dyDescent="0.25">
      <c r="A4429" s="192" t="s">
        <v>2643</v>
      </c>
      <c r="B4429" s="192" t="s">
        <v>2630</v>
      </c>
      <c r="C4429" s="192" t="s">
        <v>3296</v>
      </c>
      <c r="D4429" s="230" t="s">
        <v>1943</v>
      </c>
      <c r="E4429" s="231"/>
      <c r="F4429" s="232"/>
      <c r="G4429" s="192" t="s">
        <v>1</v>
      </c>
      <c r="H4429" s="191">
        <v>1</v>
      </c>
      <c r="I4429" s="190">
        <v>1.8956999999999999</v>
      </c>
      <c r="J4429" s="189">
        <v>1.9</v>
      </c>
    </row>
    <row r="4430" spans="1:10" ht="14.25" customHeight="1" x14ac:dyDescent="0.25">
      <c r="A4430" s="192" t="s">
        <v>2643</v>
      </c>
      <c r="B4430" s="192" t="s">
        <v>2630</v>
      </c>
      <c r="C4430" s="192" t="s">
        <v>3323</v>
      </c>
      <c r="D4430" s="230" t="s">
        <v>2340</v>
      </c>
      <c r="E4430" s="231"/>
      <c r="F4430" s="232"/>
      <c r="G4430" s="192" t="s">
        <v>1</v>
      </c>
      <c r="H4430" s="191">
        <v>2</v>
      </c>
      <c r="I4430" s="190">
        <v>2.7949999999999999</v>
      </c>
      <c r="J4430" s="189">
        <v>5.59</v>
      </c>
    </row>
    <row r="4431" spans="1:10" ht="22.9" customHeight="1" x14ac:dyDescent="0.25">
      <c r="A4431" s="192" t="s">
        <v>2643</v>
      </c>
      <c r="B4431" s="192" t="s">
        <v>2630</v>
      </c>
      <c r="C4431" s="192" t="s">
        <v>3322</v>
      </c>
      <c r="D4431" s="230" t="s">
        <v>2407</v>
      </c>
      <c r="E4431" s="231"/>
      <c r="F4431" s="232"/>
      <c r="G4431" s="192" t="s">
        <v>1</v>
      </c>
      <c r="H4431" s="191">
        <v>1</v>
      </c>
      <c r="I4431" s="190">
        <v>11.4879</v>
      </c>
      <c r="J4431" s="189">
        <v>11.49</v>
      </c>
    </row>
    <row r="4432" spans="1:10" ht="22.9" customHeight="1" x14ac:dyDescent="0.25">
      <c r="A4432" s="192" t="s">
        <v>2643</v>
      </c>
      <c r="B4432" s="192" t="s">
        <v>2630</v>
      </c>
      <c r="C4432" s="192" t="s">
        <v>3295</v>
      </c>
      <c r="D4432" s="230" t="s">
        <v>2055</v>
      </c>
      <c r="E4432" s="231"/>
      <c r="F4432" s="232"/>
      <c r="G4432" s="192" t="s">
        <v>1</v>
      </c>
      <c r="H4432" s="191">
        <v>0.1</v>
      </c>
      <c r="I4432" s="190">
        <v>19.2896</v>
      </c>
      <c r="J4432" s="189">
        <v>1.93</v>
      </c>
    </row>
    <row r="4433" spans="1:10" ht="14.25" customHeight="1" x14ac:dyDescent="0.25">
      <c r="A4433" s="192" t="s">
        <v>2631</v>
      </c>
      <c r="B4433" s="192" t="s">
        <v>2630</v>
      </c>
      <c r="C4433" s="192" t="s">
        <v>2723</v>
      </c>
      <c r="D4433" s="230" t="s">
        <v>2722</v>
      </c>
      <c r="E4433" s="231"/>
      <c r="F4433" s="232"/>
      <c r="G4433" s="192" t="s">
        <v>0</v>
      </c>
      <c r="H4433" s="191">
        <v>0.1941901</v>
      </c>
      <c r="I4433" s="190">
        <v>6.7</v>
      </c>
      <c r="J4433" s="189">
        <v>2.84</v>
      </c>
    </row>
    <row r="4434" spans="1:10" ht="14.25" customHeight="1" x14ac:dyDescent="0.25">
      <c r="A4434" s="192" t="s">
        <v>2631</v>
      </c>
      <c r="B4434" s="192" t="s">
        <v>2630</v>
      </c>
      <c r="C4434" s="192" t="s">
        <v>2719</v>
      </c>
      <c r="D4434" s="230" t="s">
        <v>2718</v>
      </c>
      <c r="E4434" s="231"/>
      <c r="F4434" s="232"/>
      <c r="G4434" s="192" t="s">
        <v>0</v>
      </c>
      <c r="H4434" s="191">
        <v>0.1941901</v>
      </c>
      <c r="I4434" s="190">
        <v>8.93</v>
      </c>
      <c r="J4434" s="189">
        <v>3.79</v>
      </c>
    </row>
    <row r="4435" spans="1:10" ht="14.25" customHeight="1" x14ac:dyDescent="0.25">
      <c r="A4435" s="239" t="s">
        <v>2627</v>
      </c>
      <c r="B4435" s="240"/>
      <c r="C4435" s="240"/>
      <c r="D4435" s="240"/>
      <c r="E4435" s="241"/>
      <c r="F4435" s="188">
        <v>3.04</v>
      </c>
      <c r="G4435" s="239" t="s">
        <v>2626</v>
      </c>
      <c r="H4435" s="240"/>
      <c r="I4435" s="241"/>
      <c r="J4435" s="188">
        <v>30.28</v>
      </c>
    </row>
    <row r="4436" spans="1:10" ht="14.25" customHeight="1" x14ac:dyDescent="0.25">
      <c r="A4436" s="239" t="s">
        <v>2625</v>
      </c>
      <c r="B4436" s="240"/>
      <c r="C4436" s="240"/>
      <c r="D4436" s="240"/>
      <c r="E4436" s="241"/>
      <c r="F4436" s="188">
        <v>3.6</v>
      </c>
      <c r="G4436" s="239" t="s">
        <v>2624</v>
      </c>
      <c r="H4436" s="240"/>
      <c r="I4436" s="241"/>
      <c r="J4436" s="188">
        <v>6.8</v>
      </c>
    </row>
    <row r="4437" spans="1:10" ht="14.25" customHeight="1" x14ac:dyDescent="0.25">
      <c r="A4437" s="239" t="s">
        <v>2623</v>
      </c>
      <c r="B4437" s="240"/>
      <c r="C4437" s="240"/>
      <c r="D4437" s="240"/>
      <c r="E4437" s="241"/>
      <c r="F4437" s="188">
        <v>6.64</v>
      </c>
      <c r="G4437" s="239" t="s">
        <v>2622</v>
      </c>
      <c r="H4437" s="240"/>
      <c r="I4437" s="241"/>
      <c r="J4437" s="188">
        <v>37.08</v>
      </c>
    </row>
    <row r="4438" spans="1:10" ht="14.25" customHeight="1" x14ac:dyDescent="0.25">
      <c r="A4438" s="196" t="s">
        <v>1419</v>
      </c>
      <c r="B4438" s="196" t="s">
        <v>2630</v>
      </c>
      <c r="C4438" s="196" t="s">
        <v>3321</v>
      </c>
      <c r="D4438" s="233" t="s">
        <v>592</v>
      </c>
      <c r="E4438" s="234"/>
      <c r="F4438" s="234"/>
      <c r="G4438" s="234"/>
      <c r="H4438" s="234"/>
      <c r="I4438" s="235"/>
      <c r="J4438" s="196" t="s">
        <v>10</v>
      </c>
    </row>
    <row r="4439" spans="1:10" ht="14.25" customHeight="1" x14ac:dyDescent="0.25">
      <c r="A4439" s="195" t="s">
        <v>74</v>
      </c>
      <c r="B4439" s="195" t="s">
        <v>75</v>
      </c>
      <c r="C4439" s="195" t="s">
        <v>29</v>
      </c>
      <c r="D4439" s="236" t="s">
        <v>30</v>
      </c>
      <c r="E4439" s="237"/>
      <c r="F4439" s="238"/>
      <c r="G4439" s="195" t="s">
        <v>2635</v>
      </c>
      <c r="H4439" s="195" t="s">
        <v>1465</v>
      </c>
      <c r="I4439" s="194" t="s">
        <v>2634</v>
      </c>
      <c r="J4439" s="193" t="s">
        <v>76</v>
      </c>
    </row>
    <row r="4440" spans="1:10" ht="14.25" customHeight="1" x14ac:dyDescent="0.25">
      <c r="A4440" s="192" t="s">
        <v>2643</v>
      </c>
      <c r="B4440" s="192" t="s">
        <v>2630</v>
      </c>
      <c r="C4440" s="192" t="s">
        <v>3320</v>
      </c>
      <c r="D4440" s="230" t="s">
        <v>1954</v>
      </c>
      <c r="E4440" s="231"/>
      <c r="F4440" s="232"/>
      <c r="G4440" s="192" t="s">
        <v>10</v>
      </c>
      <c r="H4440" s="191">
        <v>1.0548999999999999</v>
      </c>
      <c r="I4440" s="190">
        <v>5.4847000000000001</v>
      </c>
      <c r="J4440" s="189">
        <v>5.79</v>
      </c>
    </row>
    <row r="4441" spans="1:10" ht="14.25" customHeight="1" x14ac:dyDescent="0.25">
      <c r="A4441" s="192" t="s">
        <v>2643</v>
      </c>
      <c r="B4441" s="192" t="s">
        <v>2630</v>
      </c>
      <c r="C4441" s="192" t="s">
        <v>2776</v>
      </c>
      <c r="D4441" s="230" t="s">
        <v>2260</v>
      </c>
      <c r="E4441" s="231"/>
      <c r="F4441" s="232"/>
      <c r="G4441" s="192" t="s">
        <v>1</v>
      </c>
      <c r="H4441" s="191">
        <v>1.6299999999999999E-2</v>
      </c>
      <c r="I4441" s="190">
        <v>1.4663999999999999</v>
      </c>
      <c r="J4441" s="189">
        <v>0.02</v>
      </c>
    </row>
    <row r="4442" spans="1:10" ht="14.25" customHeight="1" x14ac:dyDescent="0.25">
      <c r="A4442" s="192" t="s">
        <v>2631</v>
      </c>
      <c r="B4442" s="192" t="s">
        <v>2630</v>
      </c>
      <c r="C4442" s="192" t="s">
        <v>2723</v>
      </c>
      <c r="D4442" s="230" t="s">
        <v>2722</v>
      </c>
      <c r="E4442" s="231"/>
      <c r="F4442" s="232"/>
      <c r="G4442" s="192" t="s">
        <v>0</v>
      </c>
      <c r="H4442" s="191">
        <v>0.2250123</v>
      </c>
      <c r="I4442" s="190">
        <v>6.7</v>
      </c>
      <c r="J4442" s="189">
        <v>3.3</v>
      </c>
    </row>
    <row r="4443" spans="1:10" ht="14.25" customHeight="1" x14ac:dyDescent="0.25">
      <c r="A4443" s="192" t="s">
        <v>2631</v>
      </c>
      <c r="B4443" s="192" t="s">
        <v>2630</v>
      </c>
      <c r="C4443" s="192" t="s">
        <v>2719</v>
      </c>
      <c r="D4443" s="230" t="s">
        <v>2718</v>
      </c>
      <c r="E4443" s="231"/>
      <c r="F4443" s="232"/>
      <c r="G4443" s="192" t="s">
        <v>0</v>
      </c>
      <c r="H4443" s="191">
        <v>0.2250123</v>
      </c>
      <c r="I4443" s="190">
        <v>8.93</v>
      </c>
      <c r="J4443" s="189">
        <v>4.3899999999999997</v>
      </c>
    </row>
    <row r="4444" spans="1:10" ht="14.25" customHeight="1" x14ac:dyDescent="0.25">
      <c r="A4444" s="239" t="s">
        <v>2627</v>
      </c>
      <c r="B4444" s="240"/>
      <c r="C4444" s="240"/>
      <c r="D4444" s="240"/>
      <c r="E4444" s="241"/>
      <c r="F4444" s="188">
        <v>3.52</v>
      </c>
      <c r="G4444" s="239" t="s">
        <v>2626</v>
      </c>
      <c r="H4444" s="240"/>
      <c r="I4444" s="241"/>
      <c r="J4444" s="188">
        <v>16.68</v>
      </c>
    </row>
    <row r="4445" spans="1:10" ht="14.25" customHeight="1" x14ac:dyDescent="0.25">
      <c r="A4445" s="239" t="s">
        <v>2625</v>
      </c>
      <c r="B4445" s="240"/>
      <c r="C4445" s="240"/>
      <c r="D4445" s="240"/>
      <c r="E4445" s="241"/>
      <c r="F4445" s="188">
        <v>4.17</v>
      </c>
      <c r="G4445" s="239" t="s">
        <v>2624</v>
      </c>
      <c r="H4445" s="240"/>
      <c r="I4445" s="241"/>
      <c r="J4445" s="188">
        <v>3.75</v>
      </c>
    </row>
    <row r="4446" spans="1:10" ht="14.25" customHeight="1" x14ac:dyDescent="0.25">
      <c r="A4446" s="239" t="s">
        <v>2623</v>
      </c>
      <c r="B4446" s="240"/>
      <c r="C4446" s="240"/>
      <c r="D4446" s="240"/>
      <c r="E4446" s="241"/>
      <c r="F4446" s="188">
        <v>7.69</v>
      </c>
      <c r="G4446" s="239" t="s">
        <v>2622</v>
      </c>
      <c r="H4446" s="240"/>
      <c r="I4446" s="241"/>
      <c r="J4446" s="188">
        <v>20.43</v>
      </c>
    </row>
    <row r="4447" spans="1:10" ht="14.25" customHeight="1" x14ac:dyDescent="0.25">
      <c r="A4447" s="196" t="s">
        <v>1420</v>
      </c>
      <c r="B4447" s="196" t="s">
        <v>2630</v>
      </c>
      <c r="C4447" s="196" t="s">
        <v>3302</v>
      </c>
      <c r="D4447" s="233" t="s">
        <v>593</v>
      </c>
      <c r="E4447" s="234"/>
      <c r="F4447" s="234"/>
      <c r="G4447" s="234"/>
      <c r="H4447" s="234"/>
      <c r="I4447" s="235"/>
      <c r="J4447" s="196" t="s">
        <v>10</v>
      </c>
    </row>
    <row r="4448" spans="1:10" ht="14.25" customHeight="1" x14ac:dyDescent="0.25">
      <c r="A4448" s="195" t="s">
        <v>74</v>
      </c>
      <c r="B4448" s="195" t="s">
        <v>75</v>
      </c>
      <c r="C4448" s="195" t="s">
        <v>29</v>
      </c>
      <c r="D4448" s="236" t="s">
        <v>30</v>
      </c>
      <c r="E4448" s="237"/>
      <c r="F4448" s="238"/>
      <c r="G4448" s="195" t="s">
        <v>2635</v>
      </c>
      <c r="H4448" s="195" t="s">
        <v>1465</v>
      </c>
      <c r="I4448" s="194" t="s">
        <v>2634</v>
      </c>
      <c r="J4448" s="193" t="s">
        <v>76</v>
      </c>
    </row>
    <row r="4449" spans="1:10" ht="14.25" customHeight="1" x14ac:dyDescent="0.25">
      <c r="A4449" s="192" t="s">
        <v>2643</v>
      </c>
      <c r="B4449" s="192" t="s">
        <v>2630</v>
      </c>
      <c r="C4449" s="192" t="s">
        <v>3301</v>
      </c>
      <c r="D4449" s="230" t="s">
        <v>1775</v>
      </c>
      <c r="E4449" s="231"/>
      <c r="F4449" s="232"/>
      <c r="G4449" s="192" t="s">
        <v>10</v>
      </c>
      <c r="H4449" s="191">
        <v>1.0548999999999999</v>
      </c>
      <c r="I4449" s="190">
        <v>9.0573999999999995</v>
      </c>
      <c r="J4449" s="189">
        <v>9.5500000000000007</v>
      </c>
    </row>
    <row r="4450" spans="1:10" ht="14.25" customHeight="1" x14ac:dyDescent="0.25">
      <c r="A4450" s="192" t="s">
        <v>2643</v>
      </c>
      <c r="B4450" s="192" t="s">
        <v>2630</v>
      </c>
      <c r="C4450" s="192" t="s">
        <v>2776</v>
      </c>
      <c r="D4450" s="230" t="s">
        <v>2260</v>
      </c>
      <c r="E4450" s="231"/>
      <c r="F4450" s="232"/>
      <c r="G4450" s="192" t="s">
        <v>1</v>
      </c>
      <c r="H4450" s="191">
        <v>1.77E-2</v>
      </c>
      <c r="I4450" s="190">
        <v>1.4663999999999999</v>
      </c>
      <c r="J4450" s="189">
        <v>0.03</v>
      </c>
    </row>
    <row r="4451" spans="1:10" ht="14.25" customHeight="1" x14ac:dyDescent="0.25">
      <c r="A4451" s="192" t="s">
        <v>2631</v>
      </c>
      <c r="B4451" s="192" t="s">
        <v>2630</v>
      </c>
      <c r="C4451" s="192" t="s">
        <v>2723</v>
      </c>
      <c r="D4451" s="230" t="s">
        <v>2722</v>
      </c>
      <c r="E4451" s="231"/>
      <c r="F4451" s="232"/>
      <c r="G4451" s="192" t="s">
        <v>0</v>
      </c>
      <c r="H4451" s="191">
        <v>0.24882170000000001</v>
      </c>
      <c r="I4451" s="190">
        <v>6.7</v>
      </c>
      <c r="J4451" s="189">
        <v>3.65</v>
      </c>
    </row>
    <row r="4452" spans="1:10" ht="14.25" customHeight="1" x14ac:dyDescent="0.25">
      <c r="A4452" s="192" t="s">
        <v>2631</v>
      </c>
      <c r="B4452" s="192" t="s">
        <v>2630</v>
      </c>
      <c r="C4452" s="192" t="s">
        <v>2719</v>
      </c>
      <c r="D4452" s="230" t="s">
        <v>2718</v>
      </c>
      <c r="E4452" s="231"/>
      <c r="F4452" s="232"/>
      <c r="G4452" s="192" t="s">
        <v>0</v>
      </c>
      <c r="H4452" s="191">
        <v>0.24882170000000001</v>
      </c>
      <c r="I4452" s="190">
        <v>8.93</v>
      </c>
      <c r="J4452" s="189">
        <v>4.8600000000000003</v>
      </c>
    </row>
    <row r="4453" spans="1:10" ht="14.25" customHeight="1" x14ac:dyDescent="0.25">
      <c r="A4453" s="239" t="s">
        <v>2627</v>
      </c>
      <c r="B4453" s="240"/>
      <c r="C4453" s="240"/>
      <c r="D4453" s="240"/>
      <c r="E4453" s="241"/>
      <c r="F4453" s="188">
        <v>3.89</v>
      </c>
      <c r="G4453" s="239" t="s">
        <v>2626</v>
      </c>
      <c r="H4453" s="240"/>
      <c r="I4453" s="241"/>
      <c r="J4453" s="188">
        <v>21.6</v>
      </c>
    </row>
    <row r="4454" spans="1:10" ht="14.25" customHeight="1" x14ac:dyDescent="0.25">
      <c r="A4454" s="239" t="s">
        <v>2625</v>
      </c>
      <c r="B4454" s="240"/>
      <c r="C4454" s="240"/>
      <c r="D4454" s="240"/>
      <c r="E4454" s="241"/>
      <c r="F4454" s="188">
        <v>4.6100000000000003</v>
      </c>
      <c r="G4454" s="239" t="s">
        <v>2624</v>
      </c>
      <c r="H4454" s="240"/>
      <c r="I4454" s="241"/>
      <c r="J4454" s="188">
        <v>4.8499999999999996</v>
      </c>
    </row>
    <row r="4455" spans="1:10" ht="14.25" customHeight="1" x14ac:dyDescent="0.25">
      <c r="A4455" s="239" t="s">
        <v>2623</v>
      </c>
      <c r="B4455" s="240"/>
      <c r="C4455" s="240"/>
      <c r="D4455" s="240"/>
      <c r="E4455" s="241"/>
      <c r="F4455" s="188">
        <v>8.5</v>
      </c>
      <c r="G4455" s="239" t="s">
        <v>2622</v>
      </c>
      <c r="H4455" s="240"/>
      <c r="I4455" s="241"/>
      <c r="J4455" s="188">
        <v>26.45</v>
      </c>
    </row>
    <row r="4456" spans="1:10" ht="14.25" customHeight="1" x14ac:dyDescent="0.25">
      <c r="A4456" s="196" t="s">
        <v>1421</v>
      </c>
      <c r="B4456" s="196" t="s">
        <v>2630</v>
      </c>
      <c r="C4456" s="196" t="s">
        <v>3318</v>
      </c>
      <c r="D4456" s="233" t="s">
        <v>594</v>
      </c>
      <c r="E4456" s="234"/>
      <c r="F4456" s="234"/>
      <c r="G4456" s="234"/>
      <c r="H4456" s="234"/>
      <c r="I4456" s="235"/>
      <c r="J4456" s="196" t="s">
        <v>10</v>
      </c>
    </row>
    <row r="4457" spans="1:10" ht="14.25" customHeight="1" x14ac:dyDescent="0.25">
      <c r="A4457" s="195" t="s">
        <v>74</v>
      </c>
      <c r="B4457" s="195" t="s">
        <v>75</v>
      </c>
      <c r="C4457" s="195" t="s">
        <v>29</v>
      </c>
      <c r="D4457" s="236" t="s">
        <v>30</v>
      </c>
      <c r="E4457" s="237"/>
      <c r="F4457" s="238"/>
      <c r="G4457" s="195" t="s">
        <v>2635</v>
      </c>
      <c r="H4457" s="195" t="s">
        <v>1465</v>
      </c>
      <c r="I4457" s="194" t="s">
        <v>2634</v>
      </c>
      <c r="J4457" s="193" t="s">
        <v>76</v>
      </c>
    </row>
    <row r="4458" spans="1:10" ht="14.25" customHeight="1" x14ac:dyDescent="0.25">
      <c r="A4458" s="192" t="s">
        <v>2643</v>
      </c>
      <c r="B4458" s="192" t="s">
        <v>2630</v>
      </c>
      <c r="C4458" s="192" t="s">
        <v>3317</v>
      </c>
      <c r="D4458" s="230" t="s">
        <v>2034</v>
      </c>
      <c r="E4458" s="231"/>
      <c r="F4458" s="232"/>
      <c r="G4458" s="192" t="s">
        <v>10</v>
      </c>
      <c r="H4458" s="191">
        <v>1.0548999999999999</v>
      </c>
      <c r="I4458" s="190">
        <v>11.8848</v>
      </c>
      <c r="J4458" s="189">
        <v>12.54</v>
      </c>
    </row>
    <row r="4459" spans="1:10" ht="14.25" customHeight="1" x14ac:dyDescent="0.25">
      <c r="A4459" s="192" t="s">
        <v>2643</v>
      </c>
      <c r="B4459" s="192" t="s">
        <v>2630</v>
      </c>
      <c r="C4459" s="192" t="s">
        <v>2776</v>
      </c>
      <c r="D4459" s="230" t="s">
        <v>2260</v>
      </c>
      <c r="E4459" s="231"/>
      <c r="F4459" s="232"/>
      <c r="G4459" s="192" t="s">
        <v>1</v>
      </c>
      <c r="H4459" s="191">
        <v>2.12E-2</v>
      </c>
      <c r="I4459" s="190">
        <v>1.4663999999999999</v>
      </c>
      <c r="J4459" s="189">
        <v>0.03</v>
      </c>
    </row>
    <row r="4460" spans="1:10" ht="14.25" customHeight="1" x14ac:dyDescent="0.25">
      <c r="A4460" s="192" t="s">
        <v>2631</v>
      </c>
      <c r="B4460" s="192" t="s">
        <v>2630</v>
      </c>
      <c r="C4460" s="192" t="s">
        <v>2723</v>
      </c>
      <c r="D4460" s="230" t="s">
        <v>2722</v>
      </c>
      <c r="E4460" s="231"/>
      <c r="F4460" s="232"/>
      <c r="G4460" s="192" t="s">
        <v>0</v>
      </c>
      <c r="H4460" s="191">
        <v>0.29890850000000002</v>
      </c>
      <c r="I4460" s="190">
        <v>6.7</v>
      </c>
      <c r="J4460" s="189">
        <v>4.38</v>
      </c>
    </row>
    <row r="4461" spans="1:10" ht="14.25" customHeight="1" x14ac:dyDescent="0.25">
      <c r="A4461" s="192" t="s">
        <v>2631</v>
      </c>
      <c r="B4461" s="192" t="s">
        <v>2630</v>
      </c>
      <c r="C4461" s="192" t="s">
        <v>2719</v>
      </c>
      <c r="D4461" s="230" t="s">
        <v>2718</v>
      </c>
      <c r="E4461" s="231"/>
      <c r="F4461" s="232"/>
      <c r="G4461" s="192" t="s">
        <v>0</v>
      </c>
      <c r="H4461" s="191">
        <v>0.29890850000000002</v>
      </c>
      <c r="I4461" s="190">
        <v>8.93</v>
      </c>
      <c r="J4461" s="189">
        <v>5.84</v>
      </c>
    </row>
    <row r="4462" spans="1:10" ht="14.25" customHeight="1" x14ac:dyDescent="0.25">
      <c r="A4462" s="239" t="s">
        <v>2627</v>
      </c>
      <c r="B4462" s="240"/>
      <c r="C4462" s="240"/>
      <c r="D4462" s="240"/>
      <c r="E4462" s="241"/>
      <c r="F4462" s="188">
        <v>4.67</v>
      </c>
      <c r="G4462" s="239" t="s">
        <v>2626</v>
      </c>
      <c r="H4462" s="240"/>
      <c r="I4462" s="241"/>
      <c r="J4462" s="188">
        <v>27.01</v>
      </c>
    </row>
    <row r="4463" spans="1:10" ht="14.25" customHeight="1" x14ac:dyDescent="0.25">
      <c r="A4463" s="239" t="s">
        <v>2625</v>
      </c>
      <c r="B4463" s="240"/>
      <c r="C4463" s="240"/>
      <c r="D4463" s="240"/>
      <c r="E4463" s="241"/>
      <c r="F4463" s="188">
        <v>5.55</v>
      </c>
      <c r="G4463" s="239" t="s">
        <v>2624</v>
      </c>
      <c r="H4463" s="240"/>
      <c r="I4463" s="241"/>
      <c r="J4463" s="188">
        <v>6.07</v>
      </c>
    </row>
    <row r="4464" spans="1:10" ht="14.25" customHeight="1" x14ac:dyDescent="0.25">
      <c r="A4464" s="239" t="s">
        <v>2623</v>
      </c>
      <c r="B4464" s="240"/>
      <c r="C4464" s="240"/>
      <c r="D4464" s="240"/>
      <c r="E4464" s="241"/>
      <c r="F4464" s="188">
        <v>10.220000000000001</v>
      </c>
      <c r="G4464" s="239" t="s">
        <v>2622</v>
      </c>
      <c r="H4464" s="240"/>
      <c r="I4464" s="241"/>
      <c r="J4464" s="188">
        <v>33.08</v>
      </c>
    </row>
    <row r="4465" spans="1:10" ht="14.25" customHeight="1" x14ac:dyDescent="0.25">
      <c r="A4465" s="196" t="s">
        <v>1422</v>
      </c>
      <c r="B4465" s="196" t="s">
        <v>2630</v>
      </c>
      <c r="C4465" s="196" t="s">
        <v>3338</v>
      </c>
      <c r="D4465" s="233" t="s">
        <v>614</v>
      </c>
      <c r="E4465" s="234"/>
      <c r="F4465" s="234"/>
      <c r="G4465" s="234"/>
      <c r="H4465" s="234"/>
      <c r="I4465" s="235"/>
      <c r="J4465" s="196" t="s">
        <v>1</v>
      </c>
    </row>
    <row r="4466" spans="1:10" ht="14.25" customHeight="1" x14ac:dyDescent="0.25">
      <c r="A4466" s="195" t="s">
        <v>74</v>
      </c>
      <c r="B4466" s="195" t="s">
        <v>75</v>
      </c>
      <c r="C4466" s="195" t="s">
        <v>29</v>
      </c>
      <c r="D4466" s="236" t="s">
        <v>30</v>
      </c>
      <c r="E4466" s="237"/>
      <c r="F4466" s="238"/>
      <c r="G4466" s="195" t="s">
        <v>2635</v>
      </c>
      <c r="H4466" s="195" t="s">
        <v>1465</v>
      </c>
      <c r="I4466" s="194" t="s">
        <v>2634</v>
      </c>
      <c r="J4466" s="193" t="s">
        <v>76</v>
      </c>
    </row>
    <row r="4467" spans="1:10" ht="22.9" customHeight="1" x14ac:dyDescent="0.25">
      <c r="A4467" s="192" t="s">
        <v>2643</v>
      </c>
      <c r="B4467" s="192" t="s">
        <v>2630</v>
      </c>
      <c r="C4467" s="192" t="s">
        <v>3337</v>
      </c>
      <c r="D4467" s="230" t="s">
        <v>1761</v>
      </c>
      <c r="E4467" s="231"/>
      <c r="F4467" s="232"/>
      <c r="G4467" s="192" t="s">
        <v>1606</v>
      </c>
      <c r="H4467" s="191">
        <v>1.648512</v>
      </c>
      <c r="I4467" s="190">
        <v>6.7080000000000002</v>
      </c>
      <c r="J4467" s="189">
        <v>11.06</v>
      </c>
    </row>
    <row r="4468" spans="1:10" ht="22.9" customHeight="1" x14ac:dyDescent="0.25">
      <c r="A4468" s="192" t="s">
        <v>2643</v>
      </c>
      <c r="B4468" s="192" t="s">
        <v>2630</v>
      </c>
      <c r="C4468" s="192" t="s">
        <v>2765</v>
      </c>
      <c r="D4468" s="230" t="s">
        <v>1626</v>
      </c>
      <c r="E4468" s="231"/>
      <c r="F4468" s="232"/>
      <c r="G4468" s="192" t="s">
        <v>1575</v>
      </c>
      <c r="H4468" s="191">
        <v>1.1730000000000001E-2</v>
      </c>
      <c r="I4468" s="190">
        <v>80.018199999999993</v>
      </c>
      <c r="J4468" s="189">
        <v>0.94</v>
      </c>
    </row>
    <row r="4469" spans="1:10" ht="14.25" customHeight="1" x14ac:dyDescent="0.25">
      <c r="A4469" s="192" t="s">
        <v>2643</v>
      </c>
      <c r="B4469" s="192" t="s">
        <v>2630</v>
      </c>
      <c r="C4469" s="192" t="s">
        <v>2702</v>
      </c>
      <c r="D4469" s="230" t="s">
        <v>1597</v>
      </c>
      <c r="E4469" s="231"/>
      <c r="F4469" s="232"/>
      <c r="G4469" s="192" t="s">
        <v>1575</v>
      </c>
      <c r="H4469" s="191">
        <v>0.12007569999999999</v>
      </c>
      <c r="I4469" s="190">
        <v>78.9893</v>
      </c>
      <c r="J4469" s="189">
        <v>9.48</v>
      </c>
    </row>
    <row r="4470" spans="1:10" ht="22.9" customHeight="1" x14ac:dyDescent="0.25">
      <c r="A4470" s="192" t="s">
        <v>2643</v>
      </c>
      <c r="B4470" s="192" t="s">
        <v>2630</v>
      </c>
      <c r="C4470" s="192" t="s">
        <v>2763</v>
      </c>
      <c r="D4470" s="230" t="s">
        <v>2471</v>
      </c>
      <c r="E4470" s="231"/>
      <c r="F4470" s="232"/>
      <c r="G4470" s="192" t="s">
        <v>1574</v>
      </c>
      <c r="H4470" s="191">
        <v>3.9322799999999998E-2</v>
      </c>
      <c r="I4470" s="190">
        <v>43.561599999999999</v>
      </c>
      <c r="J4470" s="189">
        <v>1.71</v>
      </c>
    </row>
    <row r="4471" spans="1:10" ht="14.25" customHeight="1" x14ac:dyDescent="0.25">
      <c r="A4471" s="192" t="s">
        <v>2643</v>
      </c>
      <c r="B4471" s="192" t="s">
        <v>2630</v>
      </c>
      <c r="C4471" s="192" t="s">
        <v>2700</v>
      </c>
      <c r="D4471" s="230" t="s">
        <v>1579</v>
      </c>
      <c r="E4471" s="231"/>
      <c r="F4471" s="232"/>
      <c r="G4471" s="192" t="s">
        <v>19</v>
      </c>
      <c r="H4471" s="191">
        <v>58.195025399999999</v>
      </c>
      <c r="I4471" s="190">
        <v>0.90739999999999998</v>
      </c>
      <c r="J4471" s="189">
        <v>52.8</v>
      </c>
    </row>
    <row r="4472" spans="1:10" ht="22.9" customHeight="1" x14ac:dyDescent="0.25">
      <c r="A4472" s="192" t="s">
        <v>2643</v>
      </c>
      <c r="B4472" s="192" t="s">
        <v>2630</v>
      </c>
      <c r="C4472" s="192" t="s">
        <v>2762</v>
      </c>
      <c r="D4472" s="230" t="s">
        <v>2236</v>
      </c>
      <c r="E4472" s="231"/>
      <c r="F4472" s="232"/>
      <c r="G4472" s="192" t="s">
        <v>1606</v>
      </c>
      <c r="H4472" s="191">
        <v>4.2839999999999996E-3</v>
      </c>
      <c r="I4472" s="190">
        <v>6.4488000000000003</v>
      </c>
      <c r="J4472" s="189">
        <v>0.03</v>
      </c>
    </row>
    <row r="4473" spans="1:10" ht="14.25" customHeight="1" x14ac:dyDescent="0.25">
      <c r="A4473" s="192" t="s">
        <v>2643</v>
      </c>
      <c r="B4473" s="192" t="s">
        <v>2630</v>
      </c>
      <c r="C4473" s="192" t="s">
        <v>2734</v>
      </c>
      <c r="D4473" s="230" t="s">
        <v>2009</v>
      </c>
      <c r="E4473" s="231"/>
      <c r="F4473" s="232"/>
      <c r="G4473" s="192" t="s">
        <v>2010</v>
      </c>
      <c r="H4473" s="191">
        <v>0.229435</v>
      </c>
      <c r="I4473" s="190">
        <v>0.95599999999999996</v>
      </c>
      <c r="J4473" s="189">
        <v>0.22</v>
      </c>
    </row>
    <row r="4474" spans="1:10" ht="14.25" customHeight="1" x14ac:dyDescent="0.25">
      <c r="A4474" s="192" t="s">
        <v>2643</v>
      </c>
      <c r="B4474" s="192" t="s">
        <v>2630</v>
      </c>
      <c r="C4474" s="192" t="s">
        <v>2761</v>
      </c>
      <c r="D4474" s="230" t="s">
        <v>1909</v>
      </c>
      <c r="E4474" s="231"/>
      <c r="F4474" s="232"/>
      <c r="G4474" s="192" t="s">
        <v>1606</v>
      </c>
      <c r="H4474" s="191">
        <v>1.2978E-3</v>
      </c>
      <c r="I4474" s="190">
        <v>4.8365999999999998</v>
      </c>
      <c r="J4474" s="189">
        <v>0.01</v>
      </c>
    </row>
    <row r="4475" spans="1:10" ht="14.25" customHeight="1" x14ac:dyDescent="0.25">
      <c r="A4475" s="192" t="s">
        <v>2643</v>
      </c>
      <c r="B4475" s="192" t="s">
        <v>2630</v>
      </c>
      <c r="C4475" s="192" t="s">
        <v>2759</v>
      </c>
      <c r="D4475" s="230" t="s">
        <v>1656</v>
      </c>
      <c r="E4475" s="231"/>
      <c r="F4475" s="232"/>
      <c r="G4475" s="192" t="s">
        <v>10</v>
      </c>
      <c r="H4475" s="191">
        <v>7.0400000000000004E-2</v>
      </c>
      <c r="I4475" s="190">
        <v>3.0785999999999998</v>
      </c>
      <c r="J4475" s="189">
        <v>0.22</v>
      </c>
    </row>
    <row r="4476" spans="1:10" ht="14.25" customHeight="1" x14ac:dyDescent="0.25">
      <c r="A4476" s="192" t="s">
        <v>2643</v>
      </c>
      <c r="B4476" s="192" t="s">
        <v>2630</v>
      </c>
      <c r="C4476" s="192" t="s">
        <v>2758</v>
      </c>
      <c r="D4476" s="230" t="s">
        <v>1670</v>
      </c>
      <c r="E4476" s="231"/>
      <c r="F4476" s="232"/>
      <c r="G4476" s="192" t="s">
        <v>10</v>
      </c>
      <c r="H4476" s="191">
        <v>5.5E-2</v>
      </c>
      <c r="I4476" s="190">
        <v>8.8063000000000002</v>
      </c>
      <c r="J4476" s="189">
        <v>0.48</v>
      </c>
    </row>
    <row r="4477" spans="1:10" ht="14.25" customHeight="1" x14ac:dyDescent="0.25">
      <c r="A4477" s="192" t="s">
        <v>2643</v>
      </c>
      <c r="B4477" s="192" t="s">
        <v>2630</v>
      </c>
      <c r="C4477" s="192" t="s">
        <v>2697</v>
      </c>
      <c r="D4477" s="230" t="s">
        <v>1666</v>
      </c>
      <c r="E4477" s="231"/>
      <c r="F4477" s="232"/>
      <c r="G4477" s="192" t="s">
        <v>1575</v>
      </c>
      <c r="H4477" s="191">
        <v>2.2643400000000001E-2</v>
      </c>
      <c r="I4477" s="190">
        <v>161.17859999999999</v>
      </c>
      <c r="J4477" s="189">
        <v>3.65</v>
      </c>
    </row>
    <row r="4478" spans="1:10" ht="10.9" customHeight="1" x14ac:dyDescent="0.25"/>
    <row r="4479" spans="1:10" ht="11.25" customHeight="1" x14ac:dyDescent="0.25">
      <c r="A4479" s="242" t="s">
        <v>2621</v>
      </c>
      <c r="B4479" s="242"/>
      <c r="C4479" s="242"/>
      <c r="D4479" s="242"/>
      <c r="E4479" s="242"/>
      <c r="F4479" s="242"/>
      <c r="G4479" s="242"/>
      <c r="H4479" s="242"/>
      <c r="I4479" s="242"/>
      <c r="J4479" s="242"/>
    </row>
    <row r="4480" spans="1:10" ht="11.25" customHeight="1" x14ac:dyDescent="0.25">
      <c r="A4480" s="242" t="s">
        <v>2620</v>
      </c>
      <c r="B4480" s="242"/>
      <c r="C4480" s="242"/>
      <c r="D4480" s="242"/>
      <c r="E4480" s="242"/>
      <c r="F4480" s="242"/>
      <c r="G4480" s="242"/>
      <c r="H4480" s="242"/>
      <c r="I4480" s="242"/>
      <c r="J4480" s="242"/>
    </row>
    <row r="4481" spans="1:10" ht="11.25" customHeight="1" x14ac:dyDescent="0.25">
      <c r="A4481" s="242" t="s">
        <v>2619</v>
      </c>
      <c r="B4481" s="242"/>
      <c r="C4481" s="242"/>
      <c r="D4481" s="242"/>
      <c r="E4481" s="242"/>
      <c r="F4481" s="242"/>
      <c r="G4481" s="242"/>
      <c r="H4481" s="242"/>
      <c r="I4481" s="242"/>
      <c r="J4481" s="242"/>
    </row>
    <row r="4482" spans="1:10" ht="70.900000000000006" customHeight="1" x14ac:dyDescent="0.25"/>
    <row r="4483" spans="1:10" ht="14.25" customHeight="1" x14ac:dyDescent="0.25">
      <c r="A4483" s="210" t="s">
        <v>2673</v>
      </c>
      <c r="B4483" s="211"/>
      <c r="C4483" s="211"/>
      <c r="D4483" s="211"/>
      <c r="E4483" s="211"/>
      <c r="F4483" s="211"/>
      <c r="G4483" s="211"/>
      <c r="H4483" s="211"/>
      <c r="I4483" s="211"/>
      <c r="J4483" s="212"/>
    </row>
    <row r="4484" spans="1:10" ht="14.25" customHeight="1" x14ac:dyDescent="0.25">
      <c r="A4484" s="200" t="s">
        <v>2672</v>
      </c>
      <c r="B4484" s="213" t="s">
        <v>77</v>
      </c>
      <c r="C4484" s="214"/>
      <c r="D4484" s="214"/>
      <c r="E4484" s="214"/>
      <c r="F4484" s="214"/>
      <c r="G4484" s="214"/>
      <c r="H4484" s="215"/>
      <c r="I4484" s="197" t="s">
        <v>2671</v>
      </c>
      <c r="J4484" s="192" t="s">
        <v>3336</v>
      </c>
    </row>
    <row r="4485" spans="1:10" ht="14.25" customHeight="1" x14ac:dyDescent="0.25">
      <c r="A4485" s="200" t="s">
        <v>81</v>
      </c>
      <c r="B4485" s="213" t="s">
        <v>85</v>
      </c>
      <c r="C4485" s="214"/>
      <c r="D4485" s="214"/>
      <c r="E4485" s="214"/>
      <c r="F4485" s="214"/>
      <c r="G4485" s="214"/>
      <c r="H4485" s="215"/>
      <c r="I4485" s="197" t="s">
        <v>2669</v>
      </c>
      <c r="J4485" s="202">
        <v>45477</v>
      </c>
    </row>
    <row r="4486" spans="1:10" ht="14.25" customHeight="1" x14ac:dyDescent="0.25">
      <c r="A4486" s="199" t="s">
        <v>2668</v>
      </c>
      <c r="B4486" s="213" t="s">
        <v>2667</v>
      </c>
      <c r="C4486" s="214"/>
      <c r="D4486" s="214"/>
      <c r="E4486" s="214"/>
      <c r="F4486" s="214"/>
      <c r="G4486" s="214"/>
      <c r="H4486" s="215"/>
      <c r="I4486" s="216" t="s">
        <v>2666</v>
      </c>
      <c r="J4486" s="217"/>
    </row>
    <row r="4487" spans="1:10" ht="14.25" customHeight="1" x14ac:dyDescent="0.25">
      <c r="A4487" s="218" t="s">
        <v>2665</v>
      </c>
      <c r="B4487" s="221" t="s">
        <v>2664</v>
      </c>
      <c r="C4487" s="222"/>
      <c r="D4487" s="222"/>
      <c r="E4487" s="222"/>
      <c r="F4487" s="222"/>
      <c r="G4487" s="222"/>
      <c r="H4487" s="223"/>
      <c r="I4487" s="197" t="s">
        <v>2663</v>
      </c>
      <c r="J4487" s="192" t="s">
        <v>2662</v>
      </c>
    </row>
    <row r="4488" spans="1:10" ht="14.25" customHeight="1" x14ac:dyDescent="0.25">
      <c r="A4488" s="219"/>
      <c r="B4488" s="224"/>
      <c r="C4488" s="225"/>
      <c r="D4488" s="225"/>
      <c r="E4488" s="225"/>
      <c r="F4488" s="225"/>
      <c r="G4488" s="225"/>
      <c r="H4488" s="226"/>
      <c r="I4488" s="198" t="s">
        <v>2661</v>
      </c>
      <c r="J4488" s="192" t="s">
        <v>2660</v>
      </c>
    </row>
    <row r="4489" spans="1:10" ht="14.25" customHeight="1" x14ac:dyDescent="0.25">
      <c r="A4489" s="219"/>
      <c r="B4489" s="224"/>
      <c r="C4489" s="225"/>
      <c r="D4489" s="225"/>
      <c r="E4489" s="225"/>
      <c r="F4489" s="225"/>
      <c r="G4489" s="225"/>
      <c r="H4489" s="226"/>
      <c r="I4489" s="216" t="s">
        <v>27</v>
      </c>
      <c r="J4489" s="217"/>
    </row>
    <row r="4490" spans="1:10" ht="14.25" customHeight="1" x14ac:dyDescent="0.25">
      <c r="A4490" s="219"/>
      <c r="B4490" s="227"/>
      <c r="C4490" s="228"/>
      <c r="D4490" s="228"/>
      <c r="E4490" s="228"/>
      <c r="F4490" s="228"/>
      <c r="G4490" s="228"/>
      <c r="H4490" s="229"/>
      <c r="I4490" s="197" t="s">
        <v>2659</v>
      </c>
      <c r="J4490" s="192" t="s">
        <v>2658</v>
      </c>
    </row>
    <row r="4491" spans="1:10" ht="14.25" customHeight="1" x14ac:dyDescent="0.25">
      <c r="A4491" s="220"/>
      <c r="B4491" s="230" t="s">
        <v>2383</v>
      </c>
      <c r="C4491" s="231"/>
      <c r="D4491" s="232"/>
      <c r="E4491" s="230" t="s">
        <v>2383</v>
      </c>
      <c r="F4491" s="231"/>
      <c r="G4491" s="231"/>
      <c r="H4491" s="232"/>
      <c r="I4491" s="197" t="s">
        <v>2657</v>
      </c>
      <c r="J4491" s="192" t="s">
        <v>2383</v>
      </c>
    </row>
    <row r="4492" spans="1:10" ht="14.25" customHeight="1" x14ac:dyDescent="0.25">
      <c r="A4492" s="197" t="s">
        <v>2656</v>
      </c>
      <c r="B4492" s="230" t="s">
        <v>2655</v>
      </c>
      <c r="C4492" s="231"/>
      <c r="D4492" s="231"/>
      <c r="E4492" s="231"/>
      <c r="F4492" s="231"/>
      <c r="G4492" s="231"/>
      <c r="H4492" s="231"/>
      <c r="I4492" s="231"/>
      <c r="J4492" s="232"/>
    </row>
    <row r="4493" spans="1:10" ht="14.25" customHeight="1" x14ac:dyDescent="0.25">
      <c r="A4493" s="192" t="s">
        <v>2643</v>
      </c>
      <c r="B4493" s="192" t="s">
        <v>2630</v>
      </c>
      <c r="C4493" s="192" t="s">
        <v>2757</v>
      </c>
      <c r="D4493" s="230" t="s">
        <v>2505</v>
      </c>
      <c r="E4493" s="231"/>
      <c r="F4493" s="232"/>
      <c r="G4493" s="192" t="s">
        <v>19</v>
      </c>
      <c r="H4493" s="191">
        <v>8.5074E-3</v>
      </c>
      <c r="I4493" s="190">
        <v>21.152899999999999</v>
      </c>
      <c r="J4493" s="189">
        <v>0.18</v>
      </c>
    </row>
    <row r="4494" spans="1:10" ht="14.25" customHeight="1" x14ac:dyDescent="0.25">
      <c r="A4494" s="192" t="s">
        <v>2643</v>
      </c>
      <c r="B4494" s="192" t="s">
        <v>2630</v>
      </c>
      <c r="C4494" s="192" t="s">
        <v>2756</v>
      </c>
      <c r="D4494" s="230" t="s">
        <v>2604</v>
      </c>
      <c r="E4494" s="231"/>
      <c r="F4494" s="232"/>
      <c r="G4494" s="192" t="s">
        <v>19</v>
      </c>
      <c r="H4494" s="191">
        <v>6.0000000000000001E-3</v>
      </c>
      <c r="I4494" s="190">
        <v>19.4678</v>
      </c>
      <c r="J4494" s="189">
        <v>0.12</v>
      </c>
    </row>
    <row r="4495" spans="1:10" ht="14.25" customHeight="1" x14ac:dyDescent="0.25">
      <c r="A4495" s="192" t="s">
        <v>2643</v>
      </c>
      <c r="B4495" s="192" t="s">
        <v>2630</v>
      </c>
      <c r="C4495" s="192" t="s">
        <v>2755</v>
      </c>
      <c r="D4495" s="230" t="s">
        <v>2413</v>
      </c>
      <c r="E4495" s="231"/>
      <c r="F4495" s="232"/>
      <c r="G4495" s="192" t="s">
        <v>10</v>
      </c>
      <c r="H4495" s="191">
        <v>0.2208</v>
      </c>
      <c r="I4495" s="190">
        <v>13.731999999999999</v>
      </c>
      <c r="J4495" s="189">
        <v>3.03</v>
      </c>
    </row>
    <row r="4496" spans="1:10" ht="14.25" customHeight="1" x14ac:dyDescent="0.25">
      <c r="A4496" s="192" t="s">
        <v>2643</v>
      </c>
      <c r="B4496" s="192" t="s">
        <v>2630</v>
      </c>
      <c r="C4496" s="192" t="s">
        <v>2961</v>
      </c>
      <c r="D4496" s="230" t="s">
        <v>1997</v>
      </c>
      <c r="E4496" s="231"/>
      <c r="F4496" s="232"/>
      <c r="G4496" s="192" t="s">
        <v>1</v>
      </c>
      <c r="H4496" s="201">
        <v>102.59699999999999</v>
      </c>
      <c r="I4496" s="190">
        <v>0.55900000000000005</v>
      </c>
      <c r="J4496" s="189">
        <v>57.35</v>
      </c>
    </row>
    <row r="4497" spans="1:10" ht="22.9" customHeight="1" x14ac:dyDescent="0.25">
      <c r="A4497" s="192" t="s">
        <v>2643</v>
      </c>
      <c r="B4497" s="192" t="s">
        <v>2630</v>
      </c>
      <c r="C4497" s="192" t="s">
        <v>2753</v>
      </c>
      <c r="D4497" s="230" t="s">
        <v>1753</v>
      </c>
      <c r="E4497" s="231"/>
      <c r="F4497" s="232"/>
      <c r="G4497" s="192" t="s">
        <v>1</v>
      </c>
      <c r="H4497" s="191">
        <v>1.5852141</v>
      </c>
      <c r="I4497" s="190">
        <v>0.1782</v>
      </c>
      <c r="J4497" s="189">
        <v>0.28000000000000003</v>
      </c>
    </row>
    <row r="4498" spans="1:10" ht="14.25" customHeight="1" x14ac:dyDescent="0.25">
      <c r="A4498" s="192" t="s">
        <v>2643</v>
      </c>
      <c r="B4498" s="192" t="s">
        <v>2630</v>
      </c>
      <c r="C4498" s="192" t="s">
        <v>2752</v>
      </c>
      <c r="D4498" s="230" t="s">
        <v>1616</v>
      </c>
      <c r="E4498" s="231"/>
      <c r="F4498" s="232"/>
      <c r="G4498" s="192" t="s">
        <v>19</v>
      </c>
      <c r="H4498" s="191">
        <v>0.60233630000000005</v>
      </c>
      <c r="I4498" s="190">
        <v>6.3029000000000002</v>
      </c>
      <c r="J4498" s="189">
        <v>3.8</v>
      </c>
    </row>
    <row r="4499" spans="1:10" ht="14.25" customHeight="1" x14ac:dyDescent="0.25">
      <c r="A4499" s="192" t="s">
        <v>2643</v>
      </c>
      <c r="B4499" s="192" t="s">
        <v>2630</v>
      </c>
      <c r="C4499" s="192" t="s">
        <v>2751</v>
      </c>
      <c r="D4499" s="230" t="s">
        <v>1647</v>
      </c>
      <c r="E4499" s="231"/>
      <c r="F4499" s="232"/>
      <c r="G4499" s="192" t="s">
        <v>19</v>
      </c>
      <c r="H4499" s="191">
        <v>1.40733E-2</v>
      </c>
      <c r="I4499" s="190">
        <v>20.415700000000001</v>
      </c>
      <c r="J4499" s="189">
        <v>0.28999999999999998</v>
      </c>
    </row>
    <row r="4500" spans="1:10" ht="22.9" customHeight="1" x14ac:dyDescent="0.25">
      <c r="A4500" s="192" t="s">
        <v>2725</v>
      </c>
      <c r="B4500" s="192" t="s">
        <v>2630</v>
      </c>
      <c r="C4500" s="192" t="s">
        <v>2724</v>
      </c>
      <c r="D4500" s="230" t="s">
        <v>2050</v>
      </c>
      <c r="E4500" s="231"/>
      <c r="F4500" s="232"/>
      <c r="G4500" s="192" t="s">
        <v>1</v>
      </c>
      <c r="H4500" s="191">
        <v>3.3899999999999997E-5</v>
      </c>
      <c r="I4500" s="190">
        <v>5020.1289999999999</v>
      </c>
      <c r="J4500" s="189">
        <v>0.17</v>
      </c>
    </row>
    <row r="4501" spans="1:10" ht="22.9" customHeight="1" x14ac:dyDescent="0.25">
      <c r="A4501" s="192" t="s">
        <v>2725</v>
      </c>
      <c r="B4501" s="192" t="s">
        <v>2630</v>
      </c>
      <c r="C4501" s="192" t="s">
        <v>2750</v>
      </c>
      <c r="D4501" s="230" t="s">
        <v>2123</v>
      </c>
      <c r="E4501" s="231"/>
      <c r="F4501" s="232"/>
      <c r="G4501" s="192" t="s">
        <v>1</v>
      </c>
      <c r="H4501" s="191">
        <v>1.9999999999999999E-7</v>
      </c>
      <c r="I4501" s="190">
        <v>10510.0375</v>
      </c>
      <c r="J4501" s="189">
        <v>0</v>
      </c>
    </row>
    <row r="4502" spans="1:10" ht="22.9" customHeight="1" x14ac:dyDescent="0.25">
      <c r="A4502" s="192" t="s">
        <v>2725</v>
      </c>
      <c r="B4502" s="192" t="s">
        <v>2630</v>
      </c>
      <c r="C4502" s="192" t="s">
        <v>2749</v>
      </c>
      <c r="D4502" s="230" t="s">
        <v>2587</v>
      </c>
      <c r="E4502" s="231"/>
      <c r="F4502" s="232"/>
      <c r="G4502" s="192" t="s">
        <v>1</v>
      </c>
      <c r="H4502" s="191">
        <v>6.05E-5</v>
      </c>
      <c r="I4502" s="190">
        <v>2594.5749000000001</v>
      </c>
      <c r="J4502" s="189">
        <v>0.16</v>
      </c>
    </row>
    <row r="4503" spans="1:10" ht="22.9" customHeight="1" x14ac:dyDescent="0.25">
      <c r="A4503" s="192" t="s">
        <v>2725</v>
      </c>
      <c r="B4503" s="192" t="s">
        <v>2630</v>
      </c>
      <c r="C4503" s="192" t="s">
        <v>2748</v>
      </c>
      <c r="D4503" s="230" t="s">
        <v>2483</v>
      </c>
      <c r="E4503" s="231"/>
      <c r="F4503" s="232"/>
      <c r="G4503" s="192" t="s">
        <v>1</v>
      </c>
      <c r="H4503" s="191">
        <v>2.6000000000000001E-6</v>
      </c>
      <c r="I4503" s="190">
        <v>1206.8588999999999</v>
      </c>
      <c r="J4503" s="189">
        <v>0</v>
      </c>
    </row>
    <row r="4504" spans="1:10" ht="22.9" customHeight="1" x14ac:dyDescent="0.25">
      <c r="A4504" s="192" t="s">
        <v>2725</v>
      </c>
      <c r="B4504" s="192" t="s">
        <v>2630</v>
      </c>
      <c r="C4504" s="192" t="s">
        <v>2746</v>
      </c>
      <c r="D4504" s="230" t="s">
        <v>2204</v>
      </c>
      <c r="E4504" s="231"/>
      <c r="F4504" s="232"/>
      <c r="G4504" s="192" t="s">
        <v>1</v>
      </c>
      <c r="H4504" s="191">
        <v>5.4E-6</v>
      </c>
      <c r="I4504" s="190">
        <v>20420.8583</v>
      </c>
      <c r="J4504" s="189">
        <v>0.11</v>
      </c>
    </row>
    <row r="4505" spans="1:10" ht="14.25" customHeight="1" x14ac:dyDescent="0.25">
      <c r="A4505" s="192" t="s">
        <v>2631</v>
      </c>
      <c r="B4505" s="192" t="s">
        <v>2630</v>
      </c>
      <c r="C4505" s="192" t="s">
        <v>2745</v>
      </c>
      <c r="D4505" s="230" t="s">
        <v>2744</v>
      </c>
      <c r="E4505" s="231"/>
      <c r="F4505" s="232"/>
      <c r="G4505" s="192" t="s">
        <v>0</v>
      </c>
      <c r="H4505" s="191">
        <v>1.8238999999999998E-2</v>
      </c>
      <c r="I4505" s="190">
        <v>6.46</v>
      </c>
      <c r="J4505" s="189">
        <v>0.26</v>
      </c>
    </row>
    <row r="4506" spans="1:10" ht="14.25" customHeight="1" x14ac:dyDescent="0.25">
      <c r="A4506" s="192" t="s">
        <v>2631</v>
      </c>
      <c r="B4506" s="192" t="s">
        <v>2630</v>
      </c>
      <c r="C4506" s="192" t="s">
        <v>2693</v>
      </c>
      <c r="D4506" s="230" t="s">
        <v>2692</v>
      </c>
      <c r="E4506" s="231"/>
      <c r="F4506" s="232"/>
      <c r="G4506" s="192" t="s">
        <v>0</v>
      </c>
      <c r="H4506" s="191">
        <v>2.3940800000000002E-2</v>
      </c>
      <c r="I4506" s="190">
        <v>6.7</v>
      </c>
      <c r="J4506" s="189">
        <v>0.35</v>
      </c>
    </row>
    <row r="4507" spans="1:10" ht="14.25" customHeight="1" x14ac:dyDescent="0.25">
      <c r="A4507" s="192" t="s">
        <v>2631</v>
      </c>
      <c r="B4507" s="192" t="s">
        <v>2630</v>
      </c>
      <c r="C4507" s="192" t="s">
        <v>2743</v>
      </c>
      <c r="D4507" s="230" t="s">
        <v>2742</v>
      </c>
      <c r="E4507" s="231"/>
      <c r="F4507" s="232"/>
      <c r="G4507" s="192" t="s">
        <v>0</v>
      </c>
      <c r="H4507" s="191">
        <v>0.1119107</v>
      </c>
      <c r="I4507" s="190">
        <v>8.93</v>
      </c>
      <c r="J4507" s="189">
        <v>2.19</v>
      </c>
    </row>
    <row r="4508" spans="1:10" ht="14.25" customHeight="1" x14ac:dyDescent="0.25">
      <c r="A4508" s="192" t="s">
        <v>2631</v>
      </c>
      <c r="B4508" s="192" t="s">
        <v>2630</v>
      </c>
      <c r="C4508" s="192" t="s">
        <v>2721</v>
      </c>
      <c r="D4508" s="230" t="s">
        <v>2720</v>
      </c>
      <c r="E4508" s="231"/>
      <c r="F4508" s="232"/>
      <c r="G4508" s="192" t="s">
        <v>0</v>
      </c>
      <c r="H4508" s="191">
        <v>0.1197042</v>
      </c>
      <c r="I4508" s="190">
        <v>8.93</v>
      </c>
      <c r="J4508" s="189">
        <v>2.34</v>
      </c>
    </row>
    <row r="4509" spans="1:10" ht="14.25" customHeight="1" x14ac:dyDescent="0.25">
      <c r="A4509" s="192" t="s">
        <v>2631</v>
      </c>
      <c r="B4509" s="192" t="s">
        <v>2630</v>
      </c>
      <c r="C4509" s="192" t="s">
        <v>2739</v>
      </c>
      <c r="D4509" s="230" t="s">
        <v>2738</v>
      </c>
      <c r="E4509" s="231"/>
      <c r="F4509" s="232"/>
      <c r="G4509" s="192" t="s">
        <v>0</v>
      </c>
      <c r="H4509" s="191">
        <v>2.64608E-2</v>
      </c>
      <c r="I4509" s="190">
        <v>9.89</v>
      </c>
      <c r="J4509" s="189">
        <v>0.56999999999999995</v>
      </c>
    </row>
    <row r="4510" spans="1:10" ht="14.25" customHeight="1" x14ac:dyDescent="0.25">
      <c r="A4510" s="192" t="s">
        <v>2631</v>
      </c>
      <c r="B4510" s="192" t="s">
        <v>2630</v>
      </c>
      <c r="C4510" s="192" t="s">
        <v>2639</v>
      </c>
      <c r="D4510" s="230" t="s">
        <v>2638</v>
      </c>
      <c r="E4510" s="231"/>
      <c r="F4510" s="232"/>
      <c r="G4510" s="192" t="s">
        <v>0</v>
      </c>
      <c r="H4510" s="191">
        <v>3.4317886</v>
      </c>
      <c r="I4510" s="190">
        <v>8.93</v>
      </c>
      <c r="J4510" s="189">
        <v>67.010000000000005</v>
      </c>
    </row>
    <row r="4511" spans="1:10" ht="14.25" customHeight="1" x14ac:dyDescent="0.25">
      <c r="A4511" s="192" t="s">
        <v>2631</v>
      </c>
      <c r="B4511" s="192" t="s">
        <v>2630</v>
      </c>
      <c r="C4511" s="192" t="s">
        <v>2646</v>
      </c>
      <c r="D4511" s="230" t="s">
        <v>2645</v>
      </c>
      <c r="E4511" s="231"/>
      <c r="F4511" s="232"/>
      <c r="G4511" s="192" t="s">
        <v>0</v>
      </c>
      <c r="H4511" s="191">
        <v>2.8946090999999998</v>
      </c>
      <c r="I4511" s="190">
        <v>6.46</v>
      </c>
      <c r="J4511" s="189">
        <v>40.89</v>
      </c>
    </row>
    <row r="4512" spans="1:10" ht="14.25" customHeight="1" x14ac:dyDescent="0.25">
      <c r="A4512" s="192" t="s">
        <v>2631</v>
      </c>
      <c r="B4512" s="192" t="s">
        <v>2630</v>
      </c>
      <c r="C4512" s="192" t="s">
        <v>2713</v>
      </c>
      <c r="D4512" s="230" t="s">
        <v>2712</v>
      </c>
      <c r="E4512" s="231"/>
      <c r="F4512" s="232"/>
      <c r="G4512" s="192" t="s">
        <v>0</v>
      </c>
      <c r="H4512" s="191">
        <v>0.42282019999999998</v>
      </c>
      <c r="I4512" s="190">
        <v>6.7</v>
      </c>
      <c r="J4512" s="189">
        <v>6.19</v>
      </c>
    </row>
    <row r="4513" spans="1:10" ht="14.25" customHeight="1" x14ac:dyDescent="0.25">
      <c r="A4513" s="239" t="s">
        <v>2627</v>
      </c>
      <c r="B4513" s="240"/>
      <c r="C4513" s="240"/>
      <c r="D4513" s="240"/>
      <c r="E4513" s="241"/>
      <c r="F4513" s="188">
        <v>54.78</v>
      </c>
      <c r="G4513" s="239" t="s">
        <v>2626</v>
      </c>
      <c r="H4513" s="240"/>
      <c r="I4513" s="241"/>
      <c r="J4513" s="188">
        <v>319.67</v>
      </c>
    </row>
    <row r="4514" spans="1:10" ht="14.25" customHeight="1" x14ac:dyDescent="0.25">
      <c r="A4514" s="239" t="s">
        <v>2625</v>
      </c>
      <c r="B4514" s="240"/>
      <c r="C4514" s="240"/>
      <c r="D4514" s="240"/>
      <c r="E4514" s="241"/>
      <c r="F4514" s="188">
        <v>65.05</v>
      </c>
      <c r="G4514" s="239" t="s">
        <v>2624</v>
      </c>
      <c r="H4514" s="240"/>
      <c r="I4514" s="241"/>
      <c r="J4514" s="188">
        <v>71.83</v>
      </c>
    </row>
    <row r="4515" spans="1:10" ht="14.25" customHeight="1" x14ac:dyDescent="0.25">
      <c r="A4515" s="239" t="s">
        <v>2623</v>
      </c>
      <c r="B4515" s="240"/>
      <c r="C4515" s="240"/>
      <c r="D4515" s="240"/>
      <c r="E4515" s="241"/>
      <c r="F4515" s="188">
        <v>119.83</v>
      </c>
      <c r="G4515" s="239" t="s">
        <v>2622</v>
      </c>
      <c r="H4515" s="240"/>
      <c r="I4515" s="241"/>
      <c r="J4515" s="188">
        <v>391.5</v>
      </c>
    </row>
    <row r="4516" spans="1:10" ht="14.25" customHeight="1" x14ac:dyDescent="0.25">
      <c r="A4516" s="196" t="s">
        <v>1423</v>
      </c>
      <c r="B4516" s="196" t="s">
        <v>2630</v>
      </c>
      <c r="C4516" s="196" t="s">
        <v>3335</v>
      </c>
      <c r="D4516" s="233" t="s">
        <v>565</v>
      </c>
      <c r="E4516" s="234"/>
      <c r="F4516" s="234"/>
      <c r="G4516" s="234"/>
      <c r="H4516" s="234"/>
      <c r="I4516" s="235"/>
      <c r="J4516" s="196" t="s">
        <v>1</v>
      </c>
    </row>
    <row r="4517" spans="1:10" ht="14.25" customHeight="1" x14ac:dyDescent="0.25">
      <c r="A4517" s="195" t="s">
        <v>74</v>
      </c>
      <c r="B4517" s="195" t="s">
        <v>75</v>
      </c>
      <c r="C4517" s="195" t="s">
        <v>29</v>
      </c>
      <c r="D4517" s="236" t="s">
        <v>30</v>
      </c>
      <c r="E4517" s="237"/>
      <c r="F4517" s="238"/>
      <c r="G4517" s="195" t="s">
        <v>2635</v>
      </c>
      <c r="H4517" s="195" t="s">
        <v>1465</v>
      </c>
      <c r="I4517" s="194" t="s">
        <v>2634</v>
      </c>
      <c r="J4517" s="193" t="s">
        <v>76</v>
      </c>
    </row>
    <row r="4518" spans="1:10" ht="14.25" customHeight="1" x14ac:dyDescent="0.25">
      <c r="A4518" s="192" t="s">
        <v>2643</v>
      </c>
      <c r="B4518" s="192" t="s">
        <v>2630</v>
      </c>
      <c r="C4518" s="192" t="s">
        <v>2784</v>
      </c>
      <c r="D4518" s="230" t="s">
        <v>1998</v>
      </c>
      <c r="E4518" s="231"/>
      <c r="F4518" s="232"/>
      <c r="G4518" s="192" t="s">
        <v>1</v>
      </c>
      <c r="H4518" s="191">
        <v>2.92E-2</v>
      </c>
      <c r="I4518" s="190">
        <v>46.745399999999997</v>
      </c>
      <c r="J4518" s="189">
        <v>1.36</v>
      </c>
    </row>
    <row r="4519" spans="1:10" ht="14.25" customHeight="1" x14ac:dyDescent="0.25">
      <c r="A4519" s="192" t="s">
        <v>2643</v>
      </c>
      <c r="B4519" s="192" t="s">
        <v>2630</v>
      </c>
      <c r="C4519" s="192" t="s">
        <v>3334</v>
      </c>
      <c r="D4519" s="230" t="s">
        <v>1857</v>
      </c>
      <c r="E4519" s="231"/>
      <c r="F4519" s="232"/>
      <c r="G4519" s="192" t="s">
        <v>1</v>
      </c>
      <c r="H4519" s="191">
        <v>1</v>
      </c>
      <c r="I4519" s="190">
        <v>42.370699999999999</v>
      </c>
      <c r="J4519" s="189">
        <v>42.37</v>
      </c>
    </row>
    <row r="4520" spans="1:10" ht="14.25" customHeight="1" x14ac:dyDescent="0.25">
      <c r="A4520" s="192" t="s">
        <v>2643</v>
      </c>
      <c r="B4520" s="192" t="s">
        <v>2630</v>
      </c>
      <c r="C4520" s="192" t="s">
        <v>2782</v>
      </c>
      <c r="D4520" s="230" t="s">
        <v>1928</v>
      </c>
      <c r="E4520" s="231"/>
      <c r="F4520" s="232"/>
      <c r="G4520" s="192" t="s">
        <v>1</v>
      </c>
      <c r="H4520" s="191">
        <v>4.3999999999999997E-2</v>
      </c>
      <c r="I4520" s="190">
        <v>52.967399999999998</v>
      </c>
      <c r="J4520" s="189">
        <v>2.33</v>
      </c>
    </row>
    <row r="4521" spans="1:10" ht="14.25" customHeight="1" x14ac:dyDescent="0.25">
      <c r="A4521" s="192" t="s">
        <v>2643</v>
      </c>
      <c r="B4521" s="192" t="s">
        <v>2630</v>
      </c>
      <c r="C4521" s="192" t="s">
        <v>2776</v>
      </c>
      <c r="D4521" s="230" t="s">
        <v>2260</v>
      </c>
      <c r="E4521" s="231"/>
      <c r="F4521" s="232"/>
      <c r="G4521" s="192" t="s">
        <v>1</v>
      </c>
      <c r="H4521" s="191">
        <v>1.54E-2</v>
      </c>
      <c r="I4521" s="190">
        <v>1.4663999999999999</v>
      </c>
      <c r="J4521" s="189">
        <v>0.02</v>
      </c>
    </row>
    <row r="4522" spans="1:10" ht="14.25" customHeight="1" x14ac:dyDescent="0.25">
      <c r="A4522" s="192" t="s">
        <v>2631</v>
      </c>
      <c r="B4522" s="192" t="s">
        <v>2630</v>
      </c>
      <c r="C4522" s="192" t="s">
        <v>2723</v>
      </c>
      <c r="D4522" s="230" t="s">
        <v>2722</v>
      </c>
      <c r="E4522" s="231"/>
      <c r="F4522" s="232"/>
      <c r="G4522" s="192" t="s">
        <v>0</v>
      </c>
      <c r="H4522" s="191">
        <v>0.36757620000000002</v>
      </c>
      <c r="I4522" s="190">
        <v>6.7</v>
      </c>
      <c r="J4522" s="189">
        <v>5.39</v>
      </c>
    </row>
    <row r="4523" spans="1:10" ht="14.25" customHeight="1" x14ac:dyDescent="0.25">
      <c r="A4523" s="192" t="s">
        <v>2631</v>
      </c>
      <c r="B4523" s="192" t="s">
        <v>2630</v>
      </c>
      <c r="C4523" s="192" t="s">
        <v>2719</v>
      </c>
      <c r="D4523" s="230" t="s">
        <v>2718</v>
      </c>
      <c r="E4523" s="231"/>
      <c r="F4523" s="232"/>
      <c r="G4523" s="192" t="s">
        <v>0</v>
      </c>
      <c r="H4523" s="191">
        <v>0.36757620000000002</v>
      </c>
      <c r="I4523" s="190">
        <v>8.93</v>
      </c>
      <c r="J4523" s="189">
        <v>7.18</v>
      </c>
    </row>
    <row r="4524" spans="1:10" ht="14.25" customHeight="1" x14ac:dyDescent="0.25">
      <c r="A4524" s="239" t="s">
        <v>2627</v>
      </c>
      <c r="B4524" s="240"/>
      <c r="C4524" s="240"/>
      <c r="D4524" s="240"/>
      <c r="E4524" s="241"/>
      <c r="F4524" s="188">
        <v>5.75</v>
      </c>
      <c r="G4524" s="239" t="s">
        <v>2626</v>
      </c>
      <c r="H4524" s="240"/>
      <c r="I4524" s="241"/>
      <c r="J4524" s="188">
        <v>63.85</v>
      </c>
    </row>
    <row r="4525" spans="1:10" ht="14.25" customHeight="1" x14ac:dyDescent="0.25">
      <c r="A4525" s="239" t="s">
        <v>2625</v>
      </c>
      <c r="B4525" s="240"/>
      <c r="C4525" s="240"/>
      <c r="D4525" s="240"/>
      <c r="E4525" s="241"/>
      <c r="F4525" s="188">
        <v>6.82</v>
      </c>
      <c r="G4525" s="239" t="s">
        <v>2624</v>
      </c>
      <c r="H4525" s="240"/>
      <c r="I4525" s="241"/>
      <c r="J4525" s="188">
        <v>14.35</v>
      </c>
    </row>
    <row r="4526" spans="1:10" ht="14.25" customHeight="1" x14ac:dyDescent="0.25">
      <c r="A4526" s="239" t="s">
        <v>2623</v>
      </c>
      <c r="B4526" s="240"/>
      <c r="C4526" s="240"/>
      <c r="D4526" s="240"/>
      <c r="E4526" s="241"/>
      <c r="F4526" s="188">
        <v>12.57</v>
      </c>
      <c r="G4526" s="239" t="s">
        <v>2622</v>
      </c>
      <c r="H4526" s="240"/>
      <c r="I4526" s="241"/>
      <c r="J4526" s="188">
        <v>78.2</v>
      </c>
    </row>
    <row r="4527" spans="1:10" ht="14.25" customHeight="1" x14ac:dyDescent="0.25">
      <c r="A4527" s="196" t="s">
        <v>1424</v>
      </c>
      <c r="B4527" s="196" t="s">
        <v>2637</v>
      </c>
      <c r="C4527" s="196" t="s">
        <v>3333</v>
      </c>
      <c r="D4527" s="233" t="s">
        <v>1526</v>
      </c>
      <c r="E4527" s="234"/>
      <c r="F4527" s="234"/>
      <c r="G4527" s="234"/>
      <c r="H4527" s="234"/>
      <c r="I4527" s="235"/>
      <c r="J4527" s="196" t="s">
        <v>1</v>
      </c>
    </row>
    <row r="4528" spans="1:10" ht="14.25" customHeight="1" x14ac:dyDescent="0.25">
      <c r="A4528" s="195" t="s">
        <v>74</v>
      </c>
      <c r="B4528" s="195" t="s">
        <v>75</v>
      </c>
      <c r="C4528" s="195" t="s">
        <v>29</v>
      </c>
      <c r="D4528" s="236" t="s">
        <v>30</v>
      </c>
      <c r="E4528" s="237"/>
      <c r="F4528" s="238"/>
      <c r="G4528" s="195" t="s">
        <v>2635</v>
      </c>
      <c r="H4528" s="195" t="s">
        <v>1465</v>
      </c>
      <c r="I4528" s="194" t="s">
        <v>2634</v>
      </c>
      <c r="J4528" s="193" t="s">
        <v>76</v>
      </c>
    </row>
    <row r="4529" spans="1:10" ht="14.25" customHeight="1" x14ac:dyDescent="0.25">
      <c r="A4529" s="192" t="s">
        <v>2643</v>
      </c>
      <c r="B4529" s="192" t="s">
        <v>2630</v>
      </c>
      <c r="C4529" s="192" t="s">
        <v>3332</v>
      </c>
      <c r="D4529" s="230" t="s">
        <v>1929</v>
      </c>
      <c r="E4529" s="231"/>
      <c r="F4529" s="232"/>
      <c r="G4529" s="192" t="s">
        <v>1</v>
      </c>
      <c r="H4529" s="191">
        <v>1</v>
      </c>
      <c r="I4529" s="190">
        <v>168.0001</v>
      </c>
      <c r="J4529" s="189">
        <v>168</v>
      </c>
    </row>
    <row r="4530" spans="1:10" ht="14.25" customHeight="1" x14ac:dyDescent="0.25">
      <c r="A4530" s="192" t="s">
        <v>2631</v>
      </c>
      <c r="B4530" s="192" t="s">
        <v>2630</v>
      </c>
      <c r="C4530" s="192" t="s">
        <v>2723</v>
      </c>
      <c r="D4530" s="230" t="s">
        <v>2722</v>
      </c>
      <c r="E4530" s="231"/>
      <c r="F4530" s="232"/>
      <c r="G4530" s="192" t="s">
        <v>0</v>
      </c>
      <c r="H4530" s="191">
        <v>0.47798639999999998</v>
      </c>
      <c r="I4530" s="190">
        <v>6.7</v>
      </c>
      <c r="J4530" s="189">
        <v>7</v>
      </c>
    </row>
    <row r="4531" spans="1:10" ht="14.25" customHeight="1" x14ac:dyDescent="0.25">
      <c r="A4531" s="192" t="s">
        <v>2631</v>
      </c>
      <c r="B4531" s="192" t="s">
        <v>2630</v>
      </c>
      <c r="C4531" s="192" t="s">
        <v>2719</v>
      </c>
      <c r="D4531" s="230" t="s">
        <v>2718</v>
      </c>
      <c r="E4531" s="231"/>
      <c r="F4531" s="232"/>
      <c r="G4531" s="192" t="s">
        <v>0</v>
      </c>
      <c r="H4531" s="191">
        <v>0.47798639999999998</v>
      </c>
      <c r="I4531" s="190">
        <v>8.93</v>
      </c>
      <c r="J4531" s="189">
        <v>9.33</v>
      </c>
    </row>
    <row r="4532" spans="1:10" ht="14.25" customHeight="1" x14ac:dyDescent="0.25">
      <c r="A4532" s="239" t="s">
        <v>2627</v>
      </c>
      <c r="B4532" s="240"/>
      <c r="C4532" s="240"/>
      <c r="D4532" s="240"/>
      <c r="E4532" s="241"/>
      <c r="F4532" s="188">
        <v>7.47</v>
      </c>
      <c r="G4532" s="239" t="s">
        <v>2626</v>
      </c>
      <c r="H4532" s="240"/>
      <c r="I4532" s="241"/>
      <c r="J4532" s="188">
        <v>191.09</v>
      </c>
    </row>
    <row r="4533" spans="1:10" ht="14.25" customHeight="1" x14ac:dyDescent="0.25">
      <c r="A4533" s="239" t="s">
        <v>2625</v>
      </c>
      <c r="B4533" s="240"/>
      <c r="C4533" s="240"/>
      <c r="D4533" s="240"/>
      <c r="E4533" s="241"/>
      <c r="F4533" s="188">
        <v>8.8699999999999992</v>
      </c>
      <c r="G4533" s="239" t="s">
        <v>2624</v>
      </c>
      <c r="H4533" s="240"/>
      <c r="I4533" s="241"/>
      <c r="J4533" s="188">
        <v>42.94</v>
      </c>
    </row>
    <row r="4534" spans="1:10" ht="14.25" customHeight="1" x14ac:dyDescent="0.25">
      <c r="A4534" s="239" t="s">
        <v>2623</v>
      </c>
      <c r="B4534" s="240"/>
      <c r="C4534" s="240"/>
      <c r="D4534" s="240"/>
      <c r="E4534" s="241"/>
      <c r="F4534" s="188">
        <v>16.34</v>
      </c>
      <c r="G4534" s="239" t="s">
        <v>2622</v>
      </c>
      <c r="H4534" s="240"/>
      <c r="I4534" s="241"/>
      <c r="J4534" s="188">
        <v>234.03</v>
      </c>
    </row>
    <row r="4535" spans="1:10" ht="14.25" customHeight="1" x14ac:dyDescent="0.25">
      <c r="A4535" s="196" t="s">
        <v>1425</v>
      </c>
      <c r="B4535" s="196" t="s">
        <v>2630</v>
      </c>
      <c r="C4535" s="196" t="s">
        <v>3331</v>
      </c>
      <c r="D4535" s="233" t="s">
        <v>576</v>
      </c>
      <c r="E4535" s="234"/>
      <c r="F4535" s="234"/>
      <c r="G4535" s="234"/>
      <c r="H4535" s="234"/>
      <c r="I4535" s="235"/>
      <c r="J4535" s="196" t="s">
        <v>1</v>
      </c>
    </row>
    <row r="4536" spans="1:10" ht="14.25" customHeight="1" x14ac:dyDescent="0.25">
      <c r="A4536" s="195" t="s">
        <v>74</v>
      </c>
      <c r="B4536" s="195" t="s">
        <v>75</v>
      </c>
      <c r="C4536" s="195" t="s">
        <v>29</v>
      </c>
      <c r="D4536" s="236" t="s">
        <v>30</v>
      </c>
      <c r="E4536" s="237"/>
      <c r="F4536" s="238"/>
      <c r="G4536" s="195" t="s">
        <v>2635</v>
      </c>
      <c r="H4536" s="195" t="s">
        <v>1465</v>
      </c>
      <c r="I4536" s="194" t="s">
        <v>2634</v>
      </c>
      <c r="J4536" s="193" t="s">
        <v>76</v>
      </c>
    </row>
    <row r="4537" spans="1:10" ht="14.25" customHeight="1" x14ac:dyDescent="0.25">
      <c r="A4537" s="192" t="s">
        <v>2643</v>
      </c>
      <c r="B4537" s="192" t="s">
        <v>2630</v>
      </c>
      <c r="C4537" s="192" t="s">
        <v>2784</v>
      </c>
      <c r="D4537" s="230" t="s">
        <v>1998</v>
      </c>
      <c r="E4537" s="231"/>
      <c r="F4537" s="232"/>
      <c r="G4537" s="192" t="s">
        <v>1</v>
      </c>
      <c r="H4537" s="191">
        <v>9.9000000000000008E-3</v>
      </c>
      <c r="I4537" s="190">
        <v>46.745399999999997</v>
      </c>
      <c r="J4537" s="189">
        <v>0.46</v>
      </c>
    </row>
    <row r="4538" spans="1:10" ht="14.25" customHeight="1" x14ac:dyDescent="0.25">
      <c r="A4538" s="192" t="s">
        <v>2643</v>
      </c>
      <c r="B4538" s="192" t="s">
        <v>2630</v>
      </c>
      <c r="C4538" s="192" t="s">
        <v>3330</v>
      </c>
      <c r="D4538" s="230" t="s">
        <v>2178</v>
      </c>
      <c r="E4538" s="231"/>
      <c r="F4538" s="232"/>
      <c r="G4538" s="192" t="s">
        <v>1</v>
      </c>
      <c r="H4538" s="191">
        <v>1</v>
      </c>
      <c r="I4538" s="190">
        <v>4.2290000000000001</v>
      </c>
      <c r="J4538" s="189">
        <v>4.2300000000000004</v>
      </c>
    </row>
    <row r="4539" spans="1:10" ht="14.25" customHeight="1" x14ac:dyDescent="0.25">
      <c r="A4539" s="192" t="s">
        <v>2643</v>
      </c>
      <c r="B4539" s="192" t="s">
        <v>2630</v>
      </c>
      <c r="C4539" s="192" t="s">
        <v>2782</v>
      </c>
      <c r="D4539" s="230" t="s">
        <v>1928</v>
      </c>
      <c r="E4539" s="231"/>
      <c r="F4539" s="232"/>
      <c r="G4539" s="192" t="s">
        <v>1</v>
      </c>
      <c r="H4539" s="191">
        <v>1.4999999999999999E-2</v>
      </c>
      <c r="I4539" s="190">
        <v>52.967399999999998</v>
      </c>
      <c r="J4539" s="189">
        <v>0.79</v>
      </c>
    </row>
    <row r="4540" spans="1:10" ht="14.25" customHeight="1" x14ac:dyDescent="0.25">
      <c r="A4540" s="192" t="s">
        <v>2643</v>
      </c>
      <c r="B4540" s="192" t="s">
        <v>2630</v>
      </c>
      <c r="C4540" s="192" t="s">
        <v>2776</v>
      </c>
      <c r="D4540" s="230" t="s">
        <v>2260</v>
      </c>
      <c r="E4540" s="231"/>
      <c r="F4540" s="232"/>
      <c r="G4540" s="192" t="s">
        <v>1</v>
      </c>
      <c r="H4540" s="191">
        <v>7.1000000000000004E-3</v>
      </c>
      <c r="I4540" s="190">
        <v>1.4663999999999999</v>
      </c>
      <c r="J4540" s="189">
        <v>0.01</v>
      </c>
    </row>
    <row r="4541" spans="1:10" ht="14.25" customHeight="1" x14ac:dyDescent="0.25">
      <c r="A4541" s="192" t="s">
        <v>2631</v>
      </c>
      <c r="B4541" s="192" t="s">
        <v>2630</v>
      </c>
      <c r="C4541" s="192" t="s">
        <v>2723</v>
      </c>
      <c r="D4541" s="230" t="s">
        <v>2722</v>
      </c>
      <c r="E4541" s="231"/>
      <c r="F4541" s="232"/>
      <c r="G4541" s="192" t="s">
        <v>0</v>
      </c>
      <c r="H4541" s="191">
        <v>9.7217600000000001E-2</v>
      </c>
      <c r="I4541" s="190">
        <v>6.7</v>
      </c>
      <c r="J4541" s="189">
        <v>1.42</v>
      </c>
    </row>
    <row r="4542" spans="1:10" ht="14.25" customHeight="1" x14ac:dyDescent="0.25">
      <c r="A4542" s="192" t="s">
        <v>2631</v>
      </c>
      <c r="B4542" s="192" t="s">
        <v>2630</v>
      </c>
      <c r="C4542" s="192" t="s">
        <v>2719</v>
      </c>
      <c r="D4542" s="230" t="s">
        <v>2718</v>
      </c>
      <c r="E4542" s="231"/>
      <c r="F4542" s="232"/>
      <c r="G4542" s="192" t="s">
        <v>0</v>
      </c>
      <c r="H4542" s="191">
        <v>9.7217600000000001E-2</v>
      </c>
      <c r="I4542" s="190">
        <v>8.93</v>
      </c>
      <c r="J4542" s="189">
        <v>1.9</v>
      </c>
    </row>
    <row r="4543" spans="1:10" ht="14.25" customHeight="1" x14ac:dyDescent="0.25">
      <c r="A4543" s="239" t="s">
        <v>2627</v>
      </c>
      <c r="B4543" s="240"/>
      <c r="C4543" s="240"/>
      <c r="D4543" s="240"/>
      <c r="E4543" s="241"/>
      <c r="F4543" s="188">
        <v>1.52</v>
      </c>
      <c r="G4543" s="239" t="s">
        <v>2626</v>
      </c>
      <c r="H4543" s="240"/>
      <c r="I4543" s="241"/>
      <c r="J4543" s="188">
        <v>10.19</v>
      </c>
    </row>
    <row r="4544" spans="1:10" ht="14.25" customHeight="1" x14ac:dyDescent="0.25">
      <c r="A4544" s="239" t="s">
        <v>2625</v>
      </c>
      <c r="B4544" s="240"/>
      <c r="C4544" s="240"/>
      <c r="D4544" s="240"/>
      <c r="E4544" s="241"/>
      <c r="F4544" s="188">
        <v>1.81</v>
      </c>
      <c r="G4544" s="239" t="s">
        <v>2624</v>
      </c>
      <c r="H4544" s="240"/>
      <c r="I4544" s="241"/>
      <c r="J4544" s="188">
        <v>2.29</v>
      </c>
    </row>
    <row r="4545" spans="1:10" ht="14.25" customHeight="1" x14ac:dyDescent="0.25">
      <c r="A4545" s="239" t="s">
        <v>2623</v>
      </c>
      <c r="B4545" s="240"/>
      <c r="C4545" s="240"/>
      <c r="D4545" s="240"/>
      <c r="E4545" s="241"/>
      <c r="F4545" s="188">
        <v>3.33</v>
      </c>
      <c r="G4545" s="239" t="s">
        <v>2622</v>
      </c>
      <c r="H4545" s="240"/>
      <c r="I4545" s="241"/>
      <c r="J4545" s="188">
        <v>12.48</v>
      </c>
    </row>
    <row r="4546" spans="1:10" ht="14.25" customHeight="1" x14ac:dyDescent="0.25">
      <c r="A4546" s="196" t="s">
        <v>1426</v>
      </c>
      <c r="B4546" s="196" t="s">
        <v>2630</v>
      </c>
      <c r="C4546" s="196" t="s">
        <v>3310</v>
      </c>
      <c r="D4546" s="233" t="s">
        <v>578</v>
      </c>
      <c r="E4546" s="234"/>
      <c r="F4546" s="234"/>
      <c r="G4546" s="234"/>
      <c r="H4546" s="234"/>
      <c r="I4546" s="235"/>
      <c r="J4546" s="196" t="s">
        <v>1</v>
      </c>
    </row>
    <row r="4547" spans="1:10" ht="14.25" customHeight="1" x14ac:dyDescent="0.25">
      <c r="A4547" s="195" t="s">
        <v>74</v>
      </c>
      <c r="B4547" s="195" t="s">
        <v>75</v>
      </c>
      <c r="C4547" s="195" t="s">
        <v>29</v>
      </c>
      <c r="D4547" s="236" t="s">
        <v>30</v>
      </c>
      <c r="E4547" s="237"/>
      <c r="F4547" s="238"/>
      <c r="G4547" s="195" t="s">
        <v>2635</v>
      </c>
      <c r="H4547" s="195" t="s">
        <v>1465</v>
      </c>
      <c r="I4547" s="194" t="s">
        <v>2634</v>
      </c>
      <c r="J4547" s="193" t="s">
        <v>76</v>
      </c>
    </row>
    <row r="4548" spans="1:10" ht="14.25" customHeight="1" x14ac:dyDescent="0.25">
      <c r="A4548" s="192" t="s">
        <v>2643</v>
      </c>
      <c r="B4548" s="192" t="s">
        <v>2630</v>
      </c>
      <c r="C4548" s="192" t="s">
        <v>2784</v>
      </c>
      <c r="D4548" s="230" t="s">
        <v>1998</v>
      </c>
      <c r="E4548" s="231"/>
      <c r="F4548" s="232"/>
      <c r="G4548" s="192" t="s">
        <v>1</v>
      </c>
      <c r="H4548" s="191">
        <v>9.9000000000000008E-3</v>
      </c>
      <c r="I4548" s="190">
        <v>46.745399999999997</v>
      </c>
      <c r="J4548" s="189">
        <v>0.46</v>
      </c>
    </row>
    <row r="4549" spans="1:10" ht="14.25" customHeight="1" x14ac:dyDescent="0.25">
      <c r="A4549" s="192" t="s">
        <v>2643</v>
      </c>
      <c r="B4549" s="192" t="s">
        <v>2630</v>
      </c>
      <c r="C4549" s="192" t="s">
        <v>3309</v>
      </c>
      <c r="D4549" s="230" t="s">
        <v>2209</v>
      </c>
      <c r="E4549" s="231"/>
      <c r="F4549" s="232"/>
      <c r="G4549" s="192" t="s">
        <v>1</v>
      </c>
      <c r="H4549" s="191">
        <v>1</v>
      </c>
      <c r="I4549" s="190">
        <v>1.9686999999999999</v>
      </c>
      <c r="J4549" s="189">
        <v>1.97</v>
      </c>
    </row>
    <row r="4550" spans="1:10" ht="14.25" customHeight="1" x14ac:dyDescent="0.25">
      <c r="A4550" s="192" t="s">
        <v>2643</v>
      </c>
      <c r="B4550" s="192" t="s">
        <v>2630</v>
      </c>
      <c r="C4550" s="192" t="s">
        <v>2782</v>
      </c>
      <c r="D4550" s="230" t="s">
        <v>1928</v>
      </c>
      <c r="E4550" s="231"/>
      <c r="F4550" s="232"/>
      <c r="G4550" s="192" t="s">
        <v>1</v>
      </c>
      <c r="H4550" s="191">
        <v>1.4999999999999999E-2</v>
      </c>
      <c r="I4550" s="190">
        <v>52.967399999999998</v>
      </c>
      <c r="J4550" s="189">
        <v>0.79</v>
      </c>
    </row>
    <row r="4551" spans="1:10" ht="14.25" customHeight="1" x14ac:dyDescent="0.25">
      <c r="A4551" s="192" t="s">
        <v>2643</v>
      </c>
      <c r="B4551" s="192" t="s">
        <v>2630</v>
      </c>
      <c r="C4551" s="192" t="s">
        <v>2776</v>
      </c>
      <c r="D4551" s="230" t="s">
        <v>2260</v>
      </c>
      <c r="E4551" s="231"/>
      <c r="F4551" s="232"/>
      <c r="G4551" s="192" t="s">
        <v>1</v>
      </c>
      <c r="H4551" s="191">
        <v>7.1000000000000004E-3</v>
      </c>
      <c r="I4551" s="190">
        <v>1.4663999999999999</v>
      </c>
      <c r="J4551" s="189">
        <v>0.01</v>
      </c>
    </row>
    <row r="4552" spans="1:10" ht="14.25" customHeight="1" x14ac:dyDescent="0.25">
      <c r="A4552" s="192" t="s">
        <v>2631</v>
      </c>
      <c r="B4552" s="192" t="s">
        <v>2630</v>
      </c>
      <c r="C4552" s="192" t="s">
        <v>2723</v>
      </c>
      <c r="D4552" s="230" t="s">
        <v>2722</v>
      </c>
      <c r="E4552" s="231"/>
      <c r="F4552" s="232"/>
      <c r="G4552" s="192" t="s">
        <v>0</v>
      </c>
      <c r="H4552" s="191">
        <v>9.86036E-2</v>
      </c>
      <c r="I4552" s="190">
        <v>6.7</v>
      </c>
      <c r="J4552" s="189">
        <v>1.44</v>
      </c>
    </row>
    <row r="4553" spans="1:10" ht="14.25" customHeight="1" x14ac:dyDescent="0.25">
      <c r="A4553" s="192" t="s">
        <v>2631</v>
      </c>
      <c r="B4553" s="192" t="s">
        <v>2630</v>
      </c>
      <c r="C4553" s="192" t="s">
        <v>2719</v>
      </c>
      <c r="D4553" s="230" t="s">
        <v>2718</v>
      </c>
      <c r="E4553" s="231"/>
      <c r="F4553" s="232"/>
      <c r="G4553" s="192" t="s">
        <v>0</v>
      </c>
      <c r="H4553" s="191">
        <v>9.86036E-2</v>
      </c>
      <c r="I4553" s="190">
        <v>8.93</v>
      </c>
      <c r="J4553" s="189">
        <v>1.93</v>
      </c>
    </row>
    <row r="4554" spans="1:10" ht="10.9" customHeight="1" x14ac:dyDescent="0.25"/>
    <row r="4555" spans="1:10" ht="11.25" customHeight="1" x14ac:dyDescent="0.25">
      <c r="A4555" s="242" t="s">
        <v>2621</v>
      </c>
      <c r="B4555" s="242"/>
      <c r="C4555" s="242"/>
      <c r="D4555" s="242"/>
      <c r="E4555" s="242"/>
      <c r="F4555" s="242"/>
      <c r="G4555" s="242"/>
      <c r="H4555" s="242"/>
      <c r="I4555" s="242"/>
      <c r="J4555" s="242"/>
    </row>
    <row r="4556" spans="1:10" ht="11.25" customHeight="1" x14ac:dyDescent="0.25">
      <c r="A4556" s="242" t="s">
        <v>2620</v>
      </c>
      <c r="B4556" s="242"/>
      <c r="C4556" s="242"/>
      <c r="D4556" s="242"/>
      <c r="E4556" s="242"/>
      <c r="F4556" s="242"/>
      <c r="G4556" s="242"/>
      <c r="H4556" s="242"/>
      <c r="I4556" s="242"/>
      <c r="J4556" s="242"/>
    </row>
    <row r="4557" spans="1:10" ht="11.25" customHeight="1" x14ac:dyDescent="0.25">
      <c r="A4557" s="242" t="s">
        <v>2619</v>
      </c>
      <c r="B4557" s="242"/>
      <c r="C4557" s="242"/>
      <c r="D4557" s="242"/>
      <c r="E4557" s="242"/>
      <c r="F4557" s="242"/>
      <c r="G4557" s="242"/>
      <c r="H4557" s="242"/>
      <c r="I4557" s="242"/>
      <c r="J4557" s="242"/>
    </row>
    <row r="4558" spans="1:10" ht="70.900000000000006" customHeight="1" x14ac:dyDescent="0.25"/>
    <row r="4559" spans="1:10" ht="14.25" customHeight="1" x14ac:dyDescent="0.25">
      <c r="A4559" s="210" t="s">
        <v>2673</v>
      </c>
      <c r="B4559" s="211"/>
      <c r="C4559" s="211"/>
      <c r="D4559" s="211"/>
      <c r="E4559" s="211"/>
      <c r="F4559" s="211"/>
      <c r="G4559" s="211"/>
      <c r="H4559" s="211"/>
      <c r="I4559" s="211"/>
      <c r="J4559" s="212"/>
    </row>
    <row r="4560" spans="1:10" ht="14.25" customHeight="1" x14ac:dyDescent="0.25">
      <c r="A4560" s="200" t="s">
        <v>2672</v>
      </c>
      <c r="B4560" s="213" t="s">
        <v>77</v>
      </c>
      <c r="C4560" s="214"/>
      <c r="D4560" s="214"/>
      <c r="E4560" s="214"/>
      <c r="F4560" s="214"/>
      <c r="G4560" s="214"/>
      <c r="H4560" s="215"/>
      <c r="I4560" s="197" t="s">
        <v>2671</v>
      </c>
      <c r="J4560" s="192" t="s">
        <v>3329</v>
      </c>
    </row>
    <row r="4561" spans="1:10" ht="14.25" customHeight="1" x14ac:dyDescent="0.25">
      <c r="A4561" s="200" t="s">
        <v>81</v>
      </c>
      <c r="B4561" s="213" t="s">
        <v>85</v>
      </c>
      <c r="C4561" s="214"/>
      <c r="D4561" s="214"/>
      <c r="E4561" s="214"/>
      <c r="F4561" s="214"/>
      <c r="G4561" s="214"/>
      <c r="H4561" s="215"/>
      <c r="I4561" s="197" t="s">
        <v>2669</v>
      </c>
      <c r="J4561" s="202">
        <v>45477</v>
      </c>
    </row>
    <row r="4562" spans="1:10" ht="14.25" customHeight="1" x14ac:dyDescent="0.25">
      <c r="A4562" s="199" t="s">
        <v>2668</v>
      </c>
      <c r="B4562" s="213" t="s">
        <v>2667</v>
      </c>
      <c r="C4562" s="214"/>
      <c r="D4562" s="214"/>
      <c r="E4562" s="214"/>
      <c r="F4562" s="214"/>
      <c r="G4562" s="214"/>
      <c r="H4562" s="215"/>
      <c r="I4562" s="216" t="s">
        <v>2666</v>
      </c>
      <c r="J4562" s="217"/>
    </row>
    <row r="4563" spans="1:10" ht="14.25" customHeight="1" x14ac:dyDescent="0.25">
      <c r="A4563" s="218" t="s">
        <v>2665</v>
      </c>
      <c r="B4563" s="221" t="s">
        <v>2664</v>
      </c>
      <c r="C4563" s="222"/>
      <c r="D4563" s="222"/>
      <c r="E4563" s="222"/>
      <c r="F4563" s="222"/>
      <c r="G4563" s="222"/>
      <c r="H4563" s="223"/>
      <c r="I4563" s="197" t="s">
        <v>2663</v>
      </c>
      <c r="J4563" s="192" t="s">
        <v>2662</v>
      </c>
    </row>
    <row r="4564" spans="1:10" ht="14.25" customHeight="1" x14ac:dyDescent="0.25">
      <c r="A4564" s="219"/>
      <c r="B4564" s="224"/>
      <c r="C4564" s="225"/>
      <c r="D4564" s="225"/>
      <c r="E4564" s="225"/>
      <c r="F4564" s="225"/>
      <c r="G4564" s="225"/>
      <c r="H4564" s="226"/>
      <c r="I4564" s="198" t="s">
        <v>2661</v>
      </c>
      <c r="J4564" s="192" t="s">
        <v>2660</v>
      </c>
    </row>
    <row r="4565" spans="1:10" ht="14.25" customHeight="1" x14ac:dyDescent="0.25">
      <c r="A4565" s="219"/>
      <c r="B4565" s="224"/>
      <c r="C4565" s="225"/>
      <c r="D4565" s="225"/>
      <c r="E4565" s="225"/>
      <c r="F4565" s="225"/>
      <c r="G4565" s="225"/>
      <c r="H4565" s="226"/>
      <c r="I4565" s="216" t="s">
        <v>27</v>
      </c>
      <c r="J4565" s="217"/>
    </row>
    <row r="4566" spans="1:10" ht="14.25" customHeight="1" x14ac:dyDescent="0.25">
      <c r="A4566" s="219"/>
      <c r="B4566" s="227"/>
      <c r="C4566" s="228"/>
      <c r="D4566" s="228"/>
      <c r="E4566" s="228"/>
      <c r="F4566" s="228"/>
      <c r="G4566" s="228"/>
      <c r="H4566" s="229"/>
      <c r="I4566" s="197" t="s">
        <v>2659</v>
      </c>
      <c r="J4566" s="192" t="s">
        <v>2658</v>
      </c>
    </row>
    <row r="4567" spans="1:10" ht="14.25" customHeight="1" x14ac:dyDescent="0.25">
      <c r="A4567" s="220"/>
      <c r="B4567" s="230" t="s">
        <v>2383</v>
      </c>
      <c r="C4567" s="231"/>
      <c r="D4567" s="232"/>
      <c r="E4567" s="230" t="s">
        <v>2383</v>
      </c>
      <c r="F4567" s="231"/>
      <c r="G4567" s="231"/>
      <c r="H4567" s="232"/>
      <c r="I4567" s="197" t="s">
        <v>2657</v>
      </c>
      <c r="J4567" s="192" t="s">
        <v>2383</v>
      </c>
    </row>
    <row r="4568" spans="1:10" ht="14.25" customHeight="1" x14ac:dyDescent="0.25">
      <c r="A4568" s="197" t="s">
        <v>2656</v>
      </c>
      <c r="B4568" s="230" t="s">
        <v>2655</v>
      </c>
      <c r="C4568" s="231"/>
      <c r="D4568" s="231"/>
      <c r="E4568" s="231"/>
      <c r="F4568" s="231"/>
      <c r="G4568" s="231"/>
      <c r="H4568" s="231"/>
      <c r="I4568" s="231"/>
      <c r="J4568" s="232"/>
    </row>
    <row r="4569" spans="1:10" ht="14.25" customHeight="1" x14ac:dyDescent="0.25">
      <c r="A4569" s="239" t="s">
        <v>2627</v>
      </c>
      <c r="B4569" s="240"/>
      <c r="C4569" s="240"/>
      <c r="D4569" s="240"/>
      <c r="E4569" s="241"/>
      <c r="F4569" s="188">
        <v>1.54</v>
      </c>
      <c r="G4569" s="239" t="s">
        <v>2626</v>
      </c>
      <c r="H4569" s="240"/>
      <c r="I4569" s="241"/>
      <c r="J4569" s="188">
        <v>8</v>
      </c>
    </row>
    <row r="4570" spans="1:10" ht="14.25" customHeight="1" x14ac:dyDescent="0.25">
      <c r="A4570" s="239" t="s">
        <v>2625</v>
      </c>
      <c r="B4570" s="240"/>
      <c r="C4570" s="240"/>
      <c r="D4570" s="240"/>
      <c r="E4570" s="241"/>
      <c r="F4570" s="188">
        <v>1.83</v>
      </c>
      <c r="G4570" s="239" t="s">
        <v>2624</v>
      </c>
      <c r="H4570" s="240"/>
      <c r="I4570" s="241"/>
      <c r="J4570" s="188">
        <v>1.8</v>
      </c>
    </row>
    <row r="4571" spans="1:10" ht="14.25" customHeight="1" x14ac:dyDescent="0.25">
      <c r="A4571" s="239" t="s">
        <v>2623</v>
      </c>
      <c r="B4571" s="240"/>
      <c r="C4571" s="240"/>
      <c r="D4571" s="240"/>
      <c r="E4571" s="241"/>
      <c r="F4571" s="188">
        <v>3.37</v>
      </c>
      <c r="G4571" s="239" t="s">
        <v>2622</v>
      </c>
      <c r="H4571" s="240"/>
      <c r="I4571" s="241"/>
      <c r="J4571" s="188">
        <v>9.8000000000000007</v>
      </c>
    </row>
    <row r="4572" spans="1:10" ht="14.25" customHeight="1" x14ac:dyDescent="0.25">
      <c r="A4572" s="196" t="s">
        <v>1427</v>
      </c>
      <c r="B4572" s="196" t="s">
        <v>2630</v>
      </c>
      <c r="C4572" s="196" t="s">
        <v>3328</v>
      </c>
      <c r="D4572" s="233" t="s">
        <v>579</v>
      </c>
      <c r="E4572" s="234"/>
      <c r="F4572" s="234"/>
      <c r="G4572" s="234"/>
      <c r="H4572" s="234"/>
      <c r="I4572" s="235"/>
      <c r="J4572" s="196" t="s">
        <v>1</v>
      </c>
    </row>
    <row r="4573" spans="1:10" ht="14.25" customHeight="1" x14ac:dyDescent="0.25">
      <c r="A4573" s="195" t="s">
        <v>74</v>
      </c>
      <c r="B4573" s="195" t="s">
        <v>75</v>
      </c>
      <c r="C4573" s="195" t="s">
        <v>29</v>
      </c>
      <c r="D4573" s="236" t="s">
        <v>30</v>
      </c>
      <c r="E4573" s="237"/>
      <c r="F4573" s="238"/>
      <c r="G4573" s="195" t="s">
        <v>2635</v>
      </c>
      <c r="H4573" s="195" t="s">
        <v>1465</v>
      </c>
      <c r="I4573" s="194" t="s">
        <v>2634</v>
      </c>
      <c r="J4573" s="193" t="s">
        <v>76</v>
      </c>
    </row>
    <row r="4574" spans="1:10" ht="14.25" customHeight="1" x14ac:dyDescent="0.25">
      <c r="A4574" s="192" t="s">
        <v>2643</v>
      </c>
      <c r="B4574" s="192" t="s">
        <v>2630</v>
      </c>
      <c r="C4574" s="192" t="s">
        <v>3296</v>
      </c>
      <c r="D4574" s="230" t="s">
        <v>1943</v>
      </c>
      <c r="E4574" s="231"/>
      <c r="F4574" s="232"/>
      <c r="G4574" s="192" t="s">
        <v>1</v>
      </c>
      <c r="H4574" s="191">
        <v>2</v>
      </c>
      <c r="I4574" s="190">
        <v>1.8956999999999999</v>
      </c>
      <c r="J4574" s="189">
        <v>3.79</v>
      </c>
    </row>
    <row r="4575" spans="1:10" ht="14.25" customHeight="1" x14ac:dyDescent="0.25">
      <c r="A4575" s="192" t="s">
        <v>2643</v>
      </c>
      <c r="B4575" s="192" t="s">
        <v>2630</v>
      </c>
      <c r="C4575" s="192" t="s">
        <v>3327</v>
      </c>
      <c r="D4575" s="230" t="s">
        <v>2284</v>
      </c>
      <c r="E4575" s="231"/>
      <c r="F4575" s="232"/>
      <c r="G4575" s="192" t="s">
        <v>1</v>
      </c>
      <c r="H4575" s="191">
        <v>1</v>
      </c>
      <c r="I4575" s="190">
        <v>3.1920000000000002</v>
      </c>
      <c r="J4575" s="189">
        <v>3.19</v>
      </c>
    </row>
    <row r="4576" spans="1:10" ht="22.9" customHeight="1" x14ac:dyDescent="0.25">
      <c r="A4576" s="192" t="s">
        <v>2643</v>
      </c>
      <c r="B4576" s="192" t="s">
        <v>2630</v>
      </c>
      <c r="C4576" s="192" t="s">
        <v>3295</v>
      </c>
      <c r="D4576" s="230" t="s">
        <v>2055</v>
      </c>
      <c r="E4576" s="231"/>
      <c r="F4576" s="232"/>
      <c r="G4576" s="192" t="s">
        <v>1</v>
      </c>
      <c r="H4576" s="191">
        <v>0.05</v>
      </c>
      <c r="I4576" s="190">
        <v>19.2896</v>
      </c>
      <c r="J4576" s="189">
        <v>0.96</v>
      </c>
    </row>
    <row r="4577" spans="1:10" ht="14.25" customHeight="1" x14ac:dyDescent="0.25">
      <c r="A4577" s="192" t="s">
        <v>2631</v>
      </c>
      <c r="B4577" s="192" t="s">
        <v>2630</v>
      </c>
      <c r="C4577" s="192" t="s">
        <v>2723</v>
      </c>
      <c r="D4577" s="230" t="s">
        <v>2722</v>
      </c>
      <c r="E4577" s="231"/>
      <c r="F4577" s="232"/>
      <c r="G4577" s="192" t="s">
        <v>0</v>
      </c>
      <c r="H4577" s="191">
        <v>0.11955499999999999</v>
      </c>
      <c r="I4577" s="190">
        <v>6.7</v>
      </c>
      <c r="J4577" s="189">
        <v>1.75</v>
      </c>
    </row>
    <row r="4578" spans="1:10" ht="14.25" customHeight="1" x14ac:dyDescent="0.25">
      <c r="A4578" s="192" t="s">
        <v>2631</v>
      </c>
      <c r="B4578" s="192" t="s">
        <v>2630</v>
      </c>
      <c r="C4578" s="192" t="s">
        <v>2719</v>
      </c>
      <c r="D4578" s="230" t="s">
        <v>2718</v>
      </c>
      <c r="E4578" s="231"/>
      <c r="F4578" s="232"/>
      <c r="G4578" s="192" t="s">
        <v>0</v>
      </c>
      <c r="H4578" s="191">
        <v>0.11955499999999999</v>
      </c>
      <c r="I4578" s="190">
        <v>8.93</v>
      </c>
      <c r="J4578" s="189">
        <v>2.33</v>
      </c>
    </row>
    <row r="4579" spans="1:10" ht="14.25" customHeight="1" x14ac:dyDescent="0.25">
      <c r="A4579" s="239" t="s">
        <v>2627</v>
      </c>
      <c r="B4579" s="240"/>
      <c r="C4579" s="240"/>
      <c r="D4579" s="240"/>
      <c r="E4579" s="241"/>
      <c r="F4579" s="188">
        <v>1.87</v>
      </c>
      <c r="G4579" s="239" t="s">
        <v>2626</v>
      </c>
      <c r="H4579" s="240"/>
      <c r="I4579" s="241"/>
      <c r="J4579" s="188">
        <v>13.72</v>
      </c>
    </row>
    <row r="4580" spans="1:10" ht="14.25" customHeight="1" x14ac:dyDescent="0.25">
      <c r="A4580" s="239" t="s">
        <v>2625</v>
      </c>
      <c r="B4580" s="240"/>
      <c r="C4580" s="240"/>
      <c r="D4580" s="240"/>
      <c r="E4580" s="241"/>
      <c r="F4580" s="188">
        <v>2.2200000000000002</v>
      </c>
      <c r="G4580" s="239" t="s">
        <v>2624</v>
      </c>
      <c r="H4580" s="240"/>
      <c r="I4580" s="241"/>
      <c r="J4580" s="188">
        <v>3.08</v>
      </c>
    </row>
    <row r="4581" spans="1:10" ht="14.25" customHeight="1" x14ac:dyDescent="0.25">
      <c r="A4581" s="239" t="s">
        <v>2623</v>
      </c>
      <c r="B4581" s="240"/>
      <c r="C4581" s="240"/>
      <c r="D4581" s="240"/>
      <c r="E4581" s="241"/>
      <c r="F4581" s="188">
        <v>4.09</v>
      </c>
      <c r="G4581" s="239" t="s">
        <v>2622</v>
      </c>
      <c r="H4581" s="240"/>
      <c r="I4581" s="241"/>
      <c r="J4581" s="188">
        <v>16.8</v>
      </c>
    </row>
    <row r="4582" spans="1:10" ht="14.25" customHeight="1" x14ac:dyDescent="0.25">
      <c r="A4582" s="196" t="s">
        <v>1428</v>
      </c>
      <c r="B4582" s="196" t="s">
        <v>2630</v>
      </c>
      <c r="C4582" s="196" t="s">
        <v>3308</v>
      </c>
      <c r="D4582" s="233" t="s">
        <v>609</v>
      </c>
      <c r="E4582" s="234"/>
      <c r="F4582" s="234"/>
      <c r="G4582" s="234"/>
      <c r="H4582" s="234"/>
      <c r="I4582" s="235"/>
      <c r="J4582" s="196" t="s">
        <v>1</v>
      </c>
    </row>
    <row r="4583" spans="1:10" ht="14.25" customHeight="1" x14ac:dyDescent="0.25">
      <c r="A4583" s="195" t="s">
        <v>74</v>
      </c>
      <c r="B4583" s="195" t="s">
        <v>75</v>
      </c>
      <c r="C4583" s="195" t="s">
        <v>29</v>
      </c>
      <c r="D4583" s="236" t="s">
        <v>30</v>
      </c>
      <c r="E4583" s="237"/>
      <c r="F4583" s="238"/>
      <c r="G4583" s="195" t="s">
        <v>2635</v>
      </c>
      <c r="H4583" s="195" t="s">
        <v>1465</v>
      </c>
      <c r="I4583" s="194" t="s">
        <v>2634</v>
      </c>
      <c r="J4583" s="193" t="s">
        <v>76</v>
      </c>
    </row>
    <row r="4584" spans="1:10" ht="14.25" customHeight="1" x14ac:dyDescent="0.25">
      <c r="A4584" s="192" t="s">
        <v>2643</v>
      </c>
      <c r="B4584" s="192" t="s">
        <v>2630</v>
      </c>
      <c r="C4584" s="192" t="s">
        <v>3296</v>
      </c>
      <c r="D4584" s="230" t="s">
        <v>1943</v>
      </c>
      <c r="E4584" s="231"/>
      <c r="F4584" s="232"/>
      <c r="G4584" s="192" t="s">
        <v>1</v>
      </c>
      <c r="H4584" s="191">
        <v>2</v>
      </c>
      <c r="I4584" s="190">
        <v>1.8956999999999999</v>
      </c>
      <c r="J4584" s="189">
        <v>3.79</v>
      </c>
    </row>
    <row r="4585" spans="1:10" ht="14.25" customHeight="1" x14ac:dyDescent="0.25">
      <c r="A4585" s="192" t="s">
        <v>2643</v>
      </c>
      <c r="B4585" s="192" t="s">
        <v>2630</v>
      </c>
      <c r="C4585" s="192" t="s">
        <v>3307</v>
      </c>
      <c r="D4585" s="230" t="s">
        <v>2136</v>
      </c>
      <c r="E4585" s="231"/>
      <c r="F4585" s="232"/>
      <c r="G4585" s="192" t="s">
        <v>1</v>
      </c>
      <c r="H4585" s="191">
        <v>1</v>
      </c>
      <c r="I4585" s="190">
        <v>2.5762999999999998</v>
      </c>
      <c r="J4585" s="189">
        <v>2.58</v>
      </c>
    </row>
    <row r="4586" spans="1:10" ht="22.9" customHeight="1" x14ac:dyDescent="0.25">
      <c r="A4586" s="192" t="s">
        <v>2643</v>
      </c>
      <c r="B4586" s="192" t="s">
        <v>2630</v>
      </c>
      <c r="C4586" s="192" t="s">
        <v>3295</v>
      </c>
      <c r="D4586" s="230" t="s">
        <v>2055</v>
      </c>
      <c r="E4586" s="231"/>
      <c r="F4586" s="232"/>
      <c r="G4586" s="192" t="s">
        <v>1</v>
      </c>
      <c r="H4586" s="191">
        <v>0.05</v>
      </c>
      <c r="I4586" s="190">
        <v>19.2896</v>
      </c>
      <c r="J4586" s="189">
        <v>0.96</v>
      </c>
    </row>
    <row r="4587" spans="1:10" ht="14.25" customHeight="1" x14ac:dyDescent="0.25">
      <c r="A4587" s="192" t="s">
        <v>2631</v>
      </c>
      <c r="B4587" s="192" t="s">
        <v>2630</v>
      </c>
      <c r="C4587" s="192" t="s">
        <v>2723</v>
      </c>
      <c r="D4587" s="230" t="s">
        <v>2722</v>
      </c>
      <c r="E4587" s="231"/>
      <c r="F4587" s="232"/>
      <c r="G4587" s="192" t="s">
        <v>0</v>
      </c>
      <c r="H4587" s="191">
        <v>0.1183028</v>
      </c>
      <c r="I4587" s="190">
        <v>6.7</v>
      </c>
      <c r="J4587" s="189">
        <v>1.73</v>
      </c>
    </row>
    <row r="4588" spans="1:10" ht="14.25" customHeight="1" x14ac:dyDescent="0.25">
      <c r="A4588" s="192" t="s">
        <v>2631</v>
      </c>
      <c r="B4588" s="192" t="s">
        <v>2630</v>
      </c>
      <c r="C4588" s="192" t="s">
        <v>2719</v>
      </c>
      <c r="D4588" s="230" t="s">
        <v>2718</v>
      </c>
      <c r="E4588" s="231"/>
      <c r="F4588" s="232"/>
      <c r="G4588" s="192" t="s">
        <v>0</v>
      </c>
      <c r="H4588" s="191">
        <v>0.1183028</v>
      </c>
      <c r="I4588" s="190">
        <v>8.93</v>
      </c>
      <c r="J4588" s="189">
        <v>2.31</v>
      </c>
    </row>
    <row r="4589" spans="1:10" ht="14.25" customHeight="1" x14ac:dyDescent="0.25">
      <c r="A4589" s="239" t="s">
        <v>2627</v>
      </c>
      <c r="B4589" s="240"/>
      <c r="C4589" s="240"/>
      <c r="D4589" s="240"/>
      <c r="E4589" s="241"/>
      <c r="F4589" s="188">
        <v>1.85</v>
      </c>
      <c r="G4589" s="239" t="s">
        <v>2626</v>
      </c>
      <c r="H4589" s="240"/>
      <c r="I4589" s="241"/>
      <c r="J4589" s="188">
        <v>13.05</v>
      </c>
    </row>
    <row r="4590" spans="1:10" ht="14.25" customHeight="1" x14ac:dyDescent="0.25">
      <c r="A4590" s="239" t="s">
        <v>2625</v>
      </c>
      <c r="B4590" s="240"/>
      <c r="C4590" s="240"/>
      <c r="D4590" s="240"/>
      <c r="E4590" s="241"/>
      <c r="F4590" s="188">
        <v>2.2000000000000002</v>
      </c>
      <c r="G4590" s="239" t="s">
        <v>2624</v>
      </c>
      <c r="H4590" s="240"/>
      <c r="I4590" s="241"/>
      <c r="J4590" s="188">
        <v>2.93</v>
      </c>
    </row>
    <row r="4591" spans="1:10" ht="14.25" customHeight="1" x14ac:dyDescent="0.25">
      <c r="A4591" s="239" t="s">
        <v>2623</v>
      </c>
      <c r="B4591" s="240"/>
      <c r="C4591" s="240"/>
      <c r="D4591" s="240"/>
      <c r="E4591" s="241"/>
      <c r="F4591" s="188">
        <v>4.05</v>
      </c>
      <c r="G4591" s="239" t="s">
        <v>2622</v>
      </c>
      <c r="H4591" s="240"/>
      <c r="I4591" s="241"/>
      <c r="J4591" s="188">
        <v>15.98</v>
      </c>
    </row>
    <row r="4592" spans="1:10" ht="14.25" customHeight="1" x14ac:dyDescent="0.25">
      <c r="A4592" s="196" t="s">
        <v>1429</v>
      </c>
      <c r="B4592" s="196" t="s">
        <v>2637</v>
      </c>
      <c r="C4592" s="196" t="s">
        <v>3326</v>
      </c>
      <c r="D4592" s="233" t="s">
        <v>610</v>
      </c>
      <c r="E4592" s="234"/>
      <c r="F4592" s="234"/>
      <c r="G4592" s="234"/>
      <c r="H4592" s="234"/>
      <c r="I4592" s="235"/>
      <c r="J4592" s="196" t="s">
        <v>1</v>
      </c>
    </row>
    <row r="4593" spans="1:10" ht="14.25" customHeight="1" x14ac:dyDescent="0.25">
      <c r="A4593" s="195" t="s">
        <v>74</v>
      </c>
      <c r="B4593" s="195" t="s">
        <v>75</v>
      </c>
      <c r="C4593" s="195" t="s">
        <v>29</v>
      </c>
      <c r="D4593" s="236" t="s">
        <v>30</v>
      </c>
      <c r="E4593" s="237"/>
      <c r="F4593" s="238"/>
      <c r="G4593" s="195" t="s">
        <v>2635</v>
      </c>
      <c r="H4593" s="195" t="s">
        <v>1465</v>
      </c>
      <c r="I4593" s="194" t="s">
        <v>2634</v>
      </c>
      <c r="J4593" s="193" t="s">
        <v>76</v>
      </c>
    </row>
    <row r="4594" spans="1:10" ht="14.25" customHeight="1" x14ac:dyDescent="0.25">
      <c r="A4594" s="192" t="s">
        <v>2643</v>
      </c>
      <c r="B4594" s="192" t="s">
        <v>2630</v>
      </c>
      <c r="C4594" s="192" t="s">
        <v>2784</v>
      </c>
      <c r="D4594" s="230" t="s">
        <v>1998</v>
      </c>
      <c r="E4594" s="231"/>
      <c r="F4594" s="232"/>
      <c r="G4594" s="192" t="s">
        <v>1</v>
      </c>
      <c r="H4594" s="191">
        <v>8.9999999999999993E-3</v>
      </c>
      <c r="I4594" s="190">
        <v>46.745399999999997</v>
      </c>
      <c r="J4594" s="189">
        <v>0.42</v>
      </c>
    </row>
    <row r="4595" spans="1:10" ht="14.25" customHeight="1" x14ac:dyDescent="0.25">
      <c r="A4595" s="192" t="s">
        <v>2643</v>
      </c>
      <c r="B4595" s="192" t="s">
        <v>2630</v>
      </c>
      <c r="C4595" s="192" t="s">
        <v>2782</v>
      </c>
      <c r="D4595" s="230" t="s">
        <v>1928</v>
      </c>
      <c r="E4595" s="231"/>
      <c r="F4595" s="232"/>
      <c r="G4595" s="192" t="s">
        <v>1</v>
      </c>
      <c r="H4595" s="191">
        <v>1.0999999999999999E-2</v>
      </c>
      <c r="I4595" s="190">
        <v>52.967399999999998</v>
      </c>
      <c r="J4595" s="189">
        <v>0.57999999999999996</v>
      </c>
    </row>
    <row r="4596" spans="1:10" ht="14.25" customHeight="1" x14ac:dyDescent="0.25">
      <c r="A4596" s="192" t="s">
        <v>2643</v>
      </c>
      <c r="B4596" s="192" t="s">
        <v>2630</v>
      </c>
      <c r="C4596" s="192" t="s">
        <v>2776</v>
      </c>
      <c r="D4596" s="230" t="s">
        <v>2260</v>
      </c>
      <c r="E4596" s="231"/>
      <c r="F4596" s="232"/>
      <c r="G4596" s="192" t="s">
        <v>1</v>
      </c>
      <c r="H4596" s="191">
        <v>0.06</v>
      </c>
      <c r="I4596" s="190">
        <v>1.4663999999999999</v>
      </c>
      <c r="J4596" s="189">
        <v>0.09</v>
      </c>
    </row>
    <row r="4597" spans="1:10" ht="14.25" customHeight="1" x14ac:dyDescent="0.25">
      <c r="A4597" s="192" t="s">
        <v>2631</v>
      </c>
      <c r="B4597" s="192" t="s">
        <v>2630</v>
      </c>
      <c r="C4597" s="192" t="s">
        <v>2723</v>
      </c>
      <c r="D4597" s="230" t="s">
        <v>2722</v>
      </c>
      <c r="E4597" s="231"/>
      <c r="F4597" s="232"/>
      <c r="G4597" s="192" t="s">
        <v>0</v>
      </c>
      <c r="H4597" s="191">
        <v>0.35</v>
      </c>
      <c r="I4597" s="190">
        <v>6.7</v>
      </c>
      <c r="J4597" s="189">
        <v>5.13</v>
      </c>
    </row>
    <row r="4598" spans="1:10" ht="14.25" customHeight="1" x14ac:dyDescent="0.25">
      <c r="A4598" s="192" t="s">
        <v>2631</v>
      </c>
      <c r="B4598" s="192" t="s">
        <v>2630</v>
      </c>
      <c r="C4598" s="192" t="s">
        <v>2719</v>
      </c>
      <c r="D4598" s="230" t="s">
        <v>2718</v>
      </c>
      <c r="E4598" s="231"/>
      <c r="F4598" s="232"/>
      <c r="G4598" s="192" t="s">
        <v>0</v>
      </c>
      <c r="H4598" s="191">
        <v>0.35</v>
      </c>
      <c r="I4598" s="190">
        <v>8.93</v>
      </c>
      <c r="J4598" s="189">
        <v>6.83</v>
      </c>
    </row>
    <row r="4599" spans="1:10" ht="14.25" customHeight="1" x14ac:dyDescent="0.25">
      <c r="A4599" s="239" t="s">
        <v>2627</v>
      </c>
      <c r="B4599" s="240"/>
      <c r="C4599" s="240"/>
      <c r="D4599" s="240"/>
      <c r="E4599" s="241"/>
      <c r="F4599" s="188">
        <v>5.47</v>
      </c>
      <c r="G4599" s="239" t="s">
        <v>2626</v>
      </c>
      <c r="H4599" s="240"/>
      <c r="I4599" s="241"/>
      <c r="J4599" s="188">
        <v>18</v>
      </c>
    </row>
    <row r="4600" spans="1:10" ht="14.25" customHeight="1" x14ac:dyDescent="0.25">
      <c r="A4600" s="239" t="s">
        <v>2625</v>
      </c>
      <c r="B4600" s="240"/>
      <c r="C4600" s="240"/>
      <c r="D4600" s="240"/>
      <c r="E4600" s="241"/>
      <c r="F4600" s="188">
        <v>6.49</v>
      </c>
      <c r="G4600" s="239" t="s">
        <v>2624</v>
      </c>
      <c r="H4600" s="240"/>
      <c r="I4600" s="241"/>
      <c r="J4600" s="188">
        <v>4.04</v>
      </c>
    </row>
    <row r="4601" spans="1:10" ht="14.25" customHeight="1" x14ac:dyDescent="0.25">
      <c r="A4601" s="239" t="s">
        <v>2623</v>
      </c>
      <c r="B4601" s="240"/>
      <c r="C4601" s="240"/>
      <c r="D4601" s="240"/>
      <c r="E4601" s="241"/>
      <c r="F4601" s="188">
        <v>11.96</v>
      </c>
      <c r="G4601" s="239" t="s">
        <v>2622</v>
      </c>
      <c r="H4601" s="240"/>
      <c r="I4601" s="241"/>
      <c r="J4601" s="188">
        <v>22.04</v>
      </c>
    </row>
    <row r="4602" spans="1:10" ht="14.25" customHeight="1" x14ac:dyDescent="0.25">
      <c r="A4602" s="196" t="s">
        <v>1430</v>
      </c>
      <c r="B4602" s="196" t="s">
        <v>2642</v>
      </c>
      <c r="C4602" s="196" t="s">
        <v>3325</v>
      </c>
      <c r="D4602" s="233" t="s">
        <v>617</v>
      </c>
      <c r="E4602" s="234"/>
      <c r="F4602" s="234"/>
      <c r="G4602" s="234"/>
      <c r="H4602" s="234"/>
      <c r="I4602" s="235"/>
      <c r="J4602" s="196" t="s">
        <v>1</v>
      </c>
    </row>
    <row r="4603" spans="1:10" ht="14.25" customHeight="1" x14ac:dyDescent="0.25">
      <c r="A4603" s="195" t="s">
        <v>74</v>
      </c>
      <c r="B4603" s="195" t="s">
        <v>75</v>
      </c>
      <c r="C4603" s="195" t="s">
        <v>29</v>
      </c>
      <c r="D4603" s="236" t="s">
        <v>30</v>
      </c>
      <c r="E4603" s="237"/>
      <c r="F4603" s="238"/>
      <c r="G4603" s="195" t="s">
        <v>2635</v>
      </c>
      <c r="H4603" s="195" t="s">
        <v>1465</v>
      </c>
      <c r="I4603" s="194" t="s">
        <v>2634</v>
      </c>
      <c r="J4603" s="193" t="s">
        <v>76</v>
      </c>
    </row>
    <row r="4604" spans="1:10" ht="14.25" customHeight="1" x14ac:dyDescent="0.25">
      <c r="A4604" s="192" t="s">
        <v>2643</v>
      </c>
      <c r="B4604" s="192" t="s">
        <v>2642</v>
      </c>
      <c r="C4604" s="192" t="s">
        <v>2337</v>
      </c>
      <c r="D4604" s="230" t="s">
        <v>2338</v>
      </c>
      <c r="E4604" s="231"/>
      <c r="F4604" s="232"/>
      <c r="G4604" s="192" t="s">
        <v>1</v>
      </c>
      <c r="H4604" s="191">
        <v>1</v>
      </c>
      <c r="I4604" s="190">
        <v>10.321300000000001</v>
      </c>
      <c r="J4604" s="189">
        <v>10.32</v>
      </c>
    </row>
    <row r="4605" spans="1:10" ht="14.25" customHeight="1" x14ac:dyDescent="0.25">
      <c r="A4605" s="192" t="s">
        <v>2643</v>
      </c>
      <c r="B4605" s="192" t="s">
        <v>2642</v>
      </c>
      <c r="C4605" s="192" t="s">
        <v>2164</v>
      </c>
      <c r="D4605" s="230" t="s">
        <v>2165</v>
      </c>
      <c r="E4605" s="231"/>
      <c r="F4605" s="232"/>
      <c r="G4605" s="192" t="s">
        <v>1606</v>
      </c>
      <c r="H4605" s="191">
        <v>6.3E-2</v>
      </c>
      <c r="I4605" s="190">
        <v>35.711300000000001</v>
      </c>
      <c r="J4605" s="189">
        <v>2.25</v>
      </c>
    </row>
    <row r="4606" spans="1:10" ht="14.25" customHeight="1" x14ac:dyDescent="0.25">
      <c r="A4606" s="192" t="s">
        <v>2643</v>
      </c>
      <c r="B4606" s="192" t="s">
        <v>2630</v>
      </c>
      <c r="C4606" s="192" t="s">
        <v>2791</v>
      </c>
      <c r="D4606" s="230" t="s">
        <v>2158</v>
      </c>
      <c r="E4606" s="231"/>
      <c r="F4606" s="232"/>
      <c r="G4606" s="192" t="s">
        <v>1</v>
      </c>
      <c r="H4606" s="191">
        <v>0.08</v>
      </c>
      <c r="I4606" s="190">
        <v>6.0761000000000003</v>
      </c>
      <c r="J4606" s="189">
        <v>0.49</v>
      </c>
    </row>
    <row r="4607" spans="1:10" ht="14.25" customHeight="1" x14ac:dyDescent="0.25">
      <c r="A4607" s="192" t="s">
        <v>2631</v>
      </c>
      <c r="B4607" s="192" t="s">
        <v>2630</v>
      </c>
      <c r="C4607" s="192" t="s">
        <v>2723</v>
      </c>
      <c r="D4607" s="230" t="s">
        <v>2722</v>
      </c>
      <c r="E4607" s="231"/>
      <c r="F4607" s="232"/>
      <c r="G4607" s="192" t="s">
        <v>0</v>
      </c>
      <c r="H4607" s="191">
        <v>0.28704390000000002</v>
      </c>
      <c r="I4607" s="190">
        <v>6.7</v>
      </c>
      <c r="J4607" s="189">
        <v>4.21</v>
      </c>
    </row>
    <row r="4608" spans="1:10" ht="14.25" customHeight="1" x14ac:dyDescent="0.25">
      <c r="A4608" s="192" t="s">
        <v>2631</v>
      </c>
      <c r="B4608" s="192" t="s">
        <v>2630</v>
      </c>
      <c r="C4608" s="192" t="s">
        <v>2719</v>
      </c>
      <c r="D4608" s="230" t="s">
        <v>2718</v>
      </c>
      <c r="E4608" s="231"/>
      <c r="F4608" s="232"/>
      <c r="G4608" s="192" t="s">
        <v>0</v>
      </c>
      <c r="H4608" s="191">
        <v>0.28704390000000002</v>
      </c>
      <c r="I4608" s="190">
        <v>8.93</v>
      </c>
      <c r="J4608" s="189">
        <v>5.6</v>
      </c>
    </row>
    <row r="4609" spans="1:10" ht="14.25" customHeight="1" x14ac:dyDescent="0.25">
      <c r="A4609" s="239" t="s">
        <v>2627</v>
      </c>
      <c r="B4609" s="240"/>
      <c r="C4609" s="240"/>
      <c r="D4609" s="240"/>
      <c r="E4609" s="241"/>
      <c r="F4609" s="188">
        <v>4.49</v>
      </c>
      <c r="G4609" s="239" t="s">
        <v>2626</v>
      </c>
      <c r="H4609" s="240"/>
      <c r="I4609" s="241"/>
      <c r="J4609" s="188">
        <v>26.92</v>
      </c>
    </row>
    <row r="4610" spans="1:10" ht="14.25" customHeight="1" x14ac:dyDescent="0.25">
      <c r="A4610" s="239" t="s">
        <v>2625</v>
      </c>
      <c r="B4610" s="240"/>
      <c r="C4610" s="240"/>
      <c r="D4610" s="240"/>
      <c r="E4610" s="241"/>
      <c r="F4610" s="188">
        <v>5.32</v>
      </c>
      <c r="G4610" s="239" t="s">
        <v>2624</v>
      </c>
      <c r="H4610" s="240"/>
      <c r="I4610" s="241"/>
      <c r="J4610" s="188">
        <v>6.05</v>
      </c>
    </row>
    <row r="4611" spans="1:10" ht="14.25" customHeight="1" x14ac:dyDescent="0.25">
      <c r="A4611" s="239" t="s">
        <v>2623</v>
      </c>
      <c r="B4611" s="240"/>
      <c r="C4611" s="240"/>
      <c r="D4611" s="240"/>
      <c r="E4611" s="241"/>
      <c r="F4611" s="188">
        <v>9.81</v>
      </c>
      <c r="G4611" s="239" t="s">
        <v>2622</v>
      </c>
      <c r="H4611" s="240"/>
      <c r="I4611" s="241"/>
      <c r="J4611" s="188">
        <v>32.97</v>
      </c>
    </row>
    <row r="4612" spans="1:10" ht="14.25" customHeight="1" x14ac:dyDescent="0.25">
      <c r="A4612" s="196" t="s">
        <v>1431</v>
      </c>
      <c r="B4612" s="196" t="s">
        <v>2630</v>
      </c>
      <c r="C4612" s="196" t="s">
        <v>3324</v>
      </c>
      <c r="D4612" s="233" t="s">
        <v>589</v>
      </c>
      <c r="E4612" s="234"/>
      <c r="F4612" s="234"/>
      <c r="G4612" s="234"/>
      <c r="H4612" s="234"/>
      <c r="I4612" s="235"/>
      <c r="J4612" s="196" t="s">
        <v>1</v>
      </c>
    </row>
    <row r="4613" spans="1:10" ht="14.25" customHeight="1" x14ac:dyDescent="0.25">
      <c r="A4613" s="195" t="s">
        <v>74</v>
      </c>
      <c r="B4613" s="195" t="s">
        <v>75</v>
      </c>
      <c r="C4613" s="195" t="s">
        <v>29</v>
      </c>
      <c r="D4613" s="236" t="s">
        <v>30</v>
      </c>
      <c r="E4613" s="237"/>
      <c r="F4613" s="238"/>
      <c r="G4613" s="195" t="s">
        <v>2635</v>
      </c>
      <c r="H4613" s="195" t="s">
        <v>1465</v>
      </c>
      <c r="I4613" s="194" t="s">
        <v>2634</v>
      </c>
      <c r="J4613" s="193" t="s">
        <v>76</v>
      </c>
    </row>
    <row r="4614" spans="1:10" ht="14.25" customHeight="1" x14ac:dyDescent="0.25">
      <c r="A4614" s="192" t="s">
        <v>2643</v>
      </c>
      <c r="B4614" s="192" t="s">
        <v>2630</v>
      </c>
      <c r="C4614" s="192" t="s">
        <v>3296</v>
      </c>
      <c r="D4614" s="230" t="s">
        <v>1943</v>
      </c>
      <c r="E4614" s="231"/>
      <c r="F4614" s="232"/>
      <c r="G4614" s="192" t="s">
        <v>1</v>
      </c>
      <c r="H4614" s="191">
        <v>1</v>
      </c>
      <c r="I4614" s="190">
        <v>1.8956999999999999</v>
      </c>
      <c r="J4614" s="189">
        <v>1.9</v>
      </c>
    </row>
    <row r="4615" spans="1:10" ht="14.25" customHeight="1" x14ac:dyDescent="0.25">
      <c r="A4615" s="192" t="s">
        <v>2643</v>
      </c>
      <c r="B4615" s="192" t="s">
        <v>2630</v>
      </c>
      <c r="C4615" s="192" t="s">
        <v>3323</v>
      </c>
      <c r="D4615" s="230" t="s">
        <v>2340</v>
      </c>
      <c r="E4615" s="231"/>
      <c r="F4615" s="232"/>
      <c r="G4615" s="192" t="s">
        <v>1</v>
      </c>
      <c r="H4615" s="191">
        <v>2</v>
      </c>
      <c r="I4615" s="190">
        <v>2.7949999999999999</v>
      </c>
      <c r="J4615" s="189">
        <v>5.59</v>
      </c>
    </row>
    <row r="4616" spans="1:10" ht="22.9" customHeight="1" x14ac:dyDescent="0.25">
      <c r="A4616" s="192" t="s">
        <v>2643</v>
      </c>
      <c r="B4616" s="192" t="s">
        <v>2630</v>
      </c>
      <c r="C4616" s="192" t="s">
        <v>3322</v>
      </c>
      <c r="D4616" s="230" t="s">
        <v>2407</v>
      </c>
      <c r="E4616" s="231"/>
      <c r="F4616" s="232"/>
      <c r="G4616" s="192" t="s">
        <v>1</v>
      </c>
      <c r="H4616" s="191">
        <v>1</v>
      </c>
      <c r="I4616" s="190">
        <v>11.4879</v>
      </c>
      <c r="J4616" s="189">
        <v>11.49</v>
      </c>
    </row>
    <row r="4617" spans="1:10" ht="22.9" customHeight="1" x14ac:dyDescent="0.25">
      <c r="A4617" s="192" t="s">
        <v>2643</v>
      </c>
      <c r="B4617" s="192" t="s">
        <v>2630</v>
      </c>
      <c r="C4617" s="192" t="s">
        <v>3295</v>
      </c>
      <c r="D4617" s="230" t="s">
        <v>2055</v>
      </c>
      <c r="E4617" s="231"/>
      <c r="F4617" s="232"/>
      <c r="G4617" s="192" t="s">
        <v>1</v>
      </c>
      <c r="H4617" s="191">
        <v>0.1</v>
      </c>
      <c r="I4617" s="190">
        <v>19.2896</v>
      </c>
      <c r="J4617" s="189">
        <v>1.93</v>
      </c>
    </row>
    <row r="4618" spans="1:10" ht="14.25" customHeight="1" x14ac:dyDescent="0.25">
      <c r="A4618" s="192" t="s">
        <v>2631</v>
      </c>
      <c r="B4618" s="192" t="s">
        <v>2630</v>
      </c>
      <c r="C4618" s="192" t="s">
        <v>2723</v>
      </c>
      <c r="D4618" s="230" t="s">
        <v>2722</v>
      </c>
      <c r="E4618" s="231"/>
      <c r="F4618" s="232"/>
      <c r="G4618" s="192" t="s">
        <v>0</v>
      </c>
      <c r="H4618" s="191">
        <v>0.1941901</v>
      </c>
      <c r="I4618" s="190">
        <v>6.7</v>
      </c>
      <c r="J4618" s="189">
        <v>2.84</v>
      </c>
    </row>
    <row r="4619" spans="1:10" ht="14.25" customHeight="1" x14ac:dyDescent="0.25">
      <c r="A4619" s="192" t="s">
        <v>2631</v>
      </c>
      <c r="B4619" s="192" t="s">
        <v>2630</v>
      </c>
      <c r="C4619" s="192" t="s">
        <v>2719</v>
      </c>
      <c r="D4619" s="230" t="s">
        <v>2718</v>
      </c>
      <c r="E4619" s="231"/>
      <c r="F4619" s="232"/>
      <c r="G4619" s="192" t="s">
        <v>0</v>
      </c>
      <c r="H4619" s="191">
        <v>0.1941901</v>
      </c>
      <c r="I4619" s="190">
        <v>8.93</v>
      </c>
      <c r="J4619" s="189">
        <v>3.79</v>
      </c>
    </row>
    <row r="4620" spans="1:10" ht="14.25" customHeight="1" x14ac:dyDescent="0.25">
      <c r="A4620" s="239" t="s">
        <v>2627</v>
      </c>
      <c r="B4620" s="240"/>
      <c r="C4620" s="240"/>
      <c r="D4620" s="240"/>
      <c r="E4620" s="241"/>
      <c r="F4620" s="188">
        <v>3.04</v>
      </c>
      <c r="G4620" s="239" t="s">
        <v>2626</v>
      </c>
      <c r="H4620" s="240"/>
      <c r="I4620" s="241"/>
      <c r="J4620" s="188">
        <v>30.28</v>
      </c>
    </row>
    <row r="4621" spans="1:10" ht="14.25" customHeight="1" x14ac:dyDescent="0.25">
      <c r="A4621" s="239" t="s">
        <v>2625</v>
      </c>
      <c r="B4621" s="240"/>
      <c r="C4621" s="240"/>
      <c r="D4621" s="240"/>
      <c r="E4621" s="241"/>
      <c r="F4621" s="188">
        <v>3.6</v>
      </c>
      <c r="G4621" s="239" t="s">
        <v>2624</v>
      </c>
      <c r="H4621" s="240"/>
      <c r="I4621" s="241"/>
      <c r="J4621" s="188">
        <v>6.8</v>
      </c>
    </row>
    <row r="4622" spans="1:10" ht="14.25" customHeight="1" x14ac:dyDescent="0.25">
      <c r="A4622" s="239" t="s">
        <v>2623</v>
      </c>
      <c r="B4622" s="240"/>
      <c r="C4622" s="240"/>
      <c r="D4622" s="240"/>
      <c r="E4622" s="241"/>
      <c r="F4622" s="188">
        <v>6.64</v>
      </c>
      <c r="G4622" s="239" t="s">
        <v>2622</v>
      </c>
      <c r="H4622" s="240"/>
      <c r="I4622" s="241"/>
      <c r="J4622" s="188">
        <v>37.08</v>
      </c>
    </row>
    <row r="4623" spans="1:10" ht="14.25" customHeight="1" x14ac:dyDescent="0.25">
      <c r="A4623" s="196" t="s">
        <v>1432</v>
      </c>
      <c r="B4623" s="196" t="s">
        <v>2630</v>
      </c>
      <c r="C4623" s="196" t="s">
        <v>3321</v>
      </c>
      <c r="D4623" s="233" t="s">
        <v>592</v>
      </c>
      <c r="E4623" s="234"/>
      <c r="F4623" s="234"/>
      <c r="G4623" s="234"/>
      <c r="H4623" s="234"/>
      <c r="I4623" s="235"/>
      <c r="J4623" s="196" t="s">
        <v>10</v>
      </c>
    </row>
    <row r="4624" spans="1:10" ht="14.25" customHeight="1" x14ac:dyDescent="0.25">
      <c r="A4624" s="195" t="s">
        <v>74</v>
      </c>
      <c r="B4624" s="195" t="s">
        <v>75</v>
      </c>
      <c r="C4624" s="195" t="s">
        <v>29</v>
      </c>
      <c r="D4624" s="236" t="s">
        <v>30</v>
      </c>
      <c r="E4624" s="237"/>
      <c r="F4624" s="238"/>
      <c r="G4624" s="195" t="s">
        <v>2635</v>
      </c>
      <c r="H4624" s="195" t="s">
        <v>1465</v>
      </c>
      <c r="I4624" s="194" t="s">
        <v>2634</v>
      </c>
      <c r="J4624" s="193" t="s">
        <v>76</v>
      </c>
    </row>
    <row r="4625" spans="1:10" ht="14.25" customHeight="1" x14ac:dyDescent="0.25">
      <c r="A4625" s="192" t="s">
        <v>2643</v>
      </c>
      <c r="B4625" s="192" t="s">
        <v>2630</v>
      </c>
      <c r="C4625" s="192" t="s">
        <v>3320</v>
      </c>
      <c r="D4625" s="230" t="s">
        <v>1954</v>
      </c>
      <c r="E4625" s="231"/>
      <c r="F4625" s="232"/>
      <c r="G4625" s="192" t="s">
        <v>10</v>
      </c>
      <c r="H4625" s="191">
        <v>1.0548999999999999</v>
      </c>
      <c r="I4625" s="190">
        <v>5.4847000000000001</v>
      </c>
      <c r="J4625" s="189">
        <v>5.79</v>
      </c>
    </row>
    <row r="4626" spans="1:10" ht="14.25" customHeight="1" x14ac:dyDescent="0.25">
      <c r="A4626" s="192" t="s">
        <v>2643</v>
      </c>
      <c r="B4626" s="192" t="s">
        <v>2630</v>
      </c>
      <c r="C4626" s="192" t="s">
        <v>2776</v>
      </c>
      <c r="D4626" s="230" t="s">
        <v>2260</v>
      </c>
      <c r="E4626" s="231"/>
      <c r="F4626" s="232"/>
      <c r="G4626" s="192" t="s">
        <v>1</v>
      </c>
      <c r="H4626" s="191">
        <v>1.6299999999999999E-2</v>
      </c>
      <c r="I4626" s="190">
        <v>1.4663999999999999</v>
      </c>
      <c r="J4626" s="189">
        <v>0.02</v>
      </c>
    </row>
    <row r="4627" spans="1:10" ht="14.25" customHeight="1" x14ac:dyDescent="0.25">
      <c r="A4627" s="192" t="s">
        <v>2631</v>
      </c>
      <c r="B4627" s="192" t="s">
        <v>2630</v>
      </c>
      <c r="C4627" s="192" t="s">
        <v>2723</v>
      </c>
      <c r="D4627" s="230" t="s">
        <v>2722</v>
      </c>
      <c r="E4627" s="231"/>
      <c r="F4627" s="232"/>
      <c r="G4627" s="192" t="s">
        <v>0</v>
      </c>
      <c r="H4627" s="191">
        <v>0.2250123</v>
      </c>
      <c r="I4627" s="190">
        <v>6.7</v>
      </c>
      <c r="J4627" s="189">
        <v>3.3</v>
      </c>
    </row>
    <row r="4628" spans="1:10" ht="14.25" customHeight="1" x14ac:dyDescent="0.25">
      <c r="A4628" s="192" t="s">
        <v>2631</v>
      </c>
      <c r="B4628" s="192" t="s">
        <v>2630</v>
      </c>
      <c r="C4628" s="192" t="s">
        <v>2719</v>
      </c>
      <c r="D4628" s="230" t="s">
        <v>2718</v>
      </c>
      <c r="E4628" s="231"/>
      <c r="F4628" s="232"/>
      <c r="G4628" s="192" t="s">
        <v>0</v>
      </c>
      <c r="H4628" s="191">
        <v>0.2250123</v>
      </c>
      <c r="I4628" s="190">
        <v>8.93</v>
      </c>
      <c r="J4628" s="189">
        <v>4.3899999999999997</v>
      </c>
    </row>
    <row r="4629" spans="1:10" ht="42.4" customHeight="1" x14ac:dyDescent="0.25"/>
    <row r="4630" spans="1:10" ht="11.25" customHeight="1" x14ac:dyDescent="0.25">
      <c r="A4630" s="242" t="s">
        <v>2621</v>
      </c>
      <c r="B4630" s="242"/>
      <c r="C4630" s="242"/>
      <c r="D4630" s="242"/>
      <c r="E4630" s="242"/>
      <c r="F4630" s="242"/>
      <c r="G4630" s="242"/>
      <c r="H4630" s="242"/>
      <c r="I4630" s="242"/>
      <c r="J4630" s="242"/>
    </row>
    <row r="4631" spans="1:10" ht="11.25" customHeight="1" x14ac:dyDescent="0.25">
      <c r="A4631" s="242" t="s">
        <v>2620</v>
      </c>
      <c r="B4631" s="242"/>
      <c r="C4631" s="242"/>
      <c r="D4631" s="242"/>
      <c r="E4631" s="242"/>
      <c r="F4631" s="242"/>
      <c r="G4631" s="242"/>
      <c r="H4631" s="242"/>
      <c r="I4631" s="242"/>
      <c r="J4631" s="242"/>
    </row>
    <row r="4632" spans="1:10" ht="11.25" customHeight="1" x14ac:dyDescent="0.25">
      <c r="A4632" s="242" t="s">
        <v>2619</v>
      </c>
      <c r="B4632" s="242"/>
      <c r="C4632" s="242"/>
      <c r="D4632" s="242"/>
      <c r="E4632" s="242"/>
      <c r="F4632" s="242"/>
      <c r="G4632" s="242"/>
      <c r="H4632" s="242"/>
      <c r="I4632" s="242"/>
      <c r="J4632" s="242"/>
    </row>
    <row r="4633" spans="1:10" ht="70.900000000000006" customHeight="1" x14ac:dyDescent="0.25"/>
    <row r="4634" spans="1:10" ht="14.25" customHeight="1" x14ac:dyDescent="0.25">
      <c r="A4634" s="210" t="s">
        <v>2673</v>
      </c>
      <c r="B4634" s="211"/>
      <c r="C4634" s="211"/>
      <c r="D4634" s="211"/>
      <c r="E4634" s="211"/>
      <c r="F4634" s="211"/>
      <c r="G4634" s="211"/>
      <c r="H4634" s="211"/>
      <c r="I4634" s="211"/>
      <c r="J4634" s="212"/>
    </row>
    <row r="4635" spans="1:10" ht="14.25" customHeight="1" x14ac:dyDescent="0.25">
      <c r="A4635" s="200" t="s">
        <v>2672</v>
      </c>
      <c r="B4635" s="213" t="s">
        <v>77</v>
      </c>
      <c r="C4635" s="214"/>
      <c r="D4635" s="214"/>
      <c r="E4635" s="214"/>
      <c r="F4635" s="214"/>
      <c r="G4635" s="214"/>
      <c r="H4635" s="215"/>
      <c r="I4635" s="197" t="s">
        <v>2671</v>
      </c>
      <c r="J4635" s="192" t="s">
        <v>3319</v>
      </c>
    </row>
    <row r="4636" spans="1:10" ht="14.25" customHeight="1" x14ac:dyDescent="0.25">
      <c r="A4636" s="200" t="s">
        <v>81</v>
      </c>
      <c r="B4636" s="213" t="s">
        <v>85</v>
      </c>
      <c r="C4636" s="214"/>
      <c r="D4636" s="214"/>
      <c r="E4636" s="214"/>
      <c r="F4636" s="214"/>
      <c r="G4636" s="214"/>
      <c r="H4636" s="215"/>
      <c r="I4636" s="197" t="s">
        <v>2669</v>
      </c>
      <c r="J4636" s="202">
        <v>45477</v>
      </c>
    </row>
    <row r="4637" spans="1:10" ht="14.25" customHeight="1" x14ac:dyDescent="0.25">
      <c r="A4637" s="199" t="s">
        <v>2668</v>
      </c>
      <c r="B4637" s="213" t="s">
        <v>2667</v>
      </c>
      <c r="C4637" s="214"/>
      <c r="D4637" s="214"/>
      <c r="E4637" s="214"/>
      <c r="F4637" s="214"/>
      <c r="G4637" s="214"/>
      <c r="H4637" s="215"/>
      <c r="I4637" s="216" t="s">
        <v>2666</v>
      </c>
      <c r="J4637" s="217"/>
    </row>
    <row r="4638" spans="1:10" ht="14.25" customHeight="1" x14ac:dyDescent="0.25">
      <c r="A4638" s="218" t="s">
        <v>2665</v>
      </c>
      <c r="B4638" s="221" t="s">
        <v>2664</v>
      </c>
      <c r="C4638" s="222"/>
      <c r="D4638" s="222"/>
      <c r="E4638" s="222"/>
      <c r="F4638" s="222"/>
      <c r="G4638" s="222"/>
      <c r="H4638" s="223"/>
      <c r="I4638" s="197" t="s">
        <v>2663</v>
      </c>
      <c r="J4638" s="192" t="s">
        <v>2662</v>
      </c>
    </row>
    <row r="4639" spans="1:10" ht="14.25" customHeight="1" x14ac:dyDescent="0.25">
      <c r="A4639" s="219"/>
      <c r="B4639" s="224"/>
      <c r="C4639" s="225"/>
      <c r="D4639" s="225"/>
      <c r="E4639" s="225"/>
      <c r="F4639" s="225"/>
      <c r="G4639" s="225"/>
      <c r="H4639" s="226"/>
      <c r="I4639" s="198" t="s">
        <v>2661</v>
      </c>
      <c r="J4639" s="192" t="s">
        <v>2660</v>
      </c>
    </row>
    <row r="4640" spans="1:10" ht="14.25" customHeight="1" x14ac:dyDescent="0.25">
      <c r="A4640" s="219"/>
      <c r="B4640" s="224"/>
      <c r="C4640" s="225"/>
      <c r="D4640" s="225"/>
      <c r="E4640" s="225"/>
      <c r="F4640" s="225"/>
      <c r="G4640" s="225"/>
      <c r="H4640" s="226"/>
      <c r="I4640" s="216" t="s">
        <v>27</v>
      </c>
      <c r="J4640" s="217"/>
    </row>
    <row r="4641" spans="1:10" ht="14.25" customHeight="1" x14ac:dyDescent="0.25">
      <c r="A4641" s="219"/>
      <c r="B4641" s="227"/>
      <c r="C4641" s="228"/>
      <c r="D4641" s="228"/>
      <c r="E4641" s="228"/>
      <c r="F4641" s="228"/>
      <c r="G4641" s="228"/>
      <c r="H4641" s="229"/>
      <c r="I4641" s="197" t="s">
        <v>2659</v>
      </c>
      <c r="J4641" s="192" t="s">
        <v>2658</v>
      </c>
    </row>
    <row r="4642" spans="1:10" ht="14.25" customHeight="1" x14ac:dyDescent="0.25">
      <c r="A4642" s="220"/>
      <c r="B4642" s="230" t="s">
        <v>2383</v>
      </c>
      <c r="C4642" s="231"/>
      <c r="D4642" s="232"/>
      <c r="E4642" s="230" t="s">
        <v>2383</v>
      </c>
      <c r="F4642" s="231"/>
      <c r="G4642" s="231"/>
      <c r="H4642" s="232"/>
      <c r="I4642" s="197" t="s">
        <v>2657</v>
      </c>
      <c r="J4642" s="192" t="s">
        <v>2383</v>
      </c>
    </row>
    <row r="4643" spans="1:10" ht="14.25" customHeight="1" x14ac:dyDescent="0.25">
      <c r="A4643" s="197" t="s">
        <v>2656</v>
      </c>
      <c r="B4643" s="230" t="s">
        <v>2655</v>
      </c>
      <c r="C4643" s="231"/>
      <c r="D4643" s="231"/>
      <c r="E4643" s="231"/>
      <c r="F4643" s="231"/>
      <c r="G4643" s="231"/>
      <c r="H4643" s="231"/>
      <c r="I4643" s="231"/>
      <c r="J4643" s="232"/>
    </row>
    <row r="4644" spans="1:10" ht="14.25" customHeight="1" x14ac:dyDescent="0.25">
      <c r="A4644" s="239" t="s">
        <v>2627</v>
      </c>
      <c r="B4644" s="240"/>
      <c r="C4644" s="240"/>
      <c r="D4644" s="240"/>
      <c r="E4644" s="241"/>
      <c r="F4644" s="188">
        <v>3.52</v>
      </c>
      <c r="G4644" s="239" t="s">
        <v>2626</v>
      </c>
      <c r="H4644" s="240"/>
      <c r="I4644" s="241"/>
      <c r="J4644" s="188">
        <v>16.68</v>
      </c>
    </row>
    <row r="4645" spans="1:10" ht="14.25" customHeight="1" x14ac:dyDescent="0.25">
      <c r="A4645" s="239" t="s">
        <v>2625</v>
      </c>
      <c r="B4645" s="240"/>
      <c r="C4645" s="240"/>
      <c r="D4645" s="240"/>
      <c r="E4645" s="241"/>
      <c r="F4645" s="188">
        <v>4.17</v>
      </c>
      <c r="G4645" s="239" t="s">
        <v>2624</v>
      </c>
      <c r="H4645" s="240"/>
      <c r="I4645" s="241"/>
      <c r="J4645" s="188">
        <v>3.75</v>
      </c>
    </row>
    <row r="4646" spans="1:10" ht="14.25" customHeight="1" x14ac:dyDescent="0.25">
      <c r="A4646" s="239" t="s">
        <v>2623</v>
      </c>
      <c r="B4646" s="240"/>
      <c r="C4646" s="240"/>
      <c r="D4646" s="240"/>
      <c r="E4646" s="241"/>
      <c r="F4646" s="188">
        <v>7.69</v>
      </c>
      <c r="G4646" s="239" t="s">
        <v>2622</v>
      </c>
      <c r="H4646" s="240"/>
      <c r="I4646" s="241"/>
      <c r="J4646" s="188">
        <v>20.43</v>
      </c>
    </row>
    <row r="4647" spans="1:10" ht="14.25" customHeight="1" x14ac:dyDescent="0.25">
      <c r="A4647" s="196" t="s">
        <v>1433</v>
      </c>
      <c r="B4647" s="196" t="s">
        <v>2630</v>
      </c>
      <c r="C4647" s="196" t="s">
        <v>3302</v>
      </c>
      <c r="D4647" s="233" t="s">
        <v>593</v>
      </c>
      <c r="E4647" s="234"/>
      <c r="F4647" s="234"/>
      <c r="G4647" s="234"/>
      <c r="H4647" s="234"/>
      <c r="I4647" s="235"/>
      <c r="J4647" s="196" t="s">
        <v>10</v>
      </c>
    </row>
    <row r="4648" spans="1:10" ht="14.25" customHeight="1" x14ac:dyDescent="0.25">
      <c r="A4648" s="195" t="s">
        <v>74</v>
      </c>
      <c r="B4648" s="195" t="s">
        <v>75</v>
      </c>
      <c r="C4648" s="195" t="s">
        <v>29</v>
      </c>
      <c r="D4648" s="236" t="s">
        <v>30</v>
      </c>
      <c r="E4648" s="237"/>
      <c r="F4648" s="238"/>
      <c r="G4648" s="195" t="s">
        <v>2635</v>
      </c>
      <c r="H4648" s="195" t="s">
        <v>1465</v>
      </c>
      <c r="I4648" s="194" t="s">
        <v>2634</v>
      </c>
      <c r="J4648" s="193" t="s">
        <v>76</v>
      </c>
    </row>
    <row r="4649" spans="1:10" ht="14.25" customHeight="1" x14ac:dyDescent="0.25">
      <c r="A4649" s="192" t="s">
        <v>2643</v>
      </c>
      <c r="B4649" s="192" t="s">
        <v>2630</v>
      </c>
      <c r="C4649" s="192" t="s">
        <v>3301</v>
      </c>
      <c r="D4649" s="230" t="s">
        <v>1775</v>
      </c>
      <c r="E4649" s="231"/>
      <c r="F4649" s="232"/>
      <c r="G4649" s="192" t="s">
        <v>10</v>
      </c>
      <c r="H4649" s="191">
        <v>1.0548999999999999</v>
      </c>
      <c r="I4649" s="190">
        <v>9.0573999999999995</v>
      </c>
      <c r="J4649" s="189">
        <v>9.5500000000000007</v>
      </c>
    </row>
    <row r="4650" spans="1:10" ht="14.25" customHeight="1" x14ac:dyDescent="0.25">
      <c r="A4650" s="192" t="s">
        <v>2643</v>
      </c>
      <c r="B4650" s="192" t="s">
        <v>2630</v>
      </c>
      <c r="C4650" s="192" t="s">
        <v>2776</v>
      </c>
      <c r="D4650" s="230" t="s">
        <v>2260</v>
      </c>
      <c r="E4650" s="231"/>
      <c r="F4650" s="232"/>
      <c r="G4650" s="192" t="s">
        <v>1</v>
      </c>
      <c r="H4650" s="191">
        <v>1.77E-2</v>
      </c>
      <c r="I4650" s="190">
        <v>1.4663999999999999</v>
      </c>
      <c r="J4650" s="189">
        <v>0.03</v>
      </c>
    </row>
    <row r="4651" spans="1:10" ht="14.25" customHeight="1" x14ac:dyDescent="0.25">
      <c r="A4651" s="192" t="s">
        <v>2631</v>
      </c>
      <c r="B4651" s="192" t="s">
        <v>2630</v>
      </c>
      <c r="C4651" s="192" t="s">
        <v>2723</v>
      </c>
      <c r="D4651" s="230" t="s">
        <v>2722</v>
      </c>
      <c r="E4651" s="231"/>
      <c r="F4651" s="232"/>
      <c r="G4651" s="192" t="s">
        <v>0</v>
      </c>
      <c r="H4651" s="191">
        <v>0.24882170000000001</v>
      </c>
      <c r="I4651" s="190">
        <v>6.7</v>
      </c>
      <c r="J4651" s="189">
        <v>3.65</v>
      </c>
    </row>
    <row r="4652" spans="1:10" ht="14.25" customHeight="1" x14ac:dyDescent="0.25">
      <c r="A4652" s="192" t="s">
        <v>2631</v>
      </c>
      <c r="B4652" s="192" t="s">
        <v>2630</v>
      </c>
      <c r="C4652" s="192" t="s">
        <v>2719</v>
      </c>
      <c r="D4652" s="230" t="s">
        <v>2718</v>
      </c>
      <c r="E4652" s="231"/>
      <c r="F4652" s="232"/>
      <c r="G4652" s="192" t="s">
        <v>0</v>
      </c>
      <c r="H4652" s="191">
        <v>0.24882170000000001</v>
      </c>
      <c r="I4652" s="190">
        <v>8.93</v>
      </c>
      <c r="J4652" s="189">
        <v>4.8600000000000003</v>
      </c>
    </row>
    <row r="4653" spans="1:10" ht="14.25" customHeight="1" x14ac:dyDescent="0.25">
      <c r="A4653" s="239" t="s">
        <v>2627</v>
      </c>
      <c r="B4653" s="240"/>
      <c r="C4653" s="240"/>
      <c r="D4653" s="240"/>
      <c r="E4653" s="241"/>
      <c r="F4653" s="188">
        <v>3.89</v>
      </c>
      <c r="G4653" s="239" t="s">
        <v>2626</v>
      </c>
      <c r="H4653" s="240"/>
      <c r="I4653" s="241"/>
      <c r="J4653" s="188">
        <v>21.6</v>
      </c>
    </row>
    <row r="4654" spans="1:10" ht="14.25" customHeight="1" x14ac:dyDescent="0.25">
      <c r="A4654" s="239" t="s">
        <v>2625</v>
      </c>
      <c r="B4654" s="240"/>
      <c r="C4654" s="240"/>
      <c r="D4654" s="240"/>
      <c r="E4654" s="241"/>
      <c r="F4654" s="188">
        <v>4.6100000000000003</v>
      </c>
      <c r="G4654" s="239" t="s">
        <v>2624</v>
      </c>
      <c r="H4654" s="240"/>
      <c r="I4654" s="241"/>
      <c r="J4654" s="188">
        <v>4.8499999999999996</v>
      </c>
    </row>
    <row r="4655" spans="1:10" ht="14.25" customHeight="1" x14ac:dyDescent="0.25">
      <c r="A4655" s="239" t="s">
        <v>2623</v>
      </c>
      <c r="B4655" s="240"/>
      <c r="C4655" s="240"/>
      <c r="D4655" s="240"/>
      <c r="E4655" s="241"/>
      <c r="F4655" s="188">
        <v>8.5</v>
      </c>
      <c r="G4655" s="239" t="s">
        <v>2622</v>
      </c>
      <c r="H4655" s="240"/>
      <c r="I4655" s="241"/>
      <c r="J4655" s="188">
        <v>26.45</v>
      </c>
    </row>
    <row r="4656" spans="1:10" ht="14.25" customHeight="1" x14ac:dyDescent="0.25">
      <c r="A4656" s="196" t="s">
        <v>1434</v>
      </c>
      <c r="B4656" s="196" t="s">
        <v>2630</v>
      </c>
      <c r="C4656" s="196" t="s">
        <v>3318</v>
      </c>
      <c r="D4656" s="233" t="s">
        <v>594</v>
      </c>
      <c r="E4656" s="234"/>
      <c r="F4656" s="234"/>
      <c r="G4656" s="234"/>
      <c r="H4656" s="234"/>
      <c r="I4656" s="235"/>
      <c r="J4656" s="196" t="s">
        <v>10</v>
      </c>
    </row>
    <row r="4657" spans="1:10" ht="14.25" customHeight="1" x14ac:dyDescent="0.25">
      <c r="A4657" s="195" t="s">
        <v>74</v>
      </c>
      <c r="B4657" s="195" t="s">
        <v>75</v>
      </c>
      <c r="C4657" s="195" t="s">
        <v>29</v>
      </c>
      <c r="D4657" s="236" t="s">
        <v>30</v>
      </c>
      <c r="E4657" s="237"/>
      <c r="F4657" s="238"/>
      <c r="G4657" s="195" t="s">
        <v>2635</v>
      </c>
      <c r="H4657" s="195" t="s">
        <v>1465</v>
      </c>
      <c r="I4657" s="194" t="s">
        <v>2634</v>
      </c>
      <c r="J4657" s="193" t="s">
        <v>76</v>
      </c>
    </row>
    <row r="4658" spans="1:10" ht="14.25" customHeight="1" x14ac:dyDescent="0.25">
      <c r="A4658" s="192" t="s">
        <v>2643</v>
      </c>
      <c r="B4658" s="192" t="s">
        <v>2630</v>
      </c>
      <c r="C4658" s="192" t="s">
        <v>3317</v>
      </c>
      <c r="D4658" s="230" t="s">
        <v>2034</v>
      </c>
      <c r="E4658" s="231"/>
      <c r="F4658" s="232"/>
      <c r="G4658" s="192" t="s">
        <v>10</v>
      </c>
      <c r="H4658" s="191">
        <v>1.0548999999999999</v>
      </c>
      <c r="I4658" s="190">
        <v>11.8848</v>
      </c>
      <c r="J4658" s="189">
        <v>12.54</v>
      </c>
    </row>
    <row r="4659" spans="1:10" ht="14.25" customHeight="1" x14ac:dyDescent="0.25">
      <c r="A4659" s="192" t="s">
        <v>2643</v>
      </c>
      <c r="B4659" s="192" t="s">
        <v>2630</v>
      </c>
      <c r="C4659" s="192" t="s">
        <v>2776</v>
      </c>
      <c r="D4659" s="230" t="s">
        <v>2260</v>
      </c>
      <c r="E4659" s="231"/>
      <c r="F4659" s="232"/>
      <c r="G4659" s="192" t="s">
        <v>1</v>
      </c>
      <c r="H4659" s="191">
        <v>2.12E-2</v>
      </c>
      <c r="I4659" s="190">
        <v>1.4663999999999999</v>
      </c>
      <c r="J4659" s="189">
        <v>0.03</v>
      </c>
    </row>
    <row r="4660" spans="1:10" ht="14.25" customHeight="1" x14ac:dyDescent="0.25">
      <c r="A4660" s="192" t="s">
        <v>2631</v>
      </c>
      <c r="B4660" s="192" t="s">
        <v>2630</v>
      </c>
      <c r="C4660" s="192" t="s">
        <v>2723</v>
      </c>
      <c r="D4660" s="230" t="s">
        <v>2722</v>
      </c>
      <c r="E4660" s="231"/>
      <c r="F4660" s="232"/>
      <c r="G4660" s="192" t="s">
        <v>0</v>
      </c>
      <c r="H4660" s="191">
        <v>0.29890850000000002</v>
      </c>
      <c r="I4660" s="190">
        <v>6.7</v>
      </c>
      <c r="J4660" s="189">
        <v>4.38</v>
      </c>
    </row>
    <row r="4661" spans="1:10" ht="14.25" customHeight="1" x14ac:dyDescent="0.25">
      <c r="A4661" s="192" t="s">
        <v>2631</v>
      </c>
      <c r="B4661" s="192" t="s">
        <v>2630</v>
      </c>
      <c r="C4661" s="192" t="s">
        <v>2719</v>
      </c>
      <c r="D4661" s="230" t="s">
        <v>2718</v>
      </c>
      <c r="E4661" s="231"/>
      <c r="F4661" s="232"/>
      <c r="G4661" s="192" t="s">
        <v>0</v>
      </c>
      <c r="H4661" s="191">
        <v>0.29890850000000002</v>
      </c>
      <c r="I4661" s="190">
        <v>8.93</v>
      </c>
      <c r="J4661" s="189">
        <v>5.84</v>
      </c>
    </row>
    <row r="4662" spans="1:10" ht="14.25" customHeight="1" x14ac:dyDescent="0.25">
      <c r="A4662" s="239" t="s">
        <v>2627</v>
      </c>
      <c r="B4662" s="240"/>
      <c r="C4662" s="240"/>
      <c r="D4662" s="240"/>
      <c r="E4662" s="241"/>
      <c r="F4662" s="188">
        <v>4.67</v>
      </c>
      <c r="G4662" s="239" t="s">
        <v>2626</v>
      </c>
      <c r="H4662" s="240"/>
      <c r="I4662" s="241"/>
      <c r="J4662" s="188">
        <v>27.01</v>
      </c>
    </row>
    <row r="4663" spans="1:10" ht="14.25" customHeight="1" x14ac:dyDescent="0.25">
      <c r="A4663" s="239" t="s">
        <v>2625</v>
      </c>
      <c r="B4663" s="240"/>
      <c r="C4663" s="240"/>
      <c r="D4663" s="240"/>
      <c r="E4663" s="241"/>
      <c r="F4663" s="188">
        <v>5.55</v>
      </c>
      <c r="G4663" s="239" t="s">
        <v>2624</v>
      </c>
      <c r="H4663" s="240"/>
      <c r="I4663" s="241"/>
      <c r="J4663" s="188">
        <v>6.07</v>
      </c>
    </row>
    <row r="4664" spans="1:10" ht="14.25" customHeight="1" x14ac:dyDescent="0.25">
      <c r="A4664" s="239" t="s">
        <v>2623</v>
      </c>
      <c r="B4664" s="240"/>
      <c r="C4664" s="240"/>
      <c r="D4664" s="240"/>
      <c r="E4664" s="241"/>
      <c r="F4664" s="188">
        <v>10.220000000000001</v>
      </c>
      <c r="G4664" s="239" t="s">
        <v>2622</v>
      </c>
      <c r="H4664" s="240"/>
      <c r="I4664" s="241"/>
      <c r="J4664" s="188">
        <v>33.08</v>
      </c>
    </row>
    <row r="4665" spans="1:10" ht="14.25" customHeight="1" x14ac:dyDescent="0.25">
      <c r="A4665" s="196" t="s">
        <v>1435</v>
      </c>
      <c r="B4665" s="196" t="s">
        <v>2637</v>
      </c>
      <c r="C4665" s="196" t="s">
        <v>3316</v>
      </c>
      <c r="D4665" s="233" t="s">
        <v>1548</v>
      </c>
      <c r="E4665" s="234"/>
      <c r="F4665" s="234"/>
      <c r="G4665" s="234"/>
      <c r="H4665" s="234"/>
      <c r="I4665" s="235"/>
      <c r="J4665" s="196" t="s">
        <v>1</v>
      </c>
    </row>
    <row r="4666" spans="1:10" ht="14.25" customHeight="1" x14ac:dyDescent="0.25">
      <c r="A4666" s="195" t="s">
        <v>74</v>
      </c>
      <c r="B4666" s="195" t="s">
        <v>75</v>
      </c>
      <c r="C4666" s="195" t="s">
        <v>29</v>
      </c>
      <c r="D4666" s="236" t="s">
        <v>30</v>
      </c>
      <c r="E4666" s="237"/>
      <c r="F4666" s="238"/>
      <c r="G4666" s="195" t="s">
        <v>2635</v>
      </c>
      <c r="H4666" s="195" t="s">
        <v>1465</v>
      </c>
      <c r="I4666" s="194" t="s">
        <v>2634</v>
      </c>
      <c r="J4666" s="193" t="s">
        <v>76</v>
      </c>
    </row>
    <row r="4667" spans="1:10" ht="14.25" customHeight="1" x14ac:dyDescent="0.25">
      <c r="A4667" s="192" t="s">
        <v>2643</v>
      </c>
      <c r="B4667" s="192" t="s">
        <v>2630</v>
      </c>
      <c r="C4667" s="192" t="s">
        <v>2893</v>
      </c>
      <c r="D4667" s="230" t="s">
        <v>1585</v>
      </c>
      <c r="E4667" s="231"/>
      <c r="F4667" s="232"/>
      <c r="G4667" s="192" t="s">
        <v>19</v>
      </c>
      <c r="H4667" s="191">
        <v>5.46</v>
      </c>
      <c r="I4667" s="190">
        <v>1.6203000000000001</v>
      </c>
      <c r="J4667" s="189">
        <v>8.85</v>
      </c>
    </row>
    <row r="4668" spans="1:10" ht="14.25" customHeight="1" x14ac:dyDescent="0.25">
      <c r="A4668" s="192" t="s">
        <v>2643</v>
      </c>
      <c r="B4668" s="192" t="s">
        <v>2630</v>
      </c>
      <c r="C4668" s="192" t="s">
        <v>2700</v>
      </c>
      <c r="D4668" s="230" t="s">
        <v>1579</v>
      </c>
      <c r="E4668" s="231"/>
      <c r="F4668" s="232"/>
      <c r="G4668" s="192" t="s">
        <v>19</v>
      </c>
      <c r="H4668" s="191">
        <v>28.5</v>
      </c>
      <c r="I4668" s="190">
        <v>0.90739999999999998</v>
      </c>
      <c r="J4668" s="189">
        <v>25.86</v>
      </c>
    </row>
    <row r="4669" spans="1:10" ht="22.9" customHeight="1" x14ac:dyDescent="0.25">
      <c r="A4669" s="192" t="s">
        <v>2643</v>
      </c>
      <c r="B4669" s="192" t="s">
        <v>2630</v>
      </c>
      <c r="C4669" s="192" t="s">
        <v>3315</v>
      </c>
      <c r="D4669" s="230" t="s">
        <v>2216</v>
      </c>
      <c r="E4669" s="231"/>
      <c r="F4669" s="232"/>
      <c r="G4669" s="192" t="s">
        <v>1575</v>
      </c>
      <c r="H4669" s="191">
        <v>4.2000000000000003E-2</v>
      </c>
      <c r="I4669" s="190">
        <v>186.08250000000001</v>
      </c>
      <c r="J4669" s="189">
        <v>7.82</v>
      </c>
    </row>
    <row r="4670" spans="1:10" ht="14.25" customHeight="1" x14ac:dyDescent="0.25">
      <c r="A4670" s="192" t="s">
        <v>2643</v>
      </c>
      <c r="B4670" s="192" t="s">
        <v>2630</v>
      </c>
      <c r="C4670" s="192" t="s">
        <v>2961</v>
      </c>
      <c r="D4670" s="230" t="s">
        <v>1997</v>
      </c>
      <c r="E4670" s="231"/>
      <c r="F4670" s="232"/>
      <c r="G4670" s="192" t="s">
        <v>1</v>
      </c>
      <c r="H4670" s="201">
        <v>108.5</v>
      </c>
      <c r="I4670" s="190">
        <v>0.55900000000000005</v>
      </c>
      <c r="J4670" s="189">
        <v>60.65</v>
      </c>
    </row>
    <row r="4671" spans="1:10" ht="14.25" customHeight="1" x14ac:dyDescent="0.25">
      <c r="A4671" s="192" t="s">
        <v>2643</v>
      </c>
      <c r="B4671" s="192" t="s">
        <v>2630</v>
      </c>
      <c r="C4671" s="192" t="s">
        <v>2823</v>
      </c>
      <c r="D4671" s="230" t="s">
        <v>1846</v>
      </c>
      <c r="E4671" s="231"/>
      <c r="F4671" s="232"/>
      <c r="G4671" s="192" t="s">
        <v>10</v>
      </c>
      <c r="H4671" s="191">
        <v>0.4</v>
      </c>
      <c r="I4671" s="190">
        <v>36.942700000000002</v>
      </c>
      <c r="J4671" s="189">
        <v>14.78</v>
      </c>
    </row>
    <row r="4672" spans="1:10" ht="14.25" customHeight="1" x14ac:dyDescent="0.25">
      <c r="A4672" s="192" t="s">
        <v>2643</v>
      </c>
      <c r="B4672" s="192" t="s">
        <v>2630</v>
      </c>
      <c r="C4672" s="192" t="s">
        <v>2752</v>
      </c>
      <c r="D4672" s="230" t="s">
        <v>1616</v>
      </c>
      <c r="E4672" s="231"/>
      <c r="F4672" s="232"/>
      <c r="G4672" s="192" t="s">
        <v>19</v>
      </c>
      <c r="H4672" s="191">
        <v>1.75</v>
      </c>
      <c r="I4672" s="190">
        <v>6.3029000000000002</v>
      </c>
      <c r="J4672" s="189">
        <v>11.03</v>
      </c>
    </row>
    <row r="4673" spans="1:10" ht="14.25" customHeight="1" x14ac:dyDescent="0.25">
      <c r="A4673" s="192" t="s">
        <v>2643</v>
      </c>
      <c r="B4673" s="192" t="s">
        <v>2630</v>
      </c>
      <c r="C4673" s="192" t="s">
        <v>2751</v>
      </c>
      <c r="D4673" s="230" t="s">
        <v>1647</v>
      </c>
      <c r="E4673" s="231"/>
      <c r="F4673" s="232"/>
      <c r="G4673" s="192" t="s">
        <v>19</v>
      </c>
      <c r="H4673" s="191">
        <v>0.02</v>
      </c>
      <c r="I4673" s="190">
        <v>20.415700000000001</v>
      </c>
      <c r="J4673" s="189">
        <v>0.41</v>
      </c>
    </row>
    <row r="4674" spans="1:10" ht="22.9" customHeight="1" x14ac:dyDescent="0.25">
      <c r="A4674" s="192" t="s">
        <v>2643</v>
      </c>
      <c r="B4674" s="192" t="s">
        <v>2630</v>
      </c>
      <c r="C4674" s="192" t="s">
        <v>3314</v>
      </c>
      <c r="D4674" s="230" t="s">
        <v>1657</v>
      </c>
      <c r="E4674" s="231"/>
      <c r="F4674" s="232"/>
      <c r="G4674" s="192" t="s">
        <v>1574</v>
      </c>
      <c r="H4674" s="191">
        <v>0.105</v>
      </c>
      <c r="I4674" s="190">
        <v>27.447800000000001</v>
      </c>
      <c r="J4674" s="189">
        <v>2.88</v>
      </c>
    </row>
    <row r="4675" spans="1:10" ht="14.25" customHeight="1" x14ac:dyDescent="0.25">
      <c r="A4675" s="192" t="s">
        <v>2643</v>
      </c>
      <c r="B4675" s="192" t="s">
        <v>2650</v>
      </c>
      <c r="C4675" s="192" t="s">
        <v>3313</v>
      </c>
      <c r="D4675" s="230" t="s">
        <v>2556</v>
      </c>
      <c r="E4675" s="231"/>
      <c r="F4675" s="232"/>
      <c r="G4675" s="192" t="s">
        <v>1575</v>
      </c>
      <c r="H4675" s="191">
        <v>0.1</v>
      </c>
      <c r="I4675" s="190">
        <v>75.230199999999996</v>
      </c>
      <c r="J4675" s="189">
        <v>7.52</v>
      </c>
    </row>
    <row r="4676" spans="1:10" ht="14.25" customHeight="1" x14ac:dyDescent="0.25">
      <c r="A4676" s="192" t="s">
        <v>2631</v>
      </c>
      <c r="B4676" s="192" t="s">
        <v>2630</v>
      </c>
      <c r="C4676" s="192" t="s">
        <v>2721</v>
      </c>
      <c r="D4676" s="230" t="s">
        <v>2720</v>
      </c>
      <c r="E4676" s="231"/>
      <c r="F4676" s="232"/>
      <c r="G4676" s="192" t="s">
        <v>0</v>
      </c>
      <c r="H4676" s="191">
        <v>0.47461619999999999</v>
      </c>
      <c r="I4676" s="190">
        <v>8.93</v>
      </c>
      <c r="J4676" s="189">
        <v>9.27</v>
      </c>
    </row>
    <row r="4677" spans="1:10" ht="14.25" customHeight="1" x14ac:dyDescent="0.25">
      <c r="A4677" s="192" t="s">
        <v>2631</v>
      </c>
      <c r="B4677" s="192" t="s">
        <v>2630</v>
      </c>
      <c r="C4677" s="192" t="s">
        <v>2639</v>
      </c>
      <c r="D4677" s="230" t="s">
        <v>2638</v>
      </c>
      <c r="E4677" s="231"/>
      <c r="F4677" s="232"/>
      <c r="G4677" s="192" t="s">
        <v>0</v>
      </c>
      <c r="H4677" s="191">
        <v>2.5312863999999999</v>
      </c>
      <c r="I4677" s="190">
        <v>8.93</v>
      </c>
      <c r="J4677" s="189">
        <v>49.43</v>
      </c>
    </row>
    <row r="4678" spans="1:10" ht="14.25" customHeight="1" x14ac:dyDescent="0.25">
      <c r="A4678" s="192" t="s">
        <v>2631</v>
      </c>
      <c r="B4678" s="192" t="s">
        <v>2630</v>
      </c>
      <c r="C4678" s="192" t="s">
        <v>2646</v>
      </c>
      <c r="D4678" s="230" t="s">
        <v>2645</v>
      </c>
      <c r="E4678" s="231"/>
      <c r="F4678" s="232"/>
      <c r="G4678" s="192" t="s">
        <v>0</v>
      </c>
      <c r="H4678" s="191">
        <v>5.0625726999999996</v>
      </c>
      <c r="I4678" s="190">
        <v>6.46</v>
      </c>
      <c r="J4678" s="189">
        <v>71.510000000000005</v>
      </c>
    </row>
    <row r="4679" spans="1:10" ht="14.25" customHeight="1" x14ac:dyDescent="0.25">
      <c r="A4679" s="239" t="s">
        <v>2627</v>
      </c>
      <c r="B4679" s="240"/>
      <c r="C4679" s="240"/>
      <c r="D4679" s="240"/>
      <c r="E4679" s="241"/>
      <c r="F4679" s="188">
        <v>59.55</v>
      </c>
      <c r="G4679" s="239" t="s">
        <v>2626</v>
      </c>
      <c r="H4679" s="240"/>
      <c r="I4679" s="241"/>
      <c r="J4679" s="188">
        <v>331.76</v>
      </c>
    </row>
    <row r="4680" spans="1:10" ht="14.25" customHeight="1" x14ac:dyDescent="0.25">
      <c r="A4680" s="239" t="s">
        <v>2625</v>
      </c>
      <c r="B4680" s="240"/>
      <c r="C4680" s="240"/>
      <c r="D4680" s="240"/>
      <c r="E4680" s="241"/>
      <c r="F4680" s="188">
        <v>70.69</v>
      </c>
      <c r="G4680" s="239" t="s">
        <v>2624</v>
      </c>
      <c r="H4680" s="240"/>
      <c r="I4680" s="241"/>
      <c r="J4680" s="188">
        <v>74.55</v>
      </c>
    </row>
    <row r="4681" spans="1:10" ht="14.25" customHeight="1" x14ac:dyDescent="0.25">
      <c r="A4681" s="239" t="s">
        <v>2623</v>
      </c>
      <c r="B4681" s="240"/>
      <c r="C4681" s="240"/>
      <c r="D4681" s="240"/>
      <c r="E4681" s="241"/>
      <c r="F4681" s="188">
        <v>130.24</v>
      </c>
      <c r="G4681" s="239" t="s">
        <v>2622</v>
      </c>
      <c r="H4681" s="240"/>
      <c r="I4681" s="241"/>
      <c r="J4681" s="188">
        <v>406.31</v>
      </c>
    </row>
    <row r="4682" spans="1:10" ht="14.25" customHeight="1" x14ac:dyDescent="0.25">
      <c r="A4682" s="196" t="s">
        <v>1436</v>
      </c>
      <c r="B4682" s="196" t="s">
        <v>2630</v>
      </c>
      <c r="C4682" s="196" t="s">
        <v>3312</v>
      </c>
      <c r="D4682" s="233" t="s">
        <v>619</v>
      </c>
      <c r="E4682" s="234"/>
      <c r="F4682" s="234"/>
      <c r="G4682" s="234"/>
      <c r="H4682" s="234"/>
      <c r="I4682" s="235"/>
      <c r="J4682" s="196" t="s">
        <v>1</v>
      </c>
    </row>
    <row r="4683" spans="1:10" ht="14.25" customHeight="1" x14ac:dyDescent="0.25">
      <c r="A4683" s="195" t="s">
        <v>74</v>
      </c>
      <c r="B4683" s="195" t="s">
        <v>75</v>
      </c>
      <c r="C4683" s="195" t="s">
        <v>29</v>
      </c>
      <c r="D4683" s="236" t="s">
        <v>30</v>
      </c>
      <c r="E4683" s="237"/>
      <c r="F4683" s="238"/>
      <c r="G4683" s="195" t="s">
        <v>2635</v>
      </c>
      <c r="H4683" s="195" t="s">
        <v>1465</v>
      </c>
      <c r="I4683" s="194" t="s">
        <v>2634</v>
      </c>
      <c r="J4683" s="193" t="s">
        <v>76</v>
      </c>
    </row>
    <row r="4684" spans="1:10" ht="14.25" customHeight="1" x14ac:dyDescent="0.25">
      <c r="A4684" s="192" t="s">
        <v>2643</v>
      </c>
      <c r="B4684" s="192" t="s">
        <v>2630</v>
      </c>
      <c r="C4684" s="192" t="s">
        <v>2811</v>
      </c>
      <c r="D4684" s="230" t="s">
        <v>2358</v>
      </c>
      <c r="E4684" s="231"/>
      <c r="F4684" s="232"/>
      <c r="G4684" s="192" t="s">
        <v>1</v>
      </c>
      <c r="H4684" s="191">
        <v>4.8000000000000001E-2</v>
      </c>
      <c r="I4684" s="190">
        <v>2.552</v>
      </c>
      <c r="J4684" s="189">
        <v>0.12</v>
      </c>
    </row>
    <row r="4685" spans="1:10" ht="14.25" customHeight="1" x14ac:dyDescent="0.25">
      <c r="A4685" s="192" t="s">
        <v>2643</v>
      </c>
      <c r="B4685" s="192" t="s">
        <v>2630</v>
      </c>
      <c r="C4685" s="192" t="s">
        <v>3311</v>
      </c>
      <c r="D4685" s="230" t="s">
        <v>1825</v>
      </c>
      <c r="E4685" s="231"/>
      <c r="F4685" s="232"/>
      <c r="G4685" s="192" t="s">
        <v>1</v>
      </c>
      <c r="H4685" s="191">
        <v>1</v>
      </c>
      <c r="I4685" s="190">
        <v>42.046599999999998</v>
      </c>
      <c r="J4685" s="189">
        <v>42.05</v>
      </c>
    </row>
    <row r="4686" spans="1:10" ht="14.25" customHeight="1" x14ac:dyDescent="0.25">
      <c r="A4686" s="192" t="s">
        <v>2631</v>
      </c>
      <c r="B4686" s="192" t="s">
        <v>2630</v>
      </c>
      <c r="C4686" s="192" t="s">
        <v>2719</v>
      </c>
      <c r="D4686" s="230" t="s">
        <v>2718</v>
      </c>
      <c r="E4686" s="231"/>
      <c r="F4686" s="232"/>
      <c r="G4686" s="192" t="s">
        <v>0</v>
      </c>
      <c r="H4686" s="191">
        <v>0.1946264</v>
      </c>
      <c r="I4686" s="190">
        <v>8.93</v>
      </c>
      <c r="J4686" s="189">
        <v>3.8</v>
      </c>
    </row>
    <row r="4687" spans="1:10" ht="14.25" customHeight="1" x14ac:dyDescent="0.25">
      <c r="A4687" s="192" t="s">
        <v>2631</v>
      </c>
      <c r="B4687" s="192" t="s">
        <v>2630</v>
      </c>
      <c r="C4687" s="192" t="s">
        <v>2646</v>
      </c>
      <c r="D4687" s="230" t="s">
        <v>2645</v>
      </c>
      <c r="E4687" s="231"/>
      <c r="F4687" s="232"/>
      <c r="G4687" s="192" t="s">
        <v>0</v>
      </c>
      <c r="H4687" s="191">
        <v>6.1296099999999999E-2</v>
      </c>
      <c r="I4687" s="190">
        <v>6.46</v>
      </c>
      <c r="J4687" s="189">
        <v>0.87</v>
      </c>
    </row>
    <row r="4688" spans="1:10" ht="14.25" customHeight="1" x14ac:dyDescent="0.25">
      <c r="A4688" s="239" t="s">
        <v>2627</v>
      </c>
      <c r="B4688" s="240"/>
      <c r="C4688" s="240"/>
      <c r="D4688" s="240"/>
      <c r="E4688" s="241"/>
      <c r="F4688" s="188">
        <v>2.13</v>
      </c>
      <c r="G4688" s="239" t="s">
        <v>2626</v>
      </c>
      <c r="H4688" s="240"/>
      <c r="I4688" s="241"/>
      <c r="J4688" s="188">
        <v>48.68</v>
      </c>
    </row>
    <row r="4689" spans="1:10" ht="14.25" customHeight="1" x14ac:dyDescent="0.25">
      <c r="A4689" s="239" t="s">
        <v>2625</v>
      </c>
      <c r="B4689" s="240"/>
      <c r="C4689" s="240"/>
      <c r="D4689" s="240"/>
      <c r="E4689" s="241"/>
      <c r="F4689" s="188">
        <v>2.5299999999999998</v>
      </c>
      <c r="G4689" s="239" t="s">
        <v>2624</v>
      </c>
      <c r="H4689" s="240"/>
      <c r="I4689" s="241"/>
      <c r="J4689" s="188">
        <v>10.94</v>
      </c>
    </row>
    <row r="4690" spans="1:10" ht="14.25" customHeight="1" x14ac:dyDescent="0.25">
      <c r="A4690" s="239" t="s">
        <v>2623</v>
      </c>
      <c r="B4690" s="240"/>
      <c r="C4690" s="240"/>
      <c r="D4690" s="240"/>
      <c r="E4690" s="241"/>
      <c r="F4690" s="188">
        <v>4.66</v>
      </c>
      <c r="G4690" s="239" t="s">
        <v>2622</v>
      </c>
      <c r="H4690" s="240"/>
      <c r="I4690" s="241"/>
      <c r="J4690" s="188">
        <v>59.62</v>
      </c>
    </row>
    <row r="4691" spans="1:10" ht="14.25" customHeight="1" x14ac:dyDescent="0.25">
      <c r="A4691" s="196" t="s">
        <v>1437</v>
      </c>
      <c r="B4691" s="196" t="s">
        <v>2630</v>
      </c>
      <c r="C4691" s="196" t="s">
        <v>3310</v>
      </c>
      <c r="D4691" s="233" t="s">
        <v>578</v>
      </c>
      <c r="E4691" s="234"/>
      <c r="F4691" s="234"/>
      <c r="G4691" s="234"/>
      <c r="H4691" s="234"/>
      <c r="I4691" s="235"/>
      <c r="J4691" s="196" t="s">
        <v>1</v>
      </c>
    </row>
    <row r="4692" spans="1:10" ht="14.25" customHeight="1" x14ac:dyDescent="0.25">
      <c r="A4692" s="195" t="s">
        <v>74</v>
      </c>
      <c r="B4692" s="195" t="s">
        <v>75</v>
      </c>
      <c r="C4692" s="195" t="s">
        <v>29</v>
      </c>
      <c r="D4692" s="236" t="s">
        <v>30</v>
      </c>
      <c r="E4692" s="237"/>
      <c r="F4692" s="238"/>
      <c r="G4692" s="195" t="s">
        <v>2635</v>
      </c>
      <c r="H4692" s="195" t="s">
        <v>1465</v>
      </c>
      <c r="I4692" s="194" t="s">
        <v>2634</v>
      </c>
      <c r="J4692" s="193" t="s">
        <v>76</v>
      </c>
    </row>
    <row r="4693" spans="1:10" ht="14.25" customHeight="1" x14ac:dyDescent="0.25">
      <c r="A4693" s="192" t="s">
        <v>2643</v>
      </c>
      <c r="B4693" s="192" t="s">
        <v>2630</v>
      </c>
      <c r="C4693" s="192" t="s">
        <v>2784</v>
      </c>
      <c r="D4693" s="230" t="s">
        <v>1998</v>
      </c>
      <c r="E4693" s="231"/>
      <c r="F4693" s="232"/>
      <c r="G4693" s="192" t="s">
        <v>1</v>
      </c>
      <c r="H4693" s="191">
        <v>9.9000000000000008E-3</v>
      </c>
      <c r="I4693" s="190">
        <v>46.745399999999997</v>
      </c>
      <c r="J4693" s="189">
        <v>0.46</v>
      </c>
    </row>
    <row r="4694" spans="1:10" ht="14.25" customHeight="1" x14ac:dyDescent="0.25">
      <c r="A4694" s="192" t="s">
        <v>2643</v>
      </c>
      <c r="B4694" s="192" t="s">
        <v>2630</v>
      </c>
      <c r="C4694" s="192" t="s">
        <v>3309</v>
      </c>
      <c r="D4694" s="230" t="s">
        <v>2209</v>
      </c>
      <c r="E4694" s="231"/>
      <c r="F4694" s="232"/>
      <c r="G4694" s="192" t="s">
        <v>1</v>
      </c>
      <c r="H4694" s="191">
        <v>1</v>
      </c>
      <c r="I4694" s="190">
        <v>1.9686999999999999</v>
      </c>
      <c r="J4694" s="189">
        <v>1.97</v>
      </c>
    </row>
    <row r="4695" spans="1:10" ht="14.25" customHeight="1" x14ac:dyDescent="0.25">
      <c r="A4695" s="192" t="s">
        <v>2643</v>
      </c>
      <c r="B4695" s="192" t="s">
        <v>2630</v>
      </c>
      <c r="C4695" s="192" t="s">
        <v>2782</v>
      </c>
      <c r="D4695" s="230" t="s">
        <v>1928</v>
      </c>
      <c r="E4695" s="231"/>
      <c r="F4695" s="232"/>
      <c r="G4695" s="192" t="s">
        <v>1</v>
      </c>
      <c r="H4695" s="191">
        <v>1.4999999999999999E-2</v>
      </c>
      <c r="I4695" s="190">
        <v>52.967399999999998</v>
      </c>
      <c r="J4695" s="189">
        <v>0.79</v>
      </c>
    </row>
    <row r="4696" spans="1:10" ht="14.25" customHeight="1" x14ac:dyDescent="0.25">
      <c r="A4696" s="192" t="s">
        <v>2643</v>
      </c>
      <c r="B4696" s="192" t="s">
        <v>2630</v>
      </c>
      <c r="C4696" s="192" t="s">
        <v>2776</v>
      </c>
      <c r="D4696" s="230" t="s">
        <v>2260</v>
      </c>
      <c r="E4696" s="231"/>
      <c r="F4696" s="232"/>
      <c r="G4696" s="192" t="s">
        <v>1</v>
      </c>
      <c r="H4696" s="191">
        <v>7.1000000000000004E-3</v>
      </c>
      <c r="I4696" s="190">
        <v>1.4663999999999999</v>
      </c>
      <c r="J4696" s="189">
        <v>0.01</v>
      </c>
    </row>
    <row r="4697" spans="1:10" ht="14.25" customHeight="1" x14ac:dyDescent="0.25">
      <c r="A4697" s="192" t="s">
        <v>2631</v>
      </c>
      <c r="B4697" s="192" t="s">
        <v>2630</v>
      </c>
      <c r="C4697" s="192" t="s">
        <v>2723</v>
      </c>
      <c r="D4697" s="230" t="s">
        <v>2722</v>
      </c>
      <c r="E4697" s="231"/>
      <c r="F4697" s="232"/>
      <c r="G4697" s="192" t="s">
        <v>0</v>
      </c>
      <c r="H4697" s="191">
        <v>9.86036E-2</v>
      </c>
      <c r="I4697" s="190">
        <v>6.7</v>
      </c>
      <c r="J4697" s="189">
        <v>1.44</v>
      </c>
    </row>
    <row r="4698" spans="1:10" ht="14.25" customHeight="1" x14ac:dyDescent="0.25">
      <c r="A4698" s="192" t="s">
        <v>2631</v>
      </c>
      <c r="B4698" s="192" t="s">
        <v>2630</v>
      </c>
      <c r="C4698" s="192" t="s">
        <v>2719</v>
      </c>
      <c r="D4698" s="230" t="s">
        <v>2718</v>
      </c>
      <c r="E4698" s="231"/>
      <c r="F4698" s="232"/>
      <c r="G4698" s="192" t="s">
        <v>0</v>
      </c>
      <c r="H4698" s="191">
        <v>9.86036E-2</v>
      </c>
      <c r="I4698" s="190">
        <v>8.93</v>
      </c>
      <c r="J4698" s="189">
        <v>1.93</v>
      </c>
    </row>
    <row r="4699" spans="1:10" ht="14.25" customHeight="1" x14ac:dyDescent="0.25">
      <c r="A4699" s="239" t="s">
        <v>2627</v>
      </c>
      <c r="B4699" s="240"/>
      <c r="C4699" s="240"/>
      <c r="D4699" s="240"/>
      <c r="E4699" s="241"/>
      <c r="F4699" s="188">
        <v>1.54</v>
      </c>
      <c r="G4699" s="239" t="s">
        <v>2626</v>
      </c>
      <c r="H4699" s="240"/>
      <c r="I4699" s="241"/>
      <c r="J4699" s="188">
        <v>8</v>
      </c>
    </row>
    <row r="4700" spans="1:10" ht="14.25" customHeight="1" x14ac:dyDescent="0.25">
      <c r="A4700" s="239" t="s">
        <v>2625</v>
      </c>
      <c r="B4700" s="240"/>
      <c r="C4700" s="240"/>
      <c r="D4700" s="240"/>
      <c r="E4700" s="241"/>
      <c r="F4700" s="188">
        <v>1.83</v>
      </c>
      <c r="G4700" s="239" t="s">
        <v>2624</v>
      </c>
      <c r="H4700" s="240"/>
      <c r="I4700" s="241"/>
      <c r="J4700" s="188">
        <v>1.8</v>
      </c>
    </row>
    <row r="4701" spans="1:10" ht="14.25" customHeight="1" x14ac:dyDescent="0.25">
      <c r="A4701" s="239" t="s">
        <v>2623</v>
      </c>
      <c r="B4701" s="240"/>
      <c r="C4701" s="240"/>
      <c r="D4701" s="240"/>
      <c r="E4701" s="241"/>
      <c r="F4701" s="188">
        <v>3.37</v>
      </c>
      <c r="G4701" s="239" t="s">
        <v>2622</v>
      </c>
      <c r="H4701" s="240"/>
      <c r="I4701" s="241"/>
      <c r="J4701" s="188">
        <v>9.8000000000000007</v>
      </c>
    </row>
    <row r="4702" spans="1:10" ht="14.25" customHeight="1" x14ac:dyDescent="0.25">
      <c r="A4702" s="196" t="s">
        <v>1438</v>
      </c>
      <c r="B4702" s="196" t="s">
        <v>2630</v>
      </c>
      <c r="C4702" s="196" t="s">
        <v>3308</v>
      </c>
      <c r="D4702" s="233" t="s">
        <v>609</v>
      </c>
      <c r="E4702" s="234"/>
      <c r="F4702" s="234"/>
      <c r="G4702" s="234"/>
      <c r="H4702" s="234"/>
      <c r="I4702" s="235"/>
      <c r="J4702" s="196" t="s">
        <v>1</v>
      </c>
    </row>
    <row r="4703" spans="1:10" ht="14.25" customHeight="1" x14ac:dyDescent="0.25">
      <c r="A4703" s="195" t="s">
        <v>74</v>
      </c>
      <c r="B4703" s="195" t="s">
        <v>75</v>
      </c>
      <c r="C4703" s="195" t="s">
        <v>29</v>
      </c>
      <c r="D4703" s="236" t="s">
        <v>30</v>
      </c>
      <c r="E4703" s="237"/>
      <c r="F4703" s="238"/>
      <c r="G4703" s="195" t="s">
        <v>2635</v>
      </c>
      <c r="H4703" s="195" t="s">
        <v>1465</v>
      </c>
      <c r="I4703" s="194" t="s">
        <v>2634</v>
      </c>
      <c r="J4703" s="193" t="s">
        <v>76</v>
      </c>
    </row>
    <row r="4704" spans="1:10" ht="14.25" customHeight="1" x14ac:dyDescent="0.25">
      <c r="A4704" s="192" t="s">
        <v>2643</v>
      </c>
      <c r="B4704" s="192" t="s">
        <v>2630</v>
      </c>
      <c r="C4704" s="192" t="s">
        <v>3296</v>
      </c>
      <c r="D4704" s="230" t="s">
        <v>1943</v>
      </c>
      <c r="E4704" s="231"/>
      <c r="F4704" s="232"/>
      <c r="G4704" s="192" t="s">
        <v>1</v>
      </c>
      <c r="H4704" s="191">
        <v>2</v>
      </c>
      <c r="I4704" s="190">
        <v>1.8956999999999999</v>
      </c>
      <c r="J4704" s="189">
        <v>3.79</v>
      </c>
    </row>
    <row r="4705" spans="1:10" ht="14.25" customHeight="1" x14ac:dyDescent="0.25">
      <c r="A4705" s="192" t="s">
        <v>2643</v>
      </c>
      <c r="B4705" s="192" t="s">
        <v>2630</v>
      </c>
      <c r="C4705" s="192" t="s">
        <v>3307</v>
      </c>
      <c r="D4705" s="230" t="s">
        <v>2136</v>
      </c>
      <c r="E4705" s="231"/>
      <c r="F4705" s="232"/>
      <c r="G4705" s="192" t="s">
        <v>1</v>
      </c>
      <c r="H4705" s="191">
        <v>1</v>
      </c>
      <c r="I4705" s="190">
        <v>2.5762999999999998</v>
      </c>
      <c r="J4705" s="189">
        <v>2.58</v>
      </c>
    </row>
    <row r="4706" spans="1:10" ht="22.9" customHeight="1" x14ac:dyDescent="0.25">
      <c r="A4706" s="192" t="s">
        <v>2643</v>
      </c>
      <c r="B4706" s="192" t="s">
        <v>2630</v>
      </c>
      <c r="C4706" s="192" t="s">
        <v>3295</v>
      </c>
      <c r="D4706" s="230" t="s">
        <v>2055</v>
      </c>
      <c r="E4706" s="231"/>
      <c r="F4706" s="232"/>
      <c r="G4706" s="192" t="s">
        <v>1</v>
      </c>
      <c r="H4706" s="191">
        <v>0.05</v>
      </c>
      <c r="I4706" s="190">
        <v>19.2896</v>
      </c>
      <c r="J4706" s="189">
        <v>0.96</v>
      </c>
    </row>
    <row r="4707" spans="1:10" ht="8.65" customHeight="1" x14ac:dyDescent="0.25"/>
    <row r="4708" spans="1:10" ht="11.25" customHeight="1" x14ac:dyDescent="0.25">
      <c r="A4708" s="242" t="s">
        <v>2621</v>
      </c>
      <c r="B4708" s="242"/>
      <c r="C4708" s="242"/>
      <c r="D4708" s="242"/>
      <c r="E4708" s="242"/>
      <c r="F4708" s="242"/>
      <c r="G4708" s="242"/>
      <c r="H4708" s="242"/>
      <c r="I4708" s="242"/>
      <c r="J4708" s="242"/>
    </row>
    <row r="4709" spans="1:10" ht="11.25" customHeight="1" x14ac:dyDescent="0.25">
      <c r="A4709" s="242" t="s">
        <v>2620</v>
      </c>
      <c r="B4709" s="242"/>
      <c r="C4709" s="242"/>
      <c r="D4709" s="242"/>
      <c r="E4709" s="242"/>
      <c r="F4709" s="242"/>
      <c r="G4709" s="242"/>
      <c r="H4709" s="242"/>
      <c r="I4709" s="242"/>
      <c r="J4709" s="242"/>
    </row>
    <row r="4710" spans="1:10" ht="11.25" customHeight="1" x14ac:dyDescent="0.25">
      <c r="A4710" s="242" t="s">
        <v>2619</v>
      </c>
      <c r="B4710" s="242"/>
      <c r="C4710" s="242"/>
      <c r="D4710" s="242"/>
      <c r="E4710" s="242"/>
      <c r="F4710" s="242"/>
      <c r="G4710" s="242"/>
      <c r="H4710" s="242"/>
      <c r="I4710" s="242"/>
      <c r="J4710" s="242"/>
    </row>
    <row r="4711" spans="1:10" ht="70.900000000000006" customHeight="1" x14ac:dyDescent="0.25"/>
    <row r="4712" spans="1:10" ht="14.25" customHeight="1" x14ac:dyDescent="0.25">
      <c r="A4712" s="210" t="s">
        <v>2673</v>
      </c>
      <c r="B4712" s="211"/>
      <c r="C4712" s="211"/>
      <c r="D4712" s="211"/>
      <c r="E4712" s="211"/>
      <c r="F4712" s="211"/>
      <c r="G4712" s="211"/>
      <c r="H4712" s="211"/>
      <c r="I4712" s="211"/>
      <c r="J4712" s="212"/>
    </row>
    <row r="4713" spans="1:10" ht="14.25" customHeight="1" x14ac:dyDescent="0.25">
      <c r="A4713" s="200" t="s">
        <v>2672</v>
      </c>
      <c r="B4713" s="213" t="s">
        <v>77</v>
      </c>
      <c r="C4713" s="214"/>
      <c r="D4713" s="214"/>
      <c r="E4713" s="214"/>
      <c r="F4713" s="214"/>
      <c r="G4713" s="214"/>
      <c r="H4713" s="215"/>
      <c r="I4713" s="197" t="s">
        <v>2671</v>
      </c>
      <c r="J4713" s="192" t="s">
        <v>3306</v>
      </c>
    </row>
    <row r="4714" spans="1:10" ht="14.25" customHeight="1" x14ac:dyDescent="0.25">
      <c r="A4714" s="200" t="s">
        <v>81</v>
      </c>
      <c r="B4714" s="213" t="s">
        <v>85</v>
      </c>
      <c r="C4714" s="214"/>
      <c r="D4714" s="214"/>
      <c r="E4714" s="214"/>
      <c r="F4714" s="214"/>
      <c r="G4714" s="214"/>
      <c r="H4714" s="215"/>
      <c r="I4714" s="197" t="s">
        <v>2669</v>
      </c>
      <c r="J4714" s="202">
        <v>45477</v>
      </c>
    </row>
    <row r="4715" spans="1:10" ht="14.25" customHeight="1" x14ac:dyDescent="0.25">
      <c r="A4715" s="199" t="s">
        <v>2668</v>
      </c>
      <c r="B4715" s="213" t="s">
        <v>2667</v>
      </c>
      <c r="C4715" s="214"/>
      <c r="D4715" s="214"/>
      <c r="E4715" s="214"/>
      <c r="F4715" s="214"/>
      <c r="G4715" s="214"/>
      <c r="H4715" s="215"/>
      <c r="I4715" s="216" t="s">
        <v>2666</v>
      </c>
      <c r="J4715" s="217"/>
    </row>
    <row r="4716" spans="1:10" ht="14.25" customHeight="1" x14ac:dyDescent="0.25">
      <c r="A4716" s="218" t="s">
        <v>2665</v>
      </c>
      <c r="B4716" s="221" t="s">
        <v>2664</v>
      </c>
      <c r="C4716" s="222"/>
      <c r="D4716" s="222"/>
      <c r="E4716" s="222"/>
      <c r="F4716" s="222"/>
      <c r="G4716" s="222"/>
      <c r="H4716" s="223"/>
      <c r="I4716" s="197" t="s">
        <v>2663</v>
      </c>
      <c r="J4716" s="192" t="s">
        <v>2662</v>
      </c>
    </row>
    <row r="4717" spans="1:10" ht="14.25" customHeight="1" x14ac:dyDescent="0.25">
      <c r="A4717" s="219"/>
      <c r="B4717" s="224"/>
      <c r="C4717" s="225"/>
      <c r="D4717" s="225"/>
      <c r="E4717" s="225"/>
      <c r="F4717" s="225"/>
      <c r="G4717" s="225"/>
      <c r="H4717" s="226"/>
      <c r="I4717" s="198" t="s">
        <v>2661</v>
      </c>
      <c r="J4717" s="192" t="s">
        <v>2660</v>
      </c>
    </row>
    <row r="4718" spans="1:10" ht="14.25" customHeight="1" x14ac:dyDescent="0.25">
      <c r="A4718" s="219"/>
      <c r="B4718" s="224"/>
      <c r="C4718" s="225"/>
      <c r="D4718" s="225"/>
      <c r="E4718" s="225"/>
      <c r="F4718" s="225"/>
      <c r="G4718" s="225"/>
      <c r="H4718" s="226"/>
      <c r="I4718" s="216" t="s">
        <v>27</v>
      </c>
      <c r="J4718" s="217"/>
    </row>
    <row r="4719" spans="1:10" ht="14.25" customHeight="1" x14ac:dyDescent="0.25">
      <c r="A4719" s="219"/>
      <c r="B4719" s="227"/>
      <c r="C4719" s="228"/>
      <c r="D4719" s="228"/>
      <c r="E4719" s="228"/>
      <c r="F4719" s="228"/>
      <c r="G4719" s="228"/>
      <c r="H4719" s="229"/>
      <c r="I4719" s="197" t="s">
        <v>2659</v>
      </c>
      <c r="J4719" s="192" t="s">
        <v>2658</v>
      </c>
    </row>
    <row r="4720" spans="1:10" ht="14.25" customHeight="1" x14ac:dyDescent="0.25">
      <c r="A4720" s="220"/>
      <c r="B4720" s="230" t="s">
        <v>2383</v>
      </c>
      <c r="C4720" s="231"/>
      <c r="D4720" s="232"/>
      <c r="E4720" s="230" t="s">
        <v>2383</v>
      </c>
      <c r="F4720" s="231"/>
      <c r="G4720" s="231"/>
      <c r="H4720" s="232"/>
      <c r="I4720" s="197" t="s">
        <v>2657</v>
      </c>
      <c r="J4720" s="192" t="s">
        <v>2383</v>
      </c>
    </row>
    <row r="4721" spans="1:10" ht="14.25" customHeight="1" x14ac:dyDescent="0.25">
      <c r="A4721" s="197" t="s">
        <v>2656</v>
      </c>
      <c r="B4721" s="230" t="s">
        <v>2655</v>
      </c>
      <c r="C4721" s="231"/>
      <c r="D4721" s="231"/>
      <c r="E4721" s="231"/>
      <c r="F4721" s="231"/>
      <c r="G4721" s="231"/>
      <c r="H4721" s="231"/>
      <c r="I4721" s="231"/>
      <c r="J4721" s="232"/>
    </row>
    <row r="4722" spans="1:10" ht="14.25" customHeight="1" x14ac:dyDescent="0.25">
      <c r="A4722" s="192" t="s">
        <v>2631</v>
      </c>
      <c r="B4722" s="192" t="s">
        <v>2630</v>
      </c>
      <c r="C4722" s="192" t="s">
        <v>2723</v>
      </c>
      <c r="D4722" s="230" t="s">
        <v>2722</v>
      </c>
      <c r="E4722" s="231"/>
      <c r="F4722" s="232"/>
      <c r="G4722" s="192" t="s">
        <v>0</v>
      </c>
      <c r="H4722" s="191">
        <v>0.1183028</v>
      </c>
      <c r="I4722" s="190">
        <v>6.7</v>
      </c>
      <c r="J4722" s="189">
        <v>1.73</v>
      </c>
    </row>
    <row r="4723" spans="1:10" ht="14.25" customHeight="1" x14ac:dyDescent="0.25">
      <c r="A4723" s="192" t="s">
        <v>2631</v>
      </c>
      <c r="B4723" s="192" t="s">
        <v>2630</v>
      </c>
      <c r="C4723" s="192" t="s">
        <v>2719</v>
      </c>
      <c r="D4723" s="230" t="s">
        <v>2718</v>
      </c>
      <c r="E4723" s="231"/>
      <c r="F4723" s="232"/>
      <c r="G4723" s="192" t="s">
        <v>0</v>
      </c>
      <c r="H4723" s="191">
        <v>0.1183028</v>
      </c>
      <c r="I4723" s="190">
        <v>8.93</v>
      </c>
      <c r="J4723" s="189">
        <v>2.31</v>
      </c>
    </row>
    <row r="4724" spans="1:10" ht="14.25" customHeight="1" x14ac:dyDescent="0.25">
      <c r="A4724" s="239" t="s">
        <v>2627</v>
      </c>
      <c r="B4724" s="240"/>
      <c r="C4724" s="240"/>
      <c r="D4724" s="240"/>
      <c r="E4724" s="241"/>
      <c r="F4724" s="188">
        <v>1.85</v>
      </c>
      <c r="G4724" s="239" t="s">
        <v>2626</v>
      </c>
      <c r="H4724" s="240"/>
      <c r="I4724" s="241"/>
      <c r="J4724" s="188">
        <v>13.05</v>
      </c>
    </row>
    <row r="4725" spans="1:10" ht="14.25" customHeight="1" x14ac:dyDescent="0.25">
      <c r="A4725" s="239" t="s">
        <v>2625</v>
      </c>
      <c r="B4725" s="240"/>
      <c r="C4725" s="240"/>
      <c r="D4725" s="240"/>
      <c r="E4725" s="241"/>
      <c r="F4725" s="188">
        <v>2.2000000000000002</v>
      </c>
      <c r="G4725" s="239" t="s">
        <v>2624</v>
      </c>
      <c r="H4725" s="240"/>
      <c r="I4725" s="241"/>
      <c r="J4725" s="188">
        <v>2.93</v>
      </c>
    </row>
    <row r="4726" spans="1:10" ht="14.25" customHeight="1" x14ac:dyDescent="0.25">
      <c r="A4726" s="239" t="s">
        <v>2623</v>
      </c>
      <c r="B4726" s="240"/>
      <c r="C4726" s="240"/>
      <c r="D4726" s="240"/>
      <c r="E4726" s="241"/>
      <c r="F4726" s="188">
        <v>4.05</v>
      </c>
      <c r="G4726" s="239" t="s">
        <v>2622</v>
      </c>
      <c r="H4726" s="240"/>
      <c r="I4726" s="241"/>
      <c r="J4726" s="188">
        <v>15.98</v>
      </c>
    </row>
    <row r="4727" spans="1:10" ht="14.25" customHeight="1" x14ac:dyDescent="0.25">
      <c r="A4727" s="196" t="s">
        <v>1439</v>
      </c>
      <c r="B4727" s="196" t="s">
        <v>2642</v>
      </c>
      <c r="C4727" s="196" t="s">
        <v>3305</v>
      </c>
      <c r="D4727" s="233" t="s">
        <v>622</v>
      </c>
      <c r="E4727" s="234"/>
      <c r="F4727" s="234"/>
      <c r="G4727" s="234"/>
      <c r="H4727" s="234"/>
      <c r="I4727" s="235"/>
      <c r="J4727" s="196" t="s">
        <v>1</v>
      </c>
    </row>
    <row r="4728" spans="1:10" ht="14.25" customHeight="1" x14ac:dyDescent="0.25">
      <c r="A4728" s="195" t="s">
        <v>74</v>
      </c>
      <c r="B4728" s="195" t="s">
        <v>75</v>
      </c>
      <c r="C4728" s="195" t="s">
        <v>29</v>
      </c>
      <c r="D4728" s="236" t="s">
        <v>30</v>
      </c>
      <c r="E4728" s="237"/>
      <c r="F4728" s="238"/>
      <c r="G4728" s="195" t="s">
        <v>2635</v>
      </c>
      <c r="H4728" s="195" t="s">
        <v>1465</v>
      </c>
      <c r="I4728" s="194" t="s">
        <v>2634</v>
      </c>
      <c r="J4728" s="193" t="s">
        <v>76</v>
      </c>
    </row>
    <row r="4729" spans="1:10" ht="14.25" customHeight="1" x14ac:dyDescent="0.25">
      <c r="A4729" s="192" t="s">
        <v>2643</v>
      </c>
      <c r="B4729" s="192" t="s">
        <v>2642</v>
      </c>
      <c r="C4729" s="192" t="s">
        <v>2354</v>
      </c>
      <c r="D4729" s="230" t="s">
        <v>2355</v>
      </c>
      <c r="E4729" s="231"/>
      <c r="F4729" s="232"/>
      <c r="G4729" s="192" t="s">
        <v>1</v>
      </c>
      <c r="H4729" s="191">
        <v>1</v>
      </c>
      <c r="I4729" s="190">
        <v>8.9116</v>
      </c>
      <c r="J4729" s="189">
        <v>8.91</v>
      </c>
    </row>
    <row r="4730" spans="1:10" ht="14.25" customHeight="1" x14ac:dyDescent="0.25">
      <c r="A4730" s="192" t="s">
        <v>2643</v>
      </c>
      <c r="B4730" s="192" t="s">
        <v>2642</v>
      </c>
      <c r="C4730" s="192" t="s">
        <v>2164</v>
      </c>
      <c r="D4730" s="230" t="s">
        <v>2165</v>
      </c>
      <c r="E4730" s="231"/>
      <c r="F4730" s="232"/>
      <c r="G4730" s="192" t="s">
        <v>1606</v>
      </c>
      <c r="H4730" s="191">
        <v>2.1999999999999999E-2</v>
      </c>
      <c r="I4730" s="190">
        <v>35.711300000000001</v>
      </c>
      <c r="J4730" s="189">
        <v>0.79</v>
      </c>
    </row>
    <row r="4731" spans="1:10" ht="14.25" customHeight="1" x14ac:dyDescent="0.25">
      <c r="A4731" s="192" t="s">
        <v>2643</v>
      </c>
      <c r="B4731" s="192" t="s">
        <v>2630</v>
      </c>
      <c r="C4731" s="192" t="s">
        <v>2791</v>
      </c>
      <c r="D4731" s="230" t="s">
        <v>2158</v>
      </c>
      <c r="E4731" s="231"/>
      <c r="F4731" s="232"/>
      <c r="G4731" s="192" t="s">
        <v>1</v>
      </c>
      <c r="H4731" s="191">
        <v>6.0999999999999999E-2</v>
      </c>
      <c r="I4731" s="190">
        <v>6.0761000000000003</v>
      </c>
      <c r="J4731" s="189">
        <v>0.37</v>
      </c>
    </row>
    <row r="4732" spans="1:10" ht="14.25" customHeight="1" x14ac:dyDescent="0.25">
      <c r="A4732" s="192" t="s">
        <v>2631</v>
      </c>
      <c r="B4732" s="192" t="s">
        <v>2630</v>
      </c>
      <c r="C4732" s="192" t="s">
        <v>2723</v>
      </c>
      <c r="D4732" s="230" t="s">
        <v>2722</v>
      </c>
      <c r="E4732" s="231"/>
      <c r="F4732" s="232"/>
      <c r="G4732" s="192" t="s">
        <v>0</v>
      </c>
      <c r="H4732" s="191">
        <v>0.21771509999999999</v>
      </c>
      <c r="I4732" s="190">
        <v>6.7</v>
      </c>
      <c r="J4732" s="189">
        <v>3.19</v>
      </c>
    </row>
    <row r="4733" spans="1:10" ht="14.25" customHeight="1" x14ac:dyDescent="0.25">
      <c r="A4733" s="192" t="s">
        <v>2631</v>
      </c>
      <c r="B4733" s="192" t="s">
        <v>2630</v>
      </c>
      <c r="C4733" s="192" t="s">
        <v>2719</v>
      </c>
      <c r="D4733" s="230" t="s">
        <v>2718</v>
      </c>
      <c r="E4733" s="231"/>
      <c r="F4733" s="232"/>
      <c r="G4733" s="192" t="s">
        <v>0</v>
      </c>
      <c r="H4733" s="191">
        <v>0.21771509999999999</v>
      </c>
      <c r="I4733" s="190">
        <v>8.93</v>
      </c>
      <c r="J4733" s="189">
        <v>4.25</v>
      </c>
    </row>
    <row r="4734" spans="1:10" ht="14.25" customHeight="1" x14ac:dyDescent="0.25">
      <c r="A4734" s="239" t="s">
        <v>2627</v>
      </c>
      <c r="B4734" s="240"/>
      <c r="C4734" s="240"/>
      <c r="D4734" s="240"/>
      <c r="E4734" s="241"/>
      <c r="F4734" s="188">
        <v>3.4</v>
      </c>
      <c r="G4734" s="239" t="s">
        <v>2626</v>
      </c>
      <c r="H4734" s="240"/>
      <c r="I4734" s="241"/>
      <c r="J4734" s="188">
        <v>20.59</v>
      </c>
    </row>
    <row r="4735" spans="1:10" ht="14.25" customHeight="1" x14ac:dyDescent="0.25">
      <c r="A4735" s="239" t="s">
        <v>2625</v>
      </c>
      <c r="B4735" s="240"/>
      <c r="C4735" s="240"/>
      <c r="D4735" s="240"/>
      <c r="E4735" s="241"/>
      <c r="F4735" s="188">
        <v>4.04</v>
      </c>
      <c r="G4735" s="239" t="s">
        <v>2624</v>
      </c>
      <c r="H4735" s="240"/>
      <c r="I4735" s="241"/>
      <c r="J4735" s="188">
        <v>4.63</v>
      </c>
    </row>
    <row r="4736" spans="1:10" ht="14.25" customHeight="1" x14ac:dyDescent="0.25">
      <c r="A4736" s="239" t="s">
        <v>2623</v>
      </c>
      <c r="B4736" s="240"/>
      <c r="C4736" s="240"/>
      <c r="D4736" s="240"/>
      <c r="E4736" s="241"/>
      <c r="F4736" s="188">
        <v>7.44</v>
      </c>
      <c r="G4736" s="239" t="s">
        <v>2622</v>
      </c>
      <c r="H4736" s="240"/>
      <c r="I4736" s="241"/>
      <c r="J4736" s="188">
        <v>25.22</v>
      </c>
    </row>
    <row r="4737" spans="1:10" ht="14.25" customHeight="1" x14ac:dyDescent="0.25">
      <c r="A4737" s="196" t="s">
        <v>1440</v>
      </c>
      <c r="B4737" s="196" t="s">
        <v>2630</v>
      </c>
      <c r="C4737" s="196" t="s">
        <v>3304</v>
      </c>
      <c r="D4737" s="233" t="s">
        <v>623</v>
      </c>
      <c r="E4737" s="234"/>
      <c r="F4737" s="234"/>
      <c r="G4737" s="234"/>
      <c r="H4737" s="234"/>
      <c r="I4737" s="235"/>
      <c r="J4737" s="196" t="s">
        <v>1</v>
      </c>
    </row>
    <row r="4738" spans="1:10" ht="14.25" customHeight="1" x14ac:dyDescent="0.25">
      <c r="A4738" s="195" t="s">
        <v>74</v>
      </c>
      <c r="B4738" s="195" t="s">
        <v>75</v>
      </c>
      <c r="C4738" s="195" t="s">
        <v>29</v>
      </c>
      <c r="D4738" s="236" t="s">
        <v>30</v>
      </c>
      <c r="E4738" s="237"/>
      <c r="F4738" s="238"/>
      <c r="G4738" s="195" t="s">
        <v>2635</v>
      </c>
      <c r="H4738" s="195" t="s">
        <v>1465</v>
      </c>
      <c r="I4738" s="194" t="s">
        <v>2634</v>
      </c>
      <c r="J4738" s="193" t="s">
        <v>76</v>
      </c>
    </row>
    <row r="4739" spans="1:10" ht="14.25" customHeight="1" x14ac:dyDescent="0.25">
      <c r="A4739" s="192" t="s">
        <v>2643</v>
      </c>
      <c r="B4739" s="192" t="s">
        <v>2630</v>
      </c>
      <c r="C4739" s="192" t="s">
        <v>2784</v>
      </c>
      <c r="D4739" s="230" t="s">
        <v>1998</v>
      </c>
      <c r="E4739" s="231"/>
      <c r="F4739" s="232"/>
      <c r="G4739" s="192" t="s">
        <v>1</v>
      </c>
      <c r="H4739" s="191">
        <v>7.3000000000000001E-3</v>
      </c>
      <c r="I4739" s="190">
        <v>46.745399999999997</v>
      </c>
      <c r="J4739" s="189">
        <v>0.34</v>
      </c>
    </row>
    <row r="4740" spans="1:10" ht="14.25" customHeight="1" x14ac:dyDescent="0.25">
      <c r="A4740" s="192" t="s">
        <v>2643</v>
      </c>
      <c r="B4740" s="192" t="s">
        <v>2630</v>
      </c>
      <c r="C4740" s="192" t="s">
        <v>2782</v>
      </c>
      <c r="D4740" s="230" t="s">
        <v>1928</v>
      </c>
      <c r="E4740" s="231"/>
      <c r="F4740" s="232"/>
      <c r="G4740" s="192" t="s">
        <v>1</v>
      </c>
      <c r="H4740" s="191">
        <v>1.0999999999999999E-2</v>
      </c>
      <c r="I4740" s="190">
        <v>52.967399999999998</v>
      </c>
      <c r="J4740" s="189">
        <v>0.57999999999999996</v>
      </c>
    </row>
    <row r="4741" spans="1:10" ht="14.25" customHeight="1" x14ac:dyDescent="0.25">
      <c r="A4741" s="192" t="s">
        <v>2643</v>
      </c>
      <c r="B4741" s="192" t="s">
        <v>2630</v>
      </c>
      <c r="C4741" s="192" t="s">
        <v>3303</v>
      </c>
      <c r="D4741" s="230" t="s">
        <v>2183</v>
      </c>
      <c r="E4741" s="231"/>
      <c r="F4741" s="232"/>
      <c r="G4741" s="192" t="s">
        <v>1</v>
      </c>
      <c r="H4741" s="191">
        <v>1</v>
      </c>
      <c r="I4741" s="190">
        <v>7.6882999999999999</v>
      </c>
      <c r="J4741" s="189">
        <v>7.69</v>
      </c>
    </row>
    <row r="4742" spans="1:10" ht="14.25" customHeight="1" x14ac:dyDescent="0.25">
      <c r="A4742" s="192" t="s">
        <v>2643</v>
      </c>
      <c r="B4742" s="192" t="s">
        <v>2630</v>
      </c>
      <c r="C4742" s="192" t="s">
        <v>2776</v>
      </c>
      <c r="D4742" s="230" t="s">
        <v>2260</v>
      </c>
      <c r="E4742" s="231"/>
      <c r="F4742" s="232"/>
      <c r="G4742" s="192" t="s">
        <v>1</v>
      </c>
      <c r="H4742" s="191">
        <v>8.0000000000000002E-3</v>
      </c>
      <c r="I4742" s="190">
        <v>1.4663999999999999</v>
      </c>
      <c r="J4742" s="189">
        <v>0.01</v>
      </c>
    </row>
    <row r="4743" spans="1:10" ht="14.25" customHeight="1" x14ac:dyDescent="0.25">
      <c r="A4743" s="192" t="s">
        <v>2631</v>
      </c>
      <c r="B4743" s="192" t="s">
        <v>2630</v>
      </c>
      <c r="C4743" s="192" t="s">
        <v>2723</v>
      </c>
      <c r="D4743" s="230" t="s">
        <v>2722</v>
      </c>
      <c r="E4743" s="231"/>
      <c r="F4743" s="232"/>
      <c r="G4743" s="192" t="s">
        <v>0</v>
      </c>
      <c r="H4743" s="191">
        <v>1.8639800000000002E-2</v>
      </c>
      <c r="I4743" s="190">
        <v>6.7</v>
      </c>
      <c r="J4743" s="189">
        <v>0.27</v>
      </c>
    </row>
    <row r="4744" spans="1:10" ht="14.25" customHeight="1" x14ac:dyDescent="0.25">
      <c r="A4744" s="192" t="s">
        <v>2631</v>
      </c>
      <c r="B4744" s="192" t="s">
        <v>2630</v>
      </c>
      <c r="C4744" s="192" t="s">
        <v>2719</v>
      </c>
      <c r="D4744" s="230" t="s">
        <v>2718</v>
      </c>
      <c r="E4744" s="231"/>
      <c r="F4744" s="232"/>
      <c r="G4744" s="192" t="s">
        <v>0</v>
      </c>
      <c r="H4744" s="191">
        <v>1.8639800000000002E-2</v>
      </c>
      <c r="I4744" s="190">
        <v>8.93</v>
      </c>
      <c r="J4744" s="189">
        <v>0.36</v>
      </c>
    </row>
    <row r="4745" spans="1:10" ht="14.25" customHeight="1" x14ac:dyDescent="0.25">
      <c r="A4745" s="239" t="s">
        <v>2627</v>
      </c>
      <c r="B4745" s="240"/>
      <c r="C4745" s="240"/>
      <c r="D4745" s="240"/>
      <c r="E4745" s="241"/>
      <c r="F4745" s="188">
        <v>0.28999999999999998</v>
      </c>
      <c r="G4745" s="239" t="s">
        <v>2626</v>
      </c>
      <c r="H4745" s="240"/>
      <c r="I4745" s="241"/>
      <c r="J4745" s="188">
        <v>9.52</v>
      </c>
    </row>
    <row r="4746" spans="1:10" ht="14.25" customHeight="1" x14ac:dyDescent="0.25">
      <c r="A4746" s="239" t="s">
        <v>2625</v>
      </c>
      <c r="B4746" s="240"/>
      <c r="C4746" s="240"/>
      <c r="D4746" s="240"/>
      <c r="E4746" s="241"/>
      <c r="F4746" s="188">
        <v>0.35</v>
      </c>
      <c r="G4746" s="239" t="s">
        <v>2624</v>
      </c>
      <c r="H4746" s="240"/>
      <c r="I4746" s="241"/>
      <c r="J4746" s="188">
        <v>2.14</v>
      </c>
    </row>
    <row r="4747" spans="1:10" ht="14.25" customHeight="1" x14ac:dyDescent="0.25">
      <c r="A4747" s="239" t="s">
        <v>2623</v>
      </c>
      <c r="B4747" s="240"/>
      <c r="C4747" s="240"/>
      <c r="D4747" s="240"/>
      <c r="E4747" s="241"/>
      <c r="F4747" s="188">
        <v>0.64</v>
      </c>
      <c r="G4747" s="239" t="s">
        <v>2622</v>
      </c>
      <c r="H4747" s="240"/>
      <c r="I4747" s="241"/>
      <c r="J4747" s="188">
        <v>11.66</v>
      </c>
    </row>
    <row r="4748" spans="1:10" ht="14.25" customHeight="1" x14ac:dyDescent="0.25">
      <c r="A4748" s="196" t="s">
        <v>1441</v>
      </c>
      <c r="B4748" s="196" t="s">
        <v>2630</v>
      </c>
      <c r="C4748" s="196" t="s">
        <v>3302</v>
      </c>
      <c r="D4748" s="233" t="s">
        <v>593</v>
      </c>
      <c r="E4748" s="234"/>
      <c r="F4748" s="234"/>
      <c r="G4748" s="234"/>
      <c r="H4748" s="234"/>
      <c r="I4748" s="235"/>
      <c r="J4748" s="196" t="s">
        <v>10</v>
      </c>
    </row>
    <row r="4749" spans="1:10" ht="14.25" customHeight="1" x14ac:dyDescent="0.25">
      <c r="A4749" s="195" t="s">
        <v>74</v>
      </c>
      <c r="B4749" s="195" t="s">
        <v>75</v>
      </c>
      <c r="C4749" s="195" t="s">
        <v>29</v>
      </c>
      <c r="D4749" s="236" t="s">
        <v>30</v>
      </c>
      <c r="E4749" s="237"/>
      <c r="F4749" s="238"/>
      <c r="G4749" s="195" t="s">
        <v>2635</v>
      </c>
      <c r="H4749" s="195" t="s">
        <v>1465</v>
      </c>
      <c r="I4749" s="194" t="s">
        <v>2634</v>
      </c>
      <c r="J4749" s="193" t="s">
        <v>76</v>
      </c>
    </row>
    <row r="4750" spans="1:10" ht="14.25" customHeight="1" x14ac:dyDescent="0.25">
      <c r="A4750" s="192" t="s">
        <v>2643</v>
      </c>
      <c r="B4750" s="192" t="s">
        <v>2630</v>
      </c>
      <c r="C4750" s="192" t="s">
        <v>3301</v>
      </c>
      <c r="D4750" s="230" t="s">
        <v>1775</v>
      </c>
      <c r="E4750" s="231"/>
      <c r="F4750" s="232"/>
      <c r="G4750" s="192" t="s">
        <v>10</v>
      </c>
      <c r="H4750" s="191">
        <v>1.0548999999999999</v>
      </c>
      <c r="I4750" s="190">
        <v>9.0573999999999995</v>
      </c>
      <c r="J4750" s="189">
        <v>9.5500000000000007</v>
      </c>
    </row>
    <row r="4751" spans="1:10" ht="14.25" customHeight="1" x14ac:dyDescent="0.25">
      <c r="A4751" s="192" t="s">
        <v>2643</v>
      </c>
      <c r="B4751" s="192" t="s">
        <v>2630</v>
      </c>
      <c r="C4751" s="192" t="s">
        <v>2776</v>
      </c>
      <c r="D4751" s="230" t="s">
        <v>2260</v>
      </c>
      <c r="E4751" s="231"/>
      <c r="F4751" s="232"/>
      <c r="G4751" s="192" t="s">
        <v>1</v>
      </c>
      <c r="H4751" s="191">
        <v>1.77E-2</v>
      </c>
      <c r="I4751" s="190">
        <v>1.4663999999999999</v>
      </c>
      <c r="J4751" s="189">
        <v>0.03</v>
      </c>
    </row>
    <row r="4752" spans="1:10" ht="14.25" customHeight="1" x14ac:dyDescent="0.25">
      <c r="A4752" s="192" t="s">
        <v>2631</v>
      </c>
      <c r="B4752" s="192" t="s">
        <v>2630</v>
      </c>
      <c r="C4752" s="192" t="s">
        <v>2723</v>
      </c>
      <c r="D4752" s="230" t="s">
        <v>2722</v>
      </c>
      <c r="E4752" s="231"/>
      <c r="F4752" s="232"/>
      <c r="G4752" s="192" t="s">
        <v>0</v>
      </c>
      <c r="H4752" s="191">
        <v>0.24882170000000001</v>
      </c>
      <c r="I4752" s="190">
        <v>6.7</v>
      </c>
      <c r="J4752" s="189">
        <v>3.65</v>
      </c>
    </row>
    <row r="4753" spans="1:10" ht="14.25" customHeight="1" x14ac:dyDescent="0.25">
      <c r="A4753" s="192" t="s">
        <v>2631</v>
      </c>
      <c r="B4753" s="192" t="s">
        <v>2630</v>
      </c>
      <c r="C4753" s="192" t="s">
        <v>2719</v>
      </c>
      <c r="D4753" s="230" t="s">
        <v>2718</v>
      </c>
      <c r="E4753" s="231"/>
      <c r="F4753" s="232"/>
      <c r="G4753" s="192" t="s">
        <v>0</v>
      </c>
      <c r="H4753" s="191">
        <v>0.24882170000000001</v>
      </c>
      <c r="I4753" s="190">
        <v>8.93</v>
      </c>
      <c r="J4753" s="189">
        <v>4.8600000000000003</v>
      </c>
    </row>
    <row r="4754" spans="1:10" ht="14.25" customHeight="1" x14ac:dyDescent="0.25">
      <c r="A4754" s="239" t="s">
        <v>2627</v>
      </c>
      <c r="B4754" s="240"/>
      <c r="C4754" s="240"/>
      <c r="D4754" s="240"/>
      <c r="E4754" s="241"/>
      <c r="F4754" s="188">
        <v>3.89</v>
      </c>
      <c r="G4754" s="239" t="s">
        <v>2626</v>
      </c>
      <c r="H4754" s="240"/>
      <c r="I4754" s="241"/>
      <c r="J4754" s="188">
        <v>21.6</v>
      </c>
    </row>
    <row r="4755" spans="1:10" ht="14.25" customHeight="1" x14ac:dyDescent="0.25">
      <c r="A4755" s="239" t="s">
        <v>2625</v>
      </c>
      <c r="B4755" s="240"/>
      <c r="C4755" s="240"/>
      <c r="D4755" s="240"/>
      <c r="E4755" s="241"/>
      <c r="F4755" s="188">
        <v>4.6100000000000003</v>
      </c>
      <c r="G4755" s="239" t="s">
        <v>2624</v>
      </c>
      <c r="H4755" s="240"/>
      <c r="I4755" s="241"/>
      <c r="J4755" s="188">
        <v>4.8499999999999996</v>
      </c>
    </row>
    <row r="4756" spans="1:10" ht="14.25" customHeight="1" x14ac:dyDescent="0.25">
      <c r="A4756" s="239" t="s">
        <v>2623</v>
      </c>
      <c r="B4756" s="240"/>
      <c r="C4756" s="240"/>
      <c r="D4756" s="240"/>
      <c r="E4756" s="241"/>
      <c r="F4756" s="188">
        <v>8.5</v>
      </c>
      <c r="G4756" s="239" t="s">
        <v>2622</v>
      </c>
      <c r="H4756" s="240"/>
      <c r="I4756" s="241"/>
      <c r="J4756" s="188">
        <v>26.45</v>
      </c>
    </row>
    <row r="4757" spans="1:10" ht="14.25" customHeight="1" x14ac:dyDescent="0.25">
      <c r="A4757" s="196" t="s">
        <v>1442</v>
      </c>
      <c r="B4757" s="196" t="s">
        <v>2630</v>
      </c>
      <c r="C4757" s="196" t="s">
        <v>3300</v>
      </c>
      <c r="D4757" s="233" t="s">
        <v>624</v>
      </c>
      <c r="E4757" s="234"/>
      <c r="F4757" s="234"/>
      <c r="G4757" s="234"/>
      <c r="H4757" s="234"/>
      <c r="I4757" s="235"/>
      <c r="J4757" s="196" t="s">
        <v>1</v>
      </c>
    </row>
    <row r="4758" spans="1:10" ht="14.25" customHeight="1" x14ac:dyDescent="0.25">
      <c r="A4758" s="195" t="s">
        <v>74</v>
      </c>
      <c r="B4758" s="195" t="s">
        <v>75</v>
      </c>
      <c r="C4758" s="195" t="s">
        <v>29</v>
      </c>
      <c r="D4758" s="236" t="s">
        <v>30</v>
      </c>
      <c r="E4758" s="237"/>
      <c r="F4758" s="238"/>
      <c r="G4758" s="195" t="s">
        <v>2635</v>
      </c>
      <c r="H4758" s="195" t="s">
        <v>1465</v>
      </c>
      <c r="I4758" s="194" t="s">
        <v>2634</v>
      </c>
      <c r="J4758" s="193" t="s">
        <v>76</v>
      </c>
    </row>
    <row r="4759" spans="1:10" ht="14.25" customHeight="1" x14ac:dyDescent="0.25">
      <c r="A4759" s="192" t="s">
        <v>2643</v>
      </c>
      <c r="B4759" s="192" t="s">
        <v>2630</v>
      </c>
      <c r="C4759" s="192" t="s">
        <v>3299</v>
      </c>
      <c r="D4759" s="230" t="s">
        <v>2022</v>
      </c>
      <c r="E4759" s="231"/>
      <c r="F4759" s="232"/>
      <c r="G4759" s="192" t="s">
        <v>1</v>
      </c>
      <c r="H4759" s="191">
        <v>2</v>
      </c>
      <c r="I4759" s="190">
        <v>3.3620999999999999</v>
      </c>
      <c r="J4759" s="189">
        <v>6.72</v>
      </c>
    </row>
    <row r="4760" spans="1:10" ht="14.25" customHeight="1" x14ac:dyDescent="0.25">
      <c r="A4760" s="192" t="s">
        <v>2643</v>
      </c>
      <c r="B4760" s="192" t="s">
        <v>2630</v>
      </c>
      <c r="C4760" s="192" t="s">
        <v>3296</v>
      </c>
      <c r="D4760" s="230" t="s">
        <v>1943</v>
      </c>
      <c r="E4760" s="231"/>
      <c r="F4760" s="232"/>
      <c r="G4760" s="192" t="s">
        <v>1</v>
      </c>
      <c r="H4760" s="191">
        <v>1</v>
      </c>
      <c r="I4760" s="190">
        <v>1.8956999999999999</v>
      </c>
      <c r="J4760" s="189">
        <v>1.9</v>
      </c>
    </row>
    <row r="4761" spans="1:10" ht="22.9" customHeight="1" x14ac:dyDescent="0.25">
      <c r="A4761" s="192" t="s">
        <v>2643</v>
      </c>
      <c r="B4761" s="192" t="s">
        <v>2630</v>
      </c>
      <c r="C4761" s="192" t="s">
        <v>3295</v>
      </c>
      <c r="D4761" s="230" t="s">
        <v>2055</v>
      </c>
      <c r="E4761" s="231"/>
      <c r="F4761" s="232"/>
      <c r="G4761" s="192" t="s">
        <v>1</v>
      </c>
      <c r="H4761" s="191">
        <v>0.14000000000000001</v>
      </c>
      <c r="I4761" s="190">
        <v>19.2896</v>
      </c>
      <c r="J4761" s="189">
        <v>2.7</v>
      </c>
    </row>
    <row r="4762" spans="1:10" ht="14.25" customHeight="1" x14ac:dyDescent="0.25">
      <c r="A4762" s="192" t="s">
        <v>2643</v>
      </c>
      <c r="B4762" s="192" t="s">
        <v>2630</v>
      </c>
      <c r="C4762" s="192" t="s">
        <v>3298</v>
      </c>
      <c r="D4762" s="230" t="s">
        <v>2275</v>
      </c>
      <c r="E4762" s="231"/>
      <c r="F4762" s="232"/>
      <c r="G4762" s="192" t="s">
        <v>1</v>
      </c>
      <c r="H4762" s="191">
        <v>1</v>
      </c>
      <c r="I4762" s="190">
        <v>14.3315</v>
      </c>
      <c r="J4762" s="189">
        <v>14.33</v>
      </c>
    </row>
    <row r="4763" spans="1:10" ht="14.25" customHeight="1" x14ac:dyDescent="0.25">
      <c r="A4763" s="192" t="s">
        <v>2631</v>
      </c>
      <c r="B4763" s="192" t="s">
        <v>2630</v>
      </c>
      <c r="C4763" s="192" t="s">
        <v>2723</v>
      </c>
      <c r="D4763" s="230" t="s">
        <v>2722</v>
      </c>
      <c r="E4763" s="231"/>
      <c r="F4763" s="232"/>
      <c r="G4763" s="192" t="s">
        <v>0</v>
      </c>
      <c r="H4763" s="191">
        <v>0.20299919999999999</v>
      </c>
      <c r="I4763" s="190">
        <v>6.7</v>
      </c>
      <c r="J4763" s="189">
        <v>2.97</v>
      </c>
    </row>
    <row r="4764" spans="1:10" ht="14.25" customHeight="1" x14ac:dyDescent="0.25">
      <c r="A4764" s="192" t="s">
        <v>2631</v>
      </c>
      <c r="B4764" s="192" t="s">
        <v>2630</v>
      </c>
      <c r="C4764" s="192" t="s">
        <v>2719</v>
      </c>
      <c r="D4764" s="230" t="s">
        <v>2718</v>
      </c>
      <c r="E4764" s="231"/>
      <c r="F4764" s="232"/>
      <c r="G4764" s="192" t="s">
        <v>0</v>
      </c>
      <c r="H4764" s="191">
        <v>0.20299919999999999</v>
      </c>
      <c r="I4764" s="190">
        <v>8.93</v>
      </c>
      <c r="J4764" s="189">
        <v>3.96</v>
      </c>
    </row>
    <row r="4765" spans="1:10" ht="14.25" customHeight="1" x14ac:dyDescent="0.25">
      <c r="A4765" s="239" t="s">
        <v>2627</v>
      </c>
      <c r="B4765" s="240"/>
      <c r="C4765" s="240"/>
      <c r="D4765" s="240"/>
      <c r="E4765" s="241"/>
      <c r="F4765" s="188">
        <v>3.17</v>
      </c>
      <c r="G4765" s="239" t="s">
        <v>2626</v>
      </c>
      <c r="H4765" s="240"/>
      <c r="I4765" s="241"/>
      <c r="J4765" s="188">
        <v>35.46</v>
      </c>
    </row>
    <row r="4766" spans="1:10" ht="14.25" customHeight="1" x14ac:dyDescent="0.25">
      <c r="A4766" s="239" t="s">
        <v>2625</v>
      </c>
      <c r="B4766" s="240"/>
      <c r="C4766" s="240"/>
      <c r="D4766" s="240"/>
      <c r="E4766" s="241"/>
      <c r="F4766" s="188">
        <v>3.77</v>
      </c>
      <c r="G4766" s="239" t="s">
        <v>2624</v>
      </c>
      <c r="H4766" s="240"/>
      <c r="I4766" s="241"/>
      <c r="J4766" s="188">
        <v>7.97</v>
      </c>
    </row>
    <row r="4767" spans="1:10" ht="14.25" customHeight="1" x14ac:dyDescent="0.25">
      <c r="A4767" s="239" t="s">
        <v>2623</v>
      </c>
      <c r="B4767" s="240"/>
      <c r="C4767" s="240"/>
      <c r="D4767" s="240"/>
      <c r="E4767" s="241"/>
      <c r="F4767" s="188">
        <v>6.94</v>
      </c>
      <c r="G4767" s="239" t="s">
        <v>2622</v>
      </c>
      <c r="H4767" s="240"/>
      <c r="I4767" s="241"/>
      <c r="J4767" s="188">
        <v>43.43</v>
      </c>
    </row>
    <row r="4768" spans="1:10" ht="14.25" customHeight="1" x14ac:dyDescent="0.25">
      <c r="A4768" s="196" t="s">
        <v>1443</v>
      </c>
      <c r="B4768" s="196" t="s">
        <v>2630</v>
      </c>
      <c r="C4768" s="196" t="s">
        <v>3297</v>
      </c>
      <c r="D4768" s="233" t="s">
        <v>625</v>
      </c>
      <c r="E4768" s="234"/>
      <c r="F4768" s="234"/>
      <c r="G4768" s="234"/>
      <c r="H4768" s="234"/>
      <c r="I4768" s="235"/>
      <c r="J4768" s="196" t="s">
        <v>1</v>
      </c>
    </row>
    <row r="4769" spans="1:10" ht="14.25" customHeight="1" x14ac:dyDescent="0.25">
      <c r="A4769" s="195" t="s">
        <v>74</v>
      </c>
      <c r="B4769" s="195" t="s">
        <v>75</v>
      </c>
      <c r="C4769" s="195" t="s">
        <v>29</v>
      </c>
      <c r="D4769" s="236" t="s">
        <v>30</v>
      </c>
      <c r="E4769" s="237"/>
      <c r="F4769" s="238"/>
      <c r="G4769" s="195" t="s">
        <v>2635</v>
      </c>
      <c r="H4769" s="195" t="s">
        <v>1465</v>
      </c>
      <c r="I4769" s="194" t="s">
        <v>2634</v>
      </c>
      <c r="J4769" s="193" t="s">
        <v>76</v>
      </c>
    </row>
    <row r="4770" spans="1:10" ht="14.25" customHeight="1" x14ac:dyDescent="0.25">
      <c r="A4770" s="192" t="s">
        <v>2643</v>
      </c>
      <c r="B4770" s="192" t="s">
        <v>2630</v>
      </c>
      <c r="C4770" s="192" t="s">
        <v>3296</v>
      </c>
      <c r="D4770" s="230" t="s">
        <v>1943</v>
      </c>
      <c r="E4770" s="231"/>
      <c r="F4770" s="232"/>
      <c r="G4770" s="192" t="s">
        <v>1</v>
      </c>
      <c r="H4770" s="191">
        <v>3</v>
      </c>
      <c r="I4770" s="190">
        <v>1.8956999999999999</v>
      </c>
      <c r="J4770" s="189">
        <v>5.69</v>
      </c>
    </row>
    <row r="4771" spans="1:10" ht="22.9" customHeight="1" x14ac:dyDescent="0.25">
      <c r="A4771" s="192" t="s">
        <v>2643</v>
      </c>
      <c r="B4771" s="192" t="s">
        <v>2630</v>
      </c>
      <c r="C4771" s="192" t="s">
        <v>3295</v>
      </c>
      <c r="D4771" s="230" t="s">
        <v>2055</v>
      </c>
      <c r="E4771" s="231"/>
      <c r="F4771" s="232"/>
      <c r="G4771" s="192" t="s">
        <v>1</v>
      </c>
      <c r="H4771" s="191">
        <v>7.4999999999999997E-2</v>
      </c>
      <c r="I4771" s="190">
        <v>19.2896</v>
      </c>
      <c r="J4771" s="189">
        <v>1.45</v>
      </c>
    </row>
    <row r="4772" spans="1:10" ht="14.25" customHeight="1" x14ac:dyDescent="0.25">
      <c r="A4772" s="192" t="s">
        <v>2643</v>
      </c>
      <c r="B4772" s="192" t="s">
        <v>2630</v>
      </c>
      <c r="C4772" s="192" t="s">
        <v>3294</v>
      </c>
      <c r="D4772" s="230" t="s">
        <v>2078</v>
      </c>
      <c r="E4772" s="231"/>
      <c r="F4772" s="232"/>
      <c r="G4772" s="192" t="s">
        <v>1</v>
      </c>
      <c r="H4772" s="191">
        <v>1</v>
      </c>
      <c r="I4772" s="190">
        <v>6.3272000000000004</v>
      </c>
      <c r="J4772" s="189">
        <v>6.33</v>
      </c>
    </row>
    <row r="4773" spans="1:10" ht="14.25" customHeight="1" x14ac:dyDescent="0.25">
      <c r="A4773" s="192" t="s">
        <v>2631</v>
      </c>
      <c r="B4773" s="192" t="s">
        <v>2630</v>
      </c>
      <c r="C4773" s="192" t="s">
        <v>2723</v>
      </c>
      <c r="D4773" s="230" t="s">
        <v>2722</v>
      </c>
      <c r="E4773" s="231"/>
      <c r="F4773" s="232"/>
      <c r="G4773" s="192" t="s">
        <v>0</v>
      </c>
      <c r="H4773" s="191">
        <v>6.1273500000000002E-2</v>
      </c>
      <c r="I4773" s="190">
        <v>6.7</v>
      </c>
      <c r="J4773" s="189">
        <v>0.9</v>
      </c>
    </row>
    <row r="4774" spans="1:10" ht="14.25" customHeight="1" x14ac:dyDescent="0.25">
      <c r="A4774" s="192" t="s">
        <v>2631</v>
      </c>
      <c r="B4774" s="192" t="s">
        <v>2630</v>
      </c>
      <c r="C4774" s="192" t="s">
        <v>2719</v>
      </c>
      <c r="D4774" s="230" t="s">
        <v>2718</v>
      </c>
      <c r="E4774" s="231"/>
      <c r="F4774" s="232"/>
      <c r="G4774" s="192" t="s">
        <v>0</v>
      </c>
      <c r="H4774" s="191">
        <v>6.1273500000000002E-2</v>
      </c>
      <c r="I4774" s="190">
        <v>8.93</v>
      </c>
      <c r="J4774" s="189">
        <v>1.2</v>
      </c>
    </row>
    <row r="4775" spans="1:10" ht="14.25" customHeight="1" x14ac:dyDescent="0.25">
      <c r="A4775" s="239" t="s">
        <v>2627</v>
      </c>
      <c r="B4775" s="240"/>
      <c r="C4775" s="240"/>
      <c r="D4775" s="240"/>
      <c r="E4775" s="241"/>
      <c r="F4775" s="188">
        <v>0.96</v>
      </c>
      <c r="G4775" s="239" t="s">
        <v>2626</v>
      </c>
      <c r="H4775" s="240"/>
      <c r="I4775" s="241"/>
      <c r="J4775" s="188">
        <v>16.420000000000002</v>
      </c>
    </row>
    <row r="4776" spans="1:10" ht="14.25" customHeight="1" x14ac:dyDescent="0.25">
      <c r="A4776" s="239" t="s">
        <v>2625</v>
      </c>
      <c r="B4776" s="240"/>
      <c r="C4776" s="240"/>
      <c r="D4776" s="240"/>
      <c r="E4776" s="241"/>
      <c r="F4776" s="188">
        <v>1.1299999999999999</v>
      </c>
      <c r="G4776" s="239" t="s">
        <v>2624</v>
      </c>
      <c r="H4776" s="240"/>
      <c r="I4776" s="241"/>
      <c r="J4776" s="188">
        <v>3.69</v>
      </c>
    </row>
    <row r="4777" spans="1:10" ht="14.25" customHeight="1" x14ac:dyDescent="0.25">
      <c r="A4777" s="239" t="s">
        <v>2623</v>
      </c>
      <c r="B4777" s="240"/>
      <c r="C4777" s="240"/>
      <c r="D4777" s="240"/>
      <c r="E4777" s="241"/>
      <c r="F4777" s="188">
        <v>2.09</v>
      </c>
      <c r="G4777" s="239" t="s">
        <v>2622</v>
      </c>
      <c r="H4777" s="240"/>
      <c r="I4777" s="241"/>
      <c r="J4777" s="188">
        <v>20.11</v>
      </c>
    </row>
    <row r="4778" spans="1:10" ht="14.25" customHeight="1" x14ac:dyDescent="0.25">
      <c r="A4778" s="196" t="s">
        <v>1444</v>
      </c>
      <c r="B4778" s="196" t="s">
        <v>2637</v>
      </c>
      <c r="C4778" s="196" t="s">
        <v>3293</v>
      </c>
      <c r="D4778" s="233" t="s">
        <v>1558</v>
      </c>
      <c r="E4778" s="234"/>
      <c r="F4778" s="234"/>
      <c r="G4778" s="234"/>
      <c r="H4778" s="234"/>
      <c r="I4778" s="235"/>
      <c r="J4778" s="196" t="s">
        <v>1</v>
      </c>
    </row>
    <row r="4779" spans="1:10" ht="14.25" customHeight="1" x14ac:dyDescent="0.25">
      <c r="A4779" s="195" t="s">
        <v>74</v>
      </c>
      <c r="B4779" s="195" t="s">
        <v>75</v>
      </c>
      <c r="C4779" s="195" t="s">
        <v>29</v>
      </c>
      <c r="D4779" s="236" t="s">
        <v>30</v>
      </c>
      <c r="E4779" s="237"/>
      <c r="F4779" s="238"/>
      <c r="G4779" s="195" t="s">
        <v>2635</v>
      </c>
      <c r="H4779" s="195" t="s">
        <v>1465</v>
      </c>
      <c r="I4779" s="194" t="s">
        <v>2634</v>
      </c>
      <c r="J4779" s="193" t="s">
        <v>76</v>
      </c>
    </row>
    <row r="4780" spans="1:10" ht="14.25" customHeight="1" x14ac:dyDescent="0.25">
      <c r="A4780" s="192" t="s">
        <v>2643</v>
      </c>
      <c r="B4780" s="192" t="s">
        <v>2630</v>
      </c>
      <c r="C4780" s="192" t="s">
        <v>2784</v>
      </c>
      <c r="D4780" s="230" t="s">
        <v>1998</v>
      </c>
      <c r="E4780" s="231"/>
      <c r="F4780" s="232"/>
      <c r="G4780" s="192" t="s">
        <v>1</v>
      </c>
      <c r="H4780" s="191">
        <v>0.06</v>
      </c>
      <c r="I4780" s="190">
        <v>46.745399999999997</v>
      </c>
      <c r="J4780" s="189">
        <v>2.8</v>
      </c>
    </row>
    <row r="4781" spans="1:10" ht="14.25" customHeight="1" x14ac:dyDescent="0.25">
      <c r="A4781" s="192" t="s">
        <v>2643</v>
      </c>
      <c r="B4781" s="192" t="s">
        <v>2630</v>
      </c>
      <c r="C4781" s="192" t="s">
        <v>2782</v>
      </c>
      <c r="D4781" s="230" t="s">
        <v>1928</v>
      </c>
      <c r="E4781" s="231"/>
      <c r="F4781" s="232"/>
      <c r="G4781" s="192" t="s">
        <v>1</v>
      </c>
      <c r="H4781" s="191">
        <v>0.08</v>
      </c>
      <c r="I4781" s="190">
        <v>52.967399999999998</v>
      </c>
      <c r="J4781" s="189">
        <v>4.24</v>
      </c>
    </row>
    <row r="4782" spans="1:10" ht="14.25" customHeight="1" x14ac:dyDescent="0.25">
      <c r="A4782" s="192" t="s">
        <v>2643</v>
      </c>
      <c r="B4782" s="192" t="s">
        <v>2630</v>
      </c>
      <c r="C4782" s="192" t="s">
        <v>3292</v>
      </c>
      <c r="D4782" s="230" t="s">
        <v>2279</v>
      </c>
      <c r="E4782" s="231"/>
      <c r="F4782" s="232"/>
      <c r="G4782" s="192" t="s">
        <v>1</v>
      </c>
      <c r="H4782" s="191">
        <v>1</v>
      </c>
      <c r="I4782" s="190">
        <v>13.991199999999999</v>
      </c>
      <c r="J4782" s="189">
        <v>13.99</v>
      </c>
    </row>
    <row r="4783" spans="1:10" ht="14.25" customHeight="1" x14ac:dyDescent="0.25">
      <c r="A4783" s="192" t="s">
        <v>2643</v>
      </c>
      <c r="B4783" s="192" t="s">
        <v>2630</v>
      </c>
      <c r="C4783" s="192" t="s">
        <v>2776</v>
      </c>
      <c r="D4783" s="230" t="s">
        <v>2260</v>
      </c>
      <c r="E4783" s="231"/>
      <c r="F4783" s="232"/>
      <c r="G4783" s="192" t="s">
        <v>1</v>
      </c>
      <c r="H4783" s="191">
        <v>0.05</v>
      </c>
      <c r="I4783" s="190">
        <v>1.4663999999999999</v>
      </c>
      <c r="J4783" s="189">
        <v>7.0000000000000007E-2</v>
      </c>
    </row>
    <row r="4784" spans="1:10" ht="14.25" customHeight="1" x14ac:dyDescent="0.25">
      <c r="A4784" s="192" t="s">
        <v>2631</v>
      </c>
      <c r="B4784" s="192" t="s">
        <v>2630</v>
      </c>
      <c r="C4784" s="192" t="s">
        <v>2723</v>
      </c>
      <c r="D4784" s="230" t="s">
        <v>2722</v>
      </c>
      <c r="E4784" s="231"/>
      <c r="F4784" s="232"/>
      <c r="G4784" s="192" t="s">
        <v>0</v>
      </c>
      <c r="H4784" s="191">
        <v>0.18472</v>
      </c>
      <c r="I4784" s="190">
        <v>6.7</v>
      </c>
      <c r="J4784" s="189">
        <v>2.71</v>
      </c>
    </row>
    <row r="4785" spans="1:10" ht="14.25" customHeight="1" x14ac:dyDescent="0.25">
      <c r="A4785" s="192" t="s">
        <v>2631</v>
      </c>
      <c r="B4785" s="192" t="s">
        <v>2630</v>
      </c>
      <c r="C4785" s="192" t="s">
        <v>2719</v>
      </c>
      <c r="D4785" s="230" t="s">
        <v>2718</v>
      </c>
      <c r="E4785" s="231"/>
      <c r="F4785" s="232"/>
      <c r="G4785" s="192" t="s">
        <v>0</v>
      </c>
      <c r="H4785" s="191">
        <v>0.18472</v>
      </c>
      <c r="I4785" s="190">
        <v>8.93</v>
      </c>
      <c r="J4785" s="189">
        <v>3.61</v>
      </c>
    </row>
    <row r="4786" spans="1:10" ht="3" customHeight="1" x14ac:dyDescent="0.25"/>
    <row r="4787" spans="1:10" ht="11.25" customHeight="1" x14ac:dyDescent="0.25">
      <c r="A4787" s="242" t="s">
        <v>2621</v>
      </c>
      <c r="B4787" s="242"/>
      <c r="C4787" s="242"/>
      <c r="D4787" s="242"/>
      <c r="E4787" s="242"/>
      <c r="F4787" s="242"/>
      <c r="G4787" s="242"/>
      <c r="H4787" s="242"/>
      <c r="I4787" s="242"/>
      <c r="J4787" s="242"/>
    </row>
    <row r="4788" spans="1:10" ht="11.25" customHeight="1" x14ac:dyDescent="0.25">
      <c r="A4788" s="242" t="s">
        <v>2620</v>
      </c>
      <c r="B4788" s="242"/>
      <c r="C4788" s="242"/>
      <c r="D4788" s="242"/>
      <c r="E4788" s="242"/>
      <c r="F4788" s="242"/>
      <c r="G4788" s="242"/>
      <c r="H4788" s="242"/>
      <c r="I4788" s="242"/>
      <c r="J4788" s="242"/>
    </row>
    <row r="4789" spans="1:10" ht="11.25" customHeight="1" x14ac:dyDescent="0.25">
      <c r="A4789" s="242" t="s">
        <v>2619</v>
      </c>
      <c r="B4789" s="242"/>
      <c r="C4789" s="242"/>
      <c r="D4789" s="242"/>
      <c r="E4789" s="242"/>
      <c r="F4789" s="242"/>
      <c r="G4789" s="242"/>
      <c r="H4789" s="242"/>
      <c r="I4789" s="242"/>
      <c r="J4789" s="242"/>
    </row>
    <row r="4790" spans="1:10" ht="70.900000000000006" customHeight="1" x14ac:dyDescent="0.25"/>
    <row r="4791" spans="1:10" ht="14.25" customHeight="1" x14ac:dyDescent="0.25">
      <c r="A4791" s="210" t="s">
        <v>2673</v>
      </c>
      <c r="B4791" s="211"/>
      <c r="C4791" s="211"/>
      <c r="D4791" s="211"/>
      <c r="E4791" s="211"/>
      <c r="F4791" s="211"/>
      <c r="G4791" s="211"/>
      <c r="H4791" s="211"/>
      <c r="I4791" s="211"/>
      <c r="J4791" s="212"/>
    </row>
    <row r="4792" spans="1:10" ht="14.25" customHeight="1" x14ac:dyDescent="0.25">
      <c r="A4792" s="200" t="s">
        <v>2672</v>
      </c>
      <c r="B4792" s="213" t="s">
        <v>77</v>
      </c>
      <c r="C4792" s="214"/>
      <c r="D4792" s="214"/>
      <c r="E4792" s="214"/>
      <c r="F4792" s="214"/>
      <c r="G4792" s="214"/>
      <c r="H4792" s="215"/>
      <c r="I4792" s="197" t="s">
        <v>2671</v>
      </c>
      <c r="J4792" s="192" t="s">
        <v>3291</v>
      </c>
    </row>
    <row r="4793" spans="1:10" ht="14.25" customHeight="1" x14ac:dyDescent="0.25">
      <c r="A4793" s="200" t="s">
        <v>81</v>
      </c>
      <c r="B4793" s="213" t="s">
        <v>85</v>
      </c>
      <c r="C4793" s="214"/>
      <c r="D4793" s="214"/>
      <c r="E4793" s="214"/>
      <c r="F4793" s="214"/>
      <c r="G4793" s="214"/>
      <c r="H4793" s="215"/>
      <c r="I4793" s="197" t="s">
        <v>2669</v>
      </c>
      <c r="J4793" s="202">
        <v>45477</v>
      </c>
    </row>
    <row r="4794" spans="1:10" ht="14.25" customHeight="1" x14ac:dyDescent="0.25">
      <c r="A4794" s="199" t="s">
        <v>2668</v>
      </c>
      <c r="B4794" s="213" t="s">
        <v>2667</v>
      </c>
      <c r="C4794" s="214"/>
      <c r="D4794" s="214"/>
      <c r="E4794" s="214"/>
      <c r="F4794" s="214"/>
      <c r="G4794" s="214"/>
      <c r="H4794" s="215"/>
      <c r="I4794" s="216" t="s">
        <v>2666</v>
      </c>
      <c r="J4794" s="217"/>
    </row>
    <row r="4795" spans="1:10" ht="14.25" customHeight="1" x14ac:dyDescent="0.25">
      <c r="A4795" s="218" t="s">
        <v>2665</v>
      </c>
      <c r="B4795" s="221" t="s">
        <v>2664</v>
      </c>
      <c r="C4795" s="222"/>
      <c r="D4795" s="222"/>
      <c r="E4795" s="222"/>
      <c r="F4795" s="222"/>
      <c r="G4795" s="222"/>
      <c r="H4795" s="223"/>
      <c r="I4795" s="197" t="s">
        <v>2663</v>
      </c>
      <c r="J4795" s="192" t="s">
        <v>2662</v>
      </c>
    </row>
    <row r="4796" spans="1:10" ht="14.25" customHeight="1" x14ac:dyDescent="0.25">
      <c r="A4796" s="219"/>
      <c r="B4796" s="224"/>
      <c r="C4796" s="225"/>
      <c r="D4796" s="225"/>
      <c r="E4796" s="225"/>
      <c r="F4796" s="225"/>
      <c r="G4796" s="225"/>
      <c r="H4796" s="226"/>
      <c r="I4796" s="198" t="s">
        <v>2661</v>
      </c>
      <c r="J4796" s="192" t="s">
        <v>2660</v>
      </c>
    </row>
    <row r="4797" spans="1:10" ht="14.25" customHeight="1" x14ac:dyDescent="0.25">
      <c r="A4797" s="219"/>
      <c r="B4797" s="224"/>
      <c r="C4797" s="225"/>
      <c r="D4797" s="225"/>
      <c r="E4797" s="225"/>
      <c r="F4797" s="225"/>
      <c r="G4797" s="225"/>
      <c r="H4797" s="226"/>
      <c r="I4797" s="216" t="s">
        <v>27</v>
      </c>
      <c r="J4797" s="217"/>
    </row>
    <row r="4798" spans="1:10" ht="14.25" customHeight="1" x14ac:dyDescent="0.25">
      <c r="A4798" s="219"/>
      <c r="B4798" s="227"/>
      <c r="C4798" s="228"/>
      <c r="D4798" s="228"/>
      <c r="E4798" s="228"/>
      <c r="F4798" s="228"/>
      <c r="G4798" s="228"/>
      <c r="H4798" s="229"/>
      <c r="I4798" s="197" t="s">
        <v>2659</v>
      </c>
      <c r="J4798" s="192" t="s">
        <v>2658</v>
      </c>
    </row>
    <row r="4799" spans="1:10" ht="14.25" customHeight="1" x14ac:dyDescent="0.25">
      <c r="A4799" s="220"/>
      <c r="B4799" s="230" t="s">
        <v>2383</v>
      </c>
      <c r="C4799" s="231"/>
      <c r="D4799" s="232"/>
      <c r="E4799" s="230" t="s">
        <v>2383</v>
      </c>
      <c r="F4799" s="231"/>
      <c r="G4799" s="231"/>
      <c r="H4799" s="232"/>
      <c r="I4799" s="197" t="s">
        <v>2657</v>
      </c>
      <c r="J4799" s="192" t="s">
        <v>2383</v>
      </c>
    </row>
    <row r="4800" spans="1:10" ht="14.25" customHeight="1" x14ac:dyDescent="0.25">
      <c r="A4800" s="197" t="s">
        <v>2656</v>
      </c>
      <c r="B4800" s="230" t="s">
        <v>2655</v>
      </c>
      <c r="C4800" s="231"/>
      <c r="D4800" s="231"/>
      <c r="E4800" s="231"/>
      <c r="F4800" s="231"/>
      <c r="G4800" s="231"/>
      <c r="H4800" s="231"/>
      <c r="I4800" s="231"/>
      <c r="J4800" s="232"/>
    </row>
    <row r="4801" spans="1:10" ht="14.25" customHeight="1" x14ac:dyDescent="0.25">
      <c r="A4801" s="239" t="s">
        <v>2627</v>
      </c>
      <c r="B4801" s="240"/>
      <c r="C4801" s="240"/>
      <c r="D4801" s="240"/>
      <c r="E4801" s="241"/>
      <c r="F4801" s="188">
        <v>2.89</v>
      </c>
      <c r="G4801" s="239" t="s">
        <v>2626</v>
      </c>
      <c r="H4801" s="240"/>
      <c r="I4801" s="241"/>
      <c r="J4801" s="188">
        <v>30.03</v>
      </c>
    </row>
    <row r="4802" spans="1:10" ht="14.25" customHeight="1" x14ac:dyDescent="0.25">
      <c r="A4802" s="239" t="s">
        <v>2625</v>
      </c>
      <c r="B4802" s="240"/>
      <c r="C4802" s="240"/>
      <c r="D4802" s="240"/>
      <c r="E4802" s="241"/>
      <c r="F4802" s="188">
        <v>3.42</v>
      </c>
      <c r="G4802" s="239" t="s">
        <v>2624</v>
      </c>
      <c r="H4802" s="240"/>
      <c r="I4802" s="241"/>
      <c r="J4802" s="188">
        <v>6.75</v>
      </c>
    </row>
    <row r="4803" spans="1:10" ht="14.25" customHeight="1" x14ac:dyDescent="0.25">
      <c r="A4803" s="239" t="s">
        <v>2623</v>
      </c>
      <c r="B4803" s="240"/>
      <c r="C4803" s="240"/>
      <c r="D4803" s="240"/>
      <c r="E4803" s="241"/>
      <c r="F4803" s="188">
        <v>6.31</v>
      </c>
      <c r="G4803" s="239" t="s">
        <v>2622</v>
      </c>
      <c r="H4803" s="240"/>
      <c r="I4803" s="241"/>
      <c r="J4803" s="188">
        <v>36.78</v>
      </c>
    </row>
    <row r="4804" spans="1:10" ht="14.25" customHeight="1" x14ac:dyDescent="0.25">
      <c r="A4804" s="196" t="s">
        <v>628</v>
      </c>
      <c r="B4804" s="196" t="s">
        <v>2630</v>
      </c>
      <c r="C4804" s="196" t="s">
        <v>3290</v>
      </c>
      <c r="D4804" s="233" t="s">
        <v>629</v>
      </c>
      <c r="E4804" s="234"/>
      <c r="F4804" s="234"/>
      <c r="G4804" s="234"/>
      <c r="H4804" s="234"/>
      <c r="I4804" s="235"/>
      <c r="J4804" s="196" t="s">
        <v>1</v>
      </c>
    </row>
    <row r="4805" spans="1:10" ht="14.25" customHeight="1" x14ac:dyDescent="0.25">
      <c r="A4805" s="195" t="s">
        <v>74</v>
      </c>
      <c r="B4805" s="195" t="s">
        <v>75</v>
      </c>
      <c r="C4805" s="195" t="s">
        <v>29</v>
      </c>
      <c r="D4805" s="236" t="s">
        <v>30</v>
      </c>
      <c r="E4805" s="237"/>
      <c r="F4805" s="238"/>
      <c r="G4805" s="195" t="s">
        <v>2635</v>
      </c>
      <c r="H4805" s="195" t="s">
        <v>1465</v>
      </c>
      <c r="I4805" s="194" t="s">
        <v>2634</v>
      </c>
      <c r="J4805" s="193" t="s">
        <v>76</v>
      </c>
    </row>
    <row r="4806" spans="1:10" ht="22.9" customHeight="1" x14ac:dyDescent="0.25">
      <c r="A4806" s="192" t="s">
        <v>2643</v>
      </c>
      <c r="B4806" s="192" t="s">
        <v>2630</v>
      </c>
      <c r="C4806" s="192" t="s">
        <v>3289</v>
      </c>
      <c r="D4806" s="230" t="s">
        <v>2462</v>
      </c>
      <c r="E4806" s="231"/>
      <c r="F4806" s="232"/>
      <c r="G4806" s="192" t="s">
        <v>1</v>
      </c>
      <c r="H4806" s="191">
        <v>1</v>
      </c>
      <c r="I4806" s="190">
        <v>6.87</v>
      </c>
      <c r="J4806" s="189">
        <v>6.87</v>
      </c>
    </row>
    <row r="4807" spans="1:10" ht="22.9" customHeight="1" x14ac:dyDescent="0.25">
      <c r="A4807" s="192" t="s">
        <v>2643</v>
      </c>
      <c r="B4807" s="192" t="s">
        <v>2630</v>
      </c>
      <c r="C4807" s="192" t="s">
        <v>3284</v>
      </c>
      <c r="D4807" s="230" t="s">
        <v>1787</v>
      </c>
      <c r="E4807" s="231"/>
      <c r="F4807" s="232"/>
      <c r="G4807" s="192" t="s">
        <v>1</v>
      </c>
      <c r="H4807" s="191">
        <v>2</v>
      </c>
      <c r="I4807" s="190">
        <v>22.133199999999999</v>
      </c>
      <c r="J4807" s="189">
        <v>44.27</v>
      </c>
    </row>
    <row r="4808" spans="1:10" ht="14.25" customHeight="1" x14ac:dyDescent="0.25">
      <c r="A4808" s="192" t="s">
        <v>2643</v>
      </c>
      <c r="B4808" s="192" t="s">
        <v>2630</v>
      </c>
      <c r="C4808" s="192" t="s">
        <v>3288</v>
      </c>
      <c r="D4808" s="230" t="s">
        <v>1975</v>
      </c>
      <c r="E4808" s="231"/>
      <c r="F4808" s="232"/>
      <c r="G4808" s="192" t="s">
        <v>1</v>
      </c>
      <c r="H4808" s="191">
        <v>1</v>
      </c>
      <c r="I4808" s="190">
        <v>156.9659</v>
      </c>
      <c r="J4808" s="189">
        <v>156.97</v>
      </c>
    </row>
    <row r="4809" spans="1:10" ht="14.25" customHeight="1" x14ac:dyDescent="0.25">
      <c r="A4809" s="192" t="s">
        <v>2643</v>
      </c>
      <c r="B4809" s="192" t="s">
        <v>2630</v>
      </c>
      <c r="C4809" s="192" t="s">
        <v>3283</v>
      </c>
      <c r="D4809" s="230" t="s">
        <v>1994</v>
      </c>
      <c r="E4809" s="231"/>
      <c r="F4809" s="232"/>
      <c r="G4809" s="192" t="s">
        <v>1</v>
      </c>
      <c r="H4809" s="191">
        <v>1</v>
      </c>
      <c r="I4809" s="190">
        <v>10.8965</v>
      </c>
      <c r="J4809" s="189">
        <v>10.9</v>
      </c>
    </row>
    <row r="4810" spans="1:10" ht="14.25" customHeight="1" x14ac:dyDescent="0.25">
      <c r="A4810" s="192" t="s">
        <v>2643</v>
      </c>
      <c r="B4810" s="192" t="s">
        <v>2630</v>
      </c>
      <c r="C4810" s="192" t="s">
        <v>3259</v>
      </c>
      <c r="D4810" s="230" t="s">
        <v>2020</v>
      </c>
      <c r="E4810" s="231"/>
      <c r="F4810" s="232"/>
      <c r="G4810" s="192" t="s">
        <v>19</v>
      </c>
      <c r="H4810" s="191">
        <v>8.8099999999999998E-2</v>
      </c>
      <c r="I4810" s="190">
        <v>86.159099999999995</v>
      </c>
      <c r="J4810" s="189">
        <v>7.59</v>
      </c>
    </row>
    <row r="4811" spans="1:10" ht="14.25" customHeight="1" x14ac:dyDescent="0.25">
      <c r="A4811" s="192" t="s">
        <v>2631</v>
      </c>
      <c r="B4811" s="192" t="s">
        <v>2630</v>
      </c>
      <c r="C4811" s="192" t="s">
        <v>2719</v>
      </c>
      <c r="D4811" s="230" t="s">
        <v>2718</v>
      </c>
      <c r="E4811" s="231"/>
      <c r="F4811" s="232"/>
      <c r="G4811" s="192" t="s">
        <v>0</v>
      </c>
      <c r="H4811" s="191">
        <v>0.49680000000000002</v>
      </c>
      <c r="I4811" s="190">
        <v>8.93</v>
      </c>
      <c r="J4811" s="189">
        <v>9.6999999999999993</v>
      </c>
    </row>
    <row r="4812" spans="1:10" ht="14.25" customHeight="1" x14ac:dyDescent="0.25">
      <c r="A4812" s="192" t="s">
        <v>2631</v>
      </c>
      <c r="B4812" s="192" t="s">
        <v>2630</v>
      </c>
      <c r="C4812" s="192" t="s">
        <v>2646</v>
      </c>
      <c r="D4812" s="230" t="s">
        <v>2645</v>
      </c>
      <c r="E4812" s="231"/>
      <c r="F4812" s="232"/>
      <c r="G4812" s="192" t="s">
        <v>0</v>
      </c>
      <c r="H4812" s="191">
        <v>0.34949999999999998</v>
      </c>
      <c r="I4812" s="190">
        <v>6.46</v>
      </c>
      <c r="J4812" s="189">
        <v>4.9400000000000004</v>
      </c>
    </row>
    <row r="4813" spans="1:10" ht="14.25" customHeight="1" x14ac:dyDescent="0.25">
      <c r="A4813" s="239" t="s">
        <v>2627</v>
      </c>
      <c r="B4813" s="240"/>
      <c r="C4813" s="240"/>
      <c r="D4813" s="240"/>
      <c r="E4813" s="241"/>
      <c r="F4813" s="188">
        <v>6.69</v>
      </c>
      <c r="G4813" s="239" t="s">
        <v>2626</v>
      </c>
      <c r="H4813" s="240"/>
      <c r="I4813" s="241"/>
      <c r="J4813" s="188">
        <v>247.4</v>
      </c>
    </row>
    <row r="4814" spans="1:10" ht="14.25" customHeight="1" x14ac:dyDescent="0.25">
      <c r="A4814" s="239" t="s">
        <v>2625</v>
      </c>
      <c r="B4814" s="240"/>
      <c r="C4814" s="240"/>
      <c r="D4814" s="240"/>
      <c r="E4814" s="241"/>
      <c r="F4814" s="188">
        <v>7.96</v>
      </c>
      <c r="G4814" s="239" t="s">
        <v>2624</v>
      </c>
      <c r="H4814" s="240"/>
      <c r="I4814" s="241"/>
      <c r="J4814" s="188">
        <v>55.59</v>
      </c>
    </row>
    <row r="4815" spans="1:10" ht="14.25" customHeight="1" x14ac:dyDescent="0.25">
      <c r="A4815" s="239" t="s">
        <v>2623</v>
      </c>
      <c r="B4815" s="240"/>
      <c r="C4815" s="240"/>
      <c r="D4815" s="240"/>
      <c r="E4815" s="241"/>
      <c r="F4815" s="188">
        <v>14.65</v>
      </c>
      <c r="G4815" s="239" t="s">
        <v>2622</v>
      </c>
      <c r="H4815" s="240"/>
      <c r="I4815" s="241"/>
      <c r="J4815" s="188">
        <v>302.99</v>
      </c>
    </row>
    <row r="4816" spans="1:10" ht="14.25" customHeight="1" x14ac:dyDescent="0.25">
      <c r="A4816" s="196" t="s">
        <v>630</v>
      </c>
      <c r="B4816" s="196" t="s">
        <v>2630</v>
      </c>
      <c r="C4816" s="196" t="s">
        <v>3287</v>
      </c>
      <c r="D4816" s="233" t="s">
        <v>631</v>
      </c>
      <c r="E4816" s="234"/>
      <c r="F4816" s="234"/>
      <c r="G4816" s="234"/>
      <c r="H4816" s="234"/>
      <c r="I4816" s="235"/>
      <c r="J4816" s="196" t="s">
        <v>1</v>
      </c>
    </row>
    <row r="4817" spans="1:10" ht="14.25" customHeight="1" x14ac:dyDescent="0.25">
      <c r="A4817" s="195" t="s">
        <v>74</v>
      </c>
      <c r="B4817" s="195" t="s">
        <v>75</v>
      </c>
      <c r="C4817" s="195" t="s">
        <v>29</v>
      </c>
      <c r="D4817" s="236" t="s">
        <v>30</v>
      </c>
      <c r="E4817" s="237"/>
      <c r="F4817" s="238"/>
      <c r="G4817" s="195" t="s">
        <v>2635</v>
      </c>
      <c r="H4817" s="195" t="s">
        <v>1465</v>
      </c>
      <c r="I4817" s="194" t="s">
        <v>2634</v>
      </c>
      <c r="J4817" s="193" t="s">
        <v>76</v>
      </c>
    </row>
    <row r="4818" spans="1:10" ht="22.9" customHeight="1" x14ac:dyDescent="0.25">
      <c r="A4818" s="192" t="s">
        <v>2643</v>
      </c>
      <c r="B4818" s="192" t="s">
        <v>2630</v>
      </c>
      <c r="C4818" s="192" t="s">
        <v>3284</v>
      </c>
      <c r="D4818" s="230" t="s">
        <v>1787</v>
      </c>
      <c r="E4818" s="231"/>
      <c r="F4818" s="232"/>
      <c r="G4818" s="192" t="s">
        <v>1</v>
      </c>
      <c r="H4818" s="191">
        <v>2</v>
      </c>
      <c r="I4818" s="190">
        <v>22.133199999999999</v>
      </c>
      <c r="J4818" s="189">
        <v>44.27</v>
      </c>
    </row>
    <row r="4819" spans="1:10" ht="14.25" customHeight="1" x14ac:dyDescent="0.25">
      <c r="A4819" s="192" t="s">
        <v>2643</v>
      </c>
      <c r="B4819" s="192" t="s">
        <v>2630</v>
      </c>
      <c r="C4819" s="192" t="s">
        <v>3286</v>
      </c>
      <c r="D4819" s="230" t="s">
        <v>1693</v>
      </c>
      <c r="E4819" s="231"/>
      <c r="F4819" s="232"/>
      <c r="G4819" s="192" t="s">
        <v>1</v>
      </c>
      <c r="H4819" s="191">
        <v>1</v>
      </c>
      <c r="I4819" s="190">
        <v>347.79590000000002</v>
      </c>
      <c r="J4819" s="189">
        <v>347.8</v>
      </c>
    </row>
    <row r="4820" spans="1:10" ht="14.25" customHeight="1" x14ac:dyDescent="0.25">
      <c r="A4820" s="192" t="s">
        <v>2643</v>
      </c>
      <c r="B4820" s="192" t="s">
        <v>2630</v>
      </c>
      <c r="C4820" s="192" t="s">
        <v>3283</v>
      </c>
      <c r="D4820" s="230" t="s">
        <v>1994</v>
      </c>
      <c r="E4820" s="231"/>
      <c r="F4820" s="232"/>
      <c r="G4820" s="192" t="s">
        <v>1</v>
      </c>
      <c r="H4820" s="191">
        <v>1</v>
      </c>
      <c r="I4820" s="190">
        <v>10.8965</v>
      </c>
      <c r="J4820" s="189">
        <v>10.9</v>
      </c>
    </row>
    <row r="4821" spans="1:10" ht="14.25" customHeight="1" x14ac:dyDescent="0.25">
      <c r="A4821" s="192" t="s">
        <v>2643</v>
      </c>
      <c r="B4821" s="192" t="s">
        <v>2630</v>
      </c>
      <c r="C4821" s="192" t="s">
        <v>3259</v>
      </c>
      <c r="D4821" s="230" t="s">
        <v>2020</v>
      </c>
      <c r="E4821" s="231"/>
      <c r="F4821" s="232"/>
      <c r="G4821" s="192" t="s">
        <v>19</v>
      </c>
      <c r="H4821" s="191">
        <v>8.8099999999999998E-2</v>
      </c>
      <c r="I4821" s="190">
        <v>86.159099999999995</v>
      </c>
      <c r="J4821" s="189">
        <v>7.59</v>
      </c>
    </row>
    <row r="4822" spans="1:10" ht="14.25" customHeight="1" x14ac:dyDescent="0.25">
      <c r="A4822" s="192" t="s">
        <v>2631</v>
      </c>
      <c r="B4822" s="192" t="s">
        <v>2630</v>
      </c>
      <c r="C4822" s="192" t="s">
        <v>2719</v>
      </c>
      <c r="D4822" s="230" t="s">
        <v>2718</v>
      </c>
      <c r="E4822" s="231"/>
      <c r="F4822" s="232"/>
      <c r="G4822" s="192" t="s">
        <v>0</v>
      </c>
      <c r="H4822" s="191">
        <v>1.053221</v>
      </c>
      <c r="I4822" s="190">
        <v>8.93</v>
      </c>
      <c r="J4822" s="189">
        <v>20.57</v>
      </c>
    </row>
    <row r="4823" spans="1:10" ht="14.25" customHeight="1" x14ac:dyDescent="0.25">
      <c r="A4823" s="192" t="s">
        <v>2631</v>
      </c>
      <c r="B4823" s="192" t="s">
        <v>2630</v>
      </c>
      <c r="C4823" s="192" t="s">
        <v>2646</v>
      </c>
      <c r="D4823" s="230" t="s">
        <v>2645</v>
      </c>
      <c r="E4823" s="231"/>
      <c r="F4823" s="232"/>
      <c r="G4823" s="192" t="s">
        <v>0</v>
      </c>
      <c r="H4823" s="191">
        <v>0.74094349999999998</v>
      </c>
      <c r="I4823" s="190">
        <v>6.46</v>
      </c>
      <c r="J4823" s="189">
        <v>10.47</v>
      </c>
    </row>
    <row r="4824" spans="1:10" ht="14.25" customHeight="1" x14ac:dyDescent="0.25">
      <c r="A4824" s="239" t="s">
        <v>2627</v>
      </c>
      <c r="B4824" s="240"/>
      <c r="C4824" s="240"/>
      <c r="D4824" s="240"/>
      <c r="E4824" s="241"/>
      <c r="F4824" s="188">
        <v>14.19</v>
      </c>
      <c r="G4824" s="239" t="s">
        <v>2626</v>
      </c>
      <c r="H4824" s="240"/>
      <c r="I4824" s="241"/>
      <c r="J4824" s="188">
        <v>454.68</v>
      </c>
    </row>
    <row r="4825" spans="1:10" ht="14.25" customHeight="1" x14ac:dyDescent="0.25">
      <c r="A4825" s="239" t="s">
        <v>2625</v>
      </c>
      <c r="B4825" s="240"/>
      <c r="C4825" s="240"/>
      <c r="D4825" s="240"/>
      <c r="E4825" s="241"/>
      <c r="F4825" s="188">
        <v>16.850000000000001</v>
      </c>
      <c r="G4825" s="239" t="s">
        <v>2624</v>
      </c>
      <c r="H4825" s="240"/>
      <c r="I4825" s="241"/>
      <c r="J4825" s="188">
        <v>102.17</v>
      </c>
    </row>
    <row r="4826" spans="1:10" ht="14.25" customHeight="1" x14ac:dyDescent="0.25">
      <c r="A4826" s="239" t="s">
        <v>2623</v>
      </c>
      <c r="B4826" s="240"/>
      <c r="C4826" s="240"/>
      <c r="D4826" s="240"/>
      <c r="E4826" s="241"/>
      <c r="F4826" s="188">
        <v>31.04</v>
      </c>
      <c r="G4826" s="239" t="s">
        <v>2622</v>
      </c>
      <c r="H4826" s="240"/>
      <c r="I4826" s="241"/>
      <c r="J4826" s="188">
        <v>556.85</v>
      </c>
    </row>
    <row r="4827" spans="1:10" ht="14.25" customHeight="1" x14ac:dyDescent="0.25">
      <c r="A4827" s="196" t="s">
        <v>632</v>
      </c>
      <c r="B4827" s="196" t="s">
        <v>2630</v>
      </c>
      <c r="C4827" s="196" t="s">
        <v>3285</v>
      </c>
      <c r="D4827" s="233" t="s">
        <v>633</v>
      </c>
      <c r="E4827" s="234"/>
      <c r="F4827" s="234"/>
      <c r="G4827" s="234"/>
      <c r="H4827" s="234"/>
      <c r="I4827" s="235"/>
      <c r="J4827" s="196" t="s">
        <v>1</v>
      </c>
    </row>
    <row r="4828" spans="1:10" ht="14.25" customHeight="1" x14ac:dyDescent="0.25">
      <c r="A4828" s="195" t="s">
        <v>74</v>
      </c>
      <c r="B4828" s="195" t="s">
        <v>75</v>
      </c>
      <c r="C4828" s="195" t="s">
        <v>29</v>
      </c>
      <c r="D4828" s="236" t="s">
        <v>30</v>
      </c>
      <c r="E4828" s="237"/>
      <c r="F4828" s="238"/>
      <c r="G4828" s="195" t="s">
        <v>2635</v>
      </c>
      <c r="H4828" s="195" t="s">
        <v>1465</v>
      </c>
      <c r="I4828" s="194" t="s">
        <v>2634</v>
      </c>
      <c r="J4828" s="193" t="s">
        <v>76</v>
      </c>
    </row>
    <row r="4829" spans="1:10" ht="22.9" customHeight="1" x14ac:dyDescent="0.25">
      <c r="A4829" s="192" t="s">
        <v>2643</v>
      </c>
      <c r="B4829" s="192" t="s">
        <v>2630</v>
      </c>
      <c r="C4829" s="192" t="s">
        <v>3284</v>
      </c>
      <c r="D4829" s="230" t="s">
        <v>1787</v>
      </c>
      <c r="E4829" s="231"/>
      <c r="F4829" s="232"/>
      <c r="G4829" s="192" t="s">
        <v>1</v>
      </c>
      <c r="H4829" s="191">
        <v>2</v>
      </c>
      <c r="I4829" s="190">
        <v>22.133199999999999</v>
      </c>
      <c r="J4829" s="189">
        <v>44.27</v>
      </c>
    </row>
    <row r="4830" spans="1:10" ht="14.25" customHeight="1" x14ac:dyDescent="0.25">
      <c r="A4830" s="192" t="s">
        <v>2643</v>
      </c>
      <c r="B4830" s="192" t="s">
        <v>2630</v>
      </c>
      <c r="C4830" s="192" t="s">
        <v>3283</v>
      </c>
      <c r="D4830" s="230" t="s">
        <v>1994</v>
      </c>
      <c r="E4830" s="231"/>
      <c r="F4830" s="232"/>
      <c r="G4830" s="192" t="s">
        <v>1</v>
      </c>
      <c r="H4830" s="191">
        <v>1</v>
      </c>
      <c r="I4830" s="190">
        <v>10.8965</v>
      </c>
      <c r="J4830" s="189">
        <v>10.9</v>
      </c>
    </row>
    <row r="4831" spans="1:10" ht="22.9" customHeight="1" x14ac:dyDescent="0.25">
      <c r="A4831" s="192" t="s">
        <v>2643</v>
      </c>
      <c r="B4831" s="192" t="s">
        <v>2630</v>
      </c>
      <c r="C4831" s="192" t="s">
        <v>3282</v>
      </c>
      <c r="D4831" s="230" t="s">
        <v>1810</v>
      </c>
      <c r="E4831" s="231"/>
      <c r="F4831" s="232"/>
      <c r="G4831" s="192" t="s">
        <v>1</v>
      </c>
      <c r="H4831" s="191">
        <v>1</v>
      </c>
      <c r="I4831" s="190">
        <v>493.81659999999999</v>
      </c>
      <c r="J4831" s="189">
        <v>493.82</v>
      </c>
    </row>
    <row r="4832" spans="1:10" ht="14.25" customHeight="1" x14ac:dyDescent="0.25">
      <c r="A4832" s="192" t="s">
        <v>2643</v>
      </c>
      <c r="B4832" s="192" t="s">
        <v>2630</v>
      </c>
      <c r="C4832" s="192" t="s">
        <v>3259</v>
      </c>
      <c r="D4832" s="230" t="s">
        <v>2020</v>
      </c>
      <c r="E4832" s="231"/>
      <c r="F4832" s="232"/>
      <c r="G4832" s="192" t="s">
        <v>19</v>
      </c>
      <c r="H4832" s="191">
        <v>8.8099999999999998E-2</v>
      </c>
      <c r="I4832" s="190">
        <v>86.159099999999995</v>
      </c>
      <c r="J4832" s="189">
        <v>7.59</v>
      </c>
    </row>
    <row r="4833" spans="1:10" ht="14.25" customHeight="1" x14ac:dyDescent="0.25">
      <c r="A4833" s="192" t="s">
        <v>2631</v>
      </c>
      <c r="B4833" s="192" t="s">
        <v>2630</v>
      </c>
      <c r="C4833" s="192" t="s">
        <v>2719</v>
      </c>
      <c r="D4833" s="230" t="s">
        <v>2718</v>
      </c>
      <c r="E4833" s="231"/>
      <c r="F4833" s="232"/>
      <c r="G4833" s="192" t="s">
        <v>0</v>
      </c>
      <c r="H4833" s="191">
        <v>1.9159107</v>
      </c>
      <c r="I4833" s="190">
        <v>8.93</v>
      </c>
      <c r="J4833" s="189">
        <v>37.409999999999997</v>
      </c>
    </row>
    <row r="4834" spans="1:10" ht="14.25" customHeight="1" x14ac:dyDescent="0.25">
      <c r="A4834" s="192" t="s">
        <v>2631</v>
      </c>
      <c r="B4834" s="192" t="s">
        <v>2630</v>
      </c>
      <c r="C4834" s="192" t="s">
        <v>2646</v>
      </c>
      <c r="D4834" s="230" t="s">
        <v>2645</v>
      </c>
      <c r="E4834" s="231"/>
      <c r="F4834" s="232"/>
      <c r="G4834" s="192" t="s">
        <v>0</v>
      </c>
      <c r="H4834" s="191">
        <v>0.92392050000000003</v>
      </c>
      <c r="I4834" s="190">
        <v>6.46</v>
      </c>
      <c r="J4834" s="189">
        <v>13.05</v>
      </c>
    </row>
    <row r="4835" spans="1:10" ht="14.25" customHeight="1" x14ac:dyDescent="0.25">
      <c r="A4835" s="239" t="s">
        <v>2627</v>
      </c>
      <c r="B4835" s="240"/>
      <c r="C4835" s="240"/>
      <c r="D4835" s="240"/>
      <c r="E4835" s="241"/>
      <c r="F4835" s="188">
        <v>23.08</v>
      </c>
      <c r="G4835" s="239" t="s">
        <v>2626</v>
      </c>
      <c r="H4835" s="240"/>
      <c r="I4835" s="241"/>
      <c r="J4835" s="188">
        <v>627.65</v>
      </c>
    </row>
    <row r="4836" spans="1:10" ht="14.25" customHeight="1" x14ac:dyDescent="0.25">
      <c r="A4836" s="239" t="s">
        <v>2625</v>
      </c>
      <c r="B4836" s="240"/>
      <c r="C4836" s="240"/>
      <c r="D4836" s="240"/>
      <c r="E4836" s="241"/>
      <c r="F4836" s="188">
        <v>27.39</v>
      </c>
      <c r="G4836" s="239" t="s">
        <v>2624</v>
      </c>
      <c r="H4836" s="240"/>
      <c r="I4836" s="241"/>
      <c r="J4836" s="188">
        <v>141.03</v>
      </c>
    </row>
    <row r="4837" spans="1:10" ht="14.25" customHeight="1" x14ac:dyDescent="0.25">
      <c r="A4837" s="239" t="s">
        <v>2623</v>
      </c>
      <c r="B4837" s="240"/>
      <c r="C4837" s="240"/>
      <c r="D4837" s="240"/>
      <c r="E4837" s="241"/>
      <c r="F4837" s="188">
        <v>50.47</v>
      </c>
      <c r="G4837" s="239" t="s">
        <v>2622</v>
      </c>
      <c r="H4837" s="240"/>
      <c r="I4837" s="241"/>
      <c r="J4837" s="188">
        <v>768.68</v>
      </c>
    </row>
    <row r="4838" spans="1:10" ht="14.25" customHeight="1" x14ac:dyDescent="0.25">
      <c r="A4838" s="196" t="s">
        <v>634</v>
      </c>
      <c r="B4838" s="196" t="s">
        <v>2630</v>
      </c>
      <c r="C4838" s="196" t="s">
        <v>3281</v>
      </c>
      <c r="D4838" s="233" t="s">
        <v>635</v>
      </c>
      <c r="E4838" s="234"/>
      <c r="F4838" s="234"/>
      <c r="G4838" s="234"/>
      <c r="H4838" s="234"/>
      <c r="I4838" s="235"/>
      <c r="J4838" s="196" t="s">
        <v>1</v>
      </c>
    </row>
    <row r="4839" spans="1:10" ht="14.25" customHeight="1" x14ac:dyDescent="0.25">
      <c r="A4839" s="195" t="s">
        <v>74</v>
      </c>
      <c r="B4839" s="195" t="s">
        <v>75</v>
      </c>
      <c r="C4839" s="195" t="s">
        <v>29</v>
      </c>
      <c r="D4839" s="236" t="s">
        <v>30</v>
      </c>
      <c r="E4839" s="237"/>
      <c r="F4839" s="238"/>
      <c r="G4839" s="195" t="s">
        <v>2635</v>
      </c>
      <c r="H4839" s="195" t="s">
        <v>1465</v>
      </c>
      <c r="I4839" s="194" t="s">
        <v>2634</v>
      </c>
      <c r="J4839" s="193" t="s">
        <v>76</v>
      </c>
    </row>
    <row r="4840" spans="1:10" ht="14.25" customHeight="1" x14ac:dyDescent="0.25">
      <c r="A4840" s="192" t="s">
        <v>2643</v>
      </c>
      <c r="B4840" s="192" t="s">
        <v>2630</v>
      </c>
      <c r="C4840" s="192" t="s">
        <v>3276</v>
      </c>
      <c r="D4840" s="230" t="s">
        <v>1957</v>
      </c>
      <c r="E4840" s="231"/>
      <c r="F4840" s="232"/>
      <c r="G4840" s="192" t="s">
        <v>19</v>
      </c>
      <c r="H4840" s="191">
        <v>0.52710000000000001</v>
      </c>
      <c r="I4840" s="190">
        <v>41.382300000000001</v>
      </c>
      <c r="J4840" s="189">
        <v>21.81</v>
      </c>
    </row>
    <row r="4841" spans="1:10" ht="14.25" customHeight="1" x14ac:dyDescent="0.25">
      <c r="A4841" s="192" t="s">
        <v>2643</v>
      </c>
      <c r="B4841" s="192" t="s">
        <v>2630</v>
      </c>
      <c r="C4841" s="192" t="s">
        <v>3280</v>
      </c>
      <c r="D4841" s="230" t="s">
        <v>1832</v>
      </c>
      <c r="E4841" s="231"/>
      <c r="F4841" s="232"/>
      <c r="G4841" s="192" t="s">
        <v>1</v>
      </c>
      <c r="H4841" s="191">
        <v>1</v>
      </c>
      <c r="I4841" s="190">
        <v>73.844800000000006</v>
      </c>
      <c r="J4841" s="189">
        <v>73.84</v>
      </c>
    </row>
    <row r="4842" spans="1:10" ht="14.25" customHeight="1" x14ac:dyDescent="0.25">
      <c r="A4842" s="192" t="s">
        <v>2631</v>
      </c>
      <c r="B4842" s="192" t="s">
        <v>2630</v>
      </c>
      <c r="C4842" s="192" t="s">
        <v>3274</v>
      </c>
      <c r="D4842" s="230" t="s">
        <v>3273</v>
      </c>
      <c r="E4842" s="231"/>
      <c r="F4842" s="232"/>
      <c r="G4842" s="192" t="s">
        <v>0</v>
      </c>
      <c r="H4842" s="191">
        <v>0.83587900000000004</v>
      </c>
      <c r="I4842" s="190">
        <v>8.93</v>
      </c>
      <c r="J4842" s="189">
        <v>16.32</v>
      </c>
    </row>
    <row r="4843" spans="1:10" ht="14.25" customHeight="1" x14ac:dyDescent="0.25">
      <c r="A4843" s="192" t="s">
        <v>2631</v>
      </c>
      <c r="B4843" s="192" t="s">
        <v>2630</v>
      </c>
      <c r="C4843" s="192" t="s">
        <v>2646</v>
      </c>
      <c r="D4843" s="230" t="s">
        <v>2645</v>
      </c>
      <c r="E4843" s="231"/>
      <c r="F4843" s="232"/>
      <c r="G4843" s="192" t="s">
        <v>0</v>
      </c>
      <c r="H4843" s="191">
        <v>0.263374</v>
      </c>
      <c r="I4843" s="190">
        <v>6.46</v>
      </c>
      <c r="J4843" s="189">
        <v>3.72</v>
      </c>
    </row>
    <row r="4844" spans="1:10" ht="14.25" customHeight="1" x14ac:dyDescent="0.25">
      <c r="A4844" s="239" t="s">
        <v>2627</v>
      </c>
      <c r="B4844" s="240"/>
      <c r="C4844" s="240"/>
      <c r="D4844" s="240"/>
      <c r="E4844" s="241"/>
      <c r="F4844" s="188">
        <v>9.17</v>
      </c>
      <c r="G4844" s="239" t="s">
        <v>2626</v>
      </c>
      <c r="H4844" s="240"/>
      <c r="I4844" s="241"/>
      <c r="J4844" s="188">
        <v>124.15</v>
      </c>
    </row>
    <row r="4845" spans="1:10" ht="14.25" customHeight="1" x14ac:dyDescent="0.25">
      <c r="A4845" s="239" t="s">
        <v>2625</v>
      </c>
      <c r="B4845" s="240"/>
      <c r="C4845" s="240"/>
      <c r="D4845" s="240"/>
      <c r="E4845" s="241"/>
      <c r="F4845" s="188">
        <v>10.88</v>
      </c>
      <c r="G4845" s="239" t="s">
        <v>2624</v>
      </c>
      <c r="H4845" s="240"/>
      <c r="I4845" s="241"/>
      <c r="J4845" s="188">
        <v>27.9</v>
      </c>
    </row>
    <row r="4846" spans="1:10" ht="14.25" customHeight="1" x14ac:dyDescent="0.25">
      <c r="A4846" s="239" t="s">
        <v>2623</v>
      </c>
      <c r="B4846" s="240"/>
      <c r="C4846" s="240"/>
      <c r="D4846" s="240"/>
      <c r="E4846" s="241"/>
      <c r="F4846" s="188">
        <v>20.05</v>
      </c>
      <c r="G4846" s="239" t="s">
        <v>2622</v>
      </c>
      <c r="H4846" s="240"/>
      <c r="I4846" s="241"/>
      <c r="J4846" s="188">
        <v>152.05000000000001</v>
      </c>
    </row>
    <row r="4847" spans="1:10" ht="14.25" customHeight="1" x14ac:dyDescent="0.25">
      <c r="A4847" s="196" t="s">
        <v>636</v>
      </c>
      <c r="B4847" s="196" t="s">
        <v>2630</v>
      </c>
      <c r="C4847" s="196" t="s">
        <v>3279</v>
      </c>
      <c r="D4847" s="233" t="s">
        <v>637</v>
      </c>
      <c r="E4847" s="234"/>
      <c r="F4847" s="234"/>
      <c r="G4847" s="234"/>
      <c r="H4847" s="234"/>
      <c r="I4847" s="235"/>
      <c r="J4847" s="196" t="s">
        <v>1</v>
      </c>
    </row>
    <row r="4848" spans="1:10" ht="14.25" customHeight="1" x14ac:dyDescent="0.25">
      <c r="A4848" s="195" t="s">
        <v>74</v>
      </c>
      <c r="B4848" s="195" t="s">
        <v>75</v>
      </c>
      <c r="C4848" s="195" t="s">
        <v>29</v>
      </c>
      <c r="D4848" s="236" t="s">
        <v>30</v>
      </c>
      <c r="E4848" s="237"/>
      <c r="F4848" s="238"/>
      <c r="G4848" s="195" t="s">
        <v>2635</v>
      </c>
      <c r="H4848" s="195" t="s">
        <v>1465</v>
      </c>
      <c r="I4848" s="194" t="s">
        <v>2634</v>
      </c>
      <c r="J4848" s="193" t="s">
        <v>76</v>
      </c>
    </row>
    <row r="4849" spans="1:10" ht="14.25" customHeight="1" x14ac:dyDescent="0.25">
      <c r="A4849" s="192" t="s">
        <v>2643</v>
      </c>
      <c r="B4849" s="192" t="s">
        <v>2630</v>
      </c>
      <c r="C4849" s="192" t="s">
        <v>3276</v>
      </c>
      <c r="D4849" s="230" t="s">
        <v>1957</v>
      </c>
      <c r="E4849" s="231"/>
      <c r="F4849" s="232"/>
      <c r="G4849" s="192" t="s">
        <v>19</v>
      </c>
      <c r="H4849" s="191">
        <v>0.34599999999999997</v>
      </c>
      <c r="I4849" s="190">
        <v>41.382300000000001</v>
      </c>
      <c r="J4849" s="189">
        <v>14.32</v>
      </c>
    </row>
    <row r="4850" spans="1:10" ht="14.25" customHeight="1" x14ac:dyDescent="0.25">
      <c r="A4850" s="192" t="s">
        <v>2643</v>
      </c>
      <c r="B4850" s="192" t="s">
        <v>2630</v>
      </c>
      <c r="C4850" s="192" t="s">
        <v>3278</v>
      </c>
      <c r="D4850" s="230" t="s">
        <v>1845</v>
      </c>
      <c r="E4850" s="231"/>
      <c r="F4850" s="232"/>
      <c r="G4850" s="192" t="s">
        <v>1</v>
      </c>
      <c r="H4850" s="191">
        <v>1</v>
      </c>
      <c r="I4850" s="190">
        <v>180.88140000000001</v>
      </c>
      <c r="J4850" s="189">
        <v>180.88</v>
      </c>
    </row>
    <row r="4851" spans="1:10" ht="14.25" customHeight="1" x14ac:dyDescent="0.25">
      <c r="A4851" s="192" t="s">
        <v>2631</v>
      </c>
      <c r="B4851" s="192" t="s">
        <v>2630</v>
      </c>
      <c r="C4851" s="192" t="s">
        <v>3274</v>
      </c>
      <c r="D4851" s="230" t="s">
        <v>3273</v>
      </c>
      <c r="E4851" s="231"/>
      <c r="F4851" s="232"/>
      <c r="G4851" s="192" t="s">
        <v>0</v>
      </c>
      <c r="H4851" s="191">
        <v>0.26484400000000002</v>
      </c>
      <c r="I4851" s="190">
        <v>8.93</v>
      </c>
      <c r="J4851" s="189">
        <v>5.17</v>
      </c>
    </row>
    <row r="4852" spans="1:10" ht="14.25" customHeight="1" x14ac:dyDescent="0.25">
      <c r="A4852" s="192" t="s">
        <v>2631</v>
      </c>
      <c r="B4852" s="192" t="s">
        <v>2630</v>
      </c>
      <c r="C4852" s="192" t="s">
        <v>2646</v>
      </c>
      <c r="D4852" s="230" t="s">
        <v>2645</v>
      </c>
      <c r="E4852" s="231"/>
      <c r="F4852" s="232"/>
      <c r="G4852" s="192" t="s">
        <v>0</v>
      </c>
      <c r="H4852" s="191">
        <v>8.3436399999999994E-2</v>
      </c>
      <c r="I4852" s="190">
        <v>6.46</v>
      </c>
      <c r="J4852" s="189">
        <v>1.18</v>
      </c>
    </row>
    <row r="4853" spans="1:10" ht="14.25" customHeight="1" x14ac:dyDescent="0.25">
      <c r="A4853" s="239" t="s">
        <v>2627</v>
      </c>
      <c r="B4853" s="240"/>
      <c r="C4853" s="240"/>
      <c r="D4853" s="240"/>
      <c r="E4853" s="241"/>
      <c r="F4853" s="188">
        <v>2.9</v>
      </c>
      <c r="G4853" s="239" t="s">
        <v>2626</v>
      </c>
      <c r="H4853" s="240"/>
      <c r="I4853" s="241"/>
      <c r="J4853" s="188">
        <v>204.23</v>
      </c>
    </row>
    <row r="4854" spans="1:10" ht="14.25" customHeight="1" x14ac:dyDescent="0.25">
      <c r="A4854" s="239" t="s">
        <v>2625</v>
      </c>
      <c r="B4854" s="240"/>
      <c r="C4854" s="240"/>
      <c r="D4854" s="240"/>
      <c r="E4854" s="241"/>
      <c r="F4854" s="188">
        <v>3.45</v>
      </c>
      <c r="G4854" s="239" t="s">
        <v>2624</v>
      </c>
      <c r="H4854" s="240"/>
      <c r="I4854" s="241"/>
      <c r="J4854" s="188">
        <v>45.89</v>
      </c>
    </row>
    <row r="4855" spans="1:10" ht="14.25" customHeight="1" x14ac:dyDescent="0.25">
      <c r="A4855" s="239" t="s">
        <v>2623</v>
      </c>
      <c r="B4855" s="240"/>
      <c r="C4855" s="240"/>
      <c r="D4855" s="240"/>
      <c r="E4855" s="241"/>
      <c r="F4855" s="188">
        <v>6.35</v>
      </c>
      <c r="G4855" s="239" t="s">
        <v>2622</v>
      </c>
      <c r="H4855" s="240"/>
      <c r="I4855" s="241"/>
      <c r="J4855" s="188">
        <v>250.12</v>
      </c>
    </row>
    <row r="4856" spans="1:10" ht="14.25" customHeight="1" x14ac:dyDescent="0.25">
      <c r="A4856" s="196" t="s">
        <v>638</v>
      </c>
      <c r="B4856" s="196" t="s">
        <v>2630</v>
      </c>
      <c r="C4856" s="196" t="s">
        <v>3277</v>
      </c>
      <c r="D4856" s="233" t="s">
        <v>639</v>
      </c>
      <c r="E4856" s="234"/>
      <c r="F4856" s="234"/>
      <c r="G4856" s="234"/>
      <c r="H4856" s="234"/>
      <c r="I4856" s="235"/>
      <c r="J4856" s="196" t="s">
        <v>1</v>
      </c>
    </row>
    <row r="4857" spans="1:10" ht="14.25" customHeight="1" x14ac:dyDescent="0.25">
      <c r="A4857" s="195" t="s">
        <v>74</v>
      </c>
      <c r="B4857" s="195" t="s">
        <v>75</v>
      </c>
      <c r="C4857" s="195" t="s">
        <v>29</v>
      </c>
      <c r="D4857" s="236" t="s">
        <v>30</v>
      </c>
      <c r="E4857" s="237"/>
      <c r="F4857" s="238"/>
      <c r="G4857" s="195" t="s">
        <v>2635</v>
      </c>
      <c r="H4857" s="195" t="s">
        <v>1465</v>
      </c>
      <c r="I4857" s="194" t="s">
        <v>2634</v>
      </c>
      <c r="J4857" s="193" t="s">
        <v>76</v>
      </c>
    </row>
    <row r="4858" spans="1:10" ht="14.25" customHeight="1" x14ac:dyDescent="0.25">
      <c r="A4858" s="192" t="s">
        <v>2643</v>
      </c>
      <c r="B4858" s="192" t="s">
        <v>2630</v>
      </c>
      <c r="C4858" s="192" t="s">
        <v>3276</v>
      </c>
      <c r="D4858" s="230" t="s">
        <v>1957</v>
      </c>
      <c r="E4858" s="231"/>
      <c r="F4858" s="232"/>
      <c r="G4858" s="192" t="s">
        <v>19</v>
      </c>
      <c r="H4858" s="191">
        <v>0.2974</v>
      </c>
      <c r="I4858" s="190">
        <v>41.382300000000001</v>
      </c>
      <c r="J4858" s="189">
        <v>12.31</v>
      </c>
    </row>
    <row r="4859" spans="1:10" ht="14.25" customHeight="1" x14ac:dyDescent="0.25">
      <c r="A4859" s="192" t="s">
        <v>2643</v>
      </c>
      <c r="B4859" s="192" t="s">
        <v>2630</v>
      </c>
      <c r="C4859" s="192" t="s">
        <v>3275</v>
      </c>
      <c r="D4859" s="230" t="s">
        <v>1831</v>
      </c>
      <c r="E4859" s="231"/>
      <c r="F4859" s="232"/>
      <c r="G4859" s="192" t="s">
        <v>1</v>
      </c>
      <c r="H4859" s="191">
        <v>1</v>
      </c>
      <c r="I4859" s="190">
        <v>164.52449999999999</v>
      </c>
      <c r="J4859" s="189">
        <v>164.52</v>
      </c>
    </row>
    <row r="4860" spans="1:10" ht="14.25" customHeight="1" x14ac:dyDescent="0.25">
      <c r="A4860" s="192" t="s">
        <v>2631</v>
      </c>
      <c r="B4860" s="192" t="s">
        <v>2630</v>
      </c>
      <c r="C4860" s="192" t="s">
        <v>3274</v>
      </c>
      <c r="D4860" s="230" t="s">
        <v>3273</v>
      </c>
      <c r="E4860" s="231"/>
      <c r="F4860" s="232"/>
      <c r="G4860" s="192" t="s">
        <v>0</v>
      </c>
      <c r="H4860" s="191">
        <v>0.27262170000000002</v>
      </c>
      <c r="I4860" s="190">
        <v>8.93</v>
      </c>
      <c r="J4860" s="189">
        <v>5.32</v>
      </c>
    </row>
    <row r="4861" spans="1:10" ht="14.25" customHeight="1" x14ac:dyDescent="0.25">
      <c r="A4861" s="192" t="s">
        <v>2631</v>
      </c>
      <c r="B4861" s="192" t="s">
        <v>2630</v>
      </c>
      <c r="C4861" s="192" t="s">
        <v>2646</v>
      </c>
      <c r="D4861" s="230" t="s">
        <v>2645</v>
      </c>
      <c r="E4861" s="231"/>
      <c r="F4861" s="232"/>
      <c r="G4861" s="192" t="s">
        <v>0</v>
      </c>
      <c r="H4861" s="191">
        <v>8.5886699999999996E-2</v>
      </c>
      <c r="I4861" s="190">
        <v>6.46</v>
      </c>
      <c r="J4861" s="189">
        <v>1.21</v>
      </c>
    </row>
    <row r="4862" spans="1:10" ht="19.5" customHeight="1" x14ac:dyDescent="0.25"/>
    <row r="4863" spans="1:10" ht="11.25" customHeight="1" x14ac:dyDescent="0.25">
      <c r="A4863" s="242" t="s">
        <v>2621</v>
      </c>
      <c r="B4863" s="242"/>
      <c r="C4863" s="242"/>
      <c r="D4863" s="242"/>
      <c r="E4863" s="242"/>
      <c r="F4863" s="242"/>
      <c r="G4863" s="242"/>
      <c r="H4863" s="242"/>
      <c r="I4863" s="242"/>
      <c r="J4863" s="242"/>
    </row>
    <row r="4864" spans="1:10" ht="11.25" customHeight="1" x14ac:dyDescent="0.25">
      <c r="A4864" s="242" t="s">
        <v>2620</v>
      </c>
      <c r="B4864" s="242"/>
      <c r="C4864" s="242"/>
      <c r="D4864" s="242"/>
      <c r="E4864" s="242"/>
      <c r="F4864" s="242"/>
      <c r="G4864" s="242"/>
      <c r="H4864" s="242"/>
      <c r="I4864" s="242"/>
      <c r="J4864" s="242"/>
    </row>
    <row r="4865" spans="1:10" ht="11.25" customHeight="1" x14ac:dyDescent="0.25">
      <c r="A4865" s="242" t="s">
        <v>2619</v>
      </c>
      <c r="B4865" s="242"/>
      <c r="C4865" s="242"/>
      <c r="D4865" s="242"/>
      <c r="E4865" s="242"/>
      <c r="F4865" s="242"/>
      <c r="G4865" s="242"/>
      <c r="H4865" s="242"/>
      <c r="I4865" s="242"/>
      <c r="J4865" s="242"/>
    </row>
    <row r="4866" spans="1:10" ht="70.900000000000006" customHeight="1" x14ac:dyDescent="0.25"/>
    <row r="4867" spans="1:10" ht="14.25" customHeight="1" x14ac:dyDescent="0.25">
      <c r="A4867" s="210" t="s">
        <v>2673</v>
      </c>
      <c r="B4867" s="211"/>
      <c r="C4867" s="211"/>
      <c r="D4867" s="211"/>
      <c r="E4867" s="211"/>
      <c r="F4867" s="211"/>
      <c r="G4867" s="211"/>
      <c r="H4867" s="211"/>
      <c r="I4867" s="211"/>
      <c r="J4867" s="212"/>
    </row>
    <row r="4868" spans="1:10" ht="14.25" customHeight="1" x14ac:dyDescent="0.25">
      <c r="A4868" s="200" t="s">
        <v>2672</v>
      </c>
      <c r="B4868" s="213" t="s">
        <v>77</v>
      </c>
      <c r="C4868" s="214"/>
      <c r="D4868" s="214"/>
      <c r="E4868" s="214"/>
      <c r="F4868" s="214"/>
      <c r="G4868" s="214"/>
      <c r="H4868" s="215"/>
      <c r="I4868" s="197" t="s">
        <v>2671</v>
      </c>
      <c r="J4868" s="192" t="s">
        <v>3272</v>
      </c>
    </row>
    <row r="4869" spans="1:10" ht="14.25" customHeight="1" x14ac:dyDescent="0.25">
      <c r="A4869" s="200" t="s">
        <v>81</v>
      </c>
      <c r="B4869" s="213" t="s">
        <v>85</v>
      </c>
      <c r="C4869" s="214"/>
      <c r="D4869" s="214"/>
      <c r="E4869" s="214"/>
      <c r="F4869" s="214"/>
      <c r="G4869" s="214"/>
      <c r="H4869" s="215"/>
      <c r="I4869" s="197" t="s">
        <v>2669</v>
      </c>
      <c r="J4869" s="202">
        <v>45477</v>
      </c>
    </row>
    <row r="4870" spans="1:10" ht="14.25" customHeight="1" x14ac:dyDescent="0.25">
      <c r="A4870" s="199" t="s">
        <v>2668</v>
      </c>
      <c r="B4870" s="213" t="s">
        <v>2667</v>
      </c>
      <c r="C4870" s="214"/>
      <c r="D4870" s="214"/>
      <c r="E4870" s="214"/>
      <c r="F4870" s="214"/>
      <c r="G4870" s="214"/>
      <c r="H4870" s="215"/>
      <c r="I4870" s="216" t="s">
        <v>2666</v>
      </c>
      <c r="J4870" s="217"/>
    </row>
    <row r="4871" spans="1:10" ht="14.25" customHeight="1" x14ac:dyDescent="0.25">
      <c r="A4871" s="218" t="s">
        <v>2665</v>
      </c>
      <c r="B4871" s="221" t="s">
        <v>2664</v>
      </c>
      <c r="C4871" s="222"/>
      <c r="D4871" s="222"/>
      <c r="E4871" s="222"/>
      <c r="F4871" s="222"/>
      <c r="G4871" s="222"/>
      <c r="H4871" s="223"/>
      <c r="I4871" s="197" t="s">
        <v>2663</v>
      </c>
      <c r="J4871" s="192" t="s">
        <v>2662</v>
      </c>
    </row>
    <row r="4872" spans="1:10" ht="14.25" customHeight="1" x14ac:dyDescent="0.25">
      <c r="A4872" s="219"/>
      <c r="B4872" s="224"/>
      <c r="C4872" s="225"/>
      <c r="D4872" s="225"/>
      <c r="E4872" s="225"/>
      <c r="F4872" s="225"/>
      <c r="G4872" s="225"/>
      <c r="H4872" s="226"/>
      <c r="I4872" s="198" t="s">
        <v>2661</v>
      </c>
      <c r="J4872" s="192" t="s">
        <v>2660</v>
      </c>
    </row>
    <row r="4873" spans="1:10" ht="14.25" customHeight="1" x14ac:dyDescent="0.25">
      <c r="A4873" s="219"/>
      <c r="B4873" s="224"/>
      <c r="C4873" s="225"/>
      <c r="D4873" s="225"/>
      <c r="E4873" s="225"/>
      <c r="F4873" s="225"/>
      <c r="G4873" s="225"/>
      <c r="H4873" s="226"/>
      <c r="I4873" s="216" t="s">
        <v>27</v>
      </c>
      <c r="J4873" s="217"/>
    </row>
    <row r="4874" spans="1:10" ht="14.25" customHeight="1" x14ac:dyDescent="0.25">
      <c r="A4874" s="219"/>
      <c r="B4874" s="227"/>
      <c r="C4874" s="228"/>
      <c r="D4874" s="228"/>
      <c r="E4874" s="228"/>
      <c r="F4874" s="228"/>
      <c r="G4874" s="228"/>
      <c r="H4874" s="229"/>
      <c r="I4874" s="197" t="s">
        <v>2659</v>
      </c>
      <c r="J4874" s="192" t="s">
        <v>2658</v>
      </c>
    </row>
    <row r="4875" spans="1:10" ht="14.25" customHeight="1" x14ac:dyDescent="0.25">
      <c r="A4875" s="220"/>
      <c r="B4875" s="230" t="s">
        <v>2383</v>
      </c>
      <c r="C4875" s="231"/>
      <c r="D4875" s="232"/>
      <c r="E4875" s="230" t="s">
        <v>2383</v>
      </c>
      <c r="F4875" s="231"/>
      <c r="G4875" s="231"/>
      <c r="H4875" s="232"/>
      <c r="I4875" s="197" t="s">
        <v>2657</v>
      </c>
      <c r="J4875" s="192" t="s">
        <v>2383</v>
      </c>
    </row>
    <row r="4876" spans="1:10" ht="14.25" customHeight="1" x14ac:dyDescent="0.25">
      <c r="A4876" s="197" t="s">
        <v>2656</v>
      </c>
      <c r="B4876" s="230" t="s">
        <v>2655</v>
      </c>
      <c r="C4876" s="231"/>
      <c r="D4876" s="231"/>
      <c r="E4876" s="231"/>
      <c r="F4876" s="231"/>
      <c r="G4876" s="231"/>
      <c r="H4876" s="231"/>
      <c r="I4876" s="231"/>
      <c r="J4876" s="232"/>
    </row>
    <row r="4877" spans="1:10" ht="14.25" customHeight="1" x14ac:dyDescent="0.25">
      <c r="A4877" s="239" t="s">
        <v>2627</v>
      </c>
      <c r="B4877" s="240"/>
      <c r="C4877" s="240"/>
      <c r="D4877" s="240"/>
      <c r="E4877" s="241"/>
      <c r="F4877" s="188">
        <v>2.99</v>
      </c>
      <c r="G4877" s="239" t="s">
        <v>2626</v>
      </c>
      <c r="H4877" s="240"/>
      <c r="I4877" s="241"/>
      <c r="J4877" s="188">
        <v>186.12</v>
      </c>
    </row>
    <row r="4878" spans="1:10" ht="14.25" customHeight="1" x14ac:dyDescent="0.25">
      <c r="A4878" s="239" t="s">
        <v>2625</v>
      </c>
      <c r="B4878" s="240"/>
      <c r="C4878" s="240"/>
      <c r="D4878" s="240"/>
      <c r="E4878" s="241"/>
      <c r="F4878" s="188">
        <v>3.55</v>
      </c>
      <c r="G4878" s="239" t="s">
        <v>2624</v>
      </c>
      <c r="H4878" s="240"/>
      <c r="I4878" s="241"/>
      <c r="J4878" s="188">
        <v>41.82</v>
      </c>
    </row>
    <row r="4879" spans="1:10" ht="14.25" customHeight="1" x14ac:dyDescent="0.25">
      <c r="A4879" s="239" t="s">
        <v>2623</v>
      </c>
      <c r="B4879" s="240"/>
      <c r="C4879" s="240"/>
      <c r="D4879" s="240"/>
      <c r="E4879" s="241"/>
      <c r="F4879" s="188">
        <v>6.54</v>
      </c>
      <c r="G4879" s="239" t="s">
        <v>2622</v>
      </c>
      <c r="H4879" s="240"/>
      <c r="I4879" s="241"/>
      <c r="J4879" s="188">
        <v>227.94</v>
      </c>
    </row>
    <row r="4880" spans="1:10" ht="14.25" customHeight="1" x14ac:dyDescent="0.25">
      <c r="A4880" s="196" t="s">
        <v>640</v>
      </c>
      <c r="B4880" s="196" t="s">
        <v>2637</v>
      </c>
      <c r="C4880" s="196" t="s">
        <v>3271</v>
      </c>
      <c r="D4880" s="233" t="s">
        <v>1521</v>
      </c>
      <c r="E4880" s="234"/>
      <c r="F4880" s="234"/>
      <c r="G4880" s="234"/>
      <c r="H4880" s="234"/>
      <c r="I4880" s="235"/>
      <c r="J4880" s="196" t="s">
        <v>1</v>
      </c>
    </row>
    <row r="4881" spans="1:10" ht="14.25" customHeight="1" x14ac:dyDescent="0.25">
      <c r="A4881" s="195" t="s">
        <v>74</v>
      </c>
      <c r="B4881" s="195" t="s">
        <v>75</v>
      </c>
      <c r="C4881" s="195" t="s">
        <v>29</v>
      </c>
      <c r="D4881" s="236" t="s">
        <v>30</v>
      </c>
      <c r="E4881" s="237"/>
      <c r="F4881" s="238"/>
      <c r="G4881" s="195" t="s">
        <v>2635</v>
      </c>
      <c r="H4881" s="195" t="s">
        <v>1465</v>
      </c>
      <c r="I4881" s="194" t="s">
        <v>2634</v>
      </c>
      <c r="J4881" s="193" t="s">
        <v>76</v>
      </c>
    </row>
    <row r="4882" spans="1:10" ht="14.25" customHeight="1" x14ac:dyDescent="0.25">
      <c r="A4882" s="192" t="s">
        <v>2643</v>
      </c>
      <c r="B4882" s="192" t="s">
        <v>2650</v>
      </c>
      <c r="C4882" s="192" t="s">
        <v>3270</v>
      </c>
      <c r="D4882" s="230" t="s">
        <v>1940</v>
      </c>
      <c r="E4882" s="231"/>
      <c r="F4882" s="232"/>
      <c r="G4882" s="192" t="s">
        <v>1</v>
      </c>
      <c r="H4882" s="191">
        <v>1</v>
      </c>
      <c r="I4882" s="190">
        <v>202.53659999999999</v>
      </c>
      <c r="J4882" s="189">
        <v>202.54</v>
      </c>
    </row>
    <row r="4883" spans="1:10" ht="14.25" customHeight="1" x14ac:dyDescent="0.25">
      <c r="A4883" s="192" t="s">
        <v>2631</v>
      </c>
      <c r="B4883" s="192" t="s">
        <v>2630</v>
      </c>
      <c r="C4883" s="192" t="s">
        <v>2719</v>
      </c>
      <c r="D4883" s="230" t="s">
        <v>2718</v>
      </c>
      <c r="E4883" s="231"/>
      <c r="F4883" s="232"/>
      <c r="G4883" s="192" t="s">
        <v>0</v>
      </c>
      <c r="H4883" s="191">
        <v>0.50184119999999999</v>
      </c>
      <c r="I4883" s="190">
        <v>8.93</v>
      </c>
      <c r="J4883" s="189">
        <v>9.8000000000000007</v>
      </c>
    </row>
    <row r="4884" spans="1:10" ht="14.25" customHeight="1" x14ac:dyDescent="0.25">
      <c r="A4884" s="192" t="s">
        <v>2631</v>
      </c>
      <c r="B4884" s="192" t="s">
        <v>2630</v>
      </c>
      <c r="C4884" s="192" t="s">
        <v>2639</v>
      </c>
      <c r="D4884" s="230" t="s">
        <v>2638</v>
      </c>
      <c r="E4884" s="231"/>
      <c r="F4884" s="232"/>
      <c r="G4884" s="192" t="s">
        <v>0</v>
      </c>
      <c r="H4884" s="191">
        <v>1.0036826000000001</v>
      </c>
      <c r="I4884" s="190">
        <v>8.93</v>
      </c>
      <c r="J4884" s="189">
        <v>19.600000000000001</v>
      </c>
    </row>
    <row r="4885" spans="1:10" ht="14.25" customHeight="1" x14ac:dyDescent="0.25">
      <c r="A4885" s="192" t="s">
        <v>2631</v>
      </c>
      <c r="B4885" s="192" t="s">
        <v>2630</v>
      </c>
      <c r="C4885" s="192" t="s">
        <v>2646</v>
      </c>
      <c r="D4885" s="230" t="s">
        <v>2645</v>
      </c>
      <c r="E4885" s="231"/>
      <c r="F4885" s="232"/>
      <c r="G4885" s="192" t="s">
        <v>0</v>
      </c>
      <c r="H4885" s="191">
        <v>1.5055238</v>
      </c>
      <c r="I4885" s="190">
        <v>6.46</v>
      </c>
      <c r="J4885" s="189">
        <v>21.27</v>
      </c>
    </row>
    <row r="4886" spans="1:10" ht="14.25" customHeight="1" x14ac:dyDescent="0.25">
      <c r="A4886" s="239" t="s">
        <v>2627</v>
      </c>
      <c r="B4886" s="240"/>
      <c r="C4886" s="240"/>
      <c r="D4886" s="240"/>
      <c r="E4886" s="241"/>
      <c r="F4886" s="188">
        <v>23.17</v>
      </c>
      <c r="G4886" s="239" t="s">
        <v>2626</v>
      </c>
      <c r="H4886" s="240"/>
      <c r="I4886" s="241"/>
      <c r="J4886" s="188">
        <v>276.04000000000002</v>
      </c>
    </row>
    <row r="4887" spans="1:10" ht="14.25" customHeight="1" x14ac:dyDescent="0.25">
      <c r="A4887" s="239" t="s">
        <v>2625</v>
      </c>
      <c r="B4887" s="240"/>
      <c r="C4887" s="240"/>
      <c r="D4887" s="240"/>
      <c r="E4887" s="241"/>
      <c r="F4887" s="188">
        <v>27.5</v>
      </c>
      <c r="G4887" s="239" t="s">
        <v>2624</v>
      </c>
      <c r="H4887" s="240"/>
      <c r="I4887" s="241"/>
      <c r="J4887" s="188">
        <v>62.03</v>
      </c>
    </row>
    <row r="4888" spans="1:10" ht="14.25" customHeight="1" x14ac:dyDescent="0.25">
      <c r="A4888" s="239" t="s">
        <v>2623</v>
      </c>
      <c r="B4888" s="240"/>
      <c r="C4888" s="240"/>
      <c r="D4888" s="240"/>
      <c r="E4888" s="241"/>
      <c r="F4888" s="188">
        <v>50.67</v>
      </c>
      <c r="G4888" s="239" t="s">
        <v>2622</v>
      </c>
      <c r="H4888" s="240"/>
      <c r="I4888" s="241"/>
      <c r="J4888" s="188">
        <v>338.07</v>
      </c>
    </row>
    <row r="4889" spans="1:10" ht="14.25" customHeight="1" x14ac:dyDescent="0.25">
      <c r="A4889" s="196" t="s">
        <v>642</v>
      </c>
      <c r="B4889" s="196" t="s">
        <v>2630</v>
      </c>
      <c r="C4889" s="196" t="s">
        <v>3269</v>
      </c>
      <c r="D4889" s="233" t="s">
        <v>643</v>
      </c>
      <c r="E4889" s="234"/>
      <c r="F4889" s="234"/>
      <c r="G4889" s="234"/>
      <c r="H4889" s="234"/>
      <c r="I4889" s="235"/>
      <c r="J4889" s="196" t="s">
        <v>1</v>
      </c>
    </row>
    <row r="4890" spans="1:10" ht="14.25" customHeight="1" x14ac:dyDescent="0.25">
      <c r="A4890" s="195" t="s">
        <v>74</v>
      </c>
      <c r="B4890" s="195" t="s">
        <v>75</v>
      </c>
      <c r="C4890" s="195" t="s">
        <v>29</v>
      </c>
      <c r="D4890" s="236" t="s">
        <v>30</v>
      </c>
      <c r="E4890" s="237"/>
      <c r="F4890" s="238"/>
      <c r="G4890" s="195" t="s">
        <v>2635</v>
      </c>
      <c r="H4890" s="195" t="s">
        <v>1465</v>
      </c>
      <c r="I4890" s="194" t="s">
        <v>2634</v>
      </c>
      <c r="J4890" s="193" t="s">
        <v>76</v>
      </c>
    </row>
    <row r="4891" spans="1:10" ht="14.25" customHeight="1" x14ac:dyDescent="0.25">
      <c r="A4891" s="192" t="s">
        <v>2643</v>
      </c>
      <c r="B4891" s="192" t="s">
        <v>2630</v>
      </c>
      <c r="C4891" s="192" t="s">
        <v>3268</v>
      </c>
      <c r="D4891" s="230" t="s">
        <v>1886</v>
      </c>
      <c r="E4891" s="231"/>
      <c r="F4891" s="232"/>
      <c r="G4891" s="192" t="s">
        <v>1</v>
      </c>
      <c r="H4891" s="191">
        <v>1</v>
      </c>
      <c r="I4891" s="190">
        <v>71.066000000000003</v>
      </c>
      <c r="J4891" s="189">
        <v>71.069999999999993</v>
      </c>
    </row>
    <row r="4892" spans="1:10" ht="22.9" customHeight="1" x14ac:dyDescent="0.25">
      <c r="A4892" s="192" t="s">
        <v>2643</v>
      </c>
      <c r="B4892" s="192" t="s">
        <v>2630</v>
      </c>
      <c r="C4892" s="192" t="s">
        <v>3231</v>
      </c>
      <c r="D4892" s="230" t="s">
        <v>1720</v>
      </c>
      <c r="E4892" s="231"/>
      <c r="F4892" s="232"/>
      <c r="G4892" s="192" t="s">
        <v>1</v>
      </c>
      <c r="H4892" s="191">
        <v>2</v>
      </c>
      <c r="I4892" s="190">
        <v>16.413599999999999</v>
      </c>
      <c r="J4892" s="189">
        <v>32.83</v>
      </c>
    </row>
    <row r="4893" spans="1:10" ht="14.25" customHeight="1" x14ac:dyDescent="0.25">
      <c r="A4893" s="192" t="s">
        <v>2643</v>
      </c>
      <c r="B4893" s="192" t="s">
        <v>2630</v>
      </c>
      <c r="C4893" s="192" t="s">
        <v>3259</v>
      </c>
      <c r="D4893" s="230" t="s">
        <v>2020</v>
      </c>
      <c r="E4893" s="231"/>
      <c r="F4893" s="232"/>
      <c r="G4893" s="192" t="s">
        <v>19</v>
      </c>
      <c r="H4893" s="191">
        <v>3.04E-2</v>
      </c>
      <c r="I4893" s="190">
        <v>86.159099999999995</v>
      </c>
      <c r="J4893" s="189">
        <v>2.62</v>
      </c>
    </row>
    <row r="4894" spans="1:10" ht="14.25" customHeight="1" x14ac:dyDescent="0.25">
      <c r="A4894" s="192" t="s">
        <v>2631</v>
      </c>
      <c r="B4894" s="192" t="s">
        <v>2630</v>
      </c>
      <c r="C4894" s="192" t="s">
        <v>2719</v>
      </c>
      <c r="D4894" s="230" t="s">
        <v>2718</v>
      </c>
      <c r="E4894" s="231"/>
      <c r="F4894" s="232"/>
      <c r="G4894" s="192" t="s">
        <v>0</v>
      </c>
      <c r="H4894" s="191">
        <v>0.47974119999999998</v>
      </c>
      <c r="I4894" s="190">
        <v>8.93</v>
      </c>
      <c r="J4894" s="189">
        <v>9.3699999999999992</v>
      </c>
    </row>
    <row r="4895" spans="1:10" ht="14.25" customHeight="1" x14ac:dyDescent="0.25">
      <c r="A4895" s="192" t="s">
        <v>2631</v>
      </c>
      <c r="B4895" s="192" t="s">
        <v>2630</v>
      </c>
      <c r="C4895" s="192" t="s">
        <v>2646</v>
      </c>
      <c r="D4895" s="230" t="s">
        <v>2645</v>
      </c>
      <c r="E4895" s="231"/>
      <c r="F4895" s="232"/>
      <c r="G4895" s="192" t="s">
        <v>0</v>
      </c>
      <c r="H4895" s="191">
        <v>0.23379630000000001</v>
      </c>
      <c r="I4895" s="190">
        <v>6.46</v>
      </c>
      <c r="J4895" s="189">
        <v>3.3</v>
      </c>
    </row>
    <row r="4896" spans="1:10" ht="14.25" customHeight="1" x14ac:dyDescent="0.25">
      <c r="A4896" s="239" t="s">
        <v>2627</v>
      </c>
      <c r="B4896" s="240"/>
      <c r="C4896" s="240"/>
      <c r="D4896" s="240"/>
      <c r="E4896" s="241"/>
      <c r="F4896" s="188">
        <v>5.79</v>
      </c>
      <c r="G4896" s="239" t="s">
        <v>2626</v>
      </c>
      <c r="H4896" s="240"/>
      <c r="I4896" s="241"/>
      <c r="J4896" s="188">
        <v>124.36</v>
      </c>
    </row>
    <row r="4897" spans="1:10" ht="14.25" customHeight="1" x14ac:dyDescent="0.25">
      <c r="A4897" s="239" t="s">
        <v>2625</v>
      </c>
      <c r="B4897" s="240"/>
      <c r="C4897" s="240"/>
      <c r="D4897" s="240"/>
      <c r="E4897" s="241"/>
      <c r="F4897" s="188">
        <v>6.88</v>
      </c>
      <c r="G4897" s="239" t="s">
        <v>2624</v>
      </c>
      <c r="H4897" s="240"/>
      <c r="I4897" s="241"/>
      <c r="J4897" s="188">
        <v>27.94</v>
      </c>
    </row>
    <row r="4898" spans="1:10" ht="14.25" customHeight="1" x14ac:dyDescent="0.25">
      <c r="A4898" s="239" t="s">
        <v>2623</v>
      </c>
      <c r="B4898" s="240"/>
      <c r="C4898" s="240"/>
      <c r="D4898" s="240"/>
      <c r="E4898" s="241"/>
      <c r="F4898" s="188">
        <v>12.67</v>
      </c>
      <c r="G4898" s="239" t="s">
        <v>2622</v>
      </c>
      <c r="H4898" s="240"/>
      <c r="I4898" s="241"/>
      <c r="J4898" s="188">
        <v>152.30000000000001</v>
      </c>
    </row>
    <row r="4899" spans="1:10" ht="14.25" customHeight="1" x14ac:dyDescent="0.25">
      <c r="A4899" s="196" t="s">
        <v>644</v>
      </c>
      <c r="B4899" s="196" t="s">
        <v>2630</v>
      </c>
      <c r="C4899" s="196" t="s">
        <v>3269</v>
      </c>
      <c r="D4899" s="233" t="s">
        <v>643</v>
      </c>
      <c r="E4899" s="234"/>
      <c r="F4899" s="234"/>
      <c r="G4899" s="234"/>
      <c r="H4899" s="234"/>
      <c r="I4899" s="235"/>
      <c r="J4899" s="196" t="s">
        <v>1</v>
      </c>
    </row>
    <row r="4900" spans="1:10" ht="14.25" customHeight="1" x14ac:dyDescent="0.25">
      <c r="A4900" s="195" t="s">
        <v>74</v>
      </c>
      <c r="B4900" s="195" t="s">
        <v>75</v>
      </c>
      <c r="C4900" s="195" t="s">
        <v>29</v>
      </c>
      <c r="D4900" s="236" t="s">
        <v>30</v>
      </c>
      <c r="E4900" s="237"/>
      <c r="F4900" s="238"/>
      <c r="G4900" s="195" t="s">
        <v>2635</v>
      </c>
      <c r="H4900" s="195" t="s">
        <v>1465</v>
      </c>
      <c r="I4900" s="194" t="s">
        <v>2634</v>
      </c>
      <c r="J4900" s="193" t="s">
        <v>76</v>
      </c>
    </row>
    <row r="4901" spans="1:10" ht="14.25" customHeight="1" x14ac:dyDescent="0.25">
      <c r="A4901" s="192" t="s">
        <v>2643</v>
      </c>
      <c r="B4901" s="192" t="s">
        <v>2630</v>
      </c>
      <c r="C4901" s="192" t="s">
        <v>3268</v>
      </c>
      <c r="D4901" s="230" t="s">
        <v>1886</v>
      </c>
      <c r="E4901" s="231"/>
      <c r="F4901" s="232"/>
      <c r="G4901" s="192" t="s">
        <v>1</v>
      </c>
      <c r="H4901" s="191">
        <v>1</v>
      </c>
      <c r="I4901" s="190">
        <v>71.066000000000003</v>
      </c>
      <c r="J4901" s="189">
        <v>71.069999999999993</v>
      </c>
    </row>
    <row r="4902" spans="1:10" ht="22.9" customHeight="1" x14ac:dyDescent="0.25">
      <c r="A4902" s="192" t="s">
        <v>2643</v>
      </c>
      <c r="B4902" s="192" t="s">
        <v>2630</v>
      </c>
      <c r="C4902" s="192" t="s">
        <v>3231</v>
      </c>
      <c r="D4902" s="230" t="s">
        <v>1720</v>
      </c>
      <c r="E4902" s="231"/>
      <c r="F4902" s="232"/>
      <c r="G4902" s="192" t="s">
        <v>1</v>
      </c>
      <c r="H4902" s="191">
        <v>2</v>
      </c>
      <c r="I4902" s="190">
        <v>16.413599999999999</v>
      </c>
      <c r="J4902" s="189">
        <v>32.83</v>
      </c>
    </row>
    <row r="4903" spans="1:10" ht="14.25" customHeight="1" x14ac:dyDescent="0.25">
      <c r="A4903" s="192" t="s">
        <v>2643</v>
      </c>
      <c r="B4903" s="192" t="s">
        <v>2630</v>
      </c>
      <c r="C4903" s="192" t="s">
        <v>3259</v>
      </c>
      <c r="D4903" s="230" t="s">
        <v>2020</v>
      </c>
      <c r="E4903" s="231"/>
      <c r="F4903" s="232"/>
      <c r="G4903" s="192" t="s">
        <v>19</v>
      </c>
      <c r="H4903" s="191">
        <v>3.04E-2</v>
      </c>
      <c r="I4903" s="190">
        <v>86.159099999999995</v>
      </c>
      <c r="J4903" s="189">
        <v>2.62</v>
      </c>
    </row>
    <row r="4904" spans="1:10" ht="14.25" customHeight="1" x14ac:dyDescent="0.25">
      <c r="A4904" s="192" t="s">
        <v>2631</v>
      </c>
      <c r="B4904" s="192" t="s">
        <v>2630</v>
      </c>
      <c r="C4904" s="192" t="s">
        <v>2719</v>
      </c>
      <c r="D4904" s="230" t="s">
        <v>2718</v>
      </c>
      <c r="E4904" s="231"/>
      <c r="F4904" s="232"/>
      <c r="G4904" s="192" t="s">
        <v>0</v>
      </c>
      <c r="H4904" s="191">
        <v>0.47974119999999998</v>
      </c>
      <c r="I4904" s="190">
        <v>8.93</v>
      </c>
      <c r="J4904" s="189">
        <v>9.3699999999999992</v>
      </c>
    </row>
    <row r="4905" spans="1:10" ht="14.25" customHeight="1" x14ac:dyDescent="0.25">
      <c r="A4905" s="192" t="s">
        <v>2631</v>
      </c>
      <c r="B4905" s="192" t="s">
        <v>2630</v>
      </c>
      <c r="C4905" s="192" t="s">
        <v>2646</v>
      </c>
      <c r="D4905" s="230" t="s">
        <v>2645</v>
      </c>
      <c r="E4905" s="231"/>
      <c r="F4905" s="232"/>
      <c r="G4905" s="192" t="s">
        <v>0</v>
      </c>
      <c r="H4905" s="191">
        <v>0.23379630000000001</v>
      </c>
      <c r="I4905" s="190">
        <v>6.46</v>
      </c>
      <c r="J4905" s="189">
        <v>3.3</v>
      </c>
    </row>
    <row r="4906" spans="1:10" ht="14.25" customHeight="1" x14ac:dyDescent="0.25">
      <c r="A4906" s="239" t="s">
        <v>2627</v>
      </c>
      <c r="B4906" s="240"/>
      <c r="C4906" s="240"/>
      <c r="D4906" s="240"/>
      <c r="E4906" s="241"/>
      <c r="F4906" s="188">
        <v>5.79</v>
      </c>
      <c r="G4906" s="239" t="s">
        <v>2626</v>
      </c>
      <c r="H4906" s="240"/>
      <c r="I4906" s="241"/>
      <c r="J4906" s="188">
        <v>124.36</v>
      </c>
    </row>
    <row r="4907" spans="1:10" ht="14.25" customHeight="1" x14ac:dyDescent="0.25">
      <c r="A4907" s="239" t="s">
        <v>2625</v>
      </c>
      <c r="B4907" s="240"/>
      <c r="C4907" s="240"/>
      <c r="D4907" s="240"/>
      <c r="E4907" s="241"/>
      <c r="F4907" s="188">
        <v>6.88</v>
      </c>
      <c r="G4907" s="239" t="s">
        <v>2624</v>
      </c>
      <c r="H4907" s="240"/>
      <c r="I4907" s="241"/>
      <c r="J4907" s="188">
        <v>27.94</v>
      </c>
    </row>
    <row r="4908" spans="1:10" ht="14.25" customHeight="1" x14ac:dyDescent="0.25">
      <c r="A4908" s="239" t="s">
        <v>2623</v>
      </c>
      <c r="B4908" s="240"/>
      <c r="C4908" s="240"/>
      <c r="D4908" s="240"/>
      <c r="E4908" s="241"/>
      <c r="F4908" s="188">
        <v>12.67</v>
      </c>
      <c r="G4908" s="239" t="s">
        <v>2622</v>
      </c>
      <c r="H4908" s="240"/>
      <c r="I4908" s="241"/>
      <c r="J4908" s="188">
        <v>152.30000000000001</v>
      </c>
    </row>
    <row r="4909" spans="1:10" ht="14.25" customHeight="1" x14ac:dyDescent="0.25">
      <c r="A4909" s="196" t="s">
        <v>645</v>
      </c>
      <c r="B4909" s="196" t="s">
        <v>2637</v>
      </c>
      <c r="C4909" s="196" t="s">
        <v>3267</v>
      </c>
      <c r="D4909" s="233" t="s">
        <v>646</v>
      </c>
      <c r="E4909" s="234"/>
      <c r="F4909" s="234"/>
      <c r="G4909" s="234"/>
      <c r="H4909" s="234"/>
      <c r="I4909" s="235"/>
      <c r="J4909" s="196" t="s">
        <v>1</v>
      </c>
    </row>
    <row r="4910" spans="1:10" ht="14.25" customHeight="1" x14ac:dyDescent="0.25">
      <c r="A4910" s="195" t="s">
        <v>74</v>
      </c>
      <c r="B4910" s="195" t="s">
        <v>75</v>
      </c>
      <c r="C4910" s="195" t="s">
        <v>29</v>
      </c>
      <c r="D4910" s="236" t="s">
        <v>30</v>
      </c>
      <c r="E4910" s="237"/>
      <c r="F4910" s="238"/>
      <c r="G4910" s="195" t="s">
        <v>2635</v>
      </c>
      <c r="H4910" s="195" t="s">
        <v>1465</v>
      </c>
      <c r="I4910" s="194" t="s">
        <v>2634</v>
      </c>
      <c r="J4910" s="193" t="s">
        <v>76</v>
      </c>
    </row>
    <row r="4911" spans="1:10" ht="14.25" customHeight="1" x14ac:dyDescent="0.25">
      <c r="A4911" s="192" t="s">
        <v>2643</v>
      </c>
      <c r="B4911" s="192" t="s">
        <v>2630</v>
      </c>
      <c r="C4911" s="192" t="s">
        <v>3266</v>
      </c>
      <c r="D4911" s="230" t="s">
        <v>2137</v>
      </c>
      <c r="E4911" s="231"/>
      <c r="F4911" s="232"/>
      <c r="G4911" s="192" t="s">
        <v>1</v>
      </c>
      <c r="H4911" s="191">
        <v>1</v>
      </c>
      <c r="I4911" s="190">
        <v>4.8771000000000004</v>
      </c>
      <c r="J4911" s="189">
        <v>4.88</v>
      </c>
    </row>
    <row r="4912" spans="1:10" ht="14.25" customHeight="1" x14ac:dyDescent="0.25">
      <c r="A4912" s="192" t="s">
        <v>2643</v>
      </c>
      <c r="B4912" s="192" t="s">
        <v>2630</v>
      </c>
      <c r="C4912" s="192" t="s">
        <v>3265</v>
      </c>
      <c r="D4912" s="230" t="s">
        <v>2032</v>
      </c>
      <c r="E4912" s="231"/>
      <c r="F4912" s="232"/>
      <c r="G4912" s="192" t="s">
        <v>1</v>
      </c>
      <c r="H4912" s="191">
        <v>1</v>
      </c>
      <c r="I4912" s="190">
        <v>10.774900000000001</v>
      </c>
      <c r="J4912" s="189">
        <v>10.77</v>
      </c>
    </row>
    <row r="4913" spans="1:10" ht="14.25" customHeight="1" x14ac:dyDescent="0.25">
      <c r="A4913" s="192" t="s">
        <v>2643</v>
      </c>
      <c r="B4913" s="192" t="s">
        <v>2630</v>
      </c>
      <c r="C4913" s="192" t="s">
        <v>3264</v>
      </c>
      <c r="D4913" s="230" t="s">
        <v>2192</v>
      </c>
      <c r="E4913" s="231"/>
      <c r="F4913" s="232"/>
      <c r="G4913" s="192" t="s">
        <v>1</v>
      </c>
      <c r="H4913" s="191">
        <v>1</v>
      </c>
      <c r="I4913" s="190">
        <v>44.217799999999997</v>
      </c>
      <c r="J4913" s="189">
        <v>44.22</v>
      </c>
    </row>
    <row r="4914" spans="1:10" ht="14.25" customHeight="1" x14ac:dyDescent="0.25">
      <c r="A4914" s="192" t="s">
        <v>2643</v>
      </c>
      <c r="B4914" s="192" t="s">
        <v>2630</v>
      </c>
      <c r="C4914" s="192" t="s">
        <v>3263</v>
      </c>
      <c r="D4914" s="230" t="s">
        <v>2461</v>
      </c>
      <c r="E4914" s="231"/>
      <c r="F4914" s="232"/>
      <c r="G4914" s="192" t="s">
        <v>1</v>
      </c>
      <c r="H4914" s="191">
        <v>1</v>
      </c>
      <c r="I4914" s="190">
        <v>6.8861999999999997</v>
      </c>
      <c r="J4914" s="189">
        <v>6.89</v>
      </c>
    </row>
    <row r="4915" spans="1:10" ht="14.25" customHeight="1" x14ac:dyDescent="0.25">
      <c r="A4915" s="192" t="s">
        <v>2643</v>
      </c>
      <c r="B4915" s="192" t="s">
        <v>2650</v>
      </c>
      <c r="C4915" s="192" t="s">
        <v>3262</v>
      </c>
      <c r="D4915" s="230" t="s">
        <v>1709</v>
      </c>
      <c r="E4915" s="231"/>
      <c r="F4915" s="232"/>
      <c r="G4915" s="192" t="s">
        <v>1</v>
      </c>
      <c r="H4915" s="191">
        <v>1</v>
      </c>
      <c r="I4915" s="190">
        <v>1211.1688999999999</v>
      </c>
      <c r="J4915" s="189">
        <v>1211.17</v>
      </c>
    </row>
    <row r="4916" spans="1:10" ht="14.25" customHeight="1" x14ac:dyDescent="0.25">
      <c r="A4916" s="192" t="s">
        <v>2631</v>
      </c>
      <c r="B4916" s="192" t="s">
        <v>2630</v>
      </c>
      <c r="C4916" s="192" t="s">
        <v>2723</v>
      </c>
      <c r="D4916" s="230" t="s">
        <v>2722</v>
      </c>
      <c r="E4916" s="231"/>
      <c r="F4916" s="232"/>
      <c r="G4916" s="192" t="s">
        <v>0</v>
      </c>
      <c r="H4916" s="191">
        <v>2.1225836</v>
      </c>
      <c r="I4916" s="190">
        <v>6.7</v>
      </c>
      <c r="J4916" s="189">
        <v>31.1</v>
      </c>
    </row>
    <row r="4917" spans="1:10" ht="14.25" customHeight="1" x14ac:dyDescent="0.25">
      <c r="A4917" s="192" t="s">
        <v>2631</v>
      </c>
      <c r="B4917" s="192" t="s">
        <v>2630</v>
      </c>
      <c r="C4917" s="192" t="s">
        <v>2719</v>
      </c>
      <c r="D4917" s="230" t="s">
        <v>2718</v>
      </c>
      <c r="E4917" s="231"/>
      <c r="F4917" s="232"/>
      <c r="G4917" s="192" t="s">
        <v>0</v>
      </c>
      <c r="H4917" s="191">
        <v>2.1225836</v>
      </c>
      <c r="I4917" s="190">
        <v>8.93</v>
      </c>
      <c r="J4917" s="189">
        <v>41.45</v>
      </c>
    </row>
    <row r="4918" spans="1:10" ht="14.25" customHeight="1" x14ac:dyDescent="0.25">
      <c r="A4918" s="239" t="s">
        <v>2627</v>
      </c>
      <c r="B4918" s="240"/>
      <c r="C4918" s="240"/>
      <c r="D4918" s="240"/>
      <c r="E4918" s="241"/>
      <c r="F4918" s="188">
        <v>33.18</v>
      </c>
      <c r="G4918" s="239" t="s">
        <v>2626</v>
      </c>
      <c r="H4918" s="240"/>
      <c r="I4918" s="241"/>
      <c r="J4918" s="188">
        <v>1380.47</v>
      </c>
    </row>
    <row r="4919" spans="1:10" ht="14.25" customHeight="1" x14ac:dyDescent="0.25">
      <c r="A4919" s="239" t="s">
        <v>2625</v>
      </c>
      <c r="B4919" s="240"/>
      <c r="C4919" s="240"/>
      <c r="D4919" s="240"/>
      <c r="E4919" s="241"/>
      <c r="F4919" s="188">
        <v>39.369999999999997</v>
      </c>
      <c r="G4919" s="239" t="s">
        <v>2624</v>
      </c>
      <c r="H4919" s="240"/>
      <c r="I4919" s="241"/>
      <c r="J4919" s="188">
        <v>310.19</v>
      </c>
    </row>
    <row r="4920" spans="1:10" ht="14.25" customHeight="1" x14ac:dyDescent="0.25">
      <c r="A4920" s="239" t="s">
        <v>2623</v>
      </c>
      <c r="B4920" s="240"/>
      <c r="C4920" s="240"/>
      <c r="D4920" s="240"/>
      <c r="E4920" s="241"/>
      <c r="F4920" s="188">
        <v>72.55</v>
      </c>
      <c r="G4920" s="239" t="s">
        <v>2622</v>
      </c>
      <c r="H4920" s="240"/>
      <c r="I4920" s="241"/>
      <c r="J4920" s="188">
        <v>1690.66</v>
      </c>
    </row>
    <row r="4921" spans="1:10" ht="14.25" customHeight="1" x14ac:dyDescent="0.25">
      <c r="A4921" s="196" t="s">
        <v>647</v>
      </c>
      <c r="B4921" s="196" t="s">
        <v>2630</v>
      </c>
      <c r="C4921" s="196" t="s">
        <v>3261</v>
      </c>
      <c r="D4921" s="233" t="s">
        <v>648</v>
      </c>
      <c r="E4921" s="234"/>
      <c r="F4921" s="234"/>
      <c r="G4921" s="234"/>
      <c r="H4921" s="234"/>
      <c r="I4921" s="235"/>
      <c r="J4921" s="196" t="s">
        <v>1</v>
      </c>
    </row>
    <row r="4922" spans="1:10" ht="14.25" customHeight="1" x14ac:dyDescent="0.25">
      <c r="A4922" s="195" t="s">
        <v>74</v>
      </c>
      <c r="B4922" s="195" t="s">
        <v>75</v>
      </c>
      <c r="C4922" s="195" t="s">
        <v>29</v>
      </c>
      <c r="D4922" s="236" t="s">
        <v>30</v>
      </c>
      <c r="E4922" s="237"/>
      <c r="F4922" s="238"/>
      <c r="G4922" s="195" t="s">
        <v>2635</v>
      </c>
      <c r="H4922" s="195" t="s">
        <v>1465</v>
      </c>
      <c r="I4922" s="194" t="s">
        <v>2634</v>
      </c>
      <c r="J4922" s="193" t="s">
        <v>76</v>
      </c>
    </row>
    <row r="4923" spans="1:10" ht="22.9" customHeight="1" x14ac:dyDescent="0.25">
      <c r="A4923" s="192" t="s">
        <v>2643</v>
      </c>
      <c r="B4923" s="192" t="s">
        <v>2630</v>
      </c>
      <c r="C4923" s="192" t="s">
        <v>3231</v>
      </c>
      <c r="D4923" s="230" t="s">
        <v>1720</v>
      </c>
      <c r="E4923" s="231"/>
      <c r="F4923" s="232"/>
      <c r="G4923" s="192" t="s">
        <v>1</v>
      </c>
      <c r="H4923" s="191">
        <v>6</v>
      </c>
      <c r="I4923" s="190">
        <v>16.413599999999999</v>
      </c>
      <c r="J4923" s="189">
        <v>98.48</v>
      </c>
    </row>
    <row r="4924" spans="1:10" ht="14.25" customHeight="1" x14ac:dyDescent="0.25">
      <c r="A4924" s="192" t="s">
        <v>2643</v>
      </c>
      <c r="B4924" s="192" t="s">
        <v>2630</v>
      </c>
      <c r="C4924" s="192" t="s">
        <v>3260</v>
      </c>
      <c r="D4924" s="230" t="s">
        <v>1767</v>
      </c>
      <c r="E4924" s="231"/>
      <c r="F4924" s="232"/>
      <c r="G4924" s="192" t="s">
        <v>1</v>
      </c>
      <c r="H4924" s="191">
        <v>1</v>
      </c>
      <c r="I4924" s="190">
        <v>409.46420000000001</v>
      </c>
      <c r="J4924" s="189">
        <v>409.46</v>
      </c>
    </row>
    <row r="4925" spans="1:10" ht="14.25" customHeight="1" x14ac:dyDescent="0.25">
      <c r="A4925" s="192" t="s">
        <v>2643</v>
      </c>
      <c r="B4925" s="192" t="s">
        <v>2630</v>
      </c>
      <c r="C4925" s="192" t="s">
        <v>3259</v>
      </c>
      <c r="D4925" s="230" t="s">
        <v>2020</v>
      </c>
      <c r="E4925" s="231"/>
      <c r="F4925" s="232"/>
      <c r="G4925" s="192" t="s">
        <v>19</v>
      </c>
      <c r="H4925" s="191">
        <v>7.0199999999999999E-2</v>
      </c>
      <c r="I4925" s="190">
        <v>86.159099999999995</v>
      </c>
      <c r="J4925" s="189">
        <v>6.05</v>
      </c>
    </row>
    <row r="4926" spans="1:10" ht="14.25" customHeight="1" x14ac:dyDescent="0.25">
      <c r="A4926" s="192" t="s">
        <v>2631</v>
      </c>
      <c r="B4926" s="192" t="s">
        <v>2630</v>
      </c>
      <c r="C4926" s="192" t="s">
        <v>2719</v>
      </c>
      <c r="D4926" s="230" t="s">
        <v>2718</v>
      </c>
      <c r="E4926" s="231"/>
      <c r="F4926" s="232"/>
      <c r="G4926" s="192" t="s">
        <v>0</v>
      </c>
      <c r="H4926" s="191">
        <v>2.3264395000000002</v>
      </c>
      <c r="I4926" s="190">
        <v>8.93</v>
      </c>
      <c r="J4926" s="189">
        <v>45.43</v>
      </c>
    </row>
    <row r="4927" spans="1:10" ht="14.25" customHeight="1" x14ac:dyDescent="0.25">
      <c r="A4927" s="192" t="s">
        <v>2631</v>
      </c>
      <c r="B4927" s="192" t="s">
        <v>2630</v>
      </c>
      <c r="C4927" s="192" t="s">
        <v>2646</v>
      </c>
      <c r="D4927" s="230" t="s">
        <v>2645</v>
      </c>
      <c r="E4927" s="231"/>
      <c r="F4927" s="232"/>
      <c r="G4927" s="192" t="s">
        <v>0</v>
      </c>
      <c r="H4927" s="191">
        <v>0.93523149999999999</v>
      </c>
      <c r="I4927" s="190">
        <v>6.46</v>
      </c>
      <c r="J4927" s="189">
        <v>13.21</v>
      </c>
    </row>
    <row r="4928" spans="1:10" ht="14.25" customHeight="1" x14ac:dyDescent="0.25">
      <c r="A4928" s="239" t="s">
        <v>2627</v>
      </c>
      <c r="B4928" s="240"/>
      <c r="C4928" s="240"/>
      <c r="D4928" s="240"/>
      <c r="E4928" s="241"/>
      <c r="F4928" s="188">
        <v>26.82</v>
      </c>
      <c r="G4928" s="239" t="s">
        <v>2626</v>
      </c>
      <c r="H4928" s="240"/>
      <c r="I4928" s="241"/>
      <c r="J4928" s="188">
        <v>596.26</v>
      </c>
    </row>
    <row r="4929" spans="1:10" ht="14.25" customHeight="1" x14ac:dyDescent="0.25">
      <c r="A4929" s="239" t="s">
        <v>2625</v>
      </c>
      <c r="B4929" s="240"/>
      <c r="C4929" s="240"/>
      <c r="D4929" s="240"/>
      <c r="E4929" s="241"/>
      <c r="F4929" s="188">
        <v>31.83</v>
      </c>
      <c r="G4929" s="239" t="s">
        <v>2624</v>
      </c>
      <c r="H4929" s="240"/>
      <c r="I4929" s="241"/>
      <c r="J4929" s="188">
        <v>133.97999999999999</v>
      </c>
    </row>
    <row r="4930" spans="1:10" ht="14.25" customHeight="1" x14ac:dyDescent="0.25">
      <c r="A4930" s="239" t="s">
        <v>2623</v>
      </c>
      <c r="B4930" s="240"/>
      <c r="C4930" s="240"/>
      <c r="D4930" s="240"/>
      <c r="E4930" s="241"/>
      <c r="F4930" s="188">
        <v>58.65</v>
      </c>
      <c r="G4930" s="239" t="s">
        <v>2622</v>
      </c>
      <c r="H4930" s="240"/>
      <c r="I4930" s="241"/>
      <c r="J4930" s="188">
        <v>730.24</v>
      </c>
    </row>
    <row r="4931" spans="1:10" ht="14.25" customHeight="1" x14ac:dyDescent="0.25">
      <c r="A4931" s="196" t="s">
        <v>649</v>
      </c>
      <c r="B4931" s="196" t="s">
        <v>2630</v>
      </c>
      <c r="C4931" s="196" t="s">
        <v>3258</v>
      </c>
      <c r="D4931" s="233" t="s">
        <v>650</v>
      </c>
      <c r="E4931" s="234"/>
      <c r="F4931" s="234"/>
      <c r="G4931" s="234"/>
      <c r="H4931" s="234"/>
      <c r="I4931" s="235"/>
      <c r="J4931" s="196" t="s">
        <v>1</v>
      </c>
    </row>
    <row r="4932" spans="1:10" ht="14.25" customHeight="1" x14ac:dyDescent="0.25">
      <c r="A4932" s="195" t="s">
        <v>74</v>
      </c>
      <c r="B4932" s="195" t="s">
        <v>75</v>
      </c>
      <c r="C4932" s="195" t="s">
        <v>29</v>
      </c>
      <c r="D4932" s="236" t="s">
        <v>30</v>
      </c>
      <c r="E4932" s="237"/>
      <c r="F4932" s="238"/>
      <c r="G4932" s="195" t="s">
        <v>2635</v>
      </c>
      <c r="H4932" s="195" t="s">
        <v>1465</v>
      </c>
      <c r="I4932" s="194" t="s">
        <v>2634</v>
      </c>
      <c r="J4932" s="193" t="s">
        <v>76</v>
      </c>
    </row>
    <row r="4933" spans="1:10" ht="22.9" customHeight="1" x14ac:dyDescent="0.25">
      <c r="A4933" s="192" t="s">
        <v>2643</v>
      </c>
      <c r="B4933" s="192" t="s">
        <v>2630</v>
      </c>
      <c r="C4933" s="192" t="s">
        <v>3257</v>
      </c>
      <c r="D4933" s="230" t="s">
        <v>1876</v>
      </c>
      <c r="E4933" s="231"/>
      <c r="F4933" s="232"/>
      <c r="G4933" s="192" t="s">
        <v>1</v>
      </c>
      <c r="H4933" s="191">
        <v>1</v>
      </c>
      <c r="I4933" s="190">
        <v>72.913200000000003</v>
      </c>
      <c r="J4933" s="189">
        <v>72.91</v>
      </c>
    </row>
    <row r="4934" spans="1:10" ht="14.25" customHeight="1" x14ac:dyDescent="0.25">
      <c r="A4934" s="192" t="s">
        <v>2643</v>
      </c>
      <c r="B4934" s="192" t="s">
        <v>2630</v>
      </c>
      <c r="C4934" s="192" t="s">
        <v>2811</v>
      </c>
      <c r="D4934" s="230" t="s">
        <v>2358</v>
      </c>
      <c r="E4934" s="231"/>
      <c r="F4934" s="232"/>
      <c r="G4934" s="192" t="s">
        <v>1</v>
      </c>
      <c r="H4934" s="191">
        <v>2.1000000000000001E-2</v>
      </c>
      <c r="I4934" s="190">
        <v>2.552</v>
      </c>
      <c r="J4934" s="189">
        <v>0.05</v>
      </c>
    </row>
    <row r="4935" spans="1:10" ht="14.25" customHeight="1" x14ac:dyDescent="0.25">
      <c r="A4935" s="192" t="s">
        <v>2631</v>
      </c>
      <c r="B4935" s="192" t="s">
        <v>2630</v>
      </c>
      <c r="C4935" s="192" t="s">
        <v>2719</v>
      </c>
      <c r="D4935" s="230" t="s">
        <v>2718</v>
      </c>
      <c r="E4935" s="231"/>
      <c r="F4935" s="232"/>
      <c r="G4935" s="192" t="s">
        <v>0</v>
      </c>
      <c r="H4935" s="191">
        <v>0.19076099999999999</v>
      </c>
      <c r="I4935" s="190">
        <v>8.93</v>
      </c>
      <c r="J4935" s="189">
        <v>3.72</v>
      </c>
    </row>
    <row r="4936" spans="1:10" ht="14.25" customHeight="1" x14ac:dyDescent="0.25">
      <c r="A4936" s="192" t="s">
        <v>2631</v>
      </c>
      <c r="B4936" s="192" t="s">
        <v>2630</v>
      </c>
      <c r="C4936" s="192" t="s">
        <v>2646</v>
      </c>
      <c r="D4936" s="230" t="s">
        <v>2645</v>
      </c>
      <c r="E4936" s="231"/>
      <c r="F4936" s="232"/>
      <c r="G4936" s="192" t="s">
        <v>0</v>
      </c>
      <c r="H4936" s="191">
        <v>6.0085199999999998E-2</v>
      </c>
      <c r="I4936" s="190">
        <v>6.46</v>
      </c>
      <c r="J4936" s="189">
        <v>0.85</v>
      </c>
    </row>
    <row r="4937" spans="1:10" ht="42.4" customHeight="1" x14ac:dyDescent="0.25"/>
    <row r="4938" spans="1:10" ht="11.25" customHeight="1" x14ac:dyDescent="0.25">
      <c r="A4938" s="242" t="s">
        <v>2621</v>
      </c>
      <c r="B4938" s="242"/>
      <c r="C4938" s="242"/>
      <c r="D4938" s="242"/>
      <c r="E4938" s="242"/>
      <c r="F4938" s="242"/>
      <c r="G4938" s="242"/>
      <c r="H4938" s="242"/>
      <c r="I4938" s="242"/>
      <c r="J4938" s="242"/>
    </row>
    <row r="4939" spans="1:10" ht="11.25" customHeight="1" x14ac:dyDescent="0.25">
      <c r="A4939" s="242" t="s">
        <v>2620</v>
      </c>
      <c r="B4939" s="242"/>
      <c r="C4939" s="242"/>
      <c r="D4939" s="242"/>
      <c r="E4939" s="242"/>
      <c r="F4939" s="242"/>
      <c r="G4939" s="242"/>
      <c r="H4939" s="242"/>
      <c r="I4939" s="242"/>
      <c r="J4939" s="242"/>
    </row>
    <row r="4940" spans="1:10" ht="11.25" customHeight="1" x14ac:dyDescent="0.25">
      <c r="A4940" s="242" t="s">
        <v>2619</v>
      </c>
      <c r="B4940" s="242"/>
      <c r="C4940" s="242"/>
      <c r="D4940" s="242"/>
      <c r="E4940" s="242"/>
      <c r="F4940" s="242"/>
      <c r="G4940" s="242"/>
      <c r="H4940" s="242"/>
      <c r="I4940" s="242"/>
      <c r="J4940" s="242"/>
    </row>
    <row r="4941" spans="1:10" ht="70.900000000000006" customHeight="1" x14ac:dyDescent="0.25"/>
    <row r="4942" spans="1:10" ht="14.25" customHeight="1" x14ac:dyDescent="0.25">
      <c r="A4942" s="210" t="s">
        <v>2673</v>
      </c>
      <c r="B4942" s="211"/>
      <c r="C4942" s="211"/>
      <c r="D4942" s="211"/>
      <c r="E4942" s="211"/>
      <c r="F4942" s="211"/>
      <c r="G4942" s="211"/>
      <c r="H4942" s="211"/>
      <c r="I4942" s="211"/>
      <c r="J4942" s="212"/>
    </row>
    <row r="4943" spans="1:10" ht="14.25" customHeight="1" x14ac:dyDescent="0.25">
      <c r="A4943" s="200" t="s">
        <v>2672</v>
      </c>
      <c r="B4943" s="213" t="s">
        <v>77</v>
      </c>
      <c r="C4943" s="214"/>
      <c r="D4943" s="214"/>
      <c r="E4943" s="214"/>
      <c r="F4943" s="214"/>
      <c r="G4943" s="214"/>
      <c r="H4943" s="215"/>
      <c r="I4943" s="197" t="s">
        <v>2671</v>
      </c>
      <c r="J4943" s="192" t="s">
        <v>3256</v>
      </c>
    </row>
    <row r="4944" spans="1:10" ht="14.25" customHeight="1" x14ac:dyDescent="0.25">
      <c r="A4944" s="200" t="s">
        <v>81</v>
      </c>
      <c r="B4944" s="213" t="s">
        <v>85</v>
      </c>
      <c r="C4944" s="214"/>
      <c r="D4944" s="214"/>
      <c r="E4944" s="214"/>
      <c r="F4944" s="214"/>
      <c r="G4944" s="214"/>
      <c r="H4944" s="215"/>
      <c r="I4944" s="197" t="s">
        <v>2669</v>
      </c>
      <c r="J4944" s="202">
        <v>45477</v>
      </c>
    </row>
    <row r="4945" spans="1:10" ht="14.25" customHeight="1" x14ac:dyDescent="0.25">
      <c r="A4945" s="199" t="s">
        <v>2668</v>
      </c>
      <c r="B4945" s="213" t="s">
        <v>2667</v>
      </c>
      <c r="C4945" s="214"/>
      <c r="D4945" s="214"/>
      <c r="E4945" s="214"/>
      <c r="F4945" s="214"/>
      <c r="G4945" s="214"/>
      <c r="H4945" s="215"/>
      <c r="I4945" s="216" t="s">
        <v>2666</v>
      </c>
      <c r="J4945" s="217"/>
    </row>
    <row r="4946" spans="1:10" ht="14.25" customHeight="1" x14ac:dyDescent="0.25">
      <c r="A4946" s="218" t="s">
        <v>2665</v>
      </c>
      <c r="B4946" s="221" t="s">
        <v>2664</v>
      </c>
      <c r="C4946" s="222"/>
      <c r="D4946" s="222"/>
      <c r="E4946" s="222"/>
      <c r="F4946" s="222"/>
      <c r="G4946" s="222"/>
      <c r="H4946" s="223"/>
      <c r="I4946" s="197" t="s">
        <v>2663</v>
      </c>
      <c r="J4946" s="192" t="s">
        <v>2662</v>
      </c>
    </row>
    <row r="4947" spans="1:10" ht="14.25" customHeight="1" x14ac:dyDescent="0.25">
      <c r="A4947" s="219"/>
      <c r="B4947" s="224"/>
      <c r="C4947" s="225"/>
      <c r="D4947" s="225"/>
      <c r="E4947" s="225"/>
      <c r="F4947" s="225"/>
      <c r="G4947" s="225"/>
      <c r="H4947" s="226"/>
      <c r="I4947" s="198" t="s">
        <v>2661</v>
      </c>
      <c r="J4947" s="192" t="s">
        <v>2660</v>
      </c>
    </row>
    <row r="4948" spans="1:10" ht="14.25" customHeight="1" x14ac:dyDescent="0.25">
      <c r="A4948" s="219"/>
      <c r="B4948" s="224"/>
      <c r="C4948" s="225"/>
      <c r="D4948" s="225"/>
      <c r="E4948" s="225"/>
      <c r="F4948" s="225"/>
      <c r="G4948" s="225"/>
      <c r="H4948" s="226"/>
      <c r="I4948" s="216" t="s">
        <v>27</v>
      </c>
      <c r="J4948" s="217"/>
    </row>
    <row r="4949" spans="1:10" ht="14.25" customHeight="1" x14ac:dyDescent="0.25">
      <c r="A4949" s="219"/>
      <c r="B4949" s="227"/>
      <c r="C4949" s="228"/>
      <c r="D4949" s="228"/>
      <c r="E4949" s="228"/>
      <c r="F4949" s="228"/>
      <c r="G4949" s="228"/>
      <c r="H4949" s="229"/>
      <c r="I4949" s="197" t="s">
        <v>2659</v>
      </c>
      <c r="J4949" s="192" t="s">
        <v>2658</v>
      </c>
    </row>
    <row r="4950" spans="1:10" ht="14.25" customHeight="1" x14ac:dyDescent="0.25">
      <c r="A4950" s="220"/>
      <c r="B4950" s="230" t="s">
        <v>2383</v>
      </c>
      <c r="C4950" s="231"/>
      <c r="D4950" s="232"/>
      <c r="E4950" s="230" t="s">
        <v>2383</v>
      </c>
      <c r="F4950" s="231"/>
      <c r="G4950" s="231"/>
      <c r="H4950" s="232"/>
      <c r="I4950" s="197" t="s">
        <v>2657</v>
      </c>
      <c r="J4950" s="192" t="s">
        <v>2383</v>
      </c>
    </row>
    <row r="4951" spans="1:10" ht="14.25" customHeight="1" x14ac:dyDescent="0.25">
      <c r="A4951" s="197" t="s">
        <v>2656</v>
      </c>
      <c r="B4951" s="230" t="s">
        <v>2655</v>
      </c>
      <c r="C4951" s="231"/>
      <c r="D4951" s="231"/>
      <c r="E4951" s="231"/>
      <c r="F4951" s="231"/>
      <c r="G4951" s="231"/>
      <c r="H4951" s="231"/>
      <c r="I4951" s="231"/>
      <c r="J4951" s="232"/>
    </row>
    <row r="4952" spans="1:10" ht="14.25" customHeight="1" x14ac:dyDescent="0.25">
      <c r="A4952" s="239" t="s">
        <v>2627</v>
      </c>
      <c r="B4952" s="240"/>
      <c r="C4952" s="240"/>
      <c r="D4952" s="240"/>
      <c r="E4952" s="241"/>
      <c r="F4952" s="188">
        <v>2.09</v>
      </c>
      <c r="G4952" s="239" t="s">
        <v>2626</v>
      </c>
      <c r="H4952" s="240"/>
      <c r="I4952" s="241"/>
      <c r="J4952" s="188">
        <v>79.349999999999994</v>
      </c>
    </row>
    <row r="4953" spans="1:10" ht="14.25" customHeight="1" x14ac:dyDescent="0.25">
      <c r="A4953" s="239" t="s">
        <v>2625</v>
      </c>
      <c r="B4953" s="240"/>
      <c r="C4953" s="240"/>
      <c r="D4953" s="240"/>
      <c r="E4953" s="241"/>
      <c r="F4953" s="188">
        <v>2.4900000000000002</v>
      </c>
      <c r="G4953" s="239" t="s">
        <v>2624</v>
      </c>
      <c r="H4953" s="240"/>
      <c r="I4953" s="241"/>
      <c r="J4953" s="188">
        <v>17.829999999999998</v>
      </c>
    </row>
    <row r="4954" spans="1:10" ht="14.25" customHeight="1" x14ac:dyDescent="0.25">
      <c r="A4954" s="239" t="s">
        <v>2623</v>
      </c>
      <c r="B4954" s="240"/>
      <c r="C4954" s="240"/>
      <c r="D4954" s="240"/>
      <c r="E4954" s="241"/>
      <c r="F4954" s="188">
        <v>4.58</v>
      </c>
      <c r="G4954" s="239" t="s">
        <v>2622</v>
      </c>
      <c r="H4954" s="240"/>
      <c r="I4954" s="241"/>
      <c r="J4954" s="188">
        <v>97.18</v>
      </c>
    </row>
    <row r="4955" spans="1:10" ht="14.25" customHeight="1" x14ac:dyDescent="0.25">
      <c r="A4955" s="196" t="s">
        <v>651</v>
      </c>
      <c r="B4955" s="196" t="s">
        <v>2630</v>
      </c>
      <c r="C4955" s="196" t="s">
        <v>3255</v>
      </c>
      <c r="D4955" s="233" t="s">
        <v>652</v>
      </c>
      <c r="E4955" s="234"/>
      <c r="F4955" s="234"/>
      <c r="G4955" s="234"/>
      <c r="H4955" s="234"/>
      <c r="I4955" s="235"/>
      <c r="J4955" s="196" t="s">
        <v>10</v>
      </c>
    </row>
    <row r="4956" spans="1:10" ht="14.25" customHeight="1" x14ac:dyDescent="0.25">
      <c r="A4956" s="195" t="s">
        <v>74</v>
      </c>
      <c r="B4956" s="195" t="s">
        <v>75</v>
      </c>
      <c r="C4956" s="195" t="s">
        <v>29</v>
      </c>
      <c r="D4956" s="236" t="s">
        <v>30</v>
      </c>
      <c r="E4956" s="237"/>
      <c r="F4956" s="238"/>
      <c r="G4956" s="195" t="s">
        <v>2635</v>
      </c>
      <c r="H4956" s="195" t="s">
        <v>1465</v>
      </c>
      <c r="I4956" s="194" t="s">
        <v>2634</v>
      </c>
      <c r="J4956" s="193" t="s">
        <v>76</v>
      </c>
    </row>
    <row r="4957" spans="1:10" ht="22.9" customHeight="1" x14ac:dyDescent="0.25">
      <c r="A4957" s="192" t="s">
        <v>2643</v>
      </c>
      <c r="B4957" s="192" t="s">
        <v>2630</v>
      </c>
      <c r="C4957" s="192" t="s">
        <v>2915</v>
      </c>
      <c r="D4957" s="230" t="s">
        <v>1971</v>
      </c>
      <c r="E4957" s="231"/>
      <c r="F4957" s="232"/>
      <c r="G4957" s="192" t="s">
        <v>1</v>
      </c>
      <c r="H4957" s="191">
        <v>2.1819999999999999</v>
      </c>
      <c r="I4957" s="190">
        <v>0.74529999999999996</v>
      </c>
      <c r="J4957" s="189">
        <v>1.63</v>
      </c>
    </row>
    <row r="4958" spans="1:10" ht="14.25" customHeight="1" x14ac:dyDescent="0.25">
      <c r="A4958" s="192" t="s">
        <v>2643</v>
      </c>
      <c r="B4958" s="192" t="s">
        <v>2630</v>
      </c>
      <c r="C4958" s="192" t="s">
        <v>3254</v>
      </c>
      <c r="D4958" s="230" t="s">
        <v>2458</v>
      </c>
      <c r="E4958" s="231"/>
      <c r="F4958" s="232"/>
      <c r="G4958" s="192" t="s">
        <v>19</v>
      </c>
      <c r="H4958" s="191">
        <v>2E-3</v>
      </c>
      <c r="I4958" s="190">
        <v>51.460500000000003</v>
      </c>
      <c r="J4958" s="189">
        <v>0.1</v>
      </c>
    </row>
    <row r="4959" spans="1:10" ht="14.25" customHeight="1" x14ac:dyDescent="0.25">
      <c r="A4959" s="192" t="s">
        <v>2643</v>
      </c>
      <c r="B4959" s="192" t="s">
        <v>2630</v>
      </c>
      <c r="C4959" s="192" t="s">
        <v>3253</v>
      </c>
      <c r="D4959" s="230" t="s">
        <v>2230</v>
      </c>
      <c r="E4959" s="231"/>
      <c r="F4959" s="232"/>
      <c r="G4959" s="192" t="s">
        <v>1</v>
      </c>
      <c r="H4959" s="191">
        <v>1.091</v>
      </c>
      <c r="I4959" s="190">
        <v>6.3596000000000004</v>
      </c>
      <c r="J4959" s="189">
        <v>6.94</v>
      </c>
    </row>
    <row r="4960" spans="1:10" ht="14.25" customHeight="1" x14ac:dyDescent="0.25">
      <c r="A4960" s="192" t="s">
        <v>2643</v>
      </c>
      <c r="B4960" s="192" t="s">
        <v>2630</v>
      </c>
      <c r="C4960" s="192" t="s">
        <v>3252</v>
      </c>
      <c r="D4960" s="230" t="s">
        <v>2030</v>
      </c>
      <c r="E4960" s="231"/>
      <c r="F4960" s="232"/>
      <c r="G4960" s="192" t="s">
        <v>19</v>
      </c>
      <c r="H4960" s="191">
        <v>0.47699999999999998</v>
      </c>
      <c r="I4960" s="190">
        <v>31.563300000000002</v>
      </c>
      <c r="J4960" s="189">
        <v>15.06</v>
      </c>
    </row>
    <row r="4961" spans="1:10" ht="14.25" customHeight="1" x14ac:dyDescent="0.25">
      <c r="A4961" s="192" t="s">
        <v>2631</v>
      </c>
      <c r="B4961" s="192" t="s">
        <v>2630</v>
      </c>
      <c r="C4961" s="192" t="s">
        <v>2883</v>
      </c>
      <c r="D4961" s="230" t="s">
        <v>2882</v>
      </c>
      <c r="E4961" s="231"/>
      <c r="F4961" s="232"/>
      <c r="G4961" s="192" t="s">
        <v>0</v>
      </c>
      <c r="H4961" s="191">
        <v>0.85628360000000003</v>
      </c>
      <c r="I4961" s="190">
        <v>6.46</v>
      </c>
      <c r="J4961" s="189">
        <v>12.1</v>
      </c>
    </row>
    <row r="4962" spans="1:10" ht="14.25" customHeight="1" x14ac:dyDescent="0.25">
      <c r="A4962" s="192" t="s">
        <v>2631</v>
      </c>
      <c r="B4962" s="192" t="s">
        <v>2630</v>
      </c>
      <c r="C4962" s="192" t="s">
        <v>2717</v>
      </c>
      <c r="D4962" s="230" t="s">
        <v>2716</v>
      </c>
      <c r="E4962" s="231"/>
      <c r="F4962" s="232"/>
      <c r="G4962" s="192" t="s">
        <v>0</v>
      </c>
      <c r="H4962" s="191">
        <v>1.0419552000000001</v>
      </c>
      <c r="I4962" s="190">
        <v>8.93</v>
      </c>
      <c r="J4962" s="189">
        <v>20.350000000000001</v>
      </c>
    </row>
    <row r="4963" spans="1:10" ht="14.25" customHeight="1" x14ac:dyDescent="0.25">
      <c r="A4963" s="239" t="s">
        <v>2627</v>
      </c>
      <c r="B4963" s="240"/>
      <c r="C4963" s="240"/>
      <c r="D4963" s="240"/>
      <c r="E4963" s="241"/>
      <c r="F4963" s="188">
        <v>14.84</v>
      </c>
      <c r="G4963" s="239" t="s">
        <v>2626</v>
      </c>
      <c r="H4963" s="240"/>
      <c r="I4963" s="241"/>
      <c r="J4963" s="188">
        <v>70.650000000000006</v>
      </c>
    </row>
    <row r="4964" spans="1:10" ht="14.25" customHeight="1" x14ac:dyDescent="0.25">
      <c r="A4964" s="239" t="s">
        <v>2625</v>
      </c>
      <c r="B4964" s="240"/>
      <c r="C4964" s="240"/>
      <c r="D4964" s="240"/>
      <c r="E4964" s="241"/>
      <c r="F4964" s="188">
        <v>17.61</v>
      </c>
      <c r="G4964" s="239" t="s">
        <v>2624</v>
      </c>
      <c r="H4964" s="240"/>
      <c r="I4964" s="241"/>
      <c r="J4964" s="188">
        <v>15.88</v>
      </c>
    </row>
    <row r="4965" spans="1:10" ht="14.25" customHeight="1" x14ac:dyDescent="0.25">
      <c r="A4965" s="239" t="s">
        <v>2623</v>
      </c>
      <c r="B4965" s="240"/>
      <c r="C4965" s="240"/>
      <c r="D4965" s="240"/>
      <c r="E4965" s="241"/>
      <c r="F4965" s="188">
        <v>32.450000000000003</v>
      </c>
      <c r="G4965" s="239" t="s">
        <v>2622</v>
      </c>
      <c r="H4965" s="240"/>
      <c r="I4965" s="241"/>
      <c r="J4965" s="188">
        <v>86.53</v>
      </c>
    </row>
    <row r="4966" spans="1:10" ht="14.25" customHeight="1" x14ac:dyDescent="0.25">
      <c r="A4966" s="196" t="s">
        <v>653</v>
      </c>
      <c r="B4966" s="196" t="s">
        <v>2642</v>
      </c>
      <c r="C4966" s="196" t="s">
        <v>3251</v>
      </c>
      <c r="D4966" s="233" t="s">
        <v>654</v>
      </c>
      <c r="E4966" s="234"/>
      <c r="F4966" s="234"/>
      <c r="G4966" s="234"/>
      <c r="H4966" s="234"/>
      <c r="I4966" s="235"/>
      <c r="J4966" s="196" t="s">
        <v>1</v>
      </c>
    </row>
    <row r="4967" spans="1:10" ht="14.25" customHeight="1" x14ac:dyDescent="0.25">
      <c r="A4967" s="195" t="s">
        <v>74</v>
      </c>
      <c r="B4967" s="195" t="s">
        <v>75</v>
      </c>
      <c r="C4967" s="195" t="s">
        <v>29</v>
      </c>
      <c r="D4967" s="236" t="s">
        <v>30</v>
      </c>
      <c r="E4967" s="237"/>
      <c r="F4967" s="238"/>
      <c r="G4967" s="195" t="s">
        <v>2635</v>
      </c>
      <c r="H4967" s="195" t="s">
        <v>1465</v>
      </c>
      <c r="I4967" s="194" t="s">
        <v>2634</v>
      </c>
      <c r="J4967" s="193" t="s">
        <v>76</v>
      </c>
    </row>
    <row r="4968" spans="1:10" ht="14.25" customHeight="1" x14ac:dyDescent="0.25">
      <c r="A4968" s="192" t="s">
        <v>2643</v>
      </c>
      <c r="B4968" s="192" t="s">
        <v>2642</v>
      </c>
      <c r="C4968" s="192" t="s">
        <v>2252</v>
      </c>
      <c r="D4968" s="230" t="s">
        <v>2253</v>
      </c>
      <c r="E4968" s="231"/>
      <c r="F4968" s="232"/>
      <c r="G4968" s="192" t="s">
        <v>1</v>
      </c>
      <c r="H4968" s="191">
        <v>1</v>
      </c>
      <c r="I4968" s="190">
        <v>118.81610000000001</v>
      </c>
      <c r="J4968" s="189">
        <v>118.82</v>
      </c>
    </row>
    <row r="4969" spans="1:10" ht="14.25" customHeight="1" x14ac:dyDescent="0.25">
      <c r="A4969" s="192" t="s">
        <v>2643</v>
      </c>
      <c r="B4969" s="192" t="s">
        <v>2642</v>
      </c>
      <c r="C4969" s="192" t="s">
        <v>2507</v>
      </c>
      <c r="D4969" s="230" t="s">
        <v>2508</v>
      </c>
      <c r="E4969" s="231"/>
      <c r="F4969" s="232"/>
      <c r="G4969" s="192" t="s">
        <v>10</v>
      </c>
      <c r="H4969" s="191">
        <v>0.28000000000000003</v>
      </c>
      <c r="I4969" s="190">
        <v>0.29980000000000001</v>
      </c>
      <c r="J4969" s="189">
        <v>0.08</v>
      </c>
    </row>
    <row r="4970" spans="1:10" ht="14.25" customHeight="1" x14ac:dyDescent="0.25">
      <c r="A4970" s="192" t="s">
        <v>2631</v>
      </c>
      <c r="B4970" s="192" t="s">
        <v>2630</v>
      </c>
      <c r="C4970" s="192" t="s">
        <v>2723</v>
      </c>
      <c r="D4970" s="230" t="s">
        <v>2722</v>
      </c>
      <c r="E4970" s="231"/>
      <c r="F4970" s="232"/>
      <c r="G4970" s="192" t="s">
        <v>0</v>
      </c>
      <c r="H4970" s="191">
        <v>0.49672699999999997</v>
      </c>
      <c r="I4970" s="190">
        <v>6.7</v>
      </c>
      <c r="J4970" s="189">
        <v>7.28</v>
      </c>
    </row>
    <row r="4971" spans="1:10" ht="14.25" customHeight="1" x14ac:dyDescent="0.25">
      <c r="A4971" s="192" t="s">
        <v>2631</v>
      </c>
      <c r="B4971" s="192" t="s">
        <v>2630</v>
      </c>
      <c r="C4971" s="192" t="s">
        <v>2719</v>
      </c>
      <c r="D4971" s="230" t="s">
        <v>2718</v>
      </c>
      <c r="E4971" s="231"/>
      <c r="F4971" s="232"/>
      <c r="G4971" s="192" t="s">
        <v>0</v>
      </c>
      <c r="H4971" s="191">
        <v>0.49672699999999997</v>
      </c>
      <c r="I4971" s="190">
        <v>8.93</v>
      </c>
      <c r="J4971" s="189">
        <v>9.6999999999999993</v>
      </c>
    </row>
    <row r="4972" spans="1:10" ht="14.25" customHeight="1" x14ac:dyDescent="0.25">
      <c r="A4972" s="239" t="s">
        <v>2627</v>
      </c>
      <c r="B4972" s="240"/>
      <c r="C4972" s="240"/>
      <c r="D4972" s="240"/>
      <c r="E4972" s="241"/>
      <c r="F4972" s="188">
        <v>7.76</v>
      </c>
      <c r="G4972" s="239" t="s">
        <v>2626</v>
      </c>
      <c r="H4972" s="240"/>
      <c r="I4972" s="241"/>
      <c r="J4972" s="188">
        <v>142.9</v>
      </c>
    </row>
    <row r="4973" spans="1:10" ht="14.25" customHeight="1" x14ac:dyDescent="0.25">
      <c r="A4973" s="239" t="s">
        <v>2625</v>
      </c>
      <c r="B4973" s="240"/>
      <c r="C4973" s="240"/>
      <c r="D4973" s="240"/>
      <c r="E4973" s="241"/>
      <c r="F4973" s="188">
        <v>9.2200000000000006</v>
      </c>
      <c r="G4973" s="239" t="s">
        <v>2624</v>
      </c>
      <c r="H4973" s="240"/>
      <c r="I4973" s="241"/>
      <c r="J4973" s="188">
        <v>32.11</v>
      </c>
    </row>
    <row r="4974" spans="1:10" ht="14.25" customHeight="1" x14ac:dyDescent="0.25">
      <c r="A4974" s="239" t="s">
        <v>2623</v>
      </c>
      <c r="B4974" s="240"/>
      <c r="C4974" s="240"/>
      <c r="D4974" s="240"/>
      <c r="E4974" s="241"/>
      <c r="F4974" s="188">
        <v>16.98</v>
      </c>
      <c r="G4974" s="239" t="s">
        <v>2622</v>
      </c>
      <c r="H4974" s="240"/>
      <c r="I4974" s="241"/>
      <c r="J4974" s="188">
        <v>175.01</v>
      </c>
    </row>
    <row r="4975" spans="1:10" ht="14.25" customHeight="1" x14ac:dyDescent="0.25">
      <c r="A4975" s="196" t="s">
        <v>655</v>
      </c>
      <c r="B4975" s="196" t="s">
        <v>2630</v>
      </c>
      <c r="C4975" s="196" t="s">
        <v>3250</v>
      </c>
      <c r="D4975" s="233" t="s">
        <v>529</v>
      </c>
      <c r="E4975" s="234"/>
      <c r="F4975" s="234"/>
      <c r="G4975" s="234"/>
      <c r="H4975" s="234"/>
      <c r="I4975" s="235"/>
      <c r="J4975" s="196" t="s">
        <v>1</v>
      </c>
    </row>
    <row r="4976" spans="1:10" ht="14.25" customHeight="1" x14ac:dyDescent="0.25">
      <c r="A4976" s="195" t="s">
        <v>74</v>
      </c>
      <c r="B4976" s="195" t="s">
        <v>75</v>
      </c>
      <c r="C4976" s="195" t="s">
        <v>29</v>
      </c>
      <c r="D4976" s="236" t="s">
        <v>30</v>
      </c>
      <c r="E4976" s="237"/>
      <c r="F4976" s="238"/>
      <c r="G4976" s="195" t="s">
        <v>2635</v>
      </c>
      <c r="H4976" s="195" t="s">
        <v>1465</v>
      </c>
      <c r="I4976" s="194" t="s">
        <v>2634</v>
      </c>
      <c r="J4976" s="193" t="s">
        <v>76</v>
      </c>
    </row>
    <row r="4977" spans="1:10" ht="14.25" customHeight="1" x14ac:dyDescent="0.25">
      <c r="A4977" s="192" t="s">
        <v>2643</v>
      </c>
      <c r="B4977" s="192" t="s">
        <v>2630</v>
      </c>
      <c r="C4977" s="192" t="s">
        <v>2811</v>
      </c>
      <c r="D4977" s="230" t="s">
        <v>2358</v>
      </c>
      <c r="E4977" s="231"/>
      <c r="F4977" s="232"/>
      <c r="G4977" s="192" t="s">
        <v>1</v>
      </c>
      <c r="H4977" s="191">
        <v>2.1000000000000001E-2</v>
      </c>
      <c r="I4977" s="190">
        <v>2.552</v>
      </c>
      <c r="J4977" s="189">
        <v>0.05</v>
      </c>
    </row>
    <row r="4978" spans="1:10" ht="22.9" customHeight="1" x14ac:dyDescent="0.25">
      <c r="A4978" s="192" t="s">
        <v>2643</v>
      </c>
      <c r="B4978" s="192" t="s">
        <v>2630</v>
      </c>
      <c r="C4978" s="192" t="s">
        <v>3249</v>
      </c>
      <c r="D4978" s="230" t="s">
        <v>1843</v>
      </c>
      <c r="E4978" s="231"/>
      <c r="F4978" s="232"/>
      <c r="G4978" s="192" t="s">
        <v>1</v>
      </c>
      <c r="H4978" s="191">
        <v>1</v>
      </c>
      <c r="I4978" s="190">
        <v>75.999799999999993</v>
      </c>
      <c r="J4978" s="189">
        <v>76</v>
      </c>
    </row>
    <row r="4979" spans="1:10" ht="14.25" customHeight="1" x14ac:dyDescent="0.25">
      <c r="A4979" s="192" t="s">
        <v>2631</v>
      </c>
      <c r="B4979" s="192" t="s">
        <v>2630</v>
      </c>
      <c r="C4979" s="192" t="s">
        <v>2719</v>
      </c>
      <c r="D4979" s="230" t="s">
        <v>2718</v>
      </c>
      <c r="E4979" s="231"/>
      <c r="F4979" s="232"/>
      <c r="G4979" s="192" t="s">
        <v>0</v>
      </c>
      <c r="H4979" s="191">
        <v>0.2391868</v>
      </c>
      <c r="I4979" s="190">
        <v>8.93</v>
      </c>
      <c r="J4979" s="189">
        <v>4.67</v>
      </c>
    </row>
    <row r="4980" spans="1:10" ht="14.25" customHeight="1" x14ac:dyDescent="0.25">
      <c r="A4980" s="192" t="s">
        <v>2631</v>
      </c>
      <c r="B4980" s="192" t="s">
        <v>2630</v>
      </c>
      <c r="C4980" s="192" t="s">
        <v>2646</v>
      </c>
      <c r="D4980" s="230" t="s">
        <v>2645</v>
      </c>
      <c r="E4980" s="231"/>
      <c r="F4980" s="232"/>
      <c r="G4980" s="192" t="s">
        <v>0</v>
      </c>
      <c r="H4980" s="191">
        <v>7.5328800000000001E-2</v>
      </c>
      <c r="I4980" s="190">
        <v>6.46</v>
      </c>
      <c r="J4980" s="189">
        <v>1.06</v>
      </c>
    </row>
    <row r="4981" spans="1:10" ht="14.25" customHeight="1" x14ac:dyDescent="0.25">
      <c r="A4981" s="239" t="s">
        <v>2627</v>
      </c>
      <c r="B4981" s="240"/>
      <c r="C4981" s="240"/>
      <c r="D4981" s="240"/>
      <c r="E4981" s="241"/>
      <c r="F4981" s="188">
        <v>2.62</v>
      </c>
      <c r="G4981" s="239" t="s">
        <v>2626</v>
      </c>
      <c r="H4981" s="240"/>
      <c r="I4981" s="241"/>
      <c r="J4981" s="188">
        <v>84.06</v>
      </c>
    </row>
    <row r="4982" spans="1:10" ht="14.25" customHeight="1" x14ac:dyDescent="0.25">
      <c r="A4982" s="239" t="s">
        <v>2625</v>
      </c>
      <c r="B4982" s="240"/>
      <c r="C4982" s="240"/>
      <c r="D4982" s="240"/>
      <c r="E4982" s="241"/>
      <c r="F4982" s="188">
        <v>3.12</v>
      </c>
      <c r="G4982" s="239" t="s">
        <v>2624</v>
      </c>
      <c r="H4982" s="240"/>
      <c r="I4982" s="241"/>
      <c r="J4982" s="188">
        <v>18.89</v>
      </c>
    </row>
    <row r="4983" spans="1:10" ht="14.25" customHeight="1" x14ac:dyDescent="0.25">
      <c r="A4983" s="239" t="s">
        <v>2623</v>
      </c>
      <c r="B4983" s="240"/>
      <c r="C4983" s="240"/>
      <c r="D4983" s="240"/>
      <c r="E4983" s="241"/>
      <c r="F4983" s="188">
        <v>5.74</v>
      </c>
      <c r="G4983" s="239" t="s">
        <v>2622</v>
      </c>
      <c r="H4983" s="240"/>
      <c r="I4983" s="241"/>
      <c r="J4983" s="188">
        <v>102.95</v>
      </c>
    </row>
    <row r="4984" spans="1:10" ht="14.25" customHeight="1" x14ac:dyDescent="0.25">
      <c r="A4984" s="196" t="s">
        <v>656</v>
      </c>
      <c r="B4984" s="196" t="s">
        <v>2630</v>
      </c>
      <c r="C4984" s="196" t="s">
        <v>3248</v>
      </c>
      <c r="D4984" s="233" t="s">
        <v>657</v>
      </c>
      <c r="E4984" s="234"/>
      <c r="F4984" s="234"/>
      <c r="G4984" s="234"/>
      <c r="H4984" s="234"/>
      <c r="I4984" s="235"/>
      <c r="J4984" s="196" t="s">
        <v>1</v>
      </c>
    </row>
    <row r="4985" spans="1:10" ht="14.25" customHeight="1" x14ac:dyDescent="0.25">
      <c r="A4985" s="195" t="s">
        <v>74</v>
      </c>
      <c r="B4985" s="195" t="s">
        <v>75</v>
      </c>
      <c r="C4985" s="195" t="s">
        <v>29</v>
      </c>
      <c r="D4985" s="236" t="s">
        <v>30</v>
      </c>
      <c r="E4985" s="237"/>
      <c r="F4985" s="238"/>
      <c r="G4985" s="195" t="s">
        <v>2635</v>
      </c>
      <c r="H4985" s="195" t="s">
        <v>1465</v>
      </c>
      <c r="I4985" s="194" t="s">
        <v>2634</v>
      </c>
      <c r="J4985" s="193" t="s">
        <v>76</v>
      </c>
    </row>
    <row r="4986" spans="1:10" ht="14.25" customHeight="1" x14ac:dyDescent="0.25">
      <c r="A4986" s="192" t="s">
        <v>2643</v>
      </c>
      <c r="B4986" s="192" t="s">
        <v>2630</v>
      </c>
      <c r="C4986" s="192" t="s">
        <v>2811</v>
      </c>
      <c r="D4986" s="230" t="s">
        <v>2358</v>
      </c>
      <c r="E4986" s="231"/>
      <c r="F4986" s="232"/>
      <c r="G4986" s="192" t="s">
        <v>1</v>
      </c>
      <c r="H4986" s="191">
        <v>3.6499999999999998E-2</v>
      </c>
      <c r="I4986" s="190">
        <v>2.552</v>
      </c>
      <c r="J4986" s="189">
        <v>0.09</v>
      </c>
    </row>
    <row r="4987" spans="1:10" ht="14.25" customHeight="1" x14ac:dyDescent="0.25">
      <c r="A4987" s="192" t="s">
        <v>2643</v>
      </c>
      <c r="B4987" s="192" t="s">
        <v>2630</v>
      </c>
      <c r="C4987" s="192" t="s">
        <v>3247</v>
      </c>
      <c r="D4987" s="230" t="s">
        <v>2266</v>
      </c>
      <c r="E4987" s="231"/>
      <c r="F4987" s="232"/>
      <c r="G4987" s="192" t="s">
        <v>1</v>
      </c>
      <c r="H4987" s="191">
        <v>1</v>
      </c>
      <c r="I4987" s="190">
        <v>15.4171</v>
      </c>
      <c r="J4987" s="189">
        <v>15.42</v>
      </c>
    </row>
    <row r="4988" spans="1:10" ht="14.25" customHeight="1" x14ac:dyDescent="0.25">
      <c r="A4988" s="192" t="s">
        <v>2631</v>
      </c>
      <c r="B4988" s="192" t="s">
        <v>2630</v>
      </c>
      <c r="C4988" s="192" t="s">
        <v>2719</v>
      </c>
      <c r="D4988" s="230" t="s">
        <v>2718</v>
      </c>
      <c r="E4988" s="231"/>
      <c r="F4988" s="232"/>
      <c r="G4988" s="192" t="s">
        <v>0</v>
      </c>
      <c r="H4988" s="191">
        <v>0.13545090000000001</v>
      </c>
      <c r="I4988" s="190">
        <v>8.93</v>
      </c>
      <c r="J4988" s="189">
        <v>2.64</v>
      </c>
    </row>
    <row r="4989" spans="1:10" ht="14.25" customHeight="1" x14ac:dyDescent="0.25">
      <c r="A4989" s="192" t="s">
        <v>2631</v>
      </c>
      <c r="B4989" s="192" t="s">
        <v>2630</v>
      </c>
      <c r="C4989" s="192" t="s">
        <v>2646</v>
      </c>
      <c r="D4989" s="230" t="s">
        <v>2645</v>
      </c>
      <c r="E4989" s="231"/>
      <c r="F4989" s="232"/>
      <c r="G4989" s="192" t="s">
        <v>0</v>
      </c>
      <c r="H4989" s="191">
        <v>4.2722599999999999E-2</v>
      </c>
      <c r="I4989" s="190">
        <v>6.46</v>
      </c>
      <c r="J4989" s="189">
        <v>0.6</v>
      </c>
    </row>
    <row r="4990" spans="1:10" ht="14.25" customHeight="1" x14ac:dyDescent="0.25">
      <c r="A4990" s="239" t="s">
        <v>2627</v>
      </c>
      <c r="B4990" s="240"/>
      <c r="C4990" s="240"/>
      <c r="D4990" s="240"/>
      <c r="E4990" s="241"/>
      <c r="F4990" s="188">
        <v>1.49</v>
      </c>
      <c r="G4990" s="239" t="s">
        <v>2626</v>
      </c>
      <c r="H4990" s="240"/>
      <c r="I4990" s="241"/>
      <c r="J4990" s="188">
        <v>20.05</v>
      </c>
    </row>
    <row r="4991" spans="1:10" ht="14.25" customHeight="1" x14ac:dyDescent="0.25">
      <c r="A4991" s="239" t="s">
        <v>2625</v>
      </c>
      <c r="B4991" s="240"/>
      <c r="C4991" s="240"/>
      <c r="D4991" s="240"/>
      <c r="E4991" s="241"/>
      <c r="F4991" s="188">
        <v>1.76</v>
      </c>
      <c r="G4991" s="239" t="s">
        <v>2624</v>
      </c>
      <c r="H4991" s="240"/>
      <c r="I4991" s="241"/>
      <c r="J4991" s="188">
        <v>4.51</v>
      </c>
    </row>
    <row r="4992" spans="1:10" ht="14.25" customHeight="1" x14ac:dyDescent="0.25">
      <c r="A4992" s="239" t="s">
        <v>2623</v>
      </c>
      <c r="B4992" s="240"/>
      <c r="C4992" s="240"/>
      <c r="D4992" s="240"/>
      <c r="E4992" s="241"/>
      <c r="F4992" s="188">
        <v>3.25</v>
      </c>
      <c r="G4992" s="239" t="s">
        <v>2622</v>
      </c>
      <c r="H4992" s="240"/>
      <c r="I4992" s="241"/>
      <c r="J4992" s="188">
        <v>24.56</v>
      </c>
    </row>
    <row r="4993" spans="1:10" ht="14.25" customHeight="1" x14ac:dyDescent="0.25">
      <c r="A4993" s="196" t="s">
        <v>658</v>
      </c>
      <c r="B4993" s="196" t="s">
        <v>2630</v>
      </c>
      <c r="C4993" s="196" t="s">
        <v>3246</v>
      </c>
      <c r="D4993" s="233" t="s">
        <v>659</v>
      </c>
      <c r="E4993" s="234"/>
      <c r="F4993" s="234"/>
      <c r="G4993" s="234"/>
      <c r="H4993" s="234"/>
      <c r="I4993" s="235"/>
      <c r="J4993" s="196" t="s">
        <v>1</v>
      </c>
    </row>
    <row r="4994" spans="1:10" ht="14.25" customHeight="1" x14ac:dyDescent="0.25">
      <c r="A4994" s="195" t="s">
        <v>74</v>
      </c>
      <c r="B4994" s="195" t="s">
        <v>75</v>
      </c>
      <c r="C4994" s="195" t="s">
        <v>29</v>
      </c>
      <c r="D4994" s="236" t="s">
        <v>30</v>
      </c>
      <c r="E4994" s="237"/>
      <c r="F4994" s="238"/>
      <c r="G4994" s="195" t="s">
        <v>2635</v>
      </c>
      <c r="H4994" s="195" t="s">
        <v>1465</v>
      </c>
      <c r="I4994" s="194" t="s">
        <v>2634</v>
      </c>
      <c r="J4994" s="193" t="s">
        <v>76</v>
      </c>
    </row>
    <row r="4995" spans="1:10" ht="14.25" customHeight="1" x14ac:dyDescent="0.25">
      <c r="A4995" s="192" t="s">
        <v>2643</v>
      </c>
      <c r="B4995" s="192" t="s">
        <v>2630</v>
      </c>
      <c r="C4995" s="192" t="s">
        <v>2811</v>
      </c>
      <c r="D4995" s="230" t="s">
        <v>2358</v>
      </c>
      <c r="E4995" s="231"/>
      <c r="F4995" s="232"/>
      <c r="G4995" s="192" t="s">
        <v>1</v>
      </c>
      <c r="H4995" s="191">
        <v>2.1000000000000001E-2</v>
      </c>
      <c r="I4995" s="190">
        <v>2.552</v>
      </c>
      <c r="J4995" s="189">
        <v>0.05</v>
      </c>
    </row>
    <row r="4996" spans="1:10" ht="22.9" customHeight="1" x14ac:dyDescent="0.25">
      <c r="A4996" s="192" t="s">
        <v>2643</v>
      </c>
      <c r="B4996" s="192" t="s">
        <v>2630</v>
      </c>
      <c r="C4996" s="192" t="s">
        <v>3245</v>
      </c>
      <c r="D4996" s="230" t="s">
        <v>1818</v>
      </c>
      <c r="E4996" s="231"/>
      <c r="F4996" s="232"/>
      <c r="G4996" s="192" t="s">
        <v>1</v>
      </c>
      <c r="H4996" s="191">
        <v>1</v>
      </c>
      <c r="I4996" s="190">
        <v>43.747900000000001</v>
      </c>
      <c r="J4996" s="189">
        <v>43.75</v>
      </c>
    </row>
    <row r="4997" spans="1:10" ht="14.25" customHeight="1" x14ac:dyDescent="0.25">
      <c r="A4997" s="192" t="s">
        <v>2631</v>
      </c>
      <c r="B4997" s="192" t="s">
        <v>2630</v>
      </c>
      <c r="C4997" s="192" t="s">
        <v>2719</v>
      </c>
      <c r="D4997" s="230" t="s">
        <v>2718</v>
      </c>
      <c r="E4997" s="231"/>
      <c r="F4997" s="232"/>
      <c r="G4997" s="192" t="s">
        <v>0</v>
      </c>
      <c r="H4997" s="191">
        <v>0.13676199999999999</v>
      </c>
      <c r="I4997" s="190">
        <v>8.93</v>
      </c>
      <c r="J4997" s="189">
        <v>2.67</v>
      </c>
    </row>
    <row r="4998" spans="1:10" ht="14.25" customHeight="1" x14ac:dyDescent="0.25">
      <c r="A4998" s="192" t="s">
        <v>2631</v>
      </c>
      <c r="B4998" s="192" t="s">
        <v>2630</v>
      </c>
      <c r="C4998" s="192" t="s">
        <v>2646</v>
      </c>
      <c r="D4998" s="230" t="s">
        <v>2645</v>
      </c>
      <c r="E4998" s="231"/>
      <c r="F4998" s="232"/>
      <c r="G4998" s="192" t="s">
        <v>0</v>
      </c>
      <c r="H4998" s="191">
        <v>4.3165599999999998E-2</v>
      </c>
      <c r="I4998" s="190">
        <v>6.46</v>
      </c>
      <c r="J4998" s="189">
        <v>0.61</v>
      </c>
    </row>
    <row r="4999" spans="1:10" ht="14.25" customHeight="1" x14ac:dyDescent="0.25">
      <c r="A4999" s="239" t="s">
        <v>2627</v>
      </c>
      <c r="B4999" s="240"/>
      <c r="C4999" s="240"/>
      <c r="D4999" s="240"/>
      <c r="E4999" s="241"/>
      <c r="F4999" s="188">
        <v>1.5</v>
      </c>
      <c r="G4999" s="239" t="s">
        <v>2626</v>
      </c>
      <c r="H4999" s="240"/>
      <c r="I4999" s="241"/>
      <c r="J4999" s="188">
        <v>48.38</v>
      </c>
    </row>
    <row r="5000" spans="1:10" ht="14.25" customHeight="1" x14ac:dyDescent="0.25">
      <c r="A5000" s="239" t="s">
        <v>2625</v>
      </c>
      <c r="B5000" s="240"/>
      <c r="C5000" s="240"/>
      <c r="D5000" s="240"/>
      <c r="E5000" s="241"/>
      <c r="F5000" s="188">
        <v>1.78</v>
      </c>
      <c r="G5000" s="239" t="s">
        <v>2624</v>
      </c>
      <c r="H5000" s="240"/>
      <c r="I5000" s="241"/>
      <c r="J5000" s="188">
        <v>10.87</v>
      </c>
    </row>
    <row r="5001" spans="1:10" ht="14.25" customHeight="1" x14ac:dyDescent="0.25">
      <c r="A5001" s="239" t="s">
        <v>2623</v>
      </c>
      <c r="B5001" s="240"/>
      <c r="C5001" s="240"/>
      <c r="D5001" s="240"/>
      <c r="E5001" s="241"/>
      <c r="F5001" s="188">
        <v>3.28</v>
      </c>
      <c r="G5001" s="239" t="s">
        <v>2622</v>
      </c>
      <c r="H5001" s="240"/>
      <c r="I5001" s="241"/>
      <c r="J5001" s="188">
        <v>59.25</v>
      </c>
    </row>
    <row r="5002" spans="1:10" ht="14.25" customHeight="1" x14ac:dyDescent="0.25">
      <c r="A5002" s="196" t="s">
        <v>660</v>
      </c>
      <c r="B5002" s="196" t="s">
        <v>2630</v>
      </c>
      <c r="C5002" s="196" t="s">
        <v>3246</v>
      </c>
      <c r="D5002" s="233" t="s">
        <v>661</v>
      </c>
      <c r="E5002" s="234"/>
      <c r="F5002" s="234"/>
      <c r="G5002" s="234"/>
      <c r="H5002" s="234"/>
      <c r="I5002" s="235"/>
      <c r="J5002" s="196" t="s">
        <v>1</v>
      </c>
    </row>
    <row r="5003" spans="1:10" ht="14.25" customHeight="1" x14ac:dyDescent="0.25">
      <c r="A5003" s="195" t="s">
        <v>74</v>
      </c>
      <c r="B5003" s="195" t="s">
        <v>75</v>
      </c>
      <c r="C5003" s="195" t="s">
        <v>29</v>
      </c>
      <c r="D5003" s="236" t="s">
        <v>30</v>
      </c>
      <c r="E5003" s="237"/>
      <c r="F5003" s="238"/>
      <c r="G5003" s="195" t="s">
        <v>2635</v>
      </c>
      <c r="H5003" s="195" t="s">
        <v>1465</v>
      </c>
      <c r="I5003" s="194" t="s">
        <v>2634</v>
      </c>
      <c r="J5003" s="193" t="s">
        <v>76</v>
      </c>
    </row>
    <row r="5004" spans="1:10" ht="14.25" customHeight="1" x14ac:dyDescent="0.25">
      <c r="A5004" s="192" t="s">
        <v>2643</v>
      </c>
      <c r="B5004" s="192" t="s">
        <v>2630</v>
      </c>
      <c r="C5004" s="192" t="s">
        <v>2811</v>
      </c>
      <c r="D5004" s="230" t="s">
        <v>2358</v>
      </c>
      <c r="E5004" s="231"/>
      <c r="F5004" s="232"/>
      <c r="G5004" s="192" t="s">
        <v>1</v>
      </c>
      <c r="H5004" s="191">
        <v>2.1000000000000001E-2</v>
      </c>
      <c r="I5004" s="190">
        <v>2.552</v>
      </c>
      <c r="J5004" s="189">
        <v>0.05</v>
      </c>
    </row>
    <row r="5005" spans="1:10" ht="22.9" customHeight="1" x14ac:dyDescent="0.25">
      <c r="A5005" s="192" t="s">
        <v>2643</v>
      </c>
      <c r="B5005" s="192" t="s">
        <v>2630</v>
      </c>
      <c r="C5005" s="192" t="s">
        <v>3245</v>
      </c>
      <c r="D5005" s="230" t="s">
        <v>1818</v>
      </c>
      <c r="E5005" s="231"/>
      <c r="F5005" s="232"/>
      <c r="G5005" s="192" t="s">
        <v>1</v>
      </c>
      <c r="H5005" s="191">
        <v>1</v>
      </c>
      <c r="I5005" s="190">
        <v>43.747900000000001</v>
      </c>
      <c r="J5005" s="189">
        <v>43.75</v>
      </c>
    </row>
    <row r="5006" spans="1:10" ht="14.25" customHeight="1" x14ac:dyDescent="0.25">
      <c r="A5006" s="192" t="s">
        <v>2631</v>
      </c>
      <c r="B5006" s="192" t="s">
        <v>2630</v>
      </c>
      <c r="C5006" s="192" t="s">
        <v>2719</v>
      </c>
      <c r="D5006" s="230" t="s">
        <v>2718</v>
      </c>
      <c r="E5006" s="231"/>
      <c r="F5006" s="232"/>
      <c r="G5006" s="192" t="s">
        <v>0</v>
      </c>
      <c r="H5006" s="191">
        <v>0.13676199999999999</v>
      </c>
      <c r="I5006" s="190">
        <v>8.93</v>
      </c>
      <c r="J5006" s="189">
        <v>2.67</v>
      </c>
    </row>
    <row r="5007" spans="1:10" ht="14.25" customHeight="1" x14ac:dyDescent="0.25">
      <c r="A5007" s="192" t="s">
        <v>2631</v>
      </c>
      <c r="B5007" s="192" t="s">
        <v>2630</v>
      </c>
      <c r="C5007" s="192" t="s">
        <v>2646</v>
      </c>
      <c r="D5007" s="230" t="s">
        <v>2645</v>
      </c>
      <c r="E5007" s="231"/>
      <c r="F5007" s="232"/>
      <c r="G5007" s="192" t="s">
        <v>0</v>
      </c>
      <c r="H5007" s="191">
        <v>4.3165599999999998E-2</v>
      </c>
      <c r="I5007" s="190">
        <v>6.46</v>
      </c>
      <c r="J5007" s="189">
        <v>0.61</v>
      </c>
    </row>
    <row r="5008" spans="1:10" ht="14.25" customHeight="1" x14ac:dyDescent="0.25">
      <c r="A5008" s="239" t="s">
        <v>2627</v>
      </c>
      <c r="B5008" s="240"/>
      <c r="C5008" s="240"/>
      <c r="D5008" s="240"/>
      <c r="E5008" s="241"/>
      <c r="F5008" s="188">
        <v>1.5</v>
      </c>
      <c r="G5008" s="239" t="s">
        <v>2626</v>
      </c>
      <c r="H5008" s="240"/>
      <c r="I5008" s="241"/>
      <c r="J5008" s="188">
        <v>48.38</v>
      </c>
    </row>
    <row r="5009" spans="1:10" ht="14.25" customHeight="1" x14ac:dyDescent="0.25">
      <c r="A5009" s="239" t="s">
        <v>2625</v>
      </c>
      <c r="B5009" s="240"/>
      <c r="C5009" s="240"/>
      <c r="D5009" s="240"/>
      <c r="E5009" s="241"/>
      <c r="F5009" s="188">
        <v>1.78</v>
      </c>
      <c r="G5009" s="239" t="s">
        <v>2624</v>
      </c>
      <c r="H5009" s="240"/>
      <c r="I5009" s="241"/>
      <c r="J5009" s="188">
        <v>10.87</v>
      </c>
    </row>
    <row r="5010" spans="1:10" ht="14.25" customHeight="1" x14ac:dyDescent="0.25">
      <c r="A5010" s="239" t="s">
        <v>2623</v>
      </c>
      <c r="B5010" s="240"/>
      <c r="C5010" s="240"/>
      <c r="D5010" s="240"/>
      <c r="E5010" s="241"/>
      <c r="F5010" s="188">
        <v>3.28</v>
      </c>
      <c r="G5010" s="239" t="s">
        <v>2622</v>
      </c>
      <c r="H5010" s="240"/>
      <c r="I5010" s="241"/>
      <c r="J5010" s="188">
        <v>59.25</v>
      </c>
    </row>
    <row r="5011" spans="1:10" ht="14.25" customHeight="1" x14ac:dyDescent="0.25">
      <c r="A5011" s="196" t="s">
        <v>662</v>
      </c>
      <c r="B5011" s="196" t="s">
        <v>2630</v>
      </c>
      <c r="C5011" s="196" t="s">
        <v>3244</v>
      </c>
      <c r="D5011" s="233" t="s">
        <v>663</v>
      </c>
      <c r="E5011" s="234"/>
      <c r="F5011" s="234"/>
      <c r="G5011" s="234"/>
      <c r="H5011" s="234"/>
      <c r="I5011" s="235"/>
      <c r="J5011" s="196" t="s">
        <v>1</v>
      </c>
    </row>
    <row r="5012" spans="1:10" ht="14.25" customHeight="1" x14ac:dyDescent="0.25">
      <c r="A5012" s="195" t="s">
        <v>74</v>
      </c>
      <c r="B5012" s="195" t="s">
        <v>75</v>
      </c>
      <c r="C5012" s="195" t="s">
        <v>29</v>
      </c>
      <c r="D5012" s="236" t="s">
        <v>30</v>
      </c>
      <c r="E5012" s="237"/>
      <c r="F5012" s="238"/>
      <c r="G5012" s="195" t="s">
        <v>2635</v>
      </c>
      <c r="H5012" s="195" t="s">
        <v>1465</v>
      </c>
      <c r="I5012" s="194" t="s">
        <v>2634</v>
      </c>
      <c r="J5012" s="193" t="s">
        <v>76</v>
      </c>
    </row>
    <row r="5013" spans="1:10" ht="14.25" customHeight="1" x14ac:dyDescent="0.25">
      <c r="A5013" s="192" t="s">
        <v>2643</v>
      </c>
      <c r="B5013" s="192" t="s">
        <v>2630</v>
      </c>
      <c r="C5013" s="192" t="s">
        <v>3243</v>
      </c>
      <c r="D5013" s="230" t="s">
        <v>1930</v>
      </c>
      <c r="E5013" s="231"/>
      <c r="F5013" s="232"/>
      <c r="G5013" s="192" t="s">
        <v>1</v>
      </c>
      <c r="H5013" s="191">
        <v>1</v>
      </c>
      <c r="I5013" s="190">
        <v>46.405200000000001</v>
      </c>
      <c r="J5013" s="189">
        <v>46.41</v>
      </c>
    </row>
    <row r="5014" spans="1:10" ht="13.9" customHeight="1" x14ac:dyDescent="0.25"/>
    <row r="5015" spans="1:10" ht="11.25" customHeight="1" x14ac:dyDescent="0.25">
      <c r="A5015" s="242" t="s">
        <v>2621</v>
      </c>
      <c r="B5015" s="242"/>
      <c r="C5015" s="242"/>
      <c r="D5015" s="242"/>
      <c r="E5015" s="242"/>
      <c r="F5015" s="242"/>
      <c r="G5015" s="242"/>
      <c r="H5015" s="242"/>
      <c r="I5015" s="242"/>
      <c r="J5015" s="242"/>
    </row>
    <row r="5016" spans="1:10" ht="11.25" customHeight="1" x14ac:dyDescent="0.25">
      <c r="A5016" s="242" t="s">
        <v>2620</v>
      </c>
      <c r="B5016" s="242"/>
      <c r="C5016" s="242"/>
      <c r="D5016" s="242"/>
      <c r="E5016" s="242"/>
      <c r="F5016" s="242"/>
      <c r="G5016" s="242"/>
      <c r="H5016" s="242"/>
      <c r="I5016" s="242"/>
      <c r="J5016" s="242"/>
    </row>
    <row r="5017" spans="1:10" ht="11.25" customHeight="1" x14ac:dyDescent="0.25">
      <c r="A5017" s="242" t="s">
        <v>2619</v>
      </c>
      <c r="B5017" s="242"/>
      <c r="C5017" s="242"/>
      <c r="D5017" s="242"/>
      <c r="E5017" s="242"/>
      <c r="F5017" s="242"/>
      <c r="G5017" s="242"/>
      <c r="H5017" s="242"/>
      <c r="I5017" s="242"/>
      <c r="J5017" s="242"/>
    </row>
    <row r="5018" spans="1:10" ht="70.900000000000006" customHeight="1" x14ac:dyDescent="0.25"/>
    <row r="5019" spans="1:10" ht="14.25" customHeight="1" x14ac:dyDescent="0.25">
      <c r="A5019" s="210" t="s">
        <v>2673</v>
      </c>
      <c r="B5019" s="211"/>
      <c r="C5019" s="211"/>
      <c r="D5019" s="211"/>
      <c r="E5019" s="211"/>
      <c r="F5019" s="211"/>
      <c r="G5019" s="211"/>
      <c r="H5019" s="211"/>
      <c r="I5019" s="211"/>
      <c r="J5019" s="212"/>
    </row>
    <row r="5020" spans="1:10" ht="14.25" customHeight="1" x14ac:dyDescent="0.25">
      <c r="A5020" s="200" t="s">
        <v>2672</v>
      </c>
      <c r="B5020" s="213" t="s">
        <v>77</v>
      </c>
      <c r="C5020" s="214"/>
      <c r="D5020" s="214"/>
      <c r="E5020" s="214"/>
      <c r="F5020" s="214"/>
      <c r="G5020" s="214"/>
      <c r="H5020" s="215"/>
      <c r="I5020" s="197" t="s">
        <v>2671</v>
      </c>
      <c r="J5020" s="192" t="s">
        <v>3242</v>
      </c>
    </row>
    <row r="5021" spans="1:10" ht="14.25" customHeight="1" x14ac:dyDescent="0.25">
      <c r="A5021" s="200" t="s">
        <v>81</v>
      </c>
      <c r="B5021" s="213" t="s">
        <v>85</v>
      </c>
      <c r="C5021" s="214"/>
      <c r="D5021" s="214"/>
      <c r="E5021" s="214"/>
      <c r="F5021" s="214"/>
      <c r="G5021" s="214"/>
      <c r="H5021" s="215"/>
      <c r="I5021" s="197" t="s">
        <v>2669</v>
      </c>
      <c r="J5021" s="202">
        <v>45477</v>
      </c>
    </row>
    <row r="5022" spans="1:10" ht="14.25" customHeight="1" x14ac:dyDescent="0.25">
      <c r="A5022" s="199" t="s">
        <v>2668</v>
      </c>
      <c r="B5022" s="213" t="s">
        <v>2667</v>
      </c>
      <c r="C5022" s="214"/>
      <c r="D5022" s="214"/>
      <c r="E5022" s="214"/>
      <c r="F5022" s="214"/>
      <c r="G5022" s="214"/>
      <c r="H5022" s="215"/>
      <c r="I5022" s="216" t="s">
        <v>2666</v>
      </c>
      <c r="J5022" s="217"/>
    </row>
    <row r="5023" spans="1:10" ht="14.25" customHeight="1" x14ac:dyDescent="0.25">
      <c r="A5023" s="218" t="s">
        <v>2665</v>
      </c>
      <c r="B5023" s="221" t="s">
        <v>2664</v>
      </c>
      <c r="C5023" s="222"/>
      <c r="D5023" s="222"/>
      <c r="E5023" s="222"/>
      <c r="F5023" s="222"/>
      <c r="G5023" s="222"/>
      <c r="H5023" s="223"/>
      <c r="I5023" s="197" t="s">
        <v>2663</v>
      </c>
      <c r="J5023" s="192" t="s">
        <v>2662</v>
      </c>
    </row>
    <row r="5024" spans="1:10" ht="14.25" customHeight="1" x14ac:dyDescent="0.25">
      <c r="A5024" s="219"/>
      <c r="B5024" s="224"/>
      <c r="C5024" s="225"/>
      <c r="D5024" s="225"/>
      <c r="E5024" s="225"/>
      <c r="F5024" s="225"/>
      <c r="G5024" s="225"/>
      <c r="H5024" s="226"/>
      <c r="I5024" s="198" t="s">
        <v>2661</v>
      </c>
      <c r="J5024" s="192" t="s">
        <v>2660</v>
      </c>
    </row>
    <row r="5025" spans="1:10" ht="14.25" customHeight="1" x14ac:dyDescent="0.25">
      <c r="A5025" s="219"/>
      <c r="B5025" s="224"/>
      <c r="C5025" s="225"/>
      <c r="D5025" s="225"/>
      <c r="E5025" s="225"/>
      <c r="F5025" s="225"/>
      <c r="G5025" s="225"/>
      <c r="H5025" s="226"/>
      <c r="I5025" s="216" t="s">
        <v>27</v>
      </c>
      <c r="J5025" s="217"/>
    </row>
    <row r="5026" spans="1:10" ht="14.25" customHeight="1" x14ac:dyDescent="0.25">
      <c r="A5026" s="219"/>
      <c r="B5026" s="227"/>
      <c r="C5026" s="228"/>
      <c r="D5026" s="228"/>
      <c r="E5026" s="228"/>
      <c r="F5026" s="228"/>
      <c r="G5026" s="228"/>
      <c r="H5026" s="229"/>
      <c r="I5026" s="197" t="s">
        <v>2659</v>
      </c>
      <c r="J5026" s="192" t="s">
        <v>2658</v>
      </c>
    </row>
    <row r="5027" spans="1:10" ht="14.25" customHeight="1" x14ac:dyDescent="0.25">
      <c r="A5027" s="220"/>
      <c r="B5027" s="230" t="s">
        <v>2383</v>
      </c>
      <c r="C5027" s="231"/>
      <c r="D5027" s="232"/>
      <c r="E5027" s="230" t="s">
        <v>2383</v>
      </c>
      <c r="F5027" s="231"/>
      <c r="G5027" s="231"/>
      <c r="H5027" s="232"/>
      <c r="I5027" s="197" t="s">
        <v>2657</v>
      </c>
      <c r="J5027" s="192" t="s">
        <v>2383</v>
      </c>
    </row>
    <row r="5028" spans="1:10" ht="14.25" customHeight="1" x14ac:dyDescent="0.25">
      <c r="A5028" s="197" t="s">
        <v>2656</v>
      </c>
      <c r="B5028" s="230" t="s">
        <v>2655</v>
      </c>
      <c r="C5028" s="231"/>
      <c r="D5028" s="231"/>
      <c r="E5028" s="231"/>
      <c r="F5028" s="231"/>
      <c r="G5028" s="231"/>
      <c r="H5028" s="231"/>
      <c r="I5028" s="231"/>
      <c r="J5028" s="232"/>
    </row>
    <row r="5029" spans="1:10" ht="14.25" customHeight="1" x14ac:dyDescent="0.25">
      <c r="A5029" s="192" t="s">
        <v>2631</v>
      </c>
      <c r="B5029" s="192" t="s">
        <v>2630</v>
      </c>
      <c r="C5029" s="192" t="s">
        <v>2719</v>
      </c>
      <c r="D5029" s="230" t="s">
        <v>2718</v>
      </c>
      <c r="E5029" s="231"/>
      <c r="F5029" s="232"/>
      <c r="G5029" s="192" t="s">
        <v>0</v>
      </c>
      <c r="H5029" s="191">
        <v>0.28162320000000002</v>
      </c>
      <c r="I5029" s="190">
        <v>8.93</v>
      </c>
      <c r="J5029" s="189">
        <v>5.5</v>
      </c>
    </row>
    <row r="5030" spans="1:10" ht="14.25" customHeight="1" x14ac:dyDescent="0.25">
      <c r="A5030" s="192" t="s">
        <v>2631</v>
      </c>
      <c r="B5030" s="192" t="s">
        <v>2630</v>
      </c>
      <c r="C5030" s="192" t="s">
        <v>2646</v>
      </c>
      <c r="D5030" s="230" t="s">
        <v>2645</v>
      </c>
      <c r="E5030" s="231"/>
      <c r="F5030" s="232"/>
      <c r="G5030" s="192" t="s">
        <v>0</v>
      </c>
      <c r="H5030" s="191">
        <v>8.8708599999999999E-2</v>
      </c>
      <c r="I5030" s="190">
        <v>6.46</v>
      </c>
      <c r="J5030" s="189">
        <v>1.25</v>
      </c>
    </row>
    <row r="5031" spans="1:10" ht="14.25" customHeight="1" x14ac:dyDescent="0.25">
      <c r="A5031" s="239" t="s">
        <v>2627</v>
      </c>
      <c r="B5031" s="240"/>
      <c r="C5031" s="240"/>
      <c r="D5031" s="240"/>
      <c r="E5031" s="241"/>
      <c r="F5031" s="188">
        <v>3.09</v>
      </c>
      <c r="G5031" s="239" t="s">
        <v>2626</v>
      </c>
      <c r="H5031" s="240"/>
      <c r="I5031" s="241"/>
      <c r="J5031" s="188">
        <v>55.83</v>
      </c>
    </row>
    <row r="5032" spans="1:10" ht="14.25" customHeight="1" x14ac:dyDescent="0.25">
      <c r="A5032" s="239" t="s">
        <v>2625</v>
      </c>
      <c r="B5032" s="240"/>
      <c r="C5032" s="240"/>
      <c r="D5032" s="240"/>
      <c r="E5032" s="241"/>
      <c r="F5032" s="188">
        <v>3.67</v>
      </c>
      <c r="G5032" s="239" t="s">
        <v>2624</v>
      </c>
      <c r="H5032" s="240"/>
      <c r="I5032" s="241"/>
      <c r="J5032" s="188">
        <v>12.55</v>
      </c>
    </row>
    <row r="5033" spans="1:10" ht="14.25" customHeight="1" x14ac:dyDescent="0.25">
      <c r="A5033" s="239" t="s">
        <v>2623</v>
      </c>
      <c r="B5033" s="240"/>
      <c r="C5033" s="240"/>
      <c r="D5033" s="240"/>
      <c r="E5033" s="241"/>
      <c r="F5033" s="188">
        <v>6.76</v>
      </c>
      <c r="G5033" s="239" t="s">
        <v>2622</v>
      </c>
      <c r="H5033" s="240"/>
      <c r="I5033" s="241"/>
      <c r="J5033" s="188">
        <v>68.38</v>
      </c>
    </row>
    <row r="5034" spans="1:10" ht="14.25" customHeight="1" x14ac:dyDescent="0.25">
      <c r="A5034" s="196" t="s">
        <v>664</v>
      </c>
      <c r="B5034" s="196" t="s">
        <v>2630</v>
      </c>
      <c r="C5034" s="196" t="s">
        <v>3241</v>
      </c>
      <c r="D5034" s="233" t="s">
        <v>665</v>
      </c>
      <c r="E5034" s="234"/>
      <c r="F5034" s="234"/>
      <c r="G5034" s="234"/>
      <c r="H5034" s="234"/>
      <c r="I5034" s="235"/>
      <c r="J5034" s="196" t="s">
        <v>1</v>
      </c>
    </row>
    <row r="5035" spans="1:10" ht="14.25" customHeight="1" x14ac:dyDescent="0.25">
      <c r="A5035" s="195" t="s">
        <v>74</v>
      </c>
      <c r="B5035" s="195" t="s">
        <v>75</v>
      </c>
      <c r="C5035" s="195" t="s">
        <v>29</v>
      </c>
      <c r="D5035" s="236" t="s">
        <v>30</v>
      </c>
      <c r="E5035" s="237"/>
      <c r="F5035" s="238"/>
      <c r="G5035" s="195" t="s">
        <v>2635</v>
      </c>
      <c r="H5035" s="195" t="s">
        <v>1465</v>
      </c>
      <c r="I5035" s="194" t="s">
        <v>2634</v>
      </c>
      <c r="J5035" s="193" t="s">
        <v>76</v>
      </c>
    </row>
    <row r="5036" spans="1:10" ht="22.9" customHeight="1" x14ac:dyDescent="0.25">
      <c r="A5036" s="192" t="s">
        <v>2643</v>
      </c>
      <c r="B5036" s="192" t="s">
        <v>2630</v>
      </c>
      <c r="C5036" s="192" t="s">
        <v>3240</v>
      </c>
      <c r="D5036" s="230" t="s">
        <v>1833</v>
      </c>
      <c r="E5036" s="231"/>
      <c r="F5036" s="232"/>
      <c r="G5036" s="192" t="s">
        <v>1</v>
      </c>
      <c r="H5036" s="191">
        <v>1</v>
      </c>
      <c r="I5036" s="190">
        <v>59.140700000000002</v>
      </c>
      <c r="J5036" s="189">
        <v>59.14</v>
      </c>
    </row>
    <row r="5037" spans="1:10" ht="14.25" customHeight="1" x14ac:dyDescent="0.25">
      <c r="A5037" s="192" t="s">
        <v>2631</v>
      </c>
      <c r="B5037" s="192" t="s">
        <v>2630</v>
      </c>
      <c r="C5037" s="192" t="s">
        <v>2719</v>
      </c>
      <c r="D5037" s="230" t="s">
        <v>2718</v>
      </c>
      <c r="E5037" s="231"/>
      <c r="F5037" s="232"/>
      <c r="G5037" s="192" t="s">
        <v>0</v>
      </c>
      <c r="H5037" s="191">
        <v>0.3264418</v>
      </c>
      <c r="I5037" s="190">
        <v>8.93</v>
      </c>
      <c r="J5037" s="189">
        <v>6.37</v>
      </c>
    </row>
    <row r="5038" spans="1:10" ht="14.25" customHeight="1" x14ac:dyDescent="0.25">
      <c r="A5038" s="192" t="s">
        <v>2631</v>
      </c>
      <c r="B5038" s="192" t="s">
        <v>2630</v>
      </c>
      <c r="C5038" s="192" t="s">
        <v>2646</v>
      </c>
      <c r="D5038" s="230" t="s">
        <v>2645</v>
      </c>
      <c r="E5038" s="231"/>
      <c r="F5038" s="232"/>
      <c r="G5038" s="192" t="s">
        <v>0</v>
      </c>
      <c r="H5038" s="191">
        <v>0.102826</v>
      </c>
      <c r="I5038" s="190">
        <v>6.46</v>
      </c>
      <c r="J5038" s="189">
        <v>1.45</v>
      </c>
    </row>
    <row r="5039" spans="1:10" ht="14.25" customHeight="1" x14ac:dyDescent="0.25">
      <c r="A5039" s="239" t="s">
        <v>2627</v>
      </c>
      <c r="B5039" s="240"/>
      <c r="C5039" s="240"/>
      <c r="D5039" s="240"/>
      <c r="E5039" s="241"/>
      <c r="F5039" s="188">
        <v>3.58</v>
      </c>
      <c r="G5039" s="239" t="s">
        <v>2626</v>
      </c>
      <c r="H5039" s="240"/>
      <c r="I5039" s="241"/>
      <c r="J5039" s="188">
        <v>70.069999999999993</v>
      </c>
    </row>
    <row r="5040" spans="1:10" ht="14.25" customHeight="1" x14ac:dyDescent="0.25">
      <c r="A5040" s="239" t="s">
        <v>2625</v>
      </c>
      <c r="B5040" s="240"/>
      <c r="C5040" s="240"/>
      <c r="D5040" s="240"/>
      <c r="E5040" s="241"/>
      <c r="F5040" s="188">
        <v>4.25</v>
      </c>
      <c r="G5040" s="239" t="s">
        <v>2624</v>
      </c>
      <c r="H5040" s="240"/>
      <c r="I5040" s="241"/>
      <c r="J5040" s="188">
        <v>15.74</v>
      </c>
    </row>
    <row r="5041" spans="1:10" ht="14.25" customHeight="1" x14ac:dyDescent="0.25">
      <c r="A5041" s="239" t="s">
        <v>2623</v>
      </c>
      <c r="B5041" s="240"/>
      <c r="C5041" s="240"/>
      <c r="D5041" s="240"/>
      <c r="E5041" s="241"/>
      <c r="F5041" s="188">
        <v>7.83</v>
      </c>
      <c r="G5041" s="239" t="s">
        <v>2622</v>
      </c>
      <c r="H5041" s="240"/>
      <c r="I5041" s="241"/>
      <c r="J5041" s="188">
        <v>85.81</v>
      </c>
    </row>
    <row r="5042" spans="1:10" ht="14.25" customHeight="1" x14ac:dyDescent="0.25">
      <c r="A5042" s="196" t="s">
        <v>666</v>
      </c>
      <c r="B5042" s="196" t="s">
        <v>2630</v>
      </c>
      <c r="C5042" s="196" t="s">
        <v>3241</v>
      </c>
      <c r="D5042" s="233" t="s">
        <v>667</v>
      </c>
      <c r="E5042" s="234"/>
      <c r="F5042" s="234"/>
      <c r="G5042" s="234"/>
      <c r="H5042" s="234"/>
      <c r="I5042" s="235"/>
      <c r="J5042" s="196" t="s">
        <v>1</v>
      </c>
    </row>
    <row r="5043" spans="1:10" ht="14.25" customHeight="1" x14ac:dyDescent="0.25">
      <c r="A5043" s="195" t="s">
        <v>74</v>
      </c>
      <c r="B5043" s="195" t="s">
        <v>75</v>
      </c>
      <c r="C5043" s="195" t="s">
        <v>29</v>
      </c>
      <c r="D5043" s="236" t="s">
        <v>30</v>
      </c>
      <c r="E5043" s="237"/>
      <c r="F5043" s="238"/>
      <c r="G5043" s="195" t="s">
        <v>2635</v>
      </c>
      <c r="H5043" s="195" t="s">
        <v>1465</v>
      </c>
      <c r="I5043" s="194" t="s">
        <v>2634</v>
      </c>
      <c r="J5043" s="193" t="s">
        <v>76</v>
      </c>
    </row>
    <row r="5044" spans="1:10" ht="22.9" customHeight="1" x14ac:dyDescent="0.25">
      <c r="A5044" s="192" t="s">
        <v>2643</v>
      </c>
      <c r="B5044" s="192" t="s">
        <v>2630</v>
      </c>
      <c r="C5044" s="192" t="s">
        <v>3240</v>
      </c>
      <c r="D5044" s="230" t="s">
        <v>1833</v>
      </c>
      <c r="E5044" s="231"/>
      <c r="F5044" s="232"/>
      <c r="G5044" s="192" t="s">
        <v>1</v>
      </c>
      <c r="H5044" s="191">
        <v>1</v>
      </c>
      <c r="I5044" s="190">
        <v>59.140700000000002</v>
      </c>
      <c r="J5044" s="189">
        <v>59.14</v>
      </c>
    </row>
    <row r="5045" spans="1:10" ht="14.25" customHeight="1" x14ac:dyDescent="0.25">
      <c r="A5045" s="192" t="s">
        <v>2631</v>
      </c>
      <c r="B5045" s="192" t="s">
        <v>2630</v>
      </c>
      <c r="C5045" s="192" t="s">
        <v>2719</v>
      </c>
      <c r="D5045" s="230" t="s">
        <v>2718</v>
      </c>
      <c r="E5045" s="231"/>
      <c r="F5045" s="232"/>
      <c r="G5045" s="192" t="s">
        <v>0</v>
      </c>
      <c r="H5045" s="191">
        <v>0.3264418</v>
      </c>
      <c r="I5045" s="190">
        <v>8.93</v>
      </c>
      <c r="J5045" s="189">
        <v>6.37</v>
      </c>
    </row>
    <row r="5046" spans="1:10" ht="14.25" customHeight="1" x14ac:dyDescent="0.25">
      <c r="A5046" s="192" t="s">
        <v>2631</v>
      </c>
      <c r="B5046" s="192" t="s">
        <v>2630</v>
      </c>
      <c r="C5046" s="192" t="s">
        <v>2646</v>
      </c>
      <c r="D5046" s="230" t="s">
        <v>2645</v>
      </c>
      <c r="E5046" s="231"/>
      <c r="F5046" s="232"/>
      <c r="G5046" s="192" t="s">
        <v>0</v>
      </c>
      <c r="H5046" s="191">
        <v>0.102826</v>
      </c>
      <c r="I5046" s="190">
        <v>6.46</v>
      </c>
      <c r="J5046" s="189">
        <v>1.45</v>
      </c>
    </row>
    <row r="5047" spans="1:10" ht="14.25" customHeight="1" x14ac:dyDescent="0.25">
      <c r="A5047" s="239" t="s">
        <v>2627</v>
      </c>
      <c r="B5047" s="240"/>
      <c r="C5047" s="240"/>
      <c r="D5047" s="240"/>
      <c r="E5047" s="241"/>
      <c r="F5047" s="188">
        <v>3.58</v>
      </c>
      <c r="G5047" s="239" t="s">
        <v>2626</v>
      </c>
      <c r="H5047" s="240"/>
      <c r="I5047" s="241"/>
      <c r="J5047" s="188">
        <v>70.069999999999993</v>
      </c>
    </row>
    <row r="5048" spans="1:10" ht="14.25" customHeight="1" x14ac:dyDescent="0.25">
      <c r="A5048" s="239" t="s">
        <v>2625</v>
      </c>
      <c r="B5048" s="240"/>
      <c r="C5048" s="240"/>
      <c r="D5048" s="240"/>
      <c r="E5048" s="241"/>
      <c r="F5048" s="188">
        <v>4.25</v>
      </c>
      <c r="G5048" s="239" t="s">
        <v>2624</v>
      </c>
      <c r="H5048" s="240"/>
      <c r="I5048" s="241"/>
      <c r="J5048" s="188">
        <v>15.74</v>
      </c>
    </row>
    <row r="5049" spans="1:10" ht="14.25" customHeight="1" x14ac:dyDescent="0.25">
      <c r="A5049" s="239" t="s">
        <v>2623</v>
      </c>
      <c r="B5049" s="240"/>
      <c r="C5049" s="240"/>
      <c r="D5049" s="240"/>
      <c r="E5049" s="241"/>
      <c r="F5049" s="188">
        <v>7.83</v>
      </c>
      <c r="G5049" s="239" t="s">
        <v>2622</v>
      </c>
      <c r="H5049" s="240"/>
      <c r="I5049" s="241"/>
      <c r="J5049" s="188">
        <v>85.81</v>
      </c>
    </row>
    <row r="5050" spans="1:10" ht="14.25" customHeight="1" x14ac:dyDescent="0.25">
      <c r="A5050" s="196" t="s">
        <v>668</v>
      </c>
      <c r="B5050" s="196" t="s">
        <v>2642</v>
      </c>
      <c r="C5050" s="196" t="s">
        <v>3239</v>
      </c>
      <c r="D5050" s="233" t="s">
        <v>669</v>
      </c>
      <c r="E5050" s="234"/>
      <c r="F5050" s="234"/>
      <c r="G5050" s="234"/>
      <c r="H5050" s="234"/>
      <c r="I5050" s="235"/>
      <c r="J5050" s="196" t="s">
        <v>1</v>
      </c>
    </row>
    <row r="5051" spans="1:10" ht="14.25" customHeight="1" x14ac:dyDescent="0.25">
      <c r="A5051" s="195" t="s">
        <v>74</v>
      </c>
      <c r="B5051" s="195" t="s">
        <v>75</v>
      </c>
      <c r="C5051" s="195" t="s">
        <v>29</v>
      </c>
      <c r="D5051" s="236" t="s">
        <v>30</v>
      </c>
      <c r="E5051" s="237"/>
      <c r="F5051" s="238"/>
      <c r="G5051" s="195" t="s">
        <v>2635</v>
      </c>
      <c r="H5051" s="195" t="s">
        <v>1465</v>
      </c>
      <c r="I5051" s="194" t="s">
        <v>2634</v>
      </c>
      <c r="J5051" s="193" t="s">
        <v>76</v>
      </c>
    </row>
    <row r="5052" spans="1:10" ht="14.25" customHeight="1" x14ac:dyDescent="0.25">
      <c r="A5052" s="192" t="s">
        <v>2643</v>
      </c>
      <c r="B5052" s="192" t="s">
        <v>2642</v>
      </c>
      <c r="C5052" s="192" t="s">
        <v>1817</v>
      </c>
      <c r="D5052" s="230" t="s">
        <v>669</v>
      </c>
      <c r="E5052" s="231"/>
      <c r="F5052" s="232"/>
      <c r="G5052" s="192" t="s">
        <v>1</v>
      </c>
      <c r="H5052" s="191">
        <v>1</v>
      </c>
      <c r="I5052" s="190">
        <v>79.4268</v>
      </c>
      <c r="J5052" s="189">
        <v>79.430000000000007</v>
      </c>
    </row>
    <row r="5053" spans="1:10" ht="14.25" customHeight="1" x14ac:dyDescent="0.25">
      <c r="A5053" s="192" t="s">
        <v>2631</v>
      </c>
      <c r="B5053" s="192" t="s">
        <v>2642</v>
      </c>
      <c r="C5053" s="192" t="s">
        <v>2641</v>
      </c>
      <c r="D5053" s="230" t="s">
        <v>2640</v>
      </c>
      <c r="E5053" s="231"/>
      <c r="F5053" s="232"/>
      <c r="G5053" s="192" t="s">
        <v>0</v>
      </c>
      <c r="H5053" s="191">
        <v>0.3830576</v>
      </c>
      <c r="I5053" s="190">
        <v>6.46</v>
      </c>
      <c r="J5053" s="189">
        <v>5.41</v>
      </c>
    </row>
    <row r="5054" spans="1:10" ht="14.25" customHeight="1" x14ac:dyDescent="0.25">
      <c r="A5054" s="192" t="s">
        <v>2631</v>
      </c>
      <c r="B5054" s="192" t="s">
        <v>2630</v>
      </c>
      <c r="C5054" s="192" t="s">
        <v>2639</v>
      </c>
      <c r="D5054" s="230" t="s">
        <v>2638</v>
      </c>
      <c r="E5054" s="231"/>
      <c r="F5054" s="232"/>
      <c r="G5054" s="192" t="s">
        <v>0</v>
      </c>
      <c r="H5054" s="191">
        <v>0.3830576</v>
      </c>
      <c r="I5054" s="190">
        <v>8.93</v>
      </c>
      <c r="J5054" s="189">
        <v>7.48</v>
      </c>
    </row>
    <row r="5055" spans="1:10" ht="14.25" customHeight="1" x14ac:dyDescent="0.25">
      <c r="A5055" s="239" t="s">
        <v>2627</v>
      </c>
      <c r="B5055" s="240"/>
      <c r="C5055" s="240"/>
      <c r="D5055" s="240"/>
      <c r="E5055" s="241"/>
      <c r="F5055" s="188">
        <v>5.9</v>
      </c>
      <c r="G5055" s="239" t="s">
        <v>2626</v>
      </c>
      <c r="H5055" s="240"/>
      <c r="I5055" s="241"/>
      <c r="J5055" s="188">
        <v>98.26</v>
      </c>
    </row>
    <row r="5056" spans="1:10" ht="14.25" customHeight="1" x14ac:dyDescent="0.25">
      <c r="A5056" s="239" t="s">
        <v>2625</v>
      </c>
      <c r="B5056" s="240"/>
      <c r="C5056" s="240"/>
      <c r="D5056" s="240"/>
      <c r="E5056" s="241"/>
      <c r="F5056" s="188">
        <v>6.99</v>
      </c>
      <c r="G5056" s="239" t="s">
        <v>2624</v>
      </c>
      <c r="H5056" s="240"/>
      <c r="I5056" s="241"/>
      <c r="J5056" s="188">
        <v>22.08</v>
      </c>
    </row>
    <row r="5057" spans="1:10" ht="14.25" customHeight="1" x14ac:dyDescent="0.25">
      <c r="A5057" s="239" t="s">
        <v>2623</v>
      </c>
      <c r="B5057" s="240"/>
      <c r="C5057" s="240"/>
      <c r="D5057" s="240"/>
      <c r="E5057" s="241"/>
      <c r="F5057" s="188">
        <v>12.89</v>
      </c>
      <c r="G5057" s="239" t="s">
        <v>2622</v>
      </c>
      <c r="H5057" s="240"/>
      <c r="I5057" s="241"/>
      <c r="J5057" s="188">
        <v>120.34</v>
      </c>
    </row>
    <row r="5058" spans="1:10" ht="14.25" customHeight="1" x14ac:dyDescent="0.25">
      <c r="A5058" s="196" t="s">
        <v>670</v>
      </c>
      <c r="B5058" s="196" t="s">
        <v>2630</v>
      </c>
      <c r="C5058" s="196" t="s">
        <v>3238</v>
      </c>
      <c r="D5058" s="233" t="s">
        <v>671</v>
      </c>
      <c r="E5058" s="234"/>
      <c r="F5058" s="234"/>
      <c r="G5058" s="234"/>
      <c r="H5058" s="234"/>
      <c r="I5058" s="235"/>
      <c r="J5058" s="196" t="s">
        <v>1</v>
      </c>
    </row>
    <row r="5059" spans="1:10" ht="14.25" customHeight="1" x14ac:dyDescent="0.25">
      <c r="A5059" s="195" t="s">
        <v>74</v>
      </c>
      <c r="B5059" s="195" t="s">
        <v>75</v>
      </c>
      <c r="C5059" s="195" t="s">
        <v>29</v>
      </c>
      <c r="D5059" s="236" t="s">
        <v>30</v>
      </c>
      <c r="E5059" s="237"/>
      <c r="F5059" s="238"/>
      <c r="G5059" s="195" t="s">
        <v>2635</v>
      </c>
      <c r="H5059" s="195" t="s">
        <v>1465</v>
      </c>
      <c r="I5059" s="194" t="s">
        <v>2634</v>
      </c>
      <c r="J5059" s="193" t="s">
        <v>76</v>
      </c>
    </row>
    <row r="5060" spans="1:10" ht="22.9" customHeight="1" x14ac:dyDescent="0.25">
      <c r="A5060" s="192" t="s">
        <v>2643</v>
      </c>
      <c r="B5060" s="192" t="s">
        <v>2630</v>
      </c>
      <c r="C5060" s="192" t="s">
        <v>3231</v>
      </c>
      <c r="D5060" s="230" t="s">
        <v>1720</v>
      </c>
      <c r="E5060" s="231"/>
      <c r="F5060" s="232"/>
      <c r="G5060" s="192" t="s">
        <v>1</v>
      </c>
      <c r="H5060" s="191">
        <v>6</v>
      </c>
      <c r="I5060" s="190">
        <v>16.413599999999999</v>
      </c>
      <c r="J5060" s="189">
        <v>98.48</v>
      </c>
    </row>
    <row r="5061" spans="1:10" ht="22.9" customHeight="1" x14ac:dyDescent="0.25">
      <c r="A5061" s="192" t="s">
        <v>2643</v>
      </c>
      <c r="B5061" s="192" t="s">
        <v>2630</v>
      </c>
      <c r="C5061" s="192" t="s">
        <v>3237</v>
      </c>
      <c r="D5061" s="230" t="s">
        <v>1847</v>
      </c>
      <c r="E5061" s="231"/>
      <c r="F5061" s="232"/>
      <c r="G5061" s="192" t="s">
        <v>1</v>
      </c>
      <c r="H5061" s="191">
        <v>1</v>
      </c>
      <c r="I5061" s="190">
        <v>178.23220000000001</v>
      </c>
      <c r="J5061" s="189">
        <v>178.23</v>
      </c>
    </row>
    <row r="5062" spans="1:10" ht="14.25" customHeight="1" x14ac:dyDescent="0.25">
      <c r="A5062" s="192" t="s">
        <v>2631</v>
      </c>
      <c r="B5062" s="192" t="s">
        <v>2630</v>
      </c>
      <c r="C5062" s="192" t="s">
        <v>2719</v>
      </c>
      <c r="D5062" s="230" t="s">
        <v>2718</v>
      </c>
      <c r="E5062" s="231"/>
      <c r="F5062" s="232"/>
      <c r="G5062" s="192" t="s">
        <v>0</v>
      </c>
      <c r="H5062" s="191">
        <v>1.1581212999999999</v>
      </c>
      <c r="I5062" s="190">
        <v>8.93</v>
      </c>
      <c r="J5062" s="189">
        <v>22.61</v>
      </c>
    </row>
    <row r="5063" spans="1:10" ht="14.25" customHeight="1" x14ac:dyDescent="0.25">
      <c r="A5063" s="192" t="s">
        <v>2631</v>
      </c>
      <c r="B5063" s="192" t="s">
        <v>2630</v>
      </c>
      <c r="C5063" s="192" t="s">
        <v>2646</v>
      </c>
      <c r="D5063" s="230" t="s">
        <v>2645</v>
      </c>
      <c r="E5063" s="231"/>
      <c r="F5063" s="232"/>
      <c r="G5063" s="192" t="s">
        <v>0</v>
      </c>
      <c r="H5063" s="191">
        <v>0.36483569999999999</v>
      </c>
      <c r="I5063" s="190">
        <v>6.46</v>
      </c>
      <c r="J5063" s="189">
        <v>5.15</v>
      </c>
    </row>
    <row r="5064" spans="1:10" ht="14.25" customHeight="1" x14ac:dyDescent="0.25">
      <c r="A5064" s="239" t="s">
        <v>2627</v>
      </c>
      <c r="B5064" s="240"/>
      <c r="C5064" s="240"/>
      <c r="D5064" s="240"/>
      <c r="E5064" s="241"/>
      <c r="F5064" s="188">
        <v>12.7</v>
      </c>
      <c r="G5064" s="239" t="s">
        <v>2626</v>
      </c>
      <c r="H5064" s="240"/>
      <c r="I5064" s="241"/>
      <c r="J5064" s="188">
        <v>315.48</v>
      </c>
    </row>
    <row r="5065" spans="1:10" ht="14.25" customHeight="1" x14ac:dyDescent="0.25">
      <c r="A5065" s="239" t="s">
        <v>2625</v>
      </c>
      <c r="B5065" s="240"/>
      <c r="C5065" s="240"/>
      <c r="D5065" s="240"/>
      <c r="E5065" s="241"/>
      <c r="F5065" s="188">
        <v>15.08</v>
      </c>
      <c r="G5065" s="239" t="s">
        <v>2624</v>
      </c>
      <c r="H5065" s="240"/>
      <c r="I5065" s="241"/>
      <c r="J5065" s="188">
        <v>70.89</v>
      </c>
    </row>
    <row r="5066" spans="1:10" ht="14.25" customHeight="1" x14ac:dyDescent="0.25">
      <c r="A5066" s="239" t="s">
        <v>2623</v>
      </c>
      <c r="B5066" s="240"/>
      <c r="C5066" s="240"/>
      <c r="D5066" s="240"/>
      <c r="E5066" s="241"/>
      <c r="F5066" s="188">
        <v>27.78</v>
      </c>
      <c r="G5066" s="239" t="s">
        <v>2622</v>
      </c>
      <c r="H5066" s="240"/>
      <c r="I5066" s="241"/>
      <c r="J5066" s="188">
        <v>386.37</v>
      </c>
    </row>
    <row r="5067" spans="1:10" ht="14.25" customHeight="1" x14ac:dyDescent="0.25">
      <c r="A5067" s="196" t="s">
        <v>672</v>
      </c>
      <c r="B5067" s="196" t="s">
        <v>2630</v>
      </c>
      <c r="C5067" s="196" t="s">
        <v>3236</v>
      </c>
      <c r="D5067" s="233" t="s">
        <v>673</v>
      </c>
      <c r="E5067" s="234"/>
      <c r="F5067" s="234"/>
      <c r="G5067" s="234"/>
      <c r="H5067" s="234"/>
      <c r="I5067" s="235"/>
      <c r="J5067" s="196" t="s">
        <v>1</v>
      </c>
    </row>
    <row r="5068" spans="1:10" ht="14.25" customHeight="1" x14ac:dyDescent="0.25">
      <c r="A5068" s="195" t="s">
        <v>74</v>
      </c>
      <c r="B5068" s="195" t="s">
        <v>75</v>
      </c>
      <c r="C5068" s="195" t="s">
        <v>29</v>
      </c>
      <c r="D5068" s="236" t="s">
        <v>30</v>
      </c>
      <c r="E5068" s="237"/>
      <c r="F5068" s="238"/>
      <c r="G5068" s="195" t="s">
        <v>2635</v>
      </c>
      <c r="H5068" s="195" t="s">
        <v>1465</v>
      </c>
      <c r="I5068" s="194" t="s">
        <v>2634</v>
      </c>
      <c r="J5068" s="193" t="s">
        <v>76</v>
      </c>
    </row>
    <row r="5069" spans="1:10" ht="22.9" customHeight="1" x14ac:dyDescent="0.25">
      <c r="A5069" s="192" t="s">
        <v>2643</v>
      </c>
      <c r="B5069" s="192" t="s">
        <v>2630</v>
      </c>
      <c r="C5069" s="192" t="s">
        <v>3231</v>
      </c>
      <c r="D5069" s="230" t="s">
        <v>1720</v>
      </c>
      <c r="E5069" s="231"/>
      <c r="F5069" s="232"/>
      <c r="G5069" s="192" t="s">
        <v>1</v>
      </c>
      <c r="H5069" s="191">
        <v>6</v>
      </c>
      <c r="I5069" s="190">
        <v>16.413599999999999</v>
      </c>
      <c r="J5069" s="189">
        <v>98.48</v>
      </c>
    </row>
    <row r="5070" spans="1:10" ht="22.9" customHeight="1" x14ac:dyDescent="0.25">
      <c r="A5070" s="192" t="s">
        <v>2643</v>
      </c>
      <c r="B5070" s="192" t="s">
        <v>2630</v>
      </c>
      <c r="C5070" s="192" t="s">
        <v>3235</v>
      </c>
      <c r="D5070" s="230" t="s">
        <v>1904</v>
      </c>
      <c r="E5070" s="231"/>
      <c r="F5070" s="232"/>
      <c r="G5070" s="192" t="s">
        <v>1</v>
      </c>
      <c r="H5070" s="191">
        <v>1</v>
      </c>
      <c r="I5070" s="190">
        <v>167.1575</v>
      </c>
      <c r="J5070" s="189">
        <v>167.16</v>
      </c>
    </row>
    <row r="5071" spans="1:10" ht="14.25" customHeight="1" x14ac:dyDescent="0.25">
      <c r="A5071" s="192" t="s">
        <v>2631</v>
      </c>
      <c r="B5071" s="192" t="s">
        <v>2630</v>
      </c>
      <c r="C5071" s="192" t="s">
        <v>2719</v>
      </c>
      <c r="D5071" s="230" t="s">
        <v>2718</v>
      </c>
      <c r="E5071" s="231"/>
      <c r="F5071" s="232"/>
      <c r="G5071" s="192" t="s">
        <v>0</v>
      </c>
      <c r="H5071" s="191">
        <v>1.1400364000000001</v>
      </c>
      <c r="I5071" s="190">
        <v>8.93</v>
      </c>
      <c r="J5071" s="189">
        <v>22.26</v>
      </c>
    </row>
    <row r="5072" spans="1:10" ht="14.25" customHeight="1" x14ac:dyDescent="0.25">
      <c r="A5072" s="192" t="s">
        <v>2631</v>
      </c>
      <c r="B5072" s="192" t="s">
        <v>2630</v>
      </c>
      <c r="C5072" s="192" t="s">
        <v>2646</v>
      </c>
      <c r="D5072" s="230" t="s">
        <v>2645</v>
      </c>
      <c r="E5072" s="231"/>
      <c r="F5072" s="232"/>
      <c r="G5072" s="192" t="s">
        <v>0</v>
      </c>
      <c r="H5072" s="191">
        <v>0.35913850000000003</v>
      </c>
      <c r="I5072" s="190">
        <v>6.46</v>
      </c>
      <c r="J5072" s="189">
        <v>5.07</v>
      </c>
    </row>
    <row r="5073" spans="1:10" ht="14.25" customHeight="1" x14ac:dyDescent="0.25">
      <c r="A5073" s="239" t="s">
        <v>2627</v>
      </c>
      <c r="B5073" s="240"/>
      <c r="C5073" s="240"/>
      <c r="D5073" s="240"/>
      <c r="E5073" s="241"/>
      <c r="F5073" s="188">
        <v>12.5</v>
      </c>
      <c r="G5073" s="239" t="s">
        <v>2626</v>
      </c>
      <c r="H5073" s="240"/>
      <c r="I5073" s="241"/>
      <c r="J5073" s="188">
        <v>303.8</v>
      </c>
    </row>
    <row r="5074" spans="1:10" ht="14.25" customHeight="1" x14ac:dyDescent="0.25">
      <c r="A5074" s="239" t="s">
        <v>2625</v>
      </c>
      <c r="B5074" s="240"/>
      <c r="C5074" s="240"/>
      <c r="D5074" s="240"/>
      <c r="E5074" s="241"/>
      <c r="F5074" s="188">
        <v>14.84</v>
      </c>
      <c r="G5074" s="239" t="s">
        <v>2624</v>
      </c>
      <c r="H5074" s="240"/>
      <c r="I5074" s="241"/>
      <c r="J5074" s="188">
        <v>68.260000000000005</v>
      </c>
    </row>
    <row r="5075" spans="1:10" ht="14.25" customHeight="1" x14ac:dyDescent="0.25">
      <c r="A5075" s="239" t="s">
        <v>2623</v>
      </c>
      <c r="B5075" s="240"/>
      <c r="C5075" s="240"/>
      <c r="D5075" s="240"/>
      <c r="E5075" s="241"/>
      <c r="F5075" s="188">
        <v>27.34</v>
      </c>
      <c r="G5075" s="239" t="s">
        <v>2622</v>
      </c>
      <c r="H5075" s="240"/>
      <c r="I5075" s="241"/>
      <c r="J5075" s="188">
        <v>372.06</v>
      </c>
    </row>
    <row r="5076" spans="1:10" ht="14.25" customHeight="1" x14ac:dyDescent="0.25">
      <c r="A5076" s="196" t="s">
        <v>674</v>
      </c>
      <c r="B5076" s="196" t="s">
        <v>2630</v>
      </c>
      <c r="C5076" s="196" t="s">
        <v>3234</v>
      </c>
      <c r="D5076" s="233" t="s">
        <v>675</v>
      </c>
      <c r="E5076" s="234"/>
      <c r="F5076" s="234"/>
      <c r="G5076" s="234"/>
      <c r="H5076" s="234"/>
      <c r="I5076" s="235"/>
      <c r="J5076" s="196" t="s">
        <v>1</v>
      </c>
    </row>
    <row r="5077" spans="1:10" ht="14.25" customHeight="1" x14ac:dyDescent="0.25">
      <c r="A5077" s="195" t="s">
        <v>74</v>
      </c>
      <c r="B5077" s="195" t="s">
        <v>75</v>
      </c>
      <c r="C5077" s="195" t="s">
        <v>29</v>
      </c>
      <c r="D5077" s="236" t="s">
        <v>30</v>
      </c>
      <c r="E5077" s="237"/>
      <c r="F5077" s="238"/>
      <c r="G5077" s="195" t="s">
        <v>2635</v>
      </c>
      <c r="H5077" s="195" t="s">
        <v>1465</v>
      </c>
      <c r="I5077" s="194" t="s">
        <v>2634</v>
      </c>
      <c r="J5077" s="193" t="s">
        <v>76</v>
      </c>
    </row>
    <row r="5078" spans="1:10" ht="22.9" customHeight="1" x14ac:dyDescent="0.25">
      <c r="A5078" s="192" t="s">
        <v>2643</v>
      </c>
      <c r="B5078" s="192" t="s">
        <v>2630</v>
      </c>
      <c r="C5078" s="192" t="s">
        <v>3231</v>
      </c>
      <c r="D5078" s="230" t="s">
        <v>1720</v>
      </c>
      <c r="E5078" s="231"/>
      <c r="F5078" s="232"/>
      <c r="G5078" s="192" t="s">
        <v>1</v>
      </c>
      <c r="H5078" s="191">
        <v>6</v>
      </c>
      <c r="I5078" s="190">
        <v>16.413599999999999</v>
      </c>
      <c r="J5078" s="189">
        <v>98.48</v>
      </c>
    </row>
    <row r="5079" spans="1:10" ht="22.9" customHeight="1" x14ac:dyDescent="0.25">
      <c r="A5079" s="192" t="s">
        <v>2643</v>
      </c>
      <c r="B5079" s="192" t="s">
        <v>2630</v>
      </c>
      <c r="C5079" s="192" t="s">
        <v>3233</v>
      </c>
      <c r="D5079" s="230" t="s">
        <v>1777</v>
      </c>
      <c r="E5079" s="231"/>
      <c r="F5079" s="232"/>
      <c r="G5079" s="192" t="s">
        <v>1</v>
      </c>
      <c r="H5079" s="191">
        <v>1</v>
      </c>
      <c r="I5079" s="190">
        <v>150.50899999999999</v>
      </c>
      <c r="J5079" s="189">
        <v>150.51</v>
      </c>
    </row>
    <row r="5080" spans="1:10" ht="14.25" customHeight="1" x14ac:dyDescent="0.25">
      <c r="A5080" s="192" t="s">
        <v>2631</v>
      </c>
      <c r="B5080" s="192" t="s">
        <v>2630</v>
      </c>
      <c r="C5080" s="192" t="s">
        <v>2719</v>
      </c>
      <c r="D5080" s="230" t="s">
        <v>2718</v>
      </c>
      <c r="E5080" s="231"/>
      <c r="F5080" s="232"/>
      <c r="G5080" s="192" t="s">
        <v>0</v>
      </c>
      <c r="H5080" s="191">
        <v>1.1140270999999999</v>
      </c>
      <c r="I5080" s="190">
        <v>8.93</v>
      </c>
      <c r="J5080" s="189">
        <v>21.75</v>
      </c>
    </row>
    <row r="5081" spans="1:10" ht="14.25" customHeight="1" x14ac:dyDescent="0.25">
      <c r="A5081" s="192" t="s">
        <v>2631</v>
      </c>
      <c r="B5081" s="192" t="s">
        <v>2630</v>
      </c>
      <c r="C5081" s="192" t="s">
        <v>2646</v>
      </c>
      <c r="D5081" s="230" t="s">
        <v>2645</v>
      </c>
      <c r="E5081" s="231"/>
      <c r="F5081" s="232"/>
      <c r="G5081" s="192" t="s">
        <v>0</v>
      </c>
      <c r="H5081" s="191">
        <v>0.35094500000000001</v>
      </c>
      <c r="I5081" s="190">
        <v>6.46</v>
      </c>
      <c r="J5081" s="189">
        <v>4.96</v>
      </c>
    </row>
    <row r="5082" spans="1:10" ht="14.25" customHeight="1" x14ac:dyDescent="0.25">
      <c r="A5082" s="239" t="s">
        <v>2627</v>
      </c>
      <c r="B5082" s="240"/>
      <c r="C5082" s="240"/>
      <c r="D5082" s="240"/>
      <c r="E5082" s="241"/>
      <c r="F5082" s="188">
        <v>12.22</v>
      </c>
      <c r="G5082" s="239" t="s">
        <v>2626</v>
      </c>
      <c r="H5082" s="240"/>
      <c r="I5082" s="241"/>
      <c r="J5082" s="188">
        <v>286.27999999999997</v>
      </c>
    </row>
    <row r="5083" spans="1:10" ht="14.25" customHeight="1" x14ac:dyDescent="0.25">
      <c r="A5083" s="239" t="s">
        <v>2625</v>
      </c>
      <c r="B5083" s="240"/>
      <c r="C5083" s="240"/>
      <c r="D5083" s="240"/>
      <c r="E5083" s="241"/>
      <c r="F5083" s="188">
        <v>14.5</v>
      </c>
      <c r="G5083" s="239" t="s">
        <v>2624</v>
      </c>
      <c r="H5083" s="240"/>
      <c r="I5083" s="241"/>
      <c r="J5083" s="188">
        <v>64.33</v>
      </c>
    </row>
    <row r="5084" spans="1:10" ht="14.25" customHeight="1" x14ac:dyDescent="0.25">
      <c r="A5084" s="239" t="s">
        <v>2623</v>
      </c>
      <c r="B5084" s="240"/>
      <c r="C5084" s="240"/>
      <c r="D5084" s="240"/>
      <c r="E5084" s="241"/>
      <c r="F5084" s="188">
        <v>26.72</v>
      </c>
      <c r="G5084" s="239" t="s">
        <v>2622</v>
      </c>
      <c r="H5084" s="240"/>
      <c r="I5084" s="241"/>
      <c r="J5084" s="188">
        <v>350.61</v>
      </c>
    </row>
    <row r="5085" spans="1:10" ht="14.25" customHeight="1" x14ac:dyDescent="0.25">
      <c r="A5085" s="196" t="s">
        <v>676</v>
      </c>
      <c r="B5085" s="196" t="s">
        <v>2630</v>
      </c>
      <c r="C5085" s="196" t="s">
        <v>3232</v>
      </c>
      <c r="D5085" s="233" t="s">
        <v>677</v>
      </c>
      <c r="E5085" s="234"/>
      <c r="F5085" s="234"/>
      <c r="G5085" s="234"/>
      <c r="H5085" s="234"/>
      <c r="I5085" s="235"/>
      <c r="J5085" s="196" t="s">
        <v>1</v>
      </c>
    </row>
    <row r="5086" spans="1:10" ht="14.25" customHeight="1" x14ac:dyDescent="0.25">
      <c r="A5086" s="195" t="s">
        <v>74</v>
      </c>
      <c r="B5086" s="195" t="s">
        <v>75</v>
      </c>
      <c r="C5086" s="195" t="s">
        <v>29</v>
      </c>
      <c r="D5086" s="236" t="s">
        <v>30</v>
      </c>
      <c r="E5086" s="237"/>
      <c r="F5086" s="238"/>
      <c r="G5086" s="195" t="s">
        <v>2635</v>
      </c>
      <c r="H5086" s="195" t="s">
        <v>1465</v>
      </c>
      <c r="I5086" s="194" t="s">
        <v>2634</v>
      </c>
      <c r="J5086" s="193" t="s">
        <v>76</v>
      </c>
    </row>
    <row r="5087" spans="1:10" ht="22.9" customHeight="1" x14ac:dyDescent="0.25">
      <c r="A5087" s="192" t="s">
        <v>2643</v>
      </c>
      <c r="B5087" s="192" t="s">
        <v>2630</v>
      </c>
      <c r="C5087" s="192" t="s">
        <v>3231</v>
      </c>
      <c r="D5087" s="230" t="s">
        <v>1720</v>
      </c>
      <c r="E5087" s="231"/>
      <c r="F5087" s="232"/>
      <c r="G5087" s="192" t="s">
        <v>1</v>
      </c>
      <c r="H5087" s="191">
        <v>8</v>
      </c>
      <c r="I5087" s="190">
        <v>16.413599999999999</v>
      </c>
      <c r="J5087" s="189">
        <v>131.31</v>
      </c>
    </row>
    <row r="5088" spans="1:10" ht="13.15" customHeight="1" x14ac:dyDescent="0.25"/>
    <row r="5089" spans="1:10" ht="11.25" customHeight="1" x14ac:dyDescent="0.25">
      <c r="A5089" s="242" t="s">
        <v>2621</v>
      </c>
      <c r="B5089" s="242"/>
      <c r="C5089" s="242"/>
      <c r="D5089" s="242"/>
      <c r="E5089" s="242"/>
      <c r="F5089" s="242"/>
      <c r="G5089" s="242"/>
      <c r="H5089" s="242"/>
      <c r="I5089" s="242"/>
      <c r="J5089" s="242"/>
    </row>
    <row r="5090" spans="1:10" ht="11.25" customHeight="1" x14ac:dyDescent="0.25">
      <c r="A5090" s="242" t="s">
        <v>2620</v>
      </c>
      <c r="B5090" s="242"/>
      <c r="C5090" s="242"/>
      <c r="D5090" s="242"/>
      <c r="E5090" s="242"/>
      <c r="F5090" s="242"/>
      <c r="G5090" s="242"/>
      <c r="H5090" s="242"/>
      <c r="I5090" s="242"/>
      <c r="J5090" s="242"/>
    </row>
    <row r="5091" spans="1:10" ht="11.25" customHeight="1" x14ac:dyDescent="0.25">
      <c r="A5091" s="242" t="s">
        <v>2619</v>
      </c>
      <c r="B5091" s="242"/>
      <c r="C5091" s="242"/>
      <c r="D5091" s="242"/>
      <c r="E5091" s="242"/>
      <c r="F5091" s="242"/>
      <c r="G5091" s="242"/>
      <c r="H5091" s="242"/>
      <c r="I5091" s="242"/>
      <c r="J5091" s="242"/>
    </row>
    <row r="5092" spans="1:10" ht="70.900000000000006" customHeight="1" x14ac:dyDescent="0.25"/>
    <row r="5093" spans="1:10" ht="14.25" customHeight="1" x14ac:dyDescent="0.25">
      <c r="A5093" s="210" t="s">
        <v>2673</v>
      </c>
      <c r="B5093" s="211"/>
      <c r="C5093" s="211"/>
      <c r="D5093" s="211"/>
      <c r="E5093" s="211"/>
      <c r="F5093" s="211"/>
      <c r="G5093" s="211"/>
      <c r="H5093" s="211"/>
      <c r="I5093" s="211"/>
      <c r="J5093" s="212"/>
    </row>
    <row r="5094" spans="1:10" ht="14.25" customHeight="1" x14ac:dyDescent="0.25">
      <c r="A5094" s="200" t="s">
        <v>2672</v>
      </c>
      <c r="B5094" s="213" t="s">
        <v>77</v>
      </c>
      <c r="C5094" s="214"/>
      <c r="D5094" s="214"/>
      <c r="E5094" s="214"/>
      <c r="F5094" s="214"/>
      <c r="G5094" s="214"/>
      <c r="H5094" s="215"/>
      <c r="I5094" s="197" t="s">
        <v>2671</v>
      </c>
      <c r="J5094" s="192" t="s">
        <v>3230</v>
      </c>
    </row>
    <row r="5095" spans="1:10" ht="14.25" customHeight="1" x14ac:dyDescent="0.25">
      <c r="A5095" s="200" t="s">
        <v>81</v>
      </c>
      <c r="B5095" s="213" t="s">
        <v>85</v>
      </c>
      <c r="C5095" s="214"/>
      <c r="D5095" s="214"/>
      <c r="E5095" s="214"/>
      <c r="F5095" s="214"/>
      <c r="G5095" s="214"/>
      <c r="H5095" s="215"/>
      <c r="I5095" s="197" t="s">
        <v>2669</v>
      </c>
      <c r="J5095" s="202">
        <v>45477</v>
      </c>
    </row>
    <row r="5096" spans="1:10" ht="14.25" customHeight="1" x14ac:dyDescent="0.25">
      <c r="A5096" s="199" t="s">
        <v>2668</v>
      </c>
      <c r="B5096" s="213" t="s">
        <v>2667</v>
      </c>
      <c r="C5096" s="214"/>
      <c r="D5096" s="214"/>
      <c r="E5096" s="214"/>
      <c r="F5096" s="214"/>
      <c r="G5096" s="214"/>
      <c r="H5096" s="215"/>
      <c r="I5096" s="216" t="s">
        <v>2666</v>
      </c>
      <c r="J5096" s="217"/>
    </row>
    <row r="5097" spans="1:10" ht="14.25" customHeight="1" x14ac:dyDescent="0.25">
      <c r="A5097" s="218" t="s">
        <v>2665</v>
      </c>
      <c r="B5097" s="221" t="s">
        <v>2664</v>
      </c>
      <c r="C5097" s="222"/>
      <c r="D5097" s="222"/>
      <c r="E5097" s="222"/>
      <c r="F5097" s="222"/>
      <c r="G5097" s="222"/>
      <c r="H5097" s="223"/>
      <c r="I5097" s="197" t="s">
        <v>2663</v>
      </c>
      <c r="J5097" s="192" t="s">
        <v>2662</v>
      </c>
    </row>
    <row r="5098" spans="1:10" ht="14.25" customHeight="1" x14ac:dyDescent="0.25">
      <c r="A5098" s="219"/>
      <c r="B5098" s="224"/>
      <c r="C5098" s="225"/>
      <c r="D5098" s="225"/>
      <c r="E5098" s="225"/>
      <c r="F5098" s="225"/>
      <c r="G5098" s="225"/>
      <c r="H5098" s="226"/>
      <c r="I5098" s="198" t="s">
        <v>2661</v>
      </c>
      <c r="J5098" s="192" t="s">
        <v>2660</v>
      </c>
    </row>
    <row r="5099" spans="1:10" ht="14.25" customHeight="1" x14ac:dyDescent="0.25">
      <c r="A5099" s="219"/>
      <c r="B5099" s="224"/>
      <c r="C5099" s="225"/>
      <c r="D5099" s="225"/>
      <c r="E5099" s="225"/>
      <c r="F5099" s="225"/>
      <c r="G5099" s="225"/>
      <c r="H5099" s="226"/>
      <c r="I5099" s="216" t="s">
        <v>27</v>
      </c>
      <c r="J5099" s="217"/>
    </row>
    <row r="5100" spans="1:10" ht="14.25" customHeight="1" x14ac:dyDescent="0.25">
      <c r="A5100" s="219"/>
      <c r="B5100" s="227"/>
      <c r="C5100" s="228"/>
      <c r="D5100" s="228"/>
      <c r="E5100" s="228"/>
      <c r="F5100" s="228"/>
      <c r="G5100" s="228"/>
      <c r="H5100" s="229"/>
      <c r="I5100" s="197" t="s">
        <v>2659</v>
      </c>
      <c r="J5100" s="192" t="s">
        <v>2658</v>
      </c>
    </row>
    <row r="5101" spans="1:10" ht="14.25" customHeight="1" x14ac:dyDescent="0.25">
      <c r="A5101" s="220"/>
      <c r="B5101" s="230" t="s">
        <v>2383</v>
      </c>
      <c r="C5101" s="231"/>
      <c r="D5101" s="232"/>
      <c r="E5101" s="230" t="s">
        <v>2383</v>
      </c>
      <c r="F5101" s="231"/>
      <c r="G5101" s="231"/>
      <c r="H5101" s="232"/>
      <c r="I5101" s="197" t="s">
        <v>2657</v>
      </c>
      <c r="J5101" s="192" t="s">
        <v>2383</v>
      </c>
    </row>
    <row r="5102" spans="1:10" ht="14.25" customHeight="1" x14ac:dyDescent="0.25">
      <c r="A5102" s="197" t="s">
        <v>2656</v>
      </c>
      <c r="B5102" s="230" t="s">
        <v>2655</v>
      </c>
      <c r="C5102" s="231"/>
      <c r="D5102" s="231"/>
      <c r="E5102" s="231"/>
      <c r="F5102" s="231"/>
      <c r="G5102" s="231"/>
      <c r="H5102" s="231"/>
      <c r="I5102" s="231"/>
      <c r="J5102" s="232"/>
    </row>
    <row r="5103" spans="1:10" ht="14.25" customHeight="1" x14ac:dyDescent="0.25">
      <c r="A5103" s="192" t="s">
        <v>2643</v>
      </c>
      <c r="B5103" s="192" t="s">
        <v>2630</v>
      </c>
      <c r="C5103" s="192" t="s">
        <v>3229</v>
      </c>
      <c r="D5103" s="230" t="s">
        <v>1949</v>
      </c>
      <c r="E5103" s="231"/>
      <c r="F5103" s="232"/>
      <c r="G5103" s="192" t="s">
        <v>1</v>
      </c>
      <c r="H5103" s="191">
        <v>1</v>
      </c>
      <c r="I5103" s="190">
        <v>771.82650000000001</v>
      </c>
      <c r="J5103" s="189">
        <v>771.83</v>
      </c>
    </row>
    <row r="5104" spans="1:10" ht="14.25" customHeight="1" x14ac:dyDescent="0.25">
      <c r="A5104" s="192" t="s">
        <v>2631</v>
      </c>
      <c r="B5104" s="192" t="s">
        <v>2630</v>
      </c>
      <c r="C5104" s="192" t="s">
        <v>2719</v>
      </c>
      <c r="D5104" s="230" t="s">
        <v>2718</v>
      </c>
      <c r="E5104" s="231"/>
      <c r="F5104" s="232"/>
      <c r="G5104" s="192" t="s">
        <v>0</v>
      </c>
      <c r="H5104" s="191">
        <v>2.3656275</v>
      </c>
      <c r="I5104" s="190">
        <v>8.93</v>
      </c>
      <c r="J5104" s="189">
        <v>46.19</v>
      </c>
    </row>
    <row r="5105" spans="1:10" ht="14.25" customHeight="1" x14ac:dyDescent="0.25">
      <c r="A5105" s="192" t="s">
        <v>2631</v>
      </c>
      <c r="B5105" s="192" t="s">
        <v>2630</v>
      </c>
      <c r="C5105" s="192" t="s">
        <v>2646</v>
      </c>
      <c r="D5105" s="230" t="s">
        <v>2645</v>
      </c>
      <c r="E5105" s="231"/>
      <c r="F5105" s="232"/>
      <c r="G5105" s="192" t="s">
        <v>0</v>
      </c>
      <c r="H5105" s="191">
        <v>0.74533470000000002</v>
      </c>
      <c r="I5105" s="190">
        <v>6.46</v>
      </c>
      <c r="J5105" s="189">
        <v>10.53</v>
      </c>
    </row>
    <row r="5106" spans="1:10" ht="14.25" customHeight="1" x14ac:dyDescent="0.25">
      <c r="A5106" s="239" t="s">
        <v>2627</v>
      </c>
      <c r="B5106" s="240"/>
      <c r="C5106" s="240"/>
      <c r="D5106" s="240"/>
      <c r="E5106" s="241"/>
      <c r="F5106" s="188">
        <v>25.94</v>
      </c>
      <c r="G5106" s="239" t="s">
        <v>2626</v>
      </c>
      <c r="H5106" s="240"/>
      <c r="I5106" s="241"/>
      <c r="J5106" s="188">
        <v>982.32</v>
      </c>
    </row>
    <row r="5107" spans="1:10" ht="14.25" customHeight="1" x14ac:dyDescent="0.25">
      <c r="A5107" s="239" t="s">
        <v>2625</v>
      </c>
      <c r="B5107" s="240"/>
      <c r="C5107" s="240"/>
      <c r="D5107" s="240"/>
      <c r="E5107" s="241"/>
      <c r="F5107" s="188">
        <v>30.8</v>
      </c>
      <c r="G5107" s="239" t="s">
        <v>2624</v>
      </c>
      <c r="H5107" s="240"/>
      <c r="I5107" s="241"/>
      <c r="J5107" s="188">
        <v>220.73</v>
      </c>
    </row>
    <row r="5108" spans="1:10" ht="14.25" customHeight="1" x14ac:dyDescent="0.25">
      <c r="A5108" s="239" t="s">
        <v>2623</v>
      </c>
      <c r="B5108" s="240"/>
      <c r="C5108" s="240"/>
      <c r="D5108" s="240"/>
      <c r="E5108" s="241"/>
      <c r="F5108" s="188">
        <v>56.74</v>
      </c>
      <c r="G5108" s="239" t="s">
        <v>2622</v>
      </c>
      <c r="H5108" s="240"/>
      <c r="I5108" s="241"/>
      <c r="J5108" s="188">
        <v>1203.05</v>
      </c>
    </row>
    <row r="5109" spans="1:10" ht="14.25" customHeight="1" x14ac:dyDescent="0.25">
      <c r="A5109" s="196" t="s">
        <v>678</v>
      </c>
      <c r="B5109" s="196" t="s">
        <v>2642</v>
      </c>
      <c r="C5109" s="196" t="s">
        <v>3228</v>
      </c>
      <c r="D5109" s="233" t="s">
        <v>679</v>
      </c>
      <c r="E5109" s="234"/>
      <c r="F5109" s="234"/>
      <c r="G5109" s="234"/>
      <c r="H5109" s="234"/>
      <c r="I5109" s="235"/>
      <c r="J5109" s="196" t="s">
        <v>1</v>
      </c>
    </row>
    <row r="5110" spans="1:10" ht="14.25" customHeight="1" x14ac:dyDescent="0.25">
      <c r="A5110" s="195" t="s">
        <v>74</v>
      </c>
      <c r="B5110" s="195" t="s">
        <v>75</v>
      </c>
      <c r="C5110" s="195" t="s">
        <v>29</v>
      </c>
      <c r="D5110" s="236" t="s">
        <v>30</v>
      </c>
      <c r="E5110" s="237"/>
      <c r="F5110" s="238"/>
      <c r="G5110" s="195" t="s">
        <v>2635</v>
      </c>
      <c r="H5110" s="195" t="s">
        <v>1465</v>
      </c>
      <c r="I5110" s="194" t="s">
        <v>2634</v>
      </c>
      <c r="J5110" s="193" t="s">
        <v>76</v>
      </c>
    </row>
    <row r="5111" spans="1:10" ht="14.25" customHeight="1" x14ac:dyDescent="0.25">
      <c r="A5111" s="192" t="s">
        <v>2643</v>
      </c>
      <c r="B5111" s="192" t="s">
        <v>2642</v>
      </c>
      <c r="C5111" s="192" t="s">
        <v>1630</v>
      </c>
      <c r="D5111" s="230" t="s">
        <v>1631</v>
      </c>
      <c r="E5111" s="231"/>
      <c r="F5111" s="232"/>
      <c r="G5111" s="192" t="s">
        <v>1</v>
      </c>
      <c r="H5111" s="191">
        <v>1</v>
      </c>
      <c r="I5111" s="190">
        <v>3607.5819999999999</v>
      </c>
      <c r="J5111" s="189">
        <v>3607.58</v>
      </c>
    </row>
    <row r="5112" spans="1:10" ht="14.25" customHeight="1" x14ac:dyDescent="0.25">
      <c r="A5112" s="192" t="s">
        <v>2643</v>
      </c>
      <c r="B5112" s="192" t="s">
        <v>2642</v>
      </c>
      <c r="C5112" s="192" t="s">
        <v>1955</v>
      </c>
      <c r="D5112" s="230" t="s">
        <v>1956</v>
      </c>
      <c r="E5112" s="231"/>
      <c r="F5112" s="232"/>
      <c r="G5112" s="192" t="s">
        <v>1</v>
      </c>
      <c r="H5112" s="191">
        <v>1</v>
      </c>
      <c r="I5112" s="190">
        <v>242.96289999999999</v>
      </c>
      <c r="J5112" s="189">
        <v>242.96</v>
      </c>
    </row>
    <row r="5113" spans="1:10" ht="14.25" customHeight="1" x14ac:dyDescent="0.25">
      <c r="A5113" s="192" t="s">
        <v>2643</v>
      </c>
      <c r="B5113" s="192" t="s">
        <v>2642</v>
      </c>
      <c r="C5113" s="192" t="s">
        <v>2507</v>
      </c>
      <c r="D5113" s="230" t="s">
        <v>2508</v>
      </c>
      <c r="E5113" s="231"/>
      <c r="F5113" s="232"/>
      <c r="G5113" s="192" t="s">
        <v>10</v>
      </c>
      <c r="H5113" s="191">
        <v>3</v>
      </c>
      <c r="I5113" s="190">
        <v>0.29980000000000001</v>
      </c>
      <c r="J5113" s="189">
        <v>0.9</v>
      </c>
    </row>
    <row r="5114" spans="1:10" ht="14.25" customHeight="1" x14ac:dyDescent="0.25">
      <c r="A5114" s="192" t="s">
        <v>2643</v>
      </c>
      <c r="B5114" s="192" t="s">
        <v>2642</v>
      </c>
      <c r="C5114" s="192" t="s">
        <v>1966</v>
      </c>
      <c r="D5114" s="230" t="s">
        <v>1967</v>
      </c>
      <c r="E5114" s="231"/>
      <c r="F5114" s="232"/>
      <c r="G5114" s="192" t="s">
        <v>1</v>
      </c>
      <c r="H5114" s="191">
        <v>4</v>
      </c>
      <c r="I5114" s="190">
        <v>56.7102</v>
      </c>
      <c r="J5114" s="189">
        <v>226.84</v>
      </c>
    </row>
    <row r="5115" spans="1:10" ht="14.25" customHeight="1" x14ac:dyDescent="0.25">
      <c r="A5115" s="192" t="s">
        <v>2631</v>
      </c>
      <c r="B5115" s="192" t="s">
        <v>2630</v>
      </c>
      <c r="C5115" s="192" t="s">
        <v>2723</v>
      </c>
      <c r="D5115" s="230" t="s">
        <v>2722</v>
      </c>
      <c r="E5115" s="231"/>
      <c r="F5115" s="232"/>
      <c r="G5115" s="192" t="s">
        <v>0</v>
      </c>
      <c r="H5115" s="191">
        <v>4.8810294000000001</v>
      </c>
      <c r="I5115" s="190">
        <v>6.7</v>
      </c>
      <c r="J5115" s="189">
        <v>71.510000000000005</v>
      </c>
    </row>
    <row r="5116" spans="1:10" ht="14.25" customHeight="1" x14ac:dyDescent="0.25">
      <c r="A5116" s="192" t="s">
        <v>2631</v>
      </c>
      <c r="B5116" s="192" t="s">
        <v>2630</v>
      </c>
      <c r="C5116" s="192" t="s">
        <v>2719</v>
      </c>
      <c r="D5116" s="230" t="s">
        <v>2718</v>
      </c>
      <c r="E5116" s="231"/>
      <c r="F5116" s="232"/>
      <c r="G5116" s="192" t="s">
        <v>0</v>
      </c>
      <c r="H5116" s="191">
        <v>3.6537603000000001</v>
      </c>
      <c r="I5116" s="190">
        <v>8.93</v>
      </c>
      <c r="J5116" s="189">
        <v>71.34</v>
      </c>
    </row>
    <row r="5117" spans="1:10" ht="14.25" customHeight="1" x14ac:dyDescent="0.25">
      <c r="A5117" s="192" t="s">
        <v>2631</v>
      </c>
      <c r="B5117" s="192" t="s">
        <v>2630</v>
      </c>
      <c r="C5117" s="192" t="s">
        <v>2639</v>
      </c>
      <c r="D5117" s="230" t="s">
        <v>2638</v>
      </c>
      <c r="E5117" s="231"/>
      <c r="F5117" s="232"/>
      <c r="G5117" s="192" t="s">
        <v>0</v>
      </c>
      <c r="H5117" s="191">
        <v>3.6537603000000001</v>
      </c>
      <c r="I5117" s="190">
        <v>8.93</v>
      </c>
      <c r="J5117" s="189">
        <v>71.34</v>
      </c>
    </row>
    <row r="5118" spans="1:10" ht="14.25" customHeight="1" x14ac:dyDescent="0.25">
      <c r="A5118" s="239" t="s">
        <v>2627</v>
      </c>
      <c r="B5118" s="240"/>
      <c r="C5118" s="240"/>
      <c r="D5118" s="240"/>
      <c r="E5118" s="241"/>
      <c r="F5118" s="188">
        <v>97.96</v>
      </c>
      <c r="G5118" s="239" t="s">
        <v>2626</v>
      </c>
      <c r="H5118" s="240"/>
      <c r="I5118" s="241"/>
      <c r="J5118" s="188">
        <v>4381.47</v>
      </c>
    </row>
    <row r="5119" spans="1:10" ht="14.25" customHeight="1" x14ac:dyDescent="0.25">
      <c r="A5119" s="239" t="s">
        <v>2625</v>
      </c>
      <c r="B5119" s="240"/>
      <c r="C5119" s="240"/>
      <c r="D5119" s="240"/>
      <c r="E5119" s="241"/>
      <c r="F5119" s="188">
        <v>116.26</v>
      </c>
      <c r="G5119" s="239" t="s">
        <v>2624</v>
      </c>
      <c r="H5119" s="240"/>
      <c r="I5119" s="241"/>
      <c r="J5119" s="188">
        <v>984.52</v>
      </c>
    </row>
    <row r="5120" spans="1:10" ht="14.25" customHeight="1" x14ac:dyDescent="0.25">
      <c r="A5120" s="239" t="s">
        <v>2623</v>
      </c>
      <c r="B5120" s="240"/>
      <c r="C5120" s="240"/>
      <c r="D5120" s="240"/>
      <c r="E5120" s="241"/>
      <c r="F5120" s="188">
        <v>214.22</v>
      </c>
      <c r="G5120" s="239" t="s">
        <v>2622</v>
      </c>
      <c r="H5120" s="240"/>
      <c r="I5120" s="241"/>
      <c r="J5120" s="188">
        <v>5365.99</v>
      </c>
    </row>
    <row r="5121" spans="1:10" ht="14.25" customHeight="1" x14ac:dyDescent="0.25">
      <c r="A5121" s="196" t="s">
        <v>680</v>
      </c>
      <c r="B5121" s="196" t="s">
        <v>2637</v>
      </c>
      <c r="C5121" s="196" t="s">
        <v>3227</v>
      </c>
      <c r="D5121" s="233" t="s">
        <v>681</v>
      </c>
      <c r="E5121" s="234"/>
      <c r="F5121" s="234"/>
      <c r="G5121" s="234"/>
      <c r="H5121" s="234"/>
      <c r="I5121" s="235"/>
      <c r="J5121" s="196" t="s">
        <v>1</v>
      </c>
    </row>
    <row r="5122" spans="1:10" ht="14.25" customHeight="1" x14ac:dyDescent="0.25">
      <c r="A5122" s="195" t="s">
        <v>74</v>
      </c>
      <c r="B5122" s="195" t="s">
        <v>75</v>
      </c>
      <c r="C5122" s="195" t="s">
        <v>29</v>
      </c>
      <c r="D5122" s="236" t="s">
        <v>30</v>
      </c>
      <c r="E5122" s="237"/>
      <c r="F5122" s="238"/>
      <c r="G5122" s="195" t="s">
        <v>2635</v>
      </c>
      <c r="H5122" s="195" t="s">
        <v>1465</v>
      </c>
      <c r="I5122" s="194" t="s">
        <v>2634</v>
      </c>
      <c r="J5122" s="193" t="s">
        <v>76</v>
      </c>
    </row>
    <row r="5123" spans="1:10" ht="14.25" customHeight="1" x14ac:dyDescent="0.25">
      <c r="A5123" s="192" t="s">
        <v>2643</v>
      </c>
      <c r="B5123" s="192" t="s">
        <v>2642</v>
      </c>
      <c r="C5123" s="192" t="s">
        <v>1630</v>
      </c>
      <c r="D5123" s="230" t="s">
        <v>1631</v>
      </c>
      <c r="E5123" s="231"/>
      <c r="F5123" s="232"/>
      <c r="G5123" s="192" t="s">
        <v>1</v>
      </c>
      <c r="H5123" s="191">
        <v>1</v>
      </c>
      <c r="I5123" s="190">
        <v>3607.5819999999999</v>
      </c>
      <c r="J5123" s="189">
        <v>3607.58</v>
      </c>
    </row>
    <row r="5124" spans="1:10" ht="14.25" customHeight="1" x14ac:dyDescent="0.25">
      <c r="A5124" s="192" t="s">
        <v>2643</v>
      </c>
      <c r="B5124" s="192" t="s">
        <v>2642</v>
      </c>
      <c r="C5124" s="192" t="s">
        <v>2507</v>
      </c>
      <c r="D5124" s="230" t="s">
        <v>2508</v>
      </c>
      <c r="E5124" s="231"/>
      <c r="F5124" s="232"/>
      <c r="G5124" s="192" t="s">
        <v>10</v>
      </c>
      <c r="H5124" s="191">
        <v>3</v>
      </c>
      <c r="I5124" s="190">
        <v>0.29980000000000001</v>
      </c>
      <c r="J5124" s="189">
        <v>0.9</v>
      </c>
    </row>
    <row r="5125" spans="1:10" ht="14.25" customHeight="1" x14ac:dyDescent="0.25">
      <c r="A5125" s="192" t="s">
        <v>2631</v>
      </c>
      <c r="B5125" s="192" t="s">
        <v>2630</v>
      </c>
      <c r="C5125" s="192" t="s">
        <v>2723</v>
      </c>
      <c r="D5125" s="230" t="s">
        <v>2722</v>
      </c>
      <c r="E5125" s="231"/>
      <c r="F5125" s="232"/>
      <c r="G5125" s="192" t="s">
        <v>0</v>
      </c>
      <c r="H5125" s="191">
        <v>6.1652142000000003</v>
      </c>
      <c r="I5125" s="190">
        <v>6.7</v>
      </c>
      <c r="J5125" s="189">
        <v>90.32</v>
      </c>
    </row>
    <row r="5126" spans="1:10" ht="14.25" customHeight="1" x14ac:dyDescent="0.25">
      <c r="A5126" s="192" t="s">
        <v>2631</v>
      </c>
      <c r="B5126" s="192" t="s">
        <v>2630</v>
      </c>
      <c r="C5126" s="192" t="s">
        <v>2719</v>
      </c>
      <c r="D5126" s="230" t="s">
        <v>2718</v>
      </c>
      <c r="E5126" s="231"/>
      <c r="F5126" s="232"/>
      <c r="G5126" s="192" t="s">
        <v>0</v>
      </c>
      <c r="H5126" s="191">
        <v>6.1652142000000003</v>
      </c>
      <c r="I5126" s="190">
        <v>8.93</v>
      </c>
      <c r="J5126" s="189">
        <v>120.38</v>
      </c>
    </row>
    <row r="5127" spans="1:10" ht="14.25" customHeight="1" x14ac:dyDescent="0.25">
      <c r="A5127" s="239" t="s">
        <v>2627</v>
      </c>
      <c r="B5127" s="240"/>
      <c r="C5127" s="240"/>
      <c r="D5127" s="240"/>
      <c r="E5127" s="241"/>
      <c r="F5127" s="188">
        <v>96.36</v>
      </c>
      <c r="G5127" s="239" t="s">
        <v>2626</v>
      </c>
      <c r="H5127" s="240"/>
      <c r="I5127" s="241"/>
      <c r="J5127" s="188">
        <v>3906.32</v>
      </c>
    </row>
    <row r="5128" spans="1:10" ht="14.25" customHeight="1" x14ac:dyDescent="0.25">
      <c r="A5128" s="239" t="s">
        <v>2625</v>
      </c>
      <c r="B5128" s="240"/>
      <c r="C5128" s="240"/>
      <c r="D5128" s="240"/>
      <c r="E5128" s="241"/>
      <c r="F5128" s="188">
        <v>114.37</v>
      </c>
      <c r="G5128" s="239" t="s">
        <v>2624</v>
      </c>
      <c r="H5128" s="240"/>
      <c r="I5128" s="241"/>
      <c r="J5128" s="188">
        <v>877.75</v>
      </c>
    </row>
    <row r="5129" spans="1:10" ht="14.25" customHeight="1" x14ac:dyDescent="0.25">
      <c r="A5129" s="239" t="s">
        <v>2623</v>
      </c>
      <c r="B5129" s="240"/>
      <c r="C5129" s="240"/>
      <c r="D5129" s="240"/>
      <c r="E5129" s="241"/>
      <c r="F5129" s="188">
        <v>210.73</v>
      </c>
      <c r="G5129" s="239" t="s">
        <v>2622</v>
      </c>
      <c r="H5129" s="240"/>
      <c r="I5129" s="241"/>
      <c r="J5129" s="188">
        <v>4784.07</v>
      </c>
    </row>
    <row r="5130" spans="1:10" ht="14.25" customHeight="1" x14ac:dyDescent="0.25">
      <c r="A5130" s="196" t="s">
        <v>682</v>
      </c>
      <c r="B5130" s="196" t="s">
        <v>2637</v>
      </c>
      <c r="C5130" s="196" t="s">
        <v>3226</v>
      </c>
      <c r="D5130" s="233" t="s">
        <v>683</v>
      </c>
      <c r="E5130" s="234"/>
      <c r="F5130" s="234"/>
      <c r="G5130" s="234"/>
      <c r="H5130" s="234"/>
      <c r="I5130" s="235"/>
      <c r="J5130" s="196" t="s">
        <v>1</v>
      </c>
    </row>
    <row r="5131" spans="1:10" ht="14.25" customHeight="1" x14ac:dyDescent="0.25">
      <c r="A5131" s="195" t="s">
        <v>74</v>
      </c>
      <c r="B5131" s="195" t="s">
        <v>75</v>
      </c>
      <c r="C5131" s="195" t="s">
        <v>29</v>
      </c>
      <c r="D5131" s="236" t="s">
        <v>30</v>
      </c>
      <c r="E5131" s="237"/>
      <c r="F5131" s="238"/>
      <c r="G5131" s="195" t="s">
        <v>2635</v>
      </c>
      <c r="H5131" s="195" t="s">
        <v>1465</v>
      </c>
      <c r="I5131" s="194" t="s">
        <v>2634</v>
      </c>
      <c r="J5131" s="193" t="s">
        <v>76</v>
      </c>
    </row>
    <row r="5132" spans="1:10" ht="14.25" customHeight="1" x14ac:dyDescent="0.25">
      <c r="A5132" s="192" t="s">
        <v>2643</v>
      </c>
      <c r="B5132" s="192" t="s">
        <v>2642</v>
      </c>
      <c r="C5132" s="192" t="s">
        <v>2507</v>
      </c>
      <c r="D5132" s="230" t="s">
        <v>2508</v>
      </c>
      <c r="E5132" s="231"/>
      <c r="F5132" s="232"/>
      <c r="G5132" s="192" t="s">
        <v>10</v>
      </c>
      <c r="H5132" s="191">
        <v>3</v>
      </c>
      <c r="I5132" s="190">
        <v>0.29980000000000001</v>
      </c>
      <c r="J5132" s="189">
        <v>0.9</v>
      </c>
    </row>
    <row r="5133" spans="1:10" ht="14.25" customHeight="1" x14ac:dyDescent="0.25">
      <c r="A5133" s="192" t="s">
        <v>2643</v>
      </c>
      <c r="B5133" s="192" t="s">
        <v>2650</v>
      </c>
      <c r="C5133" s="192" t="s">
        <v>3225</v>
      </c>
      <c r="D5133" s="230" t="s">
        <v>1680</v>
      </c>
      <c r="E5133" s="231"/>
      <c r="F5133" s="232"/>
      <c r="G5133" s="192" t="s">
        <v>1</v>
      </c>
      <c r="H5133" s="191">
        <v>1</v>
      </c>
      <c r="I5133" s="190">
        <v>6319.1419999999998</v>
      </c>
      <c r="J5133" s="189">
        <v>6319.14</v>
      </c>
    </row>
    <row r="5134" spans="1:10" ht="14.25" customHeight="1" x14ac:dyDescent="0.25">
      <c r="A5134" s="192" t="s">
        <v>2631</v>
      </c>
      <c r="B5134" s="192" t="s">
        <v>2630</v>
      </c>
      <c r="C5134" s="192" t="s">
        <v>2723</v>
      </c>
      <c r="D5134" s="230" t="s">
        <v>2722</v>
      </c>
      <c r="E5134" s="231"/>
      <c r="F5134" s="232"/>
      <c r="G5134" s="192" t="s">
        <v>0</v>
      </c>
      <c r="H5134" s="191">
        <v>9.1222486000000007</v>
      </c>
      <c r="I5134" s="190">
        <v>6.7</v>
      </c>
      <c r="J5134" s="189">
        <v>133.63999999999999</v>
      </c>
    </row>
    <row r="5135" spans="1:10" ht="14.25" customHeight="1" x14ac:dyDescent="0.25">
      <c r="A5135" s="192" t="s">
        <v>2631</v>
      </c>
      <c r="B5135" s="192" t="s">
        <v>2630</v>
      </c>
      <c r="C5135" s="192" t="s">
        <v>2719</v>
      </c>
      <c r="D5135" s="230" t="s">
        <v>2718</v>
      </c>
      <c r="E5135" s="231"/>
      <c r="F5135" s="232"/>
      <c r="G5135" s="192" t="s">
        <v>0</v>
      </c>
      <c r="H5135" s="191">
        <v>9.1222486000000007</v>
      </c>
      <c r="I5135" s="190">
        <v>8.93</v>
      </c>
      <c r="J5135" s="189">
        <v>178.12</v>
      </c>
    </row>
    <row r="5136" spans="1:10" ht="14.25" customHeight="1" x14ac:dyDescent="0.25">
      <c r="A5136" s="239" t="s">
        <v>2627</v>
      </c>
      <c r="B5136" s="240"/>
      <c r="C5136" s="240"/>
      <c r="D5136" s="240"/>
      <c r="E5136" s="241"/>
      <c r="F5136" s="188">
        <v>142.58000000000001</v>
      </c>
      <c r="G5136" s="239" t="s">
        <v>2626</v>
      </c>
      <c r="H5136" s="240"/>
      <c r="I5136" s="241"/>
      <c r="J5136" s="188">
        <v>6760.74</v>
      </c>
    </row>
    <row r="5137" spans="1:10" ht="14.25" customHeight="1" x14ac:dyDescent="0.25">
      <c r="A5137" s="239" t="s">
        <v>2625</v>
      </c>
      <c r="B5137" s="240"/>
      <c r="C5137" s="240"/>
      <c r="D5137" s="240"/>
      <c r="E5137" s="241"/>
      <c r="F5137" s="188">
        <v>169.22</v>
      </c>
      <c r="G5137" s="239" t="s">
        <v>2624</v>
      </c>
      <c r="H5137" s="240"/>
      <c r="I5137" s="241"/>
      <c r="J5137" s="188">
        <v>1519.14</v>
      </c>
    </row>
    <row r="5138" spans="1:10" ht="14.25" customHeight="1" x14ac:dyDescent="0.25">
      <c r="A5138" s="239" t="s">
        <v>2623</v>
      </c>
      <c r="B5138" s="240"/>
      <c r="C5138" s="240"/>
      <c r="D5138" s="240"/>
      <c r="E5138" s="241"/>
      <c r="F5138" s="188">
        <v>311.8</v>
      </c>
      <c r="G5138" s="239" t="s">
        <v>2622</v>
      </c>
      <c r="H5138" s="240"/>
      <c r="I5138" s="241"/>
      <c r="J5138" s="188">
        <v>8279.8799999999992</v>
      </c>
    </row>
    <row r="5139" spans="1:10" ht="14.25" customHeight="1" x14ac:dyDescent="0.25">
      <c r="A5139" s="196" t="s">
        <v>684</v>
      </c>
      <c r="B5139" s="196" t="s">
        <v>2642</v>
      </c>
      <c r="C5139" s="196" t="s">
        <v>3224</v>
      </c>
      <c r="D5139" s="233" t="s">
        <v>685</v>
      </c>
      <c r="E5139" s="234"/>
      <c r="F5139" s="234"/>
      <c r="G5139" s="234"/>
      <c r="H5139" s="234"/>
      <c r="I5139" s="235"/>
      <c r="J5139" s="196" t="s">
        <v>1</v>
      </c>
    </row>
    <row r="5140" spans="1:10" ht="14.25" customHeight="1" x14ac:dyDescent="0.25">
      <c r="A5140" s="195" t="s">
        <v>74</v>
      </c>
      <c r="B5140" s="195" t="s">
        <v>75</v>
      </c>
      <c r="C5140" s="195" t="s">
        <v>29</v>
      </c>
      <c r="D5140" s="236" t="s">
        <v>30</v>
      </c>
      <c r="E5140" s="237"/>
      <c r="F5140" s="238"/>
      <c r="G5140" s="195" t="s">
        <v>2635</v>
      </c>
      <c r="H5140" s="195" t="s">
        <v>1465</v>
      </c>
      <c r="I5140" s="194" t="s">
        <v>2634</v>
      </c>
      <c r="J5140" s="193" t="s">
        <v>76</v>
      </c>
    </row>
    <row r="5141" spans="1:10" ht="14.25" customHeight="1" x14ac:dyDescent="0.25">
      <c r="A5141" s="192" t="s">
        <v>2643</v>
      </c>
      <c r="B5141" s="192" t="s">
        <v>2642</v>
      </c>
      <c r="C5141" s="192" t="s">
        <v>1659</v>
      </c>
      <c r="D5141" s="230" t="s">
        <v>1660</v>
      </c>
      <c r="E5141" s="231"/>
      <c r="F5141" s="232"/>
      <c r="G5141" s="192" t="s">
        <v>1</v>
      </c>
      <c r="H5141" s="191">
        <v>1</v>
      </c>
      <c r="I5141" s="190">
        <v>41.8279</v>
      </c>
      <c r="J5141" s="189">
        <v>41.83</v>
      </c>
    </row>
    <row r="5142" spans="1:10" ht="14.25" customHeight="1" x14ac:dyDescent="0.25">
      <c r="A5142" s="192" t="s">
        <v>2631</v>
      </c>
      <c r="B5142" s="192" t="s">
        <v>2642</v>
      </c>
      <c r="C5142" s="192" t="s">
        <v>2641</v>
      </c>
      <c r="D5142" s="230" t="s">
        <v>2640</v>
      </c>
      <c r="E5142" s="231"/>
      <c r="F5142" s="232"/>
      <c r="G5142" s="192" t="s">
        <v>0</v>
      </c>
      <c r="H5142" s="191">
        <v>0.26800570000000001</v>
      </c>
      <c r="I5142" s="190">
        <v>6.46</v>
      </c>
      <c r="J5142" s="189">
        <v>3.79</v>
      </c>
    </row>
    <row r="5143" spans="1:10" ht="14.25" customHeight="1" x14ac:dyDescent="0.25">
      <c r="A5143" s="192" t="s">
        <v>2631</v>
      </c>
      <c r="B5143" s="192" t="s">
        <v>2630</v>
      </c>
      <c r="C5143" s="192" t="s">
        <v>2639</v>
      </c>
      <c r="D5143" s="230" t="s">
        <v>2638</v>
      </c>
      <c r="E5143" s="231"/>
      <c r="F5143" s="232"/>
      <c r="G5143" s="192" t="s">
        <v>0</v>
      </c>
      <c r="H5143" s="191">
        <v>0.26800570000000001</v>
      </c>
      <c r="I5143" s="190">
        <v>8.93</v>
      </c>
      <c r="J5143" s="189">
        <v>5.23</v>
      </c>
    </row>
    <row r="5144" spans="1:10" ht="14.25" customHeight="1" x14ac:dyDescent="0.25">
      <c r="A5144" s="239" t="s">
        <v>2627</v>
      </c>
      <c r="B5144" s="240"/>
      <c r="C5144" s="240"/>
      <c r="D5144" s="240"/>
      <c r="E5144" s="241"/>
      <c r="F5144" s="188">
        <v>4.12</v>
      </c>
      <c r="G5144" s="239" t="s">
        <v>2626</v>
      </c>
      <c r="H5144" s="240"/>
      <c r="I5144" s="241"/>
      <c r="J5144" s="188">
        <v>55</v>
      </c>
    </row>
    <row r="5145" spans="1:10" ht="14.25" customHeight="1" x14ac:dyDescent="0.25">
      <c r="A5145" s="239" t="s">
        <v>2625</v>
      </c>
      <c r="B5145" s="240"/>
      <c r="C5145" s="240"/>
      <c r="D5145" s="240"/>
      <c r="E5145" s="241"/>
      <c r="F5145" s="188">
        <v>4.91</v>
      </c>
      <c r="G5145" s="239" t="s">
        <v>2624</v>
      </c>
      <c r="H5145" s="240"/>
      <c r="I5145" s="241"/>
      <c r="J5145" s="188">
        <v>12.36</v>
      </c>
    </row>
    <row r="5146" spans="1:10" ht="14.25" customHeight="1" x14ac:dyDescent="0.25">
      <c r="A5146" s="239" t="s">
        <v>2623</v>
      </c>
      <c r="B5146" s="240"/>
      <c r="C5146" s="240"/>
      <c r="D5146" s="240"/>
      <c r="E5146" s="241"/>
      <c r="F5146" s="188">
        <v>9.0299999999999994</v>
      </c>
      <c r="G5146" s="239" t="s">
        <v>2622</v>
      </c>
      <c r="H5146" s="240"/>
      <c r="I5146" s="241"/>
      <c r="J5146" s="188">
        <v>67.36</v>
      </c>
    </row>
    <row r="5147" spans="1:10" ht="14.25" customHeight="1" x14ac:dyDescent="0.25">
      <c r="A5147" s="196" t="s">
        <v>686</v>
      </c>
      <c r="B5147" s="196" t="s">
        <v>2637</v>
      </c>
      <c r="C5147" s="196" t="s">
        <v>3223</v>
      </c>
      <c r="D5147" s="233" t="s">
        <v>1520</v>
      </c>
      <c r="E5147" s="234"/>
      <c r="F5147" s="234"/>
      <c r="G5147" s="234"/>
      <c r="H5147" s="234"/>
      <c r="I5147" s="235"/>
      <c r="J5147" s="196" t="s">
        <v>1</v>
      </c>
    </row>
    <row r="5148" spans="1:10" ht="14.25" customHeight="1" x14ac:dyDescent="0.25">
      <c r="A5148" s="195" t="s">
        <v>74</v>
      </c>
      <c r="B5148" s="195" t="s">
        <v>75</v>
      </c>
      <c r="C5148" s="195" t="s">
        <v>29</v>
      </c>
      <c r="D5148" s="236" t="s">
        <v>30</v>
      </c>
      <c r="E5148" s="237"/>
      <c r="F5148" s="238"/>
      <c r="G5148" s="195" t="s">
        <v>2635</v>
      </c>
      <c r="H5148" s="195" t="s">
        <v>1465</v>
      </c>
      <c r="I5148" s="194" t="s">
        <v>2634</v>
      </c>
      <c r="J5148" s="193" t="s">
        <v>76</v>
      </c>
    </row>
    <row r="5149" spans="1:10" ht="14.25" customHeight="1" x14ac:dyDescent="0.25">
      <c r="A5149" s="192" t="s">
        <v>2643</v>
      </c>
      <c r="B5149" s="192" t="s">
        <v>2630</v>
      </c>
      <c r="C5149" s="192" t="s">
        <v>2811</v>
      </c>
      <c r="D5149" s="230" t="s">
        <v>2358</v>
      </c>
      <c r="E5149" s="231"/>
      <c r="F5149" s="232"/>
      <c r="G5149" s="192" t="s">
        <v>1</v>
      </c>
      <c r="H5149" s="191">
        <v>0.5</v>
      </c>
      <c r="I5149" s="190">
        <v>2.552</v>
      </c>
      <c r="J5149" s="189">
        <v>1.28</v>
      </c>
    </row>
    <row r="5150" spans="1:10" ht="14.25" customHeight="1" x14ac:dyDescent="0.25">
      <c r="A5150" s="192" t="s">
        <v>2643</v>
      </c>
      <c r="B5150" s="192" t="s">
        <v>2630</v>
      </c>
      <c r="C5150" s="192" t="s">
        <v>3222</v>
      </c>
      <c r="D5150" s="230" t="s">
        <v>2404</v>
      </c>
      <c r="E5150" s="231"/>
      <c r="F5150" s="232"/>
      <c r="G5150" s="192" t="s">
        <v>1</v>
      </c>
      <c r="H5150" s="191">
        <v>1</v>
      </c>
      <c r="I5150" s="190">
        <v>11.657999999999999</v>
      </c>
      <c r="J5150" s="189">
        <v>11.66</v>
      </c>
    </row>
    <row r="5151" spans="1:10" ht="14.25" customHeight="1" x14ac:dyDescent="0.25">
      <c r="A5151" s="192" t="s">
        <v>2643</v>
      </c>
      <c r="B5151" s="192" t="s">
        <v>2650</v>
      </c>
      <c r="C5151" s="192" t="s">
        <v>3221</v>
      </c>
      <c r="D5151" s="230" t="s">
        <v>1520</v>
      </c>
      <c r="E5151" s="231"/>
      <c r="F5151" s="232"/>
      <c r="G5151" s="192" t="s">
        <v>1</v>
      </c>
      <c r="H5151" s="191">
        <v>1</v>
      </c>
      <c r="I5151" s="190">
        <v>202.53659999999999</v>
      </c>
      <c r="J5151" s="189">
        <v>202.54</v>
      </c>
    </row>
    <row r="5152" spans="1:10" ht="14.25" customHeight="1" x14ac:dyDescent="0.25">
      <c r="A5152" s="192" t="s">
        <v>2631</v>
      </c>
      <c r="B5152" s="192" t="s">
        <v>2630</v>
      </c>
      <c r="C5152" s="192" t="s">
        <v>2723</v>
      </c>
      <c r="D5152" s="230" t="s">
        <v>2722</v>
      </c>
      <c r="E5152" s="231"/>
      <c r="F5152" s="232"/>
      <c r="G5152" s="192" t="s">
        <v>0</v>
      </c>
      <c r="H5152" s="191">
        <v>1.6689928999999999</v>
      </c>
      <c r="I5152" s="190">
        <v>6.7</v>
      </c>
      <c r="J5152" s="189">
        <v>24.45</v>
      </c>
    </row>
    <row r="5153" spans="1:10" ht="14.25" customHeight="1" x14ac:dyDescent="0.25">
      <c r="A5153" s="192" t="s">
        <v>2631</v>
      </c>
      <c r="B5153" s="192" t="s">
        <v>2630</v>
      </c>
      <c r="C5153" s="192" t="s">
        <v>2719</v>
      </c>
      <c r="D5153" s="230" t="s">
        <v>2718</v>
      </c>
      <c r="E5153" s="231"/>
      <c r="F5153" s="232"/>
      <c r="G5153" s="192" t="s">
        <v>0</v>
      </c>
      <c r="H5153" s="191">
        <v>1.6689928999999999</v>
      </c>
      <c r="I5153" s="190">
        <v>8.93</v>
      </c>
      <c r="J5153" s="189">
        <v>32.590000000000003</v>
      </c>
    </row>
    <row r="5154" spans="1:10" ht="14.25" customHeight="1" x14ac:dyDescent="0.25">
      <c r="A5154" s="239" t="s">
        <v>2627</v>
      </c>
      <c r="B5154" s="240"/>
      <c r="C5154" s="240"/>
      <c r="D5154" s="240"/>
      <c r="E5154" s="241"/>
      <c r="F5154" s="188">
        <v>26.09</v>
      </c>
      <c r="G5154" s="239" t="s">
        <v>2626</v>
      </c>
      <c r="H5154" s="240"/>
      <c r="I5154" s="241"/>
      <c r="J5154" s="188">
        <v>296.10000000000002</v>
      </c>
    </row>
    <row r="5155" spans="1:10" ht="14.25" customHeight="1" x14ac:dyDescent="0.25">
      <c r="A5155" s="239" t="s">
        <v>2625</v>
      </c>
      <c r="B5155" s="240"/>
      <c r="C5155" s="240"/>
      <c r="D5155" s="240"/>
      <c r="E5155" s="241"/>
      <c r="F5155" s="188">
        <v>30.96</v>
      </c>
      <c r="G5155" s="239" t="s">
        <v>2624</v>
      </c>
      <c r="H5155" s="240"/>
      <c r="I5155" s="241"/>
      <c r="J5155" s="188">
        <v>66.53</v>
      </c>
    </row>
    <row r="5156" spans="1:10" ht="14.25" customHeight="1" x14ac:dyDescent="0.25">
      <c r="A5156" s="239" t="s">
        <v>2623</v>
      </c>
      <c r="B5156" s="240"/>
      <c r="C5156" s="240"/>
      <c r="D5156" s="240"/>
      <c r="E5156" s="241"/>
      <c r="F5156" s="188">
        <v>57.05</v>
      </c>
      <c r="G5156" s="239" t="s">
        <v>2622</v>
      </c>
      <c r="H5156" s="240"/>
      <c r="I5156" s="241"/>
      <c r="J5156" s="188">
        <v>362.63</v>
      </c>
    </row>
    <row r="5157" spans="1:10" ht="14.25" customHeight="1" x14ac:dyDescent="0.25">
      <c r="A5157" s="196" t="s">
        <v>689</v>
      </c>
      <c r="B5157" s="196" t="s">
        <v>2642</v>
      </c>
      <c r="C5157" s="196" t="s">
        <v>3220</v>
      </c>
      <c r="D5157" s="233" t="s">
        <v>690</v>
      </c>
      <c r="E5157" s="234"/>
      <c r="F5157" s="234"/>
      <c r="G5157" s="234"/>
      <c r="H5157" s="234"/>
      <c r="I5157" s="235"/>
      <c r="J5157" s="196" t="s">
        <v>10</v>
      </c>
    </row>
    <row r="5158" spans="1:10" ht="14.25" customHeight="1" x14ac:dyDescent="0.25">
      <c r="A5158" s="195" t="s">
        <v>74</v>
      </c>
      <c r="B5158" s="195" t="s">
        <v>75</v>
      </c>
      <c r="C5158" s="195" t="s">
        <v>29</v>
      </c>
      <c r="D5158" s="236" t="s">
        <v>30</v>
      </c>
      <c r="E5158" s="237"/>
      <c r="F5158" s="238"/>
      <c r="G5158" s="195" t="s">
        <v>2635</v>
      </c>
      <c r="H5158" s="195" t="s">
        <v>1465</v>
      </c>
      <c r="I5158" s="194" t="s">
        <v>2634</v>
      </c>
      <c r="J5158" s="193" t="s">
        <v>76</v>
      </c>
    </row>
    <row r="5159" spans="1:10" ht="14.25" customHeight="1" x14ac:dyDescent="0.25">
      <c r="A5159" s="192" t="s">
        <v>2643</v>
      </c>
      <c r="B5159" s="192" t="s">
        <v>2642</v>
      </c>
      <c r="C5159" s="192" t="s">
        <v>1962</v>
      </c>
      <c r="D5159" s="230" t="s">
        <v>1963</v>
      </c>
      <c r="E5159" s="231"/>
      <c r="F5159" s="232"/>
      <c r="G5159" s="192" t="s">
        <v>10</v>
      </c>
      <c r="H5159" s="191">
        <v>1</v>
      </c>
      <c r="I5159" s="190">
        <v>221.77760000000001</v>
      </c>
      <c r="J5159" s="189">
        <v>221.78</v>
      </c>
    </row>
    <row r="5160" spans="1:10" ht="14.25" customHeight="1" x14ac:dyDescent="0.25">
      <c r="A5160" s="192" t="s">
        <v>2643</v>
      </c>
      <c r="B5160" s="192" t="s">
        <v>2642</v>
      </c>
      <c r="C5160" s="192" t="s">
        <v>1582</v>
      </c>
      <c r="D5160" s="230" t="s">
        <v>1583</v>
      </c>
      <c r="E5160" s="231"/>
      <c r="F5160" s="232"/>
      <c r="G5160" s="192" t="s">
        <v>1584</v>
      </c>
      <c r="H5160" s="191">
        <v>5.1520000000000003E-2</v>
      </c>
      <c r="I5160" s="190">
        <v>37.0642</v>
      </c>
      <c r="J5160" s="189">
        <v>1.91</v>
      </c>
    </row>
    <row r="5161" spans="1:10" ht="22.9" customHeight="1" x14ac:dyDescent="0.25">
      <c r="A5161" s="192" t="s">
        <v>2643</v>
      </c>
      <c r="B5161" s="192" t="s">
        <v>2630</v>
      </c>
      <c r="C5161" s="192" t="s">
        <v>2765</v>
      </c>
      <c r="D5161" s="230" t="s">
        <v>1626</v>
      </c>
      <c r="E5161" s="231"/>
      <c r="F5161" s="232"/>
      <c r="G5161" s="192" t="s">
        <v>1575</v>
      </c>
      <c r="H5161" s="191">
        <v>9.7599999999999996E-3</v>
      </c>
      <c r="I5161" s="190">
        <v>80.018199999999993</v>
      </c>
      <c r="J5161" s="189">
        <v>0.78</v>
      </c>
    </row>
    <row r="5162" spans="1:10" ht="14.25" customHeight="1" x14ac:dyDescent="0.25">
      <c r="A5162" s="192" t="s">
        <v>2725</v>
      </c>
      <c r="B5162" s="192" t="s">
        <v>2642</v>
      </c>
      <c r="C5162" s="192" t="s">
        <v>2103</v>
      </c>
      <c r="D5162" s="230" t="s">
        <v>2104</v>
      </c>
      <c r="E5162" s="231"/>
      <c r="F5162" s="232"/>
      <c r="G5162" s="192" t="s">
        <v>0</v>
      </c>
      <c r="H5162" s="191">
        <v>2.48E-3</v>
      </c>
      <c r="I5162" s="190">
        <v>2.5114999999999998</v>
      </c>
      <c r="J5162" s="189">
        <v>0.01</v>
      </c>
    </row>
    <row r="5163" spans="1:10" ht="14.25" customHeight="1" x14ac:dyDescent="0.25">
      <c r="A5163" s="192" t="s">
        <v>2631</v>
      </c>
      <c r="B5163" s="192" t="s">
        <v>2642</v>
      </c>
      <c r="C5163" s="192" t="s">
        <v>2769</v>
      </c>
      <c r="D5163" s="230" t="s">
        <v>2768</v>
      </c>
      <c r="E5163" s="231"/>
      <c r="F5163" s="232"/>
      <c r="G5163" s="192" t="s">
        <v>0</v>
      </c>
      <c r="H5163" s="191">
        <v>2.48E-3</v>
      </c>
      <c r="I5163" s="190">
        <v>6.7</v>
      </c>
      <c r="J5163" s="189">
        <v>0.04</v>
      </c>
    </row>
    <row r="5164" spans="1:10" ht="14.25" customHeight="1" x14ac:dyDescent="0.25">
      <c r="A5164" s="192" t="s">
        <v>2631</v>
      </c>
      <c r="B5164" s="192" t="s">
        <v>2642</v>
      </c>
      <c r="C5164" s="192" t="s">
        <v>2641</v>
      </c>
      <c r="D5164" s="230" t="s">
        <v>2640</v>
      </c>
      <c r="E5164" s="231"/>
      <c r="F5164" s="232"/>
      <c r="G5164" s="192" t="s">
        <v>0</v>
      </c>
      <c r="H5164" s="191">
        <v>0.61783310000000002</v>
      </c>
      <c r="I5164" s="190">
        <v>6.46</v>
      </c>
      <c r="J5164" s="189">
        <v>8.73</v>
      </c>
    </row>
    <row r="5165" spans="1:10" ht="14.25" customHeight="1" x14ac:dyDescent="0.25">
      <c r="A5165" s="192" t="s">
        <v>2631</v>
      </c>
      <c r="B5165" s="192" t="s">
        <v>2630</v>
      </c>
      <c r="C5165" s="192" t="s">
        <v>2639</v>
      </c>
      <c r="D5165" s="230" t="s">
        <v>2638</v>
      </c>
      <c r="E5165" s="231"/>
      <c r="F5165" s="232"/>
      <c r="G5165" s="192" t="s">
        <v>0</v>
      </c>
      <c r="H5165" s="191">
        <v>0.61783310000000002</v>
      </c>
      <c r="I5165" s="190">
        <v>8.93</v>
      </c>
      <c r="J5165" s="189">
        <v>12.06</v>
      </c>
    </row>
    <row r="5166" spans="1:10" ht="14.25" customHeight="1" x14ac:dyDescent="0.25">
      <c r="A5166" s="192" t="s">
        <v>2631</v>
      </c>
      <c r="B5166" s="192" t="s">
        <v>2630</v>
      </c>
      <c r="C5166" s="192" t="s">
        <v>2646</v>
      </c>
      <c r="D5166" s="230" t="s">
        <v>2645</v>
      </c>
      <c r="E5166" s="231"/>
      <c r="F5166" s="232"/>
      <c r="G5166" s="192" t="s">
        <v>0</v>
      </c>
      <c r="H5166" s="191">
        <v>4.8000000000000001E-2</v>
      </c>
      <c r="I5166" s="190">
        <v>6.46</v>
      </c>
      <c r="J5166" s="189">
        <v>0.68</v>
      </c>
    </row>
    <row r="5167" spans="1:10" ht="11.65" customHeight="1" x14ac:dyDescent="0.25"/>
    <row r="5168" spans="1:10" ht="11.25" customHeight="1" x14ac:dyDescent="0.25">
      <c r="A5168" s="242" t="s">
        <v>2621</v>
      </c>
      <c r="B5168" s="242"/>
      <c r="C5168" s="242"/>
      <c r="D5168" s="242"/>
      <c r="E5168" s="242"/>
      <c r="F5168" s="242"/>
      <c r="G5168" s="242"/>
      <c r="H5168" s="242"/>
      <c r="I5168" s="242"/>
      <c r="J5168" s="242"/>
    </row>
    <row r="5169" spans="1:10" ht="11.25" customHeight="1" x14ac:dyDescent="0.25">
      <c r="A5169" s="242" t="s">
        <v>2620</v>
      </c>
      <c r="B5169" s="242"/>
      <c r="C5169" s="242"/>
      <c r="D5169" s="242"/>
      <c r="E5169" s="242"/>
      <c r="F5169" s="242"/>
      <c r="G5169" s="242"/>
      <c r="H5169" s="242"/>
      <c r="I5169" s="242"/>
      <c r="J5169" s="242"/>
    </row>
    <row r="5170" spans="1:10" ht="11.25" customHeight="1" x14ac:dyDescent="0.25">
      <c r="A5170" s="242" t="s">
        <v>2619</v>
      </c>
      <c r="B5170" s="242"/>
      <c r="C5170" s="242"/>
      <c r="D5170" s="242"/>
      <c r="E5170" s="242"/>
      <c r="F5170" s="242"/>
      <c r="G5170" s="242"/>
      <c r="H5170" s="242"/>
      <c r="I5170" s="242"/>
      <c r="J5170" s="242"/>
    </row>
    <row r="5171" spans="1:10" ht="70.900000000000006" customHeight="1" x14ac:dyDescent="0.25"/>
    <row r="5172" spans="1:10" ht="14.25" customHeight="1" x14ac:dyDescent="0.25">
      <c r="A5172" s="210" t="s">
        <v>2673</v>
      </c>
      <c r="B5172" s="211"/>
      <c r="C5172" s="211"/>
      <c r="D5172" s="211"/>
      <c r="E5172" s="211"/>
      <c r="F5172" s="211"/>
      <c r="G5172" s="211"/>
      <c r="H5172" s="211"/>
      <c r="I5172" s="211"/>
      <c r="J5172" s="212"/>
    </row>
    <row r="5173" spans="1:10" ht="14.25" customHeight="1" x14ac:dyDescent="0.25">
      <c r="A5173" s="200" t="s">
        <v>2672</v>
      </c>
      <c r="B5173" s="213" t="s">
        <v>77</v>
      </c>
      <c r="C5173" s="214"/>
      <c r="D5173" s="214"/>
      <c r="E5173" s="214"/>
      <c r="F5173" s="214"/>
      <c r="G5173" s="214"/>
      <c r="H5173" s="215"/>
      <c r="I5173" s="197" t="s">
        <v>2671</v>
      </c>
      <c r="J5173" s="192" t="s">
        <v>3219</v>
      </c>
    </row>
    <row r="5174" spans="1:10" ht="14.25" customHeight="1" x14ac:dyDescent="0.25">
      <c r="A5174" s="200" t="s">
        <v>81</v>
      </c>
      <c r="B5174" s="213" t="s">
        <v>85</v>
      </c>
      <c r="C5174" s="214"/>
      <c r="D5174" s="214"/>
      <c r="E5174" s="214"/>
      <c r="F5174" s="214"/>
      <c r="G5174" s="214"/>
      <c r="H5174" s="215"/>
      <c r="I5174" s="197" t="s">
        <v>2669</v>
      </c>
      <c r="J5174" s="202">
        <v>45477</v>
      </c>
    </row>
    <row r="5175" spans="1:10" ht="14.25" customHeight="1" x14ac:dyDescent="0.25">
      <c r="A5175" s="199" t="s">
        <v>2668</v>
      </c>
      <c r="B5175" s="213" t="s">
        <v>2667</v>
      </c>
      <c r="C5175" s="214"/>
      <c r="D5175" s="214"/>
      <c r="E5175" s="214"/>
      <c r="F5175" s="214"/>
      <c r="G5175" s="214"/>
      <c r="H5175" s="215"/>
      <c r="I5175" s="216" t="s">
        <v>2666</v>
      </c>
      <c r="J5175" s="217"/>
    </row>
    <row r="5176" spans="1:10" ht="14.25" customHeight="1" x14ac:dyDescent="0.25">
      <c r="A5176" s="218" t="s">
        <v>2665</v>
      </c>
      <c r="B5176" s="221" t="s">
        <v>2664</v>
      </c>
      <c r="C5176" s="222"/>
      <c r="D5176" s="222"/>
      <c r="E5176" s="222"/>
      <c r="F5176" s="222"/>
      <c r="G5176" s="222"/>
      <c r="H5176" s="223"/>
      <c r="I5176" s="197" t="s">
        <v>2663</v>
      </c>
      <c r="J5176" s="192" t="s">
        <v>2662</v>
      </c>
    </row>
    <row r="5177" spans="1:10" ht="14.25" customHeight="1" x14ac:dyDescent="0.25">
      <c r="A5177" s="219"/>
      <c r="B5177" s="224"/>
      <c r="C5177" s="225"/>
      <c r="D5177" s="225"/>
      <c r="E5177" s="225"/>
      <c r="F5177" s="225"/>
      <c r="G5177" s="225"/>
      <c r="H5177" s="226"/>
      <c r="I5177" s="198" t="s">
        <v>2661</v>
      </c>
      <c r="J5177" s="192" t="s">
        <v>2660</v>
      </c>
    </row>
    <row r="5178" spans="1:10" ht="14.25" customHeight="1" x14ac:dyDescent="0.25">
      <c r="A5178" s="219"/>
      <c r="B5178" s="224"/>
      <c r="C5178" s="225"/>
      <c r="D5178" s="225"/>
      <c r="E5178" s="225"/>
      <c r="F5178" s="225"/>
      <c r="G5178" s="225"/>
      <c r="H5178" s="226"/>
      <c r="I5178" s="216" t="s">
        <v>27</v>
      </c>
      <c r="J5178" s="217"/>
    </row>
    <row r="5179" spans="1:10" ht="14.25" customHeight="1" x14ac:dyDescent="0.25">
      <c r="A5179" s="219"/>
      <c r="B5179" s="227"/>
      <c r="C5179" s="228"/>
      <c r="D5179" s="228"/>
      <c r="E5179" s="228"/>
      <c r="F5179" s="228"/>
      <c r="G5179" s="228"/>
      <c r="H5179" s="229"/>
      <c r="I5179" s="197" t="s">
        <v>2659</v>
      </c>
      <c r="J5179" s="192" t="s">
        <v>2658</v>
      </c>
    </row>
    <row r="5180" spans="1:10" ht="14.25" customHeight="1" x14ac:dyDescent="0.25">
      <c r="A5180" s="220"/>
      <c r="B5180" s="230" t="s">
        <v>2383</v>
      </c>
      <c r="C5180" s="231"/>
      <c r="D5180" s="232"/>
      <c r="E5180" s="230" t="s">
        <v>2383</v>
      </c>
      <c r="F5180" s="231"/>
      <c r="G5180" s="231"/>
      <c r="H5180" s="232"/>
      <c r="I5180" s="197" t="s">
        <v>2657</v>
      </c>
      <c r="J5180" s="192" t="s">
        <v>2383</v>
      </c>
    </row>
    <row r="5181" spans="1:10" ht="14.25" customHeight="1" x14ac:dyDescent="0.25">
      <c r="A5181" s="197" t="s">
        <v>2656</v>
      </c>
      <c r="B5181" s="230" t="s">
        <v>2655</v>
      </c>
      <c r="C5181" s="231"/>
      <c r="D5181" s="231"/>
      <c r="E5181" s="231"/>
      <c r="F5181" s="231"/>
      <c r="G5181" s="231"/>
      <c r="H5181" s="231"/>
      <c r="I5181" s="231"/>
      <c r="J5181" s="232"/>
    </row>
    <row r="5182" spans="1:10" ht="14.25" customHeight="1" x14ac:dyDescent="0.25">
      <c r="A5182" s="239" t="s">
        <v>2627</v>
      </c>
      <c r="B5182" s="240"/>
      <c r="C5182" s="240"/>
      <c r="D5182" s="240"/>
      <c r="E5182" s="241"/>
      <c r="F5182" s="188">
        <v>9.84</v>
      </c>
      <c r="G5182" s="239" t="s">
        <v>2626</v>
      </c>
      <c r="H5182" s="240"/>
      <c r="I5182" s="241"/>
      <c r="J5182" s="188">
        <v>255.94</v>
      </c>
    </row>
    <row r="5183" spans="1:10" ht="14.25" customHeight="1" x14ac:dyDescent="0.25">
      <c r="A5183" s="239" t="s">
        <v>2625</v>
      </c>
      <c r="B5183" s="240"/>
      <c r="C5183" s="240"/>
      <c r="D5183" s="240"/>
      <c r="E5183" s="241"/>
      <c r="F5183" s="188">
        <v>11.67</v>
      </c>
      <c r="G5183" s="239" t="s">
        <v>2624</v>
      </c>
      <c r="H5183" s="240"/>
      <c r="I5183" s="241"/>
      <c r="J5183" s="188">
        <v>57.51</v>
      </c>
    </row>
    <row r="5184" spans="1:10" ht="14.25" customHeight="1" x14ac:dyDescent="0.25">
      <c r="A5184" s="239" t="s">
        <v>2623</v>
      </c>
      <c r="B5184" s="240"/>
      <c r="C5184" s="240"/>
      <c r="D5184" s="240"/>
      <c r="E5184" s="241"/>
      <c r="F5184" s="188">
        <v>21.51</v>
      </c>
      <c r="G5184" s="239" t="s">
        <v>2622</v>
      </c>
      <c r="H5184" s="240"/>
      <c r="I5184" s="241"/>
      <c r="J5184" s="188">
        <v>313.45</v>
      </c>
    </row>
    <row r="5185" spans="1:10" ht="14.25" customHeight="1" x14ac:dyDescent="0.25">
      <c r="A5185" s="196" t="s">
        <v>692</v>
      </c>
      <c r="B5185" s="196" t="s">
        <v>2630</v>
      </c>
      <c r="C5185" s="196" t="s">
        <v>3218</v>
      </c>
      <c r="D5185" s="233" t="s">
        <v>693</v>
      </c>
      <c r="E5185" s="234"/>
      <c r="F5185" s="234"/>
      <c r="G5185" s="234"/>
      <c r="H5185" s="234"/>
      <c r="I5185" s="235"/>
      <c r="J5185" s="196" t="s">
        <v>1576</v>
      </c>
    </row>
    <row r="5186" spans="1:10" ht="14.25" customHeight="1" x14ac:dyDescent="0.25">
      <c r="A5186" s="195" t="s">
        <v>74</v>
      </c>
      <c r="B5186" s="195" t="s">
        <v>75</v>
      </c>
      <c r="C5186" s="195" t="s">
        <v>29</v>
      </c>
      <c r="D5186" s="236" t="s">
        <v>30</v>
      </c>
      <c r="E5186" s="237"/>
      <c r="F5186" s="238"/>
      <c r="G5186" s="195" t="s">
        <v>2635</v>
      </c>
      <c r="H5186" s="195" t="s">
        <v>1465</v>
      </c>
      <c r="I5186" s="194" t="s">
        <v>2634</v>
      </c>
      <c r="J5186" s="193" t="s">
        <v>76</v>
      </c>
    </row>
    <row r="5187" spans="1:10" ht="14.25" customHeight="1" x14ac:dyDescent="0.25">
      <c r="A5187" s="192" t="s">
        <v>2643</v>
      </c>
      <c r="B5187" s="192" t="s">
        <v>2630</v>
      </c>
      <c r="C5187" s="192" t="s">
        <v>2702</v>
      </c>
      <c r="D5187" s="230" t="s">
        <v>1597</v>
      </c>
      <c r="E5187" s="231"/>
      <c r="F5187" s="232"/>
      <c r="G5187" s="192" t="s">
        <v>1575</v>
      </c>
      <c r="H5187" s="191">
        <v>0.76090000000000002</v>
      </c>
      <c r="I5187" s="190">
        <v>78.9893</v>
      </c>
      <c r="J5187" s="189">
        <v>60.1</v>
      </c>
    </row>
    <row r="5188" spans="1:10" ht="14.25" customHeight="1" x14ac:dyDescent="0.25">
      <c r="A5188" s="192" t="s">
        <v>2643</v>
      </c>
      <c r="B5188" s="192" t="s">
        <v>2630</v>
      </c>
      <c r="C5188" s="192" t="s">
        <v>2700</v>
      </c>
      <c r="D5188" s="230" t="s">
        <v>1579</v>
      </c>
      <c r="E5188" s="231"/>
      <c r="F5188" s="232"/>
      <c r="G5188" s="192" t="s">
        <v>19</v>
      </c>
      <c r="H5188" s="201">
        <v>325.15890000000002</v>
      </c>
      <c r="I5188" s="190">
        <v>0.90739999999999998</v>
      </c>
      <c r="J5188" s="189">
        <v>295.04000000000002</v>
      </c>
    </row>
    <row r="5189" spans="1:10" ht="14.25" customHeight="1" x14ac:dyDescent="0.25">
      <c r="A5189" s="192" t="s">
        <v>2643</v>
      </c>
      <c r="B5189" s="192" t="s">
        <v>2630</v>
      </c>
      <c r="C5189" s="192" t="s">
        <v>2734</v>
      </c>
      <c r="D5189" s="230" t="s">
        <v>2009</v>
      </c>
      <c r="E5189" s="231"/>
      <c r="F5189" s="232"/>
      <c r="G5189" s="192" t="s">
        <v>2010</v>
      </c>
      <c r="H5189" s="191">
        <v>1.6445707000000001</v>
      </c>
      <c r="I5189" s="190">
        <v>0.95599999999999996</v>
      </c>
      <c r="J5189" s="189">
        <v>1.57</v>
      </c>
    </row>
    <row r="5190" spans="1:10" ht="14.25" customHeight="1" x14ac:dyDescent="0.25">
      <c r="A5190" s="192" t="s">
        <v>2643</v>
      </c>
      <c r="B5190" s="192" t="s">
        <v>2630</v>
      </c>
      <c r="C5190" s="192" t="s">
        <v>2697</v>
      </c>
      <c r="D5190" s="230" t="s">
        <v>1666</v>
      </c>
      <c r="E5190" s="231"/>
      <c r="F5190" s="232"/>
      <c r="G5190" s="192" t="s">
        <v>1575</v>
      </c>
      <c r="H5190" s="191">
        <v>0.59119999999999995</v>
      </c>
      <c r="I5190" s="190">
        <v>161.17859999999999</v>
      </c>
      <c r="J5190" s="189">
        <v>95.29</v>
      </c>
    </row>
    <row r="5191" spans="1:10" ht="22.9" customHeight="1" x14ac:dyDescent="0.25">
      <c r="A5191" s="192" t="s">
        <v>2725</v>
      </c>
      <c r="B5191" s="192" t="s">
        <v>2630</v>
      </c>
      <c r="C5191" s="192" t="s">
        <v>2746</v>
      </c>
      <c r="D5191" s="230" t="s">
        <v>2204</v>
      </c>
      <c r="E5191" s="231"/>
      <c r="F5191" s="232"/>
      <c r="G5191" s="192" t="s">
        <v>1</v>
      </c>
      <c r="H5191" s="191">
        <v>1.416E-4</v>
      </c>
      <c r="I5191" s="190">
        <v>20420.8583</v>
      </c>
      <c r="J5191" s="189">
        <v>2.89</v>
      </c>
    </row>
    <row r="5192" spans="1:10" ht="14.25" customHeight="1" x14ac:dyDescent="0.25">
      <c r="A5192" s="192" t="s">
        <v>2631</v>
      </c>
      <c r="B5192" s="192" t="s">
        <v>2630</v>
      </c>
      <c r="C5192" s="192" t="s">
        <v>2646</v>
      </c>
      <c r="D5192" s="230" t="s">
        <v>2645</v>
      </c>
      <c r="E5192" s="231"/>
      <c r="F5192" s="232"/>
      <c r="G5192" s="192" t="s">
        <v>0</v>
      </c>
      <c r="H5192" s="191">
        <v>2.2534757999999999</v>
      </c>
      <c r="I5192" s="190">
        <v>6.46</v>
      </c>
      <c r="J5192" s="189">
        <v>31.83</v>
      </c>
    </row>
    <row r="5193" spans="1:10" ht="14.25" customHeight="1" x14ac:dyDescent="0.25">
      <c r="A5193" s="192" t="s">
        <v>2631</v>
      </c>
      <c r="B5193" s="192" t="s">
        <v>2630</v>
      </c>
      <c r="C5193" s="192" t="s">
        <v>2713</v>
      </c>
      <c r="D5193" s="230" t="s">
        <v>2712</v>
      </c>
      <c r="E5193" s="231"/>
      <c r="F5193" s="232"/>
      <c r="G5193" s="192" t="s">
        <v>0</v>
      </c>
      <c r="H5193" s="191">
        <v>1.4196664000000001</v>
      </c>
      <c r="I5193" s="190">
        <v>6.7</v>
      </c>
      <c r="J5193" s="189">
        <v>20.8</v>
      </c>
    </row>
    <row r="5194" spans="1:10" ht="14.25" customHeight="1" x14ac:dyDescent="0.25">
      <c r="A5194" s="239" t="s">
        <v>2627</v>
      </c>
      <c r="B5194" s="240"/>
      <c r="C5194" s="240"/>
      <c r="D5194" s="240"/>
      <c r="E5194" s="241"/>
      <c r="F5194" s="188">
        <v>24.07</v>
      </c>
      <c r="G5194" s="239" t="s">
        <v>2626</v>
      </c>
      <c r="H5194" s="240"/>
      <c r="I5194" s="241"/>
      <c r="J5194" s="188">
        <v>533.61</v>
      </c>
    </row>
    <row r="5195" spans="1:10" ht="14.25" customHeight="1" x14ac:dyDescent="0.25">
      <c r="A5195" s="239" t="s">
        <v>2625</v>
      </c>
      <c r="B5195" s="240"/>
      <c r="C5195" s="240"/>
      <c r="D5195" s="240"/>
      <c r="E5195" s="241"/>
      <c r="F5195" s="188">
        <v>28.57</v>
      </c>
      <c r="G5195" s="239" t="s">
        <v>2624</v>
      </c>
      <c r="H5195" s="240"/>
      <c r="I5195" s="241"/>
      <c r="J5195" s="188">
        <v>119.9</v>
      </c>
    </row>
    <row r="5196" spans="1:10" ht="14.25" customHeight="1" x14ac:dyDescent="0.25">
      <c r="A5196" s="239" t="s">
        <v>2623</v>
      </c>
      <c r="B5196" s="240"/>
      <c r="C5196" s="240"/>
      <c r="D5196" s="240"/>
      <c r="E5196" s="241"/>
      <c r="F5196" s="188">
        <v>52.64</v>
      </c>
      <c r="G5196" s="239" t="s">
        <v>2622</v>
      </c>
      <c r="H5196" s="240"/>
      <c r="I5196" s="241"/>
      <c r="J5196" s="188">
        <v>653.51</v>
      </c>
    </row>
    <row r="5197" spans="1:10" ht="14.25" customHeight="1" x14ac:dyDescent="0.25">
      <c r="A5197" s="196" t="s">
        <v>694</v>
      </c>
      <c r="B5197" s="196" t="s">
        <v>2637</v>
      </c>
      <c r="C5197" s="196" t="s">
        <v>3217</v>
      </c>
      <c r="D5197" s="233" t="s">
        <v>1550</v>
      </c>
      <c r="E5197" s="234"/>
      <c r="F5197" s="234"/>
      <c r="G5197" s="234"/>
      <c r="H5197" s="234"/>
      <c r="I5197" s="235"/>
      <c r="J5197" s="196" t="s">
        <v>1574</v>
      </c>
    </row>
    <row r="5198" spans="1:10" ht="14.25" customHeight="1" x14ac:dyDescent="0.25">
      <c r="A5198" s="195" t="s">
        <v>74</v>
      </c>
      <c r="B5198" s="195" t="s">
        <v>75</v>
      </c>
      <c r="C5198" s="195" t="s">
        <v>29</v>
      </c>
      <c r="D5198" s="236" t="s">
        <v>30</v>
      </c>
      <c r="E5198" s="237"/>
      <c r="F5198" s="238"/>
      <c r="G5198" s="195" t="s">
        <v>2635</v>
      </c>
      <c r="H5198" s="195" t="s">
        <v>1465</v>
      </c>
      <c r="I5198" s="194" t="s">
        <v>2634</v>
      </c>
      <c r="J5198" s="193" t="s">
        <v>76</v>
      </c>
    </row>
    <row r="5199" spans="1:10" ht="14.25" customHeight="1" x14ac:dyDescent="0.25">
      <c r="A5199" s="192" t="s">
        <v>2643</v>
      </c>
      <c r="B5199" s="192" t="s">
        <v>2642</v>
      </c>
      <c r="C5199" s="192" t="s">
        <v>2096</v>
      </c>
      <c r="D5199" s="230" t="s">
        <v>2097</v>
      </c>
      <c r="E5199" s="231"/>
      <c r="F5199" s="232"/>
      <c r="G5199" s="192" t="s">
        <v>1574</v>
      </c>
      <c r="H5199" s="191">
        <v>1</v>
      </c>
      <c r="I5199" s="190">
        <v>1117.7347</v>
      </c>
      <c r="J5199" s="189">
        <v>1117.73</v>
      </c>
    </row>
    <row r="5200" spans="1:10" ht="14.25" customHeight="1" x14ac:dyDescent="0.25">
      <c r="A5200" s="192" t="s">
        <v>2631</v>
      </c>
      <c r="B5200" s="192" t="s">
        <v>2630</v>
      </c>
      <c r="C5200" s="192" t="s">
        <v>2717</v>
      </c>
      <c r="D5200" s="230" t="s">
        <v>2716</v>
      </c>
      <c r="E5200" s="231"/>
      <c r="F5200" s="232"/>
      <c r="G5200" s="192" t="s">
        <v>0</v>
      </c>
      <c r="H5200" s="191">
        <v>2.4304391999999999</v>
      </c>
      <c r="I5200" s="190">
        <v>8.93</v>
      </c>
      <c r="J5200" s="189">
        <v>47.46</v>
      </c>
    </row>
    <row r="5201" spans="1:10" ht="14.25" customHeight="1" x14ac:dyDescent="0.25">
      <c r="A5201" s="239" t="s">
        <v>2627</v>
      </c>
      <c r="B5201" s="240"/>
      <c r="C5201" s="240"/>
      <c r="D5201" s="240"/>
      <c r="E5201" s="241"/>
      <c r="F5201" s="188">
        <v>21.7</v>
      </c>
      <c r="G5201" s="239" t="s">
        <v>2626</v>
      </c>
      <c r="H5201" s="240"/>
      <c r="I5201" s="241"/>
      <c r="J5201" s="188">
        <v>1183.82</v>
      </c>
    </row>
    <row r="5202" spans="1:10" ht="14.25" customHeight="1" x14ac:dyDescent="0.25">
      <c r="A5202" s="239" t="s">
        <v>2625</v>
      </c>
      <c r="B5202" s="240"/>
      <c r="C5202" s="240"/>
      <c r="D5202" s="240"/>
      <c r="E5202" s="241"/>
      <c r="F5202" s="188">
        <v>25.76</v>
      </c>
      <c r="G5202" s="239" t="s">
        <v>2624</v>
      </c>
      <c r="H5202" s="240"/>
      <c r="I5202" s="241"/>
      <c r="J5202" s="188">
        <v>266</v>
      </c>
    </row>
    <row r="5203" spans="1:10" ht="14.25" customHeight="1" x14ac:dyDescent="0.25">
      <c r="A5203" s="239" t="s">
        <v>2623</v>
      </c>
      <c r="B5203" s="240"/>
      <c r="C5203" s="240"/>
      <c r="D5203" s="240"/>
      <c r="E5203" s="241"/>
      <c r="F5203" s="188">
        <v>47.46</v>
      </c>
      <c r="G5203" s="239" t="s">
        <v>2622</v>
      </c>
      <c r="H5203" s="240"/>
      <c r="I5203" s="241"/>
      <c r="J5203" s="188">
        <v>1449.82</v>
      </c>
    </row>
    <row r="5204" spans="1:10" ht="14.25" customHeight="1" x14ac:dyDescent="0.25">
      <c r="A5204" s="196" t="s">
        <v>696</v>
      </c>
      <c r="B5204" s="196" t="s">
        <v>2630</v>
      </c>
      <c r="C5204" s="196" t="s">
        <v>3216</v>
      </c>
      <c r="D5204" s="233" t="s">
        <v>697</v>
      </c>
      <c r="E5204" s="234"/>
      <c r="F5204" s="234"/>
      <c r="G5204" s="234"/>
      <c r="H5204" s="234"/>
      <c r="I5204" s="235"/>
      <c r="J5204" s="196" t="s">
        <v>10</v>
      </c>
    </row>
    <row r="5205" spans="1:10" ht="14.25" customHeight="1" x14ac:dyDescent="0.25">
      <c r="A5205" s="195" t="s">
        <v>74</v>
      </c>
      <c r="B5205" s="195" t="s">
        <v>75</v>
      </c>
      <c r="C5205" s="195" t="s">
        <v>29</v>
      </c>
      <c r="D5205" s="236" t="s">
        <v>30</v>
      </c>
      <c r="E5205" s="237"/>
      <c r="F5205" s="238"/>
      <c r="G5205" s="195" t="s">
        <v>2635</v>
      </c>
      <c r="H5205" s="195" t="s">
        <v>1465</v>
      </c>
      <c r="I5205" s="194" t="s">
        <v>2634</v>
      </c>
      <c r="J5205" s="193" t="s">
        <v>76</v>
      </c>
    </row>
    <row r="5206" spans="1:10" ht="22.9" customHeight="1" x14ac:dyDescent="0.25">
      <c r="A5206" s="192" t="s">
        <v>2643</v>
      </c>
      <c r="B5206" s="192" t="s">
        <v>2630</v>
      </c>
      <c r="C5206" s="192" t="s">
        <v>2728</v>
      </c>
      <c r="D5206" s="230" t="s">
        <v>2186</v>
      </c>
      <c r="E5206" s="231"/>
      <c r="F5206" s="232"/>
      <c r="G5206" s="192" t="s">
        <v>10</v>
      </c>
      <c r="H5206" s="191">
        <v>1.0389999999999999</v>
      </c>
      <c r="I5206" s="190">
        <v>15.0768</v>
      </c>
      <c r="J5206" s="189">
        <v>15.66</v>
      </c>
    </row>
    <row r="5207" spans="1:10" ht="14.25" customHeight="1" x14ac:dyDescent="0.25">
      <c r="A5207" s="192" t="s">
        <v>2631</v>
      </c>
      <c r="B5207" s="192" t="s">
        <v>2630</v>
      </c>
      <c r="C5207" s="192" t="s">
        <v>2723</v>
      </c>
      <c r="D5207" s="230" t="s">
        <v>2722</v>
      </c>
      <c r="E5207" s="231"/>
      <c r="F5207" s="232"/>
      <c r="G5207" s="192" t="s">
        <v>0</v>
      </c>
      <c r="H5207" s="191">
        <v>0.24067640000000001</v>
      </c>
      <c r="I5207" s="190">
        <v>6.7</v>
      </c>
      <c r="J5207" s="189">
        <v>3.53</v>
      </c>
    </row>
    <row r="5208" spans="1:10" ht="14.25" customHeight="1" x14ac:dyDescent="0.25">
      <c r="A5208" s="192" t="s">
        <v>2631</v>
      </c>
      <c r="B5208" s="192" t="s">
        <v>2630</v>
      </c>
      <c r="C5208" s="192" t="s">
        <v>2719</v>
      </c>
      <c r="D5208" s="230" t="s">
        <v>2718</v>
      </c>
      <c r="E5208" s="231"/>
      <c r="F5208" s="232"/>
      <c r="G5208" s="192" t="s">
        <v>0</v>
      </c>
      <c r="H5208" s="191">
        <v>0.24067640000000001</v>
      </c>
      <c r="I5208" s="190">
        <v>8.93</v>
      </c>
      <c r="J5208" s="189">
        <v>4.7</v>
      </c>
    </row>
    <row r="5209" spans="1:10" ht="14.25" customHeight="1" x14ac:dyDescent="0.25">
      <c r="A5209" s="239" t="s">
        <v>2627</v>
      </c>
      <c r="B5209" s="240"/>
      <c r="C5209" s="240"/>
      <c r="D5209" s="240"/>
      <c r="E5209" s="241"/>
      <c r="F5209" s="188">
        <v>3.76</v>
      </c>
      <c r="G5209" s="239" t="s">
        <v>2626</v>
      </c>
      <c r="H5209" s="240"/>
      <c r="I5209" s="241"/>
      <c r="J5209" s="188">
        <v>27.29</v>
      </c>
    </row>
    <row r="5210" spans="1:10" ht="14.25" customHeight="1" x14ac:dyDescent="0.25">
      <c r="A5210" s="239" t="s">
        <v>2625</v>
      </c>
      <c r="B5210" s="240"/>
      <c r="C5210" s="240"/>
      <c r="D5210" s="240"/>
      <c r="E5210" s="241"/>
      <c r="F5210" s="188">
        <v>4.47</v>
      </c>
      <c r="G5210" s="239" t="s">
        <v>2624</v>
      </c>
      <c r="H5210" s="240"/>
      <c r="I5210" s="241"/>
      <c r="J5210" s="188">
        <v>6.13</v>
      </c>
    </row>
    <row r="5211" spans="1:10" ht="14.25" customHeight="1" x14ac:dyDescent="0.25">
      <c r="A5211" s="239" t="s">
        <v>2623</v>
      </c>
      <c r="B5211" s="240"/>
      <c r="C5211" s="240"/>
      <c r="D5211" s="240"/>
      <c r="E5211" s="241"/>
      <c r="F5211" s="188">
        <v>8.23</v>
      </c>
      <c r="G5211" s="239" t="s">
        <v>2622</v>
      </c>
      <c r="H5211" s="240"/>
      <c r="I5211" s="241"/>
      <c r="J5211" s="188">
        <v>33.42</v>
      </c>
    </row>
    <row r="5212" spans="1:10" ht="14.25" customHeight="1" x14ac:dyDescent="0.25">
      <c r="A5212" s="196" t="s">
        <v>698</v>
      </c>
      <c r="B5212" s="196" t="s">
        <v>2637</v>
      </c>
      <c r="C5212" s="196" t="s">
        <v>3215</v>
      </c>
      <c r="D5212" s="233" t="s">
        <v>1559</v>
      </c>
      <c r="E5212" s="234"/>
      <c r="F5212" s="234"/>
      <c r="G5212" s="234"/>
      <c r="H5212" s="234"/>
      <c r="I5212" s="235"/>
      <c r="J5212" s="196" t="s">
        <v>10</v>
      </c>
    </row>
    <row r="5213" spans="1:10" ht="14.25" customHeight="1" x14ac:dyDescent="0.25">
      <c r="A5213" s="195" t="s">
        <v>74</v>
      </c>
      <c r="B5213" s="195" t="s">
        <v>75</v>
      </c>
      <c r="C5213" s="195" t="s">
        <v>29</v>
      </c>
      <c r="D5213" s="236" t="s">
        <v>30</v>
      </c>
      <c r="E5213" s="237"/>
      <c r="F5213" s="238"/>
      <c r="G5213" s="195" t="s">
        <v>2635</v>
      </c>
      <c r="H5213" s="195" t="s">
        <v>1465</v>
      </c>
      <c r="I5213" s="194" t="s">
        <v>2634</v>
      </c>
      <c r="J5213" s="193" t="s">
        <v>76</v>
      </c>
    </row>
    <row r="5214" spans="1:10" ht="14.25" customHeight="1" x14ac:dyDescent="0.25">
      <c r="A5214" s="192" t="s">
        <v>2643</v>
      </c>
      <c r="B5214" s="192" t="s">
        <v>2642</v>
      </c>
      <c r="C5214" s="192" t="s">
        <v>1582</v>
      </c>
      <c r="D5214" s="230" t="s">
        <v>1583</v>
      </c>
      <c r="E5214" s="231"/>
      <c r="F5214" s="232"/>
      <c r="G5214" s="192" t="s">
        <v>1584</v>
      </c>
      <c r="H5214" s="191">
        <v>0.14249999999999999</v>
      </c>
      <c r="I5214" s="190">
        <v>37.0642</v>
      </c>
      <c r="J5214" s="189">
        <v>5.28</v>
      </c>
    </row>
    <row r="5215" spans="1:10" ht="14.25" customHeight="1" x14ac:dyDescent="0.25">
      <c r="A5215" s="192" t="s">
        <v>2643</v>
      </c>
      <c r="B5215" s="192" t="s">
        <v>2642</v>
      </c>
      <c r="C5215" s="192" t="s">
        <v>1590</v>
      </c>
      <c r="D5215" s="230" t="s">
        <v>1591</v>
      </c>
      <c r="E5215" s="231"/>
      <c r="F5215" s="232"/>
      <c r="G5215" s="192" t="s">
        <v>1575</v>
      </c>
      <c r="H5215" s="191">
        <v>2.1000000000000001E-2</v>
      </c>
      <c r="I5215" s="190">
        <v>182.79329999999999</v>
      </c>
      <c r="J5215" s="189">
        <v>3.84</v>
      </c>
    </row>
    <row r="5216" spans="1:10" ht="22.9" customHeight="1" x14ac:dyDescent="0.25">
      <c r="A5216" s="192" t="s">
        <v>2643</v>
      </c>
      <c r="B5216" s="192" t="s">
        <v>2630</v>
      </c>
      <c r="C5216" s="192" t="s">
        <v>2765</v>
      </c>
      <c r="D5216" s="230" t="s">
        <v>1626</v>
      </c>
      <c r="E5216" s="231"/>
      <c r="F5216" s="232"/>
      <c r="G5216" s="192" t="s">
        <v>1575</v>
      </c>
      <c r="H5216" s="191">
        <v>2.325E-2</v>
      </c>
      <c r="I5216" s="190">
        <v>80.018199999999993</v>
      </c>
      <c r="J5216" s="189">
        <v>1.86</v>
      </c>
    </row>
    <row r="5217" spans="1:10" ht="14.25" customHeight="1" x14ac:dyDescent="0.25">
      <c r="A5217" s="192" t="s">
        <v>2725</v>
      </c>
      <c r="B5217" s="192" t="s">
        <v>2642</v>
      </c>
      <c r="C5217" s="192" t="s">
        <v>2103</v>
      </c>
      <c r="D5217" s="230" t="s">
        <v>2104</v>
      </c>
      <c r="E5217" s="231"/>
      <c r="F5217" s="232"/>
      <c r="G5217" s="192" t="s">
        <v>0</v>
      </c>
      <c r="H5217" s="191">
        <v>1.7999999999999999E-2</v>
      </c>
      <c r="I5217" s="190">
        <v>2.5114999999999998</v>
      </c>
      <c r="J5217" s="189">
        <v>0.05</v>
      </c>
    </row>
    <row r="5218" spans="1:10" ht="14.25" customHeight="1" x14ac:dyDescent="0.25">
      <c r="A5218" s="192" t="s">
        <v>2631</v>
      </c>
      <c r="B5218" s="192" t="s">
        <v>2642</v>
      </c>
      <c r="C5218" s="192" t="s">
        <v>3214</v>
      </c>
      <c r="D5218" s="230" t="s">
        <v>3213</v>
      </c>
      <c r="E5218" s="231"/>
      <c r="F5218" s="232"/>
      <c r="G5218" s="192" t="s">
        <v>0</v>
      </c>
      <c r="H5218" s="191">
        <v>3.7499999999999999E-2</v>
      </c>
      <c r="I5218" s="190">
        <v>6.7</v>
      </c>
      <c r="J5218" s="189">
        <v>0.55000000000000004</v>
      </c>
    </row>
    <row r="5219" spans="1:10" ht="14.25" customHeight="1" x14ac:dyDescent="0.25">
      <c r="A5219" s="192" t="s">
        <v>2631</v>
      </c>
      <c r="B5219" s="192" t="s">
        <v>2642</v>
      </c>
      <c r="C5219" s="192" t="s">
        <v>3212</v>
      </c>
      <c r="D5219" s="230" t="s">
        <v>2638</v>
      </c>
      <c r="E5219" s="231"/>
      <c r="F5219" s="232"/>
      <c r="G5219" s="192" t="s">
        <v>0</v>
      </c>
      <c r="H5219" s="191">
        <v>0.125</v>
      </c>
      <c r="I5219" s="190">
        <v>8.93</v>
      </c>
      <c r="J5219" s="189">
        <v>2.44</v>
      </c>
    </row>
    <row r="5220" spans="1:10" ht="14.25" customHeight="1" x14ac:dyDescent="0.25">
      <c r="A5220" s="192" t="s">
        <v>2631</v>
      </c>
      <c r="B5220" s="192" t="s">
        <v>2642</v>
      </c>
      <c r="C5220" s="192" t="s">
        <v>3211</v>
      </c>
      <c r="D5220" s="230" t="s">
        <v>2645</v>
      </c>
      <c r="E5220" s="231"/>
      <c r="F5220" s="232"/>
      <c r="G5220" s="192" t="s">
        <v>0</v>
      </c>
      <c r="H5220" s="191">
        <v>0.2</v>
      </c>
      <c r="I5220" s="190">
        <v>6.46</v>
      </c>
      <c r="J5220" s="189">
        <v>2.83</v>
      </c>
    </row>
    <row r="5221" spans="1:10" ht="14.25" customHeight="1" x14ac:dyDescent="0.25">
      <c r="A5221" s="192" t="s">
        <v>2631</v>
      </c>
      <c r="B5221" s="192" t="s">
        <v>2630</v>
      </c>
      <c r="C5221" s="192" t="s">
        <v>2639</v>
      </c>
      <c r="D5221" s="230" t="s">
        <v>2638</v>
      </c>
      <c r="E5221" s="231"/>
      <c r="F5221" s="232"/>
      <c r="G5221" s="192" t="s">
        <v>0</v>
      </c>
      <c r="H5221" s="191">
        <v>3.6175199999999998E-2</v>
      </c>
      <c r="I5221" s="190">
        <v>8.93</v>
      </c>
      <c r="J5221" s="189">
        <v>0.71</v>
      </c>
    </row>
    <row r="5222" spans="1:10" ht="14.25" customHeight="1" x14ac:dyDescent="0.25">
      <c r="A5222" s="192" t="s">
        <v>2631</v>
      </c>
      <c r="B5222" s="192" t="s">
        <v>2630</v>
      </c>
      <c r="C5222" s="192" t="s">
        <v>2646</v>
      </c>
      <c r="D5222" s="230" t="s">
        <v>2645</v>
      </c>
      <c r="E5222" s="231"/>
      <c r="F5222" s="232"/>
      <c r="G5222" s="192" t="s">
        <v>0</v>
      </c>
      <c r="H5222" s="191">
        <v>0.12209150000000001</v>
      </c>
      <c r="I5222" s="190">
        <v>6.46</v>
      </c>
      <c r="J5222" s="189">
        <v>1.72</v>
      </c>
    </row>
    <row r="5223" spans="1:10" ht="14.25" customHeight="1" x14ac:dyDescent="0.25">
      <c r="A5223" s="239" t="s">
        <v>2627</v>
      </c>
      <c r="B5223" s="240"/>
      <c r="C5223" s="240"/>
      <c r="D5223" s="240"/>
      <c r="E5223" s="241"/>
      <c r="F5223" s="188">
        <v>3.77</v>
      </c>
      <c r="G5223" s="239" t="s">
        <v>2626</v>
      </c>
      <c r="H5223" s="240"/>
      <c r="I5223" s="241"/>
      <c r="J5223" s="188">
        <v>23.32</v>
      </c>
    </row>
    <row r="5224" spans="1:10" ht="14.25" customHeight="1" x14ac:dyDescent="0.25">
      <c r="A5224" s="239" t="s">
        <v>2625</v>
      </c>
      <c r="B5224" s="240"/>
      <c r="C5224" s="240"/>
      <c r="D5224" s="240"/>
      <c r="E5224" s="241"/>
      <c r="F5224" s="188">
        <v>4.4800000000000004</v>
      </c>
      <c r="G5224" s="239" t="s">
        <v>2624</v>
      </c>
      <c r="H5224" s="240"/>
      <c r="I5224" s="241"/>
      <c r="J5224" s="188">
        <v>5.24</v>
      </c>
    </row>
    <row r="5225" spans="1:10" ht="14.25" customHeight="1" x14ac:dyDescent="0.25">
      <c r="A5225" s="239" t="s">
        <v>2623</v>
      </c>
      <c r="B5225" s="240"/>
      <c r="C5225" s="240"/>
      <c r="D5225" s="240"/>
      <c r="E5225" s="241"/>
      <c r="F5225" s="188">
        <v>8.25</v>
      </c>
      <c r="G5225" s="239" t="s">
        <v>2622</v>
      </c>
      <c r="H5225" s="240"/>
      <c r="I5225" s="241"/>
      <c r="J5225" s="188">
        <v>28.56</v>
      </c>
    </row>
    <row r="5226" spans="1:10" ht="14.25" customHeight="1" x14ac:dyDescent="0.25">
      <c r="A5226" s="196" t="s">
        <v>700</v>
      </c>
      <c r="B5226" s="196" t="s">
        <v>2637</v>
      </c>
      <c r="C5226" s="196" t="s">
        <v>3210</v>
      </c>
      <c r="D5226" s="233" t="s">
        <v>1571</v>
      </c>
      <c r="E5226" s="234"/>
      <c r="F5226" s="234"/>
      <c r="G5226" s="234"/>
      <c r="H5226" s="234"/>
      <c r="I5226" s="235"/>
      <c r="J5226" s="196" t="s">
        <v>1</v>
      </c>
    </row>
    <row r="5227" spans="1:10" ht="14.25" customHeight="1" x14ac:dyDescent="0.25">
      <c r="A5227" s="195" t="s">
        <v>74</v>
      </c>
      <c r="B5227" s="195" t="s">
        <v>75</v>
      </c>
      <c r="C5227" s="195" t="s">
        <v>29</v>
      </c>
      <c r="D5227" s="236" t="s">
        <v>30</v>
      </c>
      <c r="E5227" s="237"/>
      <c r="F5227" s="238"/>
      <c r="G5227" s="195" t="s">
        <v>2635</v>
      </c>
      <c r="H5227" s="195" t="s">
        <v>1465</v>
      </c>
      <c r="I5227" s="194" t="s">
        <v>2634</v>
      </c>
      <c r="J5227" s="193" t="s">
        <v>76</v>
      </c>
    </row>
    <row r="5228" spans="1:10" ht="22.9" customHeight="1" x14ac:dyDescent="0.25">
      <c r="A5228" s="192" t="s">
        <v>2643</v>
      </c>
      <c r="B5228" s="192" t="s">
        <v>2630</v>
      </c>
      <c r="C5228" s="192" t="s">
        <v>3209</v>
      </c>
      <c r="D5228" s="230" t="s">
        <v>2455</v>
      </c>
      <c r="E5228" s="231"/>
      <c r="F5228" s="232"/>
      <c r="G5228" s="192" t="s">
        <v>10</v>
      </c>
      <c r="H5228" s="191">
        <v>3</v>
      </c>
      <c r="I5228" s="190">
        <v>4.9661999999999997</v>
      </c>
      <c r="J5228" s="189">
        <v>14.9</v>
      </c>
    </row>
    <row r="5229" spans="1:10" ht="14.25" customHeight="1" x14ac:dyDescent="0.25">
      <c r="A5229" s="192" t="s">
        <v>2631</v>
      </c>
      <c r="B5229" s="192" t="s">
        <v>2630</v>
      </c>
      <c r="C5229" s="192" t="s">
        <v>2646</v>
      </c>
      <c r="D5229" s="230" t="s">
        <v>2645</v>
      </c>
      <c r="E5229" s="231"/>
      <c r="F5229" s="232"/>
      <c r="G5229" s="192" t="s">
        <v>0</v>
      </c>
      <c r="H5229" s="191">
        <v>4.1742300000000003E-2</v>
      </c>
      <c r="I5229" s="190">
        <v>6.46</v>
      </c>
      <c r="J5229" s="189">
        <v>0.59</v>
      </c>
    </row>
    <row r="5230" spans="1:10" ht="14.25" customHeight="1" x14ac:dyDescent="0.25">
      <c r="A5230" s="239" t="s">
        <v>2627</v>
      </c>
      <c r="B5230" s="240"/>
      <c r="C5230" s="240"/>
      <c r="D5230" s="240"/>
      <c r="E5230" s="241"/>
      <c r="F5230" s="188">
        <v>0.27</v>
      </c>
      <c r="G5230" s="239" t="s">
        <v>2626</v>
      </c>
      <c r="H5230" s="240"/>
      <c r="I5230" s="241"/>
      <c r="J5230" s="188">
        <v>15.8</v>
      </c>
    </row>
    <row r="5231" spans="1:10" ht="14.25" customHeight="1" x14ac:dyDescent="0.25">
      <c r="A5231" s="239" t="s">
        <v>2625</v>
      </c>
      <c r="B5231" s="240"/>
      <c r="C5231" s="240"/>
      <c r="D5231" s="240"/>
      <c r="E5231" s="241"/>
      <c r="F5231" s="188">
        <v>0.32</v>
      </c>
      <c r="G5231" s="239" t="s">
        <v>2624</v>
      </c>
      <c r="H5231" s="240"/>
      <c r="I5231" s="241"/>
      <c r="J5231" s="188">
        <v>3.55</v>
      </c>
    </row>
    <row r="5232" spans="1:10" ht="14.25" customHeight="1" x14ac:dyDescent="0.25">
      <c r="A5232" s="239" t="s">
        <v>2623</v>
      </c>
      <c r="B5232" s="240"/>
      <c r="C5232" s="240"/>
      <c r="D5232" s="240"/>
      <c r="E5232" s="241"/>
      <c r="F5232" s="188">
        <v>0.59</v>
      </c>
      <c r="G5232" s="239" t="s">
        <v>2622</v>
      </c>
      <c r="H5232" s="240"/>
      <c r="I5232" s="241"/>
      <c r="J5232" s="188">
        <v>19.350000000000001</v>
      </c>
    </row>
    <row r="5233" spans="1:10" ht="14.25" customHeight="1" x14ac:dyDescent="0.25">
      <c r="A5233" s="196" t="s">
        <v>702</v>
      </c>
      <c r="B5233" s="196" t="s">
        <v>2637</v>
      </c>
      <c r="C5233" s="196" t="s">
        <v>3208</v>
      </c>
      <c r="D5233" s="233" t="s">
        <v>1536</v>
      </c>
      <c r="E5233" s="234"/>
      <c r="F5233" s="234"/>
      <c r="G5233" s="234"/>
      <c r="H5233" s="234"/>
      <c r="I5233" s="235"/>
      <c r="J5233" s="196" t="s">
        <v>1</v>
      </c>
    </row>
    <row r="5234" spans="1:10" ht="14.25" customHeight="1" x14ac:dyDescent="0.25">
      <c r="A5234" s="195" t="s">
        <v>74</v>
      </c>
      <c r="B5234" s="195" t="s">
        <v>75</v>
      </c>
      <c r="C5234" s="195" t="s">
        <v>29</v>
      </c>
      <c r="D5234" s="236" t="s">
        <v>30</v>
      </c>
      <c r="E5234" s="237"/>
      <c r="F5234" s="238"/>
      <c r="G5234" s="195" t="s">
        <v>2635</v>
      </c>
      <c r="H5234" s="195" t="s">
        <v>1465</v>
      </c>
      <c r="I5234" s="194" t="s">
        <v>2634</v>
      </c>
      <c r="J5234" s="193" t="s">
        <v>76</v>
      </c>
    </row>
    <row r="5235" spans="1:10" ht="14.25" customHeight="1" x14ac:dyDescent="0.25">
      <c r="A5235" s="192" t="s">
        <v>2643</v>
      </c>
      <c r="B5235" s="192" t="s">
        <v>2650</v>
      </c>
      <c r="C5235" s="192" t="s">
        <v>3207</v>
      </c>
      <c r="D5235" s="230" t="s">
        <v>2012</v>
      </c>
      <c r="E5235" s="231"/>
      <c r="F5235" s="232"/>
      <c r="G5235" s="192" t="s">
        <v>1</v>
      </c>
      <c r="H5235" s="191">
        <v>1</v>
      </c>
      <c r="I5235" s="190">
        <v>518.93119999999999</v>
      </c>
      <c r="J5235" s="189">
        <v>518.92999999999995</v>
      </c>
    </row>
    <row r="5236" spans="1:10" ht="14.25" customHeight="1" x14ac:dyDescent="0.25">
      <c r="A5236" s="192" t="s">
        <v>2631</v>
      </c>
      <c r="B5236" s="192" t="s">
        <v>2630</v>
      </c>
      <c r="C5236" s="192" t="s">
        <v>2723</v>
      </c>
      <c r="D5236" s="230" t="s">
        <v>2722</v>
      </c>
      <c r="E5236" s="231"/>
      <c r="F5236" s="232"/>
      <c r="G5236" s="192" t="s">
        <v>0</v>
      </c>
      <c r="H5236" s="191">
        <v>1.3029198</v>
      </c>
      <c r="I5236" s="190">
        <v>6.7</v>
      </c>
      <c r="J5236" s="189">
        <v>19.09</v>
      </c>
    </row>
    <row r="5237" spans="1:10" ht="14.25" customHeight="1" x14ac:dyDescent="0.25">
      <c r="A5237" s="192" t="s">
        <v>2631</v>
      </c>
      <c r="B5237" s="192" t="s">
        <v>2630</v>
      </c>
      <c r="C5237" s="192" t="s">
        <v>2719</v>
      </c>
      <c r="D5237" s="230" t="s">
        <v>2718</v>
      </c>
      <c r="E5237" s="231"/>
      <c r="F5237" s="232"/>
      <c r="G5237" s="192" t="s">
        <v>0</v>
      </c>
      <c r="H5237" s="191">
        <v>1.3029198</v>
      </c>
      <c r="I5237" s="190">
        <v>8.93</v>
      </c>
      <c r="J5237" s="189">
        <v>25.44</v>
      </c>
    </row>
    <row r="5238" spans="1:10" ht="14.25" customHeight="1" x14ac:dyDescent="0.25">
      <c r="A5238" s="239" t="s">
        <v>2627</v>
      </c>
      <c r="B5238" s="240"/>
      <c r="C5238" s="240"/>
      <c r="D5238" s="240"/>
      <c r="E5238" s="241"/>
      <c r="F5238" s="188">
        <v>20.36</v>
      </c>
      <c r="G5238" s="239" t="s">
        <v>2626</v>
      </c>
      <c r="H5238" s="240"/>
      <c r="I5238" s="241"/>
      <c r="J5238" s="188">
        <v>581.88</v>
      </c>
    </row>
    <row r="5239" spans="1:10" ht="14.25" customHeight="1" x14ac:dyDescent="0.25">
      <c r="A5239" s="239" t="s">
        <v>2625</v>
      </c>
      <c r="B5239" s="240"/>
      <c r="C5239" s="240"/>
      <c r="D5239" s="240"/>
      <c r="E5239" s="241"/>
      <c r="F5239" s="188">
        <v>24.17</v>
      </c>
      <c r="G5239" s="239" t="s">
        <v>2624</v>
      </c>
      <c r="H5239" s="240"/>
      <c r="I5239" s="241"/>
      <c r="J5239" s="188">
        <v>130.75</v>
      </c>
    </row>
    <row r="5240" spans="1:10" ht="14.25" customHeight="1" x14ac:dyDescent="0.25">
      <c r="A5240" s="239" t="s">
        <v>2623</v>
      </c>
      <c r="B5240" s="240"/>
      <c r="C5240" s="240"/>
      <c r="D5240" s="240"/>
      <c r="E5240" s="241"/>
      <c r="F5240" s="188">
        <v>44.53</v>
      </c>
      <c r="G5240" s="239" t="s">
        <v>2622</v>
      </c>
      <c r="H5240" s="240"/>
      <c r="I5240" s="241"/>
      <c r="J5240" s="188">
        <v>712.63</v>
      </c>
    </row>
    <row r="5241" spans="1:10" ht="14.25" customHeight="1" x14ac:dyDescent="0.25">
      <c r="A5241" s="196" t="s">
        <v>704</v>
      </c>
      <c r="B5241" s="196" t="s">
        <v>2637</v>
      </c>
      <c r="C5241" s="196" t="s">
        <v>3206</v>
      </c>
      <c r="D5241" s="233" t="s">
        <v>1522</v>
      </c>
      <c r="E5241" s="234"/>
      <c r="F5241" s="234"/>
      <c r="G5241" s="234"/>
      <c r="H5241" s="234"/>
      <c r="I5241" s="235"/>
      <c r="J5241" s="196" t="s">
        <v>1</v>
      </c>
    </row>
    <row r="5242" spans="1:10" ht="14.25" customHeight="1" x14ac:dyDescent="0.25">
      <c r="A5242" s="195" t="s">
        <v>74</v>
      </c>
      <c r="B5242" s="195" t="s">
        <v>75</v>
      </c>
      <c r="C5242" s="195" t="s">
        <v>29</v>
      </c>
      <c r="D5242" s="236" t="s">
        <v>30</v>
      </c>
      <c r="E5242" s="237"/>
      <c r="F5242" s="238"/>
      <c r="G5242" s="195" t="s">
        <v>2635</v>
      </c>
      <c r="H5242" s="195" t="s">
        <v>1465</v>
      </c>
      <c r="I5242" s="194" t="s">
        <v>2634</v>
      </c>
      <c r="J5242" s="193" t="s">
        <v>76</v>
      </c>
    </row>
    <row r="5243" spans="1:10" ht="14.25" customHeight="1" x14ac:dyDescent="0.25">
      <c r="A5243" s="192" t="s">
        <v>2643</v>
      </c>
      <c r="B5243" s="192" t="s">
        <v>2650</v>
      </c>
      <c r="C5243" s="192" t="s">
        <v>3205</v>
      </c>
      <c r="D5243" s="230" t="s">
        <v>1906</v>
      </c>
      <c r="E5243" s="231"/>
      <c r="F5243" s="232"/>
      <c r="G5243" s="192" t="s">
        <v>1</v>
      </c>
      <c r="H5243" s="191">
        <v>1</v>
      </c>
      <c r="I5243" s="190">
        <v>488.31580000000002</v>
      </c>
      <c r="J5243" s="189">
        <v>488.32</v>
      </c>
    </row>
    <row r="5244" spans="1:10" ht="13.9" customHeight="1" x14ac:dyDescent="0.25"/>
    <row r="5245" spans="1:10" ht="11.25" customHeight="1" x14ac:dyDescent="0.25">
      <c r="A5245" s="242" t="s">
        <v>2621</v>
      </c>
      <c r="B5245" s="242"/>
      <c r="C5245" s="242"/>
      <c r="D5245" s="242"/>
      <c r="E5245" s="242"/>
      <c r="F5245" s="242"/>
      <c r="G5245" s="242"/>
      <c r="H5245" s="242"/>
      <c r="I5245" s="242"/>
      <c r="J5245" s="242"/>
    </row>
    <row r="5246" spans="1:10" ht="11.25" customHeight="1" x14ac:dyDescent="0.25">
      <c r="A5246" s="242" t="s">
        <v>2620</v>
      </c>
      <c r="B5246" s="242"/>
      <c r="C5246" s="242"/>
      <c r="D5246" s="242"/>
      <c r="E5246" s="242"/>
      <c r="F5246" s="242"/>
      <c r="G5246" s="242"/>
      <c r="H5246" s="242"/>
      <c r="I5246" s="242"/>
      <c r="J5246" s="242"/>
    </row>
    <row r="5247" spans="1:10" ht="11.25" customHeight="1" x14ac:dyDescent="0.25">
      <c r="A5247" s="242" t="s">
        <v>2619</v>
      </c>
      <c r="B5247" s="242"/>
      <c r="C5247" s="242"/>
      <c r="D5247" s="242"/>
      <c r="E5247" s="242"/>
      <c r="F5247" s="242"/>
      <c r="G5247" s="242"/>
      <c r="H5247" s="242"/>
      <c r="I5247" s="242"/>
      <c r="J5247" s="242"/>
    </row>
    <row r="5248" spans="1:10" ht="70.900000000000006" customHeight="1" x14ac:dyDescent="0.25"/>
    <row r="5249" spans="1:10" ht="14.25" customHeight="1" x14ac:dyDescent="0.25">
      <c r="A5249" s="210" t="s">
        <v>2673</v>
      </c>
      <c r="B5249" s="211"/>
      <c r="C5249" s="211"/>
      <c r="D5249" s="211"/>
      <c r="E5249" s="211"/>
      <c r="F5249" s="211"/>
      <c r="G5249" s="211"/>
      <c r="H5249" s="211"/>
      <c r="I5249" s="211"/>
      <c r="J5249" s="212"/>
    </row>
    <row r="5250" spans="1:10" ht="14.25" customHeight="1" x14ac:dyDescent="0.25">
      <c r="A5250" s="200" t="s">
        <v>2672</v>
      </c>
      <c r="B5250" s="213" t="s">
        <v>77</v>
      </c>
      <c r="C5250" s="214"/>
      <c r="D5250" s="214"/>
      <c r="E5250" s="214"/>
      <c r="F5250" s="214"/>
      <c r="G5250" s="214"/>
      <c r="H5250" s="215"/>
      <c r="I5250" s="197" t="s">
        <v>2671</v>
      </c>
      <c r="J5250" s="192" t="s">
        <v>3204</v>
      </c>
    </row>
    <row r="5251" spans="1:10" ht="14.25" customHeight="1" x14ac:dyDescent="0.25">
      <c r="A5251" s="200" t="s">
        <v>81</v>
      </c>
      <c r="B5251" s="213" t="s">
        <v>85</v>
      </c>
      <c r="C5251" s="214"/>
      <c r="D5251" s="214"/>
      <c r="E5251" s="214"/>
      <c r="F5251" s="214"/>
      <c r="G5251" s="214"/>
      <c r="H5251" s="215"/>
      <c r="I5251" s="197" t="s">
        <v>2669</v>
      </c>
      <c r="J5251" s="202">
        <v>45477</v>
      </c>
    </row>
    <row r="5252" spans="1:10" ht="14.25" customHeight="1" x14ac:dyDescent="0.25">
      <c r="A5252" s="199" t="s">
        <v>2668</v>
      </c>
      <c r="B5252" s="213" t="s">
        <v>2667</v>
      </c>
      <c r="C5252" s="214"/>
      <c r="D5252" s="214"/>
      <c r="E5252" s="214"/>
      <c r="F5252" s="214"/>
      <c r="G5252" s="214"/>
      <c r="H5252" s="215"/>
      <c r="I5252" s="216" t="s">
        <v>2666</v>
      </c>
      <c r="J5252" s="217"/>
    </row>
    <row r="5253" spans="1:10" ht="14.25" customHeight="1" x14ac:dyDescent="0.25">
      <c r="A5253" s="218" t="s">
        <v>2665</v>
      </c>
      <c r="B5253" s="221" t="s">
        <v>2664</v>
      </c>
      <c r="C5253" s="222"/>
      <c r="D5253" s="222"/>
      <c r="E5253" s="222"/>
      <c r="F5253" s="222"/>
      <c r="G5253" s="222"/>
      <c r="H5253" s="223"/>
      <c r="I5253" s="197" t="s">
        <v>2663</v>
      </c>
      <c r="J5253" s="192" t="s">
        <v>2662</v>
      </c>
    </row>
    <row r="5254" spans="1:10" ht="14.25" customHeight="1" x14ac:dyDescent="0.25">
      <c r="A5254" s="219"/>
      <c r="B5254" s="224"/>
      <c r="C5254" s="225"/>
      <c r="D5254" s="225"/>
      <c r="E5254" s="225"/>
      <c r="F5254" s="225"/>
      <c r="G5254" s="225"/>
      <c r="H5254" s="226"/>
      <c r="I5254" s="198" t="s">
        <v>2661</v>
      </c>
      <c r="J5254" s="192" t="s">
        <v>2660</v>
      </c>
    </row>
    <row r="5255" spans="1:10" ht="14.25" customHeight="1" x14ac:dyDescent="0.25">
      <c r="A5255" s="219"/>
      <c r="B5255" s="224"/>
      <c r="C5255" s="225"/>
      <c r="D5255" s="225"/>
      <c r="E5255" s="225"/>
      <c r="F5255" s="225"/>
      <c r="G5255" s="225"/>
      <c r="H5255" s="226"/>
      <c r="I5255" s="216" t="s">
        <v>27</v>
      </c>
      <c r="J5255" s="217"/>
    </row>
    <row r="5256" spans="1:10" ht="14.25" customHeight="1" x14ac:dyDescent="0.25">
      <c r="A5256" s="219"/>
      <c r="B5256" s="227"/>
      <c r="C5256" s="228"/>
      <c r="D5256" s="228"/>
      <c r="E5256" s="228"/>
      <c r="F5256" s="228"/>
      <c r="G5256" s="228"/>
      <c r="H5256" s="229"/>
      <c r="I5256" s="197" t="s">
        <v>2659</v>
      </c>
      <c r="J5256" s="192" t="s">
        <v>2658</v>
      </c>
    </row>
    <row r="5257" spans="1:10" ht="14.25" customHeight="1" x14ac:dyDescent="0.25">
      <c r="A5257" s="220"/>
      <c r="B5257" s="230" t="s">
        <v>2383</v>
      </c>
      <c r="C5257" s="231"/>
      <c r="D5257" s="232"/>
      <c r="E5257" s="230" t="s">
        <v>2383</v>
      </c>
      <c r="F5257" s="231"/>
      <c r="G5257" s="231"/>
      <c r="H5257" s="232"/>
      <c r="I5257" s="197" t="s">
        <v>2657</v>
      </c>
      <c r="J5257" s="192" t="s">
        <v>2383</v>
      </c>
    </row>
    <row r="5258" spans="1:10" ht="14.25" customHeight="1" x14ac:dyDescent="0.25">
      <c r="A5258" s="197" t="s">
        <v>2656</v>
      </c>
      <c r="B5258" s="230" t="s">
        <v>2655</v>
      </c>
      <c r="C5258" s="231"/>
      <c r="D5258" s="231"/>
      <c r="E5258" s="231"/>
      <c r="F5258" s="231"/>
      <c r="G5258" s="231"/>
      <c r="H5258" s="231"/>
      <c r="I5258" s="231"/>
      <c r="J5258" s="232"/>
    </row>
    <row r="5259" spans="1:10" ht="14.25" customHeight="1" x14ac:dyDescent="0.25">
      <c r="A5259" s="192" t="s">
        <v>2631</v>
      </c>
      <c r="B5259" s="192" t="s">
        <v>2630</v>
      </c>
      <c r="C5259" s="192" t="s">
        <v>2723</v>
      </c>
      <c r="D5259" s="230" t="s">
        <v>2722</v>
      </c>
      <c r="E5259" s="231"/>
      <c r="F5259" s="232"/>
      <c r="G5259" s="192" t="s">
        <v>0</v>
      </c>
      <c r="H5259" s="191">
        <v>1.2485004</v>
      </c>
      <c r="I5259" s="190">
        <v>6.7</v>
      </c>
      <c r="J5259" s="189">
        <v>18.29</v>
      </c>
    </row>
    <row r="5260" spans="1:10" ht="14.25" customHeight="1" x14ac:dyDescent="0.25">
      <c r="A5260" s="192" t="s">
        <v>2631</v>
      </c>
      <c r="B5260" s="192" t="s">
        <v>2630</v>
      </c>
      <c r="C5260" s="192" t="s">
        <v>2719</v>
      </c>
      <c r="D5260" s="230" t="s">
        <v>2718</v>
      </c>
      <c r="E5260" s="231"/>
      <c r="F5260" s="232"/>
      <c r="G5260" s="192" t="s">
        <v>0</v>
      </c>
      <c r="H5260" s="191">
        <v>1.2485004</v>
      </c>
      <c r="I5260" s="190">
        <v>8.93</v>
      </c>
      <c r="J5260" s="189">
        <v>24.38</v>
      </c>
    </row>
    <row r="5261" spans="1:10" ht="14.25" customHeight="1" x14ac:dyDescent="0.25">
      <c r="A5261" s="239" t="s">
        <v>2627</v>
      </c>
      <c r="B5261" s="240"/>
      <c r="C5261" s="240"/>
      <c r="D5261" s="240"/>
      <c r="E5261" s="241"/>
      <c r="F5261" s="188">
        <v>19.510000000000002</v>
      </c>
      <c r="G5261" s="239" t="s">
        <v>2626</v>
      </c>
      <c r="H5261" s="240"/>
      <c r="I5261" s="241"/>
      <c r="J5261" s="188">
        <v>548.63</v>
      </c>
    </row>
    <row r="5262" spans="1:10" ht="14.25" customHeight="1" x14ac:dyDescent="0.25">
      <c r="A5262" s="239" t="s">
        <v>2625</v>
      </c>
      <c r="B5262" s="240"/>
      <c r="C5262" s="240"/>
      <c r="D5262" s="240"/>
      <c r="E5262" s="241"/>
      <c r="F5262" s="188">
        <v>23.17</v>
      </c>
      <c r="G5262" s="239" t="s">
        <v>2624</v>
      </c>
      <c r="H5262" s="240"/>
      <c r="I5262" s="241"/>
      <c r="J5262" s="188">
        <v>123.28</v>
      </c>
    </row>
    <row r="5263" spans="1:10" ht="14.25" customHeight="1" x14ac:dyDescent="0.25">
      <c r="A5263" s="239" t="s">
        <v>2623</v>
      </c>
      <c r="B5263" s="240"/>
      <c r="C5263" s="240"/>
      <c r="D5263" s="240"/>
      <c r="E5263" s="241"/>
      <c r="F5263" s="188">
        <v>42.68</v>
      </c>
      <c r="G5263" s="239" t="s">
        <v>2622</v>
      </c>
      <c r="H5263" s="240"/>
      <c r="I5263" s="241"/>
      <c r="J5263" s="188">
        <v>671.91</v>
      </c>
    </row>
    <row r="5264" spans="1:10" ht="14.25" customHeight="1" x14ac:dyDescent="0.25">
      <c r="A5264" s="196" t="s">
        <v>706</v>
      </c>
      <c r="B5264" s="196" t="s">
        <v>2637</v>
      </c>
      <c r="C5264" s="196" t="s">
        <v>3203</v>
      </c>
      <c r="D5264" s="233" t="s">
        <v>1547</v>
      </c>
      <c r="E5264" s="234"/>
      <c r="F5264" s="234"/>
      <c r="G5264" s="234"/>
      <c r="H5264" s="234"/>
      <c r="I5264" s="235"/>
      <c r="J5264" s="196" t="s">
        <v>1</v>
      </c>
    </row>
    <row r="5265" spans="1:10" ht="14.25" customHeight="1" x14ac:dyDescent="0.25">
      <c r="A5265" s="195" t="s">
        <v>74</v>
      </c>
      <c r="B5265" s="195" t="s">
        <v>75</v>
      </c>
      <c r="C5265" s="195" t="s">
        <v>29</v>
      </c>
      <c r="D5265" s="236" t="s">
        <v>30</v>
      </c>
      <c r="E5265" s="237"/>
      <c r="F5265" s="238"/>
      <c r="G5265" s="195" t="s">
        <v>2635</v>
      </c>
      <c r="H5265" s="195" t="s">
        <v>1465</v>
      </c>
      <c r="I5265" s="194" t="s">
        <v>2634</v>
      </c>
      <c r="J5265" s="193" t="s">
        <v>76</v>
      </c>
    </row>
    <row r="5266" spans="1:10" ht="14.25" customHeight="1" x14ac:dyDescent="0.25">
      <c r="A5266" s="192" t="s">
        <v>2643</v>
      </c>
      <c r="B5266" s="192" t="s">
        <v>2630</v>
      </c>
      <c r="C5266" s="192" t="s">
        <v>3202</v>
      </c>
      <c r="D5266" s="230" t="s">
        <v>2602</v>
      </c>
      <c r="E5266" s="231"/>
      <c r="F5266" s="232"/>
      <c r="G5266" s="192" t="s">
        <v>1</v>
      </c>
      <c r="H5266" s="191">
        <v>0.35</v>
      </c>
      <c r="I5266" s="190">
        <v>5.8006000000000002</v>
      </c>
      <c r="J5266" s="189">
        <v>2.0299999999999998</v>
      </c>
    </row>
    <row r="5267" spans="1:10" ht="22.9" customHeight="1" x14ac:dyDescent="0.25">
      <c r="A5267" s="192" t="s">
        <v>2643</v>
      </c>
      <c r="B5267" s="192" t="s">
        <v>2630</v>
      </c>
      <c r="C5267" s="192" t="s">
        <v>3201</v>
      </c>
      <c r="D5267" s="230" t="s">
        <v>2511</v>
      </c>
      <c r="E5267" s="231"/>
      <c r="F5267" s="232"/>
      <c r="G5267" s="192" t="s">
        <v>1</v>
      </c>
      <c r="H5267" s="191">
        <v>1</v>
      </c>
      <c r="I5267" s="190">
        <v>16.210999999999999</v>
      </c>
      <c r="J5267" s="189">
        <v>16.21</v>
      </c>
    </row>
    <row r="5268" spans="1:10" ht="14.25" customHeight="1" x14ac:dyDescent="0.25">
      <c r="A5268" s="192" t="s">
        <v>2643</v>
      </c>
      <c r="B5268" s="192" t="s">
        <v>2630</v>
      </c>
      <c r="C5268" s="192" t="s">
        <v>2809</v>
      </c>
      <c r="D5268" s="230" t="s">
        <v>2429</v>
      </c>
      <c r="E5268" s="231"/>
      <c r="F5268" s="232"/>
      <c r="G5268" s="192" t="s">
        <v>1</v>
      </c>
      <c r="H5268" s="191">
        <v>2</v>
      </c>
      <c r="I5268" s="190">
        <v>6.4893000000000001</v>
      </c>
      <c r="J5268" s="189">
        <v>12.98</v>
      </c>
    </row>
    <row r="5269" spans="1:10" ht="14.25" customHeight="1" x14ac:dyDescent="0.25">
      <c r="A5269" s="192" t="s">
        <v>2643</v>
      </c>
      <c r="B5269" s="192" t="s">
        <v>2630</v>
      </c>
      <c r="C5269" s="192" t="s">
        <v>3200</v>
      </c>
      <c r="D5269" s="230" t="s">
        <v>2574</v>
      </c>
      <c r="E5269" s="231"/>
      <c r="F5269" s="232"/>
      <c r="G5269" s="192" t="s">
        <v>1</v>
      </c>
      <c r="H5269" s="191">
        <v>1</v>
      </c>
      <c r="I5269" s="190">
        <v>4.6097000000000001</v>
      </c>
      <c r="J5269" s="189">
        <v>4.6100000000000003</v>
      </c>
    </row>
    <row r="5270" spans="1:10" ht="14.25" customHeight="1" x14ac:dyDescent="0.25">
      <c r="A5270" s="192" t="s">
        <v>2643</v>
      </c>
      <c r="B5270" s="192" t="s">
        <v>2630</v>
      </c>
      <c r="C5270" s="192" t="s">
        <v>3199</v>
      </c>
      <c r="D5270" s="230" t="s">
        <v>2474</v>
      </c>
      <c r="E5270" s="231"/>
      <c r="F5270" s="232"/>
      <c r="G5270" s="192" t="s">
        <v>1</v>
      </c>
      <c r="H5270" s="191">
        <v>1</v>
      </c>
      <c r="I5270" s="190">
        <v>23.988399999999999</v>
      </c>
      <c r="J5270" s="189">
        <v>23.99</v>
      </c>
    </row>
    <row r="5271" spans="1:10" ht="14.25" customHeight="1" x14ac:dyDescent="0.25">
      <c r="A5271" s="192" t="s">
        <v>2643</v>
      </c>
      <c r="B5271" s="192" t="s">
        <v>2630</v>
      </c>
      <c r="C5271" s="192" t="s">
        <v>2878</v>
      </c>
      <c r="D5271" s="230" t="s">
        <v>2177</v>
      </c>
      <c r="E5271" s="231"/>
      <c r="F5271" s="232"/>
      <c r="G5271" s="192" t="s">
        <v>1</v>
      </c>
      <c r="H5271" s="191">
        <v>1</v>
      </c>
      <c r="I5271" s="190">
        <v>11.1152</v>
      </c>
      <c r="J5271" s="189">
        <v>11.12</v>
      </c>
    </row>
    <row r="5272" spans="1:10" ht="22.9" customHeight="1" x14ac:dyDescent="0.25">
      <c r="A5272" s="192" t="s">
        <v>2643</v>
      </c>
      <c r="B5272" s="192" t="s">
        <v>2630</v>
      </c>
      <c r="C5272" s="192" t="s">
        <v>2877</v>
      </c>
      <c r="D5272" s="230" t="s">
        <v>1862</v>
      </c>
      <c r="E5272" s="231"/>
      <c r="F5272" s="232"/>
      <c r="G5272" s="192" t="s">
        <v>10</v>
      </c>
      <c r="H5272" s="191">
        <v>7.6</v>
      </c>
      <c r="I5272" s="190">
        <v>15.1335</v>
      </c>
      <c r="J5272" s="189">
        <v>115.01</v>
      </c>
    </row>
    <row r="5273" spans="1:10" ht="22.9" customHeight="1" x14ac:dyDescent="0.25">
      <c r="A5273" s="192" t="s">
        <v>2643</v>
      </c>
      <c r="B5273" s="192" t="s">
        <v>2630</v>
      </c>
      <c r="C5273" s="192" t="s">
        <v>3198</v>
      </c>
      <c r="D5273" s="230" t="s">
        <v>2373</v>
      </c>
      <c r="E5273" s="231"/>
      <c r="F5273" s="232"/>
      <c r="G5273" s="192" t="s">
        <v>10</v>
      </c>
      <c r="H5273" s="191">
        <v>2.4500000000000002</v>
      </c>
      <c r="I5273" s="190">
        <v>22.368099999999998</v>
      </c>
      <c r="J5273" s="189">
        <v>54.8</v>
      </c>
    </row>
    <row r="5274" spans="1:10" ht="14.25" customHeight="1" x14ac:dyDescent="0.25">
      <c r="A5274" s="192" t="s">
        <v>2631</v>
      </c>
      <c r="B5274" s="192" t="s">
        <v>2630</v>
      </c>
      <c r="C5274" s="192" t="s">
        <v>2723</v>
      </c>
      <c r="D5274" s="230" t="s">
        <v>2722</v>
      </c>
      <c r="E5274" s="231"/>
      <c r="F5274" s="232"/>
      <c r="G5274" s="192" t="s">
        <v>0</v>
      </c>
      <c r="H5274" s="191">
        <v>2.0522824000000002</v>
      </c>
      <c r="I5274" s="190">
        <v>6.7</v>
      </c>
      <c r="J5274" s="189">
        <v>30.07</v>
      </c>
    </row>
    <row r="5275" spans="1:10" ht="14.25" customHeight="1" x14ac:dyDescent="0.25">
      <c r="A5275" s="192" t="s">
        <v>2631</v>
      </c>
      <c r="B5275" s="192" t="s">
        <v>2630</v>
      </c>
      <c r="C5275" s="192" t="s">
        <v>2719</v>
      </c>
      <c r="D5275" s="230" t="s">
        <v>2718</v>
      </c>
      <c r="E5275" s="231"/>
      <c r="F5275" s="232"/>
      <c r="G5275" s="192" t="s">
        <v>0</v>
      </c>
      <c r="H5275" s="191">
        <v>2.0522824000000002</v>
      </c>
      <c r="I5275" s="190">
        <v>8.93</v>
      </c>
      <c r="J5275" s="189">
        <v>40.07</v>
      </c>
    </row>
    <row r="5276" spans="1:10" ht="14.25" customHeight="1" x14ac:dyDescent="0.25">
      <c r="A5276" s="239" t="s">
        <v>2627</v>
      </c>
      <c r="B5276" s="240"/>
      <c r="C5276" s="240"/>
      <c r="D5276" s="240"/>
      <c r="E5276" s="241"/>
      <c r="F5276" s="188">
        <v>32.08</v>
      </c>
      <c r="G5276" s="239" t="s">
        <v>2626</v>
      </c>
      <c r="H5276" s="240"/>
      <c r="I5276" s="241"/>
      <c r="J5276" s="188">
        <v>339.9</v>
      </c>
    </row>
    <row r="5277" spans="1:10" ht="14.25" customHeight="1" x14ac:dyDescent="0.25">
      <c r="A5277" s="239" t="s">
        <v>2625</v>
      </c>
      <c r="B5277" s="240"/>
      <c r="C5277" s="240"/>
      <c r="D5277" s="240"/>
      <c r="E5277" s="241"/>
      <c r="F5277" s="188">
        <v>38.07</v>
      </c>
      <c r="G5277" s="239" t="s">
        <v>2624</v>
      </c>
      <c r="H5277" s="240"/>
      <c r="I5277" s="241"/>
      <c r="J5277" s="188">
        <v>76.38</v>
      </c>
    </row>
    <row r="5278" spans="1:10" ht="14.25" customHeight="1" x14ac:dyDescent="0.25">
      <c r="A5278" s="239" t="s">
        <v>2623</v>
      </c>
      <c r="B5278" s="240"/>
      <c r="C5278" s="240"/>
      <c r="D5278" s="240"/>
      <c r="E5278" s="241"/>
      <c r="F5278" s="188">
        <v>70.150000000000006</v>
      </c>
      <c r="G5278" s="239" t="s">
        <v>2622</v>
      </c>
      <c r="H5278" s="240"/>
      <c r="I5278" s="241"/>
      <c r="J5278" s="188">
        <v>416.28</v>
      </c>
    </row>
    <row r="5279" spans="1:10" ht="14.25" customHeight="1" x14ac:dyDescent="0.25">
      <c r="A5279" s="196" t="s">
        <v>708</v>
      </c>
      <c r="B5279" s="196" t="s">
        <v>2642</v>
      </c>
      <c r="C5279" s="196" t="s">
        <v>3153</v>
      </c>
      <c r="D5279" s="233" t="s">
        <v>709</v>
      </c>
      <c r="E5279" s="234"/>
      <c r="F5279" s="234"/>
      <c r="G5279" s="234"/>
      <c r="H5279" s="234"/>
      <c r="I5279" s="235"/>
      <c r="J5279" s="196" t="s">
        <v>1</v>
      </c>
    </row>
    <row r="5280" spans="1:10" ht="14.25" customHeight="1" x14ac:dyDescent="0.25">
      <c r="A5280" s="195" t="s">
        <v>74</v>
      </c>
      <c r="B5280" s="195" t="s">
        <v>75</v>
      </c>
      <c r="C5280" s="195" t="s">
        <v>29</v>
      </c>
      <c r="D5280" s="236" t="s">
        <v>30</v>
      </c>
      <c r="E5280" s="237"/>
      <c r="F5280" s="238"/>
      <c r="G5280" s="195" t="s">
        <v>2635</v>
      </c>
      <c r="H5280" s="195" t="s">
        <v>1465</v>
      </c>
      <c r="I5280" s="194" t="s">
        <v>2634</v>
      </c>
      <c r="J5280" s="193" t="s">
        <v>76</v>
      </c>
    </row>
    <row r="5281" spans="1:10" ht="14.25" customHeight="1" x14ac:dyDescent="0.25">
      <c r="A5281" s="192" t="s">
        <v>2643</v>
      </c>
      <c r="B5281" s="192" t="s">
        <v>2642</v>
      </c>
      <c r="C5281" s="192" t="s">
        <v>1910</v>
      </c>
      <c r="D5281" s="230" t="s">
        <v>1911</v>
      </c>
      <c r="E5281" s="231"/>
      <c r="F5281" s="232"/>
      <c r="G5281" s="192" t="s">
        <v>1</v>
      </c>
      <c r="H5281" s="191">
        <v>1</v>
      </c>
      <c r="I5281" s="190">
        <v>32.648899999999998</v>
      </c>
      <c r="J5281" s="189">
        <v>32.65</v>
      </c>
    </row>
    <row r="5282" spans="1:10" ht="14.25" customHeight="1" x14ac:dyDescent="0.25">
      <c r="A5282" s="192" t="s">
        <v>2631</v>
      </c>
      <c r="B5282" s="192" t="s">
        <v>2642</v>
      </c>
      <c r="C5282" s="192" t="s">
        <v>2641</v>
      </c>
      <c r="D5282" s="230" t="s">
        <v>2640</v>
      </c>
      <c r="E5282" s="231"/>
      <c r="F5282" s="232"/>
      <c r="G5282" s="192" t="s">
        <v>0</v>
      </c>
      <c r="H5282" s="191">
        <v>0.18298500000000001</v>
      </c>
      <c r="I5282" s="190">
        <v>6.46</v>
      </c>
      <c r="J5282" s="189">
        <v>2.58</v>
      </c>
    </row>
    <row r="5283" spans="1:10" ht="14.25" customHeight="1" x14ac:dyDescent="0.25">
      <c r="A5283" s="192" t="s">
        <v>2631</v>
      </c>
      <c r="B5283" s="192" t="s">
        <v>2630</v>
      </c>
      <c r="C5283" s="192" t="s">
        <v>2639</v>
      </c>
      <c r="D5283" s="230" t="s">
        <v>2638</v>
      </c>
      <c r="E5283" s="231"/>
      <c r="F5283" s="232"/>
      <c r="G5283" s="192" t="s">
        <v>0</v>
      </c>
      <c r="H5283" s="191">
        <v>0.18298500000000001</v>
      </c>
      <c r="I5283" s="190">
        <v>8.93</v>
      </c>
      <c r="J5283" s="189">
        <v>3.57</v>
      </c>
    </row>
    <row r="5284" spans="1:10" ht="14.25" customHeight="1" x14ac:dyDescent="0.25">
      <c r="A5284" s="239" t="s">
        <v>2627</v>
      </c>
      <c r="B5284" s="240"/>
      <c r="C5284" s="240"/>
      <c r="D5284" s="240"/>
      <c r="E5284" s="241"/>
      <c r="F5284" s="188">
        <v>2.82</v>
      </c>
      <c r="G5284" s="239" t="s">
        <v>2626</v>
      </c>
      <c r="H5284" s="240"/>
      <c r="I5284" s="241"/>
      <c r="J5284" s="188">
        <v>41.64</v>
      </c>
    </row>
    <row r="5285" spans="1:10" ht="14.25" customHeight="1" x14ac:dyDescent="0.25">
      <c r="A5285" s="239" t="s">
        <v>2625</v>
      </c>
      <c r="B5285" s="240"/>
      <c r="C5285" s="240"/>
      <c r="D5285" s="240"/>
      <c r="E5285" s="241"/>
      <c r="F5285" s="188">
        <v>3.34</v>
      </c>
      <c r="G5285" s="239" t="s">
        <v>2624</v>
      </c>
      <c r="H5285" s="240"/>
      <c r="I5285" s="241"/>
      <c r="J5285" s="188">
        <v>9.36</v>
      </c>
    </row>
    <row r="5286" spans="1:10" ht="14.25" customHeight="1" x14ac:dyDescent="0.25">
      <c r="A5286" s="239" t="s">
        <v>2623</v>
      </c>
      <c r="B5286" s="240"/>
      <c r="C5286" s="240"/>
      <c r="D5286" s="240"/>
      <c r="E5286" s="241"/>
      <c r="F5286" s="188">
        <v>6.16</v>
      </c>
      <c r="G5286" s="239" t="s">
        <v>2622</v>
      </c>
      <c r="H5286" s="240"/>
      <c r="I5286" s="241"/>
      <c r="J5286" s="188">
        <v>51</v>
      </c>
    </row>
    <row r="5287" spans="1:10" ht="14.25" customHeight="1" x14ac:dyDescent="0.25">
      <c r="A5287" s="196" t="s">
        <v>710</v>
      </c>
      <c r="B5287" s="196" t="s">
        <v>2642</v>
      </c>
      <c r="C5287" s="196" t="s">
        <v>3153</v>
      </c>
      <c r="D5287" s="233" t="s">
        <v>711</v>
      </c>
      <c r="E5287" s="234"/>
      <c r="F5287" s="234"/>
      <c r="G5287" s="234"/>
      <c r="H5287" s="234"/>
      <c r="I5287" s="235"/>
      <c r="J5287" s="196" t="s">
        <v>1</v>
      </c>
    </row>
    <row r="5288" spans="1:10" ht="14.25" customHeight="1" x14ac:dyDescent="0.25">
      <c r="A5288" s="195" t="s">
        <v>74</v>
      </c>
      <c r="B5288" s="195" t="s">
        <v>75</v>
      </c>
      <c r="C5288" s="195" t="s">
        <v>29</v>
      </c>
      <c r="D5288" s="236" t="s">
        <v>30</v>
      </c>
      <c r="E5288" s="237"/>
      <c r="F5288" s="238"/>
      <c r="G5288" s="195" t="s">
        <v>2635</v>
      </c>
      <c r="H5288" s="195" t="s">
        <v>1465</v>
      </c>
      <c r="I5288" s="194" t="s">
        <v>2634</v>
      </c>
      <c r="J5288" s="193" t="s">
        <v>76</v>
      </c>
    </row>
    <row r="5289" spans="1:10" ht="14.25" customHeight="1" x14ac:dyDescent="0.25">
      <c r="A5289" s="192" t="s">
        <v>2643</v>
      </c>
      <c r="B5289" s="192" t="s">
        <v>2642</v>
      </c>
      <c r="C5289" s="192" t="s">
        <v>1910</v>
      </c>
      <c r="D5289" s="230" t="s">
        <v>1911</v>
      </c>
      <c r="E5289" s="231"/>
      <c r="F5289" s="232"/>
      <c r="G5289" s="192" t="s">
        <v>1</v>
      </c>
      <c r="H5289" s="191">
        <v>1</v>
      </c>
      <c r="I5289" s="190">
        <v>32.648899999999998</v>
      </c>
      <c r="J5289" s="189">
        <v>32.65</v>
      </c>
    </row>
    <row r="5290" spans="1:10" ht="14.25" customHeight="1" x14ac:dyDescent="0.25">
      <c r="A5290" s="192" t="s">
        <v>2631</v>
      </c>
      <c r="B5290" s="192" t="s">
        <v>2642</v>
      </c>
      <c r="C5290" s="192" t="s">
        <v>2641</v>
      </c>
      <c r="D5290" s="230" t="s">
        <v>2640</v>
      </c>
      <c r="E5290" s="231"/>
      <c r="F5290" s="232"/>
      <c r="G5290" s="192" t="s">
        <v>0</v>
      </c>
      <c r="H5290" s="191">
        <v>0.18298500000000001</v>
      </c>
      <c r="I5290" s="190">
        <v>6.46</v>
      </c>
      <c r="J5290" s="189">
        <v>2.58</v>
      </c>
    </row>
    <row r="5291" spans="1:10" ht="14.25" customHeight="1" x14ac:dyDescent="0.25">
      <c r="A5291" s="192" t="s">
        <v>2631</v>
      </c>
      <c r="B5291" s="192" t="s">
        <v>2630</v>
      </c>
      <c r="C5291" s="192" t="s">
        <v>2639</v>
      </c>
      <c r="D5291" s="230" t="s">
        <v>2638</v>
      </c>
      <c r="E5291" s="231"/>
      <c r="F5291" s="232"/>
      <c r="G5291" s="192" t="s">
        <v>0</v>
      </c>
      <c r="H5291" s="191">
        <v>0.18298500000000001</v>
      </c>
      <c r="I5291" s="190">
        <v>8.93</v>
      </c>
      <c r="J5291" s="189">
        <v>3.57</v>
      </c>
    </row>
    <row r="5292" spans="1:10" ht="14.25" customHeight="1" x14ac:dyDescent="0.25">
      <c r="A5292" s="239" t="s">
        <v>2627</v>
      </c>
      <c r="B5292" s="240"/>
      <c r="C5292" s="240"/>
      <c r="D5292" s="240"/>
      <c r="E5292" s="241"/>
      <c r="F5292" s="188">
        <v>2.82</v>
      </c>
      <c r="G5292" s="239" t="s">
        <v>2626</v>
      </c>
      <c r="H5292" s="240"/>
      <c r="I5292" s="241"/>
      <c r="J5292" s="188">
        <v>41.64</v>
      </c>
    </row>
    <row r="5293" spans="1:10" ht="14.25" customHeight="1" x14ac:dyDescent="0.25">
      <c r="A5293" s="239" t="s">
        <v>2625</v>
      </c>
      <c r="B5293" s="240"/>
      <c r="C5293" s="240"/>
      <c r="D5293" s="240"/>
      <c r="E5293" s="241"/>
      <c r="F5293" s="188">
        <v>3.34</v>
      </c>
      <c r="G5293" s="239" t="s">
        <v>2624</v>
      </c>
      <c r="H5293" s="240"/>
      <c r="I5293" s="241"/>
      <c r="J5293" s="188">
        <v>9.36</v>
      </c>
    </row>
    <row r="5294" spans="1:10" ht="14.25" customHeight="1" x14ac:dyDescent="0.25">
      <c r="A5294" s="239" t="s">
        <v>2623</v>
      </c>
      <c r="B5294" s="240"/>
      <c r="C5294" s="240"/>
      <c r="D5294" s="240"/>
      <c r="E5294" s="241"/>
      <c r="F5294" s="188">
        <v>6.16</v>
      </c>
      <c r="G5294" s="239" t="s">
        <v>2622</v>
      </c>
      <c r="H5294" s="240"/>
      <c r="I5294" s="241"/>
      <c r="J5294" s="188">
        <v>51</v>
      </c>
    </row>
    <row r="5295" spans="1:10" ht="14.25" customHeight="1" x14ac:dyDescent="0.25">
      <c r="A5295" s="196" t="s">
        <v>1197</v>
      </c>
      <c r="B5295" s="196" t="s">
        <v>2637</v>
      </c>
      <c r="C5295" s="196" t="s">
        <v>3197</v>
      </c>
      <c r="D5295" s="233" t="s">
        <v>715</v>
      </c>
      <c r="E5295" s="234"/>
      <c r="F5295" s="234"/>
      <c r="G5295" s="234"/>
      <c r="H5295" s="234"/>
      <c r="I5295" s="235"/>
      <c r="J5295" s="196" t="s">
        <v>1</v>
      </c>
    </row>
    <row r="5296" spans="1:10" ht="14.25" customHeight="1" x14ac:dyDescent="0.25">
      <c r="A5296" s="195" t="s">
        <v>74</v>
      </c>
      <c r="B5296" s="195" t="s">
        <v>75</v>
      </c>
      <c r="C5296" s="195" t="s">
        <v>29</v>
      </c>
      <c r="D5296" s="236" t="s">
        <v>30</v>
      </c>
      <c r="E5296" s="237"/>
      <c r="F5296" s="238"/>
      <c r="G5296" s="195" t="s">
        <v>2635</v>
      </c>
      <c r="H5296" s="195" t="s">
        <v>1465</v>
      </c>
      <c r="I5296" s="194" t="s">
        <v>2634</v>
      </c>
      <c r="J5296" s="193" t="s">
        <v>76</v>
      </c>
    </row>
    <row r="5297" spans="1:10" ht="14.25" customHeight="1" x14ac:dyDescent="0.25">
      <c r="A5297" s="192" t="s">
        <v>2643</v>
      </c>
      <c r="B5297" s="192" t="s">
        <v>2642</v>
      </c>
      <c r="C5297" s="192" t="s">
        <v>2507</v>
      </c>
      <c r="D5297" s="230" t="s">
        <v>2508</v>
      </c>
      <c r="E5297" s="231"/>
      <c r="F5297" s="232"/>
      <c r="G5297" s="192" t="s">
        <v>10</v>
      </c>
      <c r="H5297" s="191">
        <v>3.46</v>
      </c>
      <c r="I5297" s="190">
        <v>0.29980000000000001</v>
      </c>
      <c r="J5297" s="189">
        <v>1.04</v>
      </c>
    </row>
    <row r="5298" spans="1:10" ht="14.25" customHeight="1" x14ac:dyDescent="0.25">
      <c r="A5298" s="192" t="s">
        <v>2643</v>
      </c>
      <c r="B5298" s="192" t="s">
        <v>2642</v>
      </c>
      <c r="C5298" s="192" t="s">
        <v>2138</v>
      </c>
      <c r="D5298" s="230" t="s">
        <v>2139</v>
      </c>
      <c r="E5298" s="231"/>
      <c r="F5298" s="232"/>
      <c r="G5298" s="192" t="s">
        <v>1</v>
      </c>
      <c r="H5298" s="191">
        <v>1</v>
      </c>
      <c r="I5298" s="190">
        <v>23.9803</v>
      </c>
      <c r="J5298" s="189">
        <v>23.98</v>
      </c>
    </row>
    <row r="5299" spans="1:10" ht="14.25" customHeight="1" x14ac:dyDescent="0.25">
      <c r="A5299" s="192" t="s">
        <v>2643</v>
      </c>
      <c r="B5299" s="192" t="s">
        <v>2630</v>
      </c>
      <c r="C5299" s="192" t="s">
        <v>2791</v>
      </c>
      <c r="D5299" s="230" t="s">
        <v>2158</v>
      </c>
      <c r="E5299" s="231"/>
      <c r="F5299" s="232"/>
      <c r="G5299" s="192" t="s">
        <v>1</v>
      </c>
      <c r="H5299" s="191">
        <v>0.38</v>
      </c>
      <c r="I5299" s="190">
        <v>6.0761000000000003</v>
      </c>
      <c r="J5299" s="189">
        <v>2.31</v>
      </c>
    </row>
    <row r="5300" spans="1:10" ht="14.25" customHeight="1" x14ac:dyDescent="0.25">
      <c r="A5300" s="192" t="s">
        <v>2643</v>
      </c>
      <c r="B5300" s="192" t="s">
        <v>2630</v>
      </c>
      <c r="C5300" s="192" t="s">
        <v>2782</v>
      </c>
      <c r="D5300" s="230" t="s">
        <v>1928</v>
      </c>
      <c r="E5300" s="231"/>
      <c r="F5300" s="232"/>
      <c r="G5300" s="192" t="s">
        <v>1</v>
      </c>
      <c r="H5300" s="191">
        <v>4.5999999999999999E-2</v>
      </c>
      <c r="I5300" s="190">
        <v>52.967399999999998</v>
      </c>
      <c r="J5300" s="189">
        <v>2.44</v>
      </c>
    </row>
    <row r="5301" spans="1:10" ht="14.25" customHeight="1" x14ac:dyDescent="0.25">
      <c r="A5301" s="192" t="s">
        <v>2631</v>
      </c>
      <c r="B5301" s="192" t="s">
        <v>2630</v>
      </c>
      <c r="C5301" s="192" t="s">
        <v>2723</v>
      </c>
      <c r="D5301" s="230" t="s">
        <v>2722</v>
      </c>
      <c r="E5301" s="231"/>
      <c r="F5301" s="232"/>
      <c r="G5301" s="192" t="s">
        <v>0</v>
      </c>
      <c r="H5301" s="191">
        <v>0.18612680000000001</v>
      </c>
      <c r="I5301" s="190">
        <v>6.7</v>
      </c>
      <c r="J5301" s="189">
        <v>2.73</v>
      </c>
    </row>
    <row r="5302" spans="1:10" ht="14.25" customHeight="1" x14ac:dyDescent="0.25">
      <c r="A5302" s="192" t="s">
        <v>2631</v>
      </c>
      <c r="B5302" s="192" t="s">
        <v>2630</v>
      </c>
      <c r="C5302" s="192" t="s">
        <v>2719</v>
      </c>
      <c r="D5302" s="230" t="s">
        <v>2718</v>
      </c>
      <c r="E5302" s="231"/>
      <c r="F5302" s="232"/>
      <c r="G5302" s="192" t="s">
        <v>0</v>
      </c>
      <c r="H5302" s="191">
        <v>0.18612680000000001</v>
      </c>
      <c r="I5302" s="190">
        <v>8.93</v>
      </c>
      <c r="J5302" s="189">
        <v>3.63</v>
      </c>
    </row>
    <row r="5303" spans="1:10" ht="14.25" customHeight="1" x14ac:dyDescent="0.25">
      <c r="A5303" s="239" t="s">
        <v>2627</v>
      </c>
      <c r="B5303" s="240"/>
      <c r="C5303" s="240"/>
      <c r="D5303" s="240"/>
      <c r="E5303" s="241"/>
      <c r="F5303" s="188">
        <v>2.91</v>
      </c>
      <c r="G5303" s="239" t="s">
        <v>2626</v>
      </c>
      <c r="H5303" s="240"/>
      <c r="I5303" s="241"/>
      <c r="J5303" s="188">
        <v>38.75</v>
      </c>
    </row>
    <row r="5304" spans="1:10" ht="14.25" customHeight="1" x14ac:dyDescent="0.25">
      <c r="A5304" s="239" t="s">
        <v>2625</v>
      </c>
      <c r="B5304" s="240"/>
      <c r="C5304" s="240"/>
      <c r="D5304" s="240"/>
      <c r="E5304" s="241"/>
      <c r="F5304" s="188">
        <v>3.45</v>
      </c>
      <c r="G5304" s="239" t="s">
        <v>2624</v>
      </c>
      <c r="H5304" s="240"/>
      <c r="I5304" s="241"/>
      <c r="J5304" s="188">
        <v>8.7100000000000009</v>
      </c>
    </row>
    <row r="5305" spans="1:10" ht="14.25" customHeight="1" x14ac:dyDescent="0.25">
      <c r="A5305" s="239" t="s">
        <v>2623</v>
      </c>
      <c r="B5305" s="240"/>
      <c r="C5305" s="240"/>
      <c r="D5305" s="240"/>
      <c r="E5305" s="241"/>
      <c r="F5305" s="188">
        <v>6.36</v>
      </c>
      <c r="G5305" s="239" t="s">
        <v>2622</v>
      </c>
      <c r="H5305" s="240"/>
      <c r="I5305" s="241"/>
      <c r="J5305" s="188">
        <v>47.46</v>
      </c>
    </row>
    <row r="5306" spans="1:10" ht="14.25" customHeight="1" x14ac:dyDescent="0.25">
      <c r="A5306" s="196" t="s">
        <v>1198</v>
      </c>
      <c r="B5306" s="196" t="s">
        <v>2630</v>
      </c>
      <c r="C5306" s="196" t="s">
        <v>3196</v>
      </c>
      <c r="D5306" s="233" t="s">
        <v>716</v>
      </c>
      <c r="E5306" s="234"/>
      <c r="F5306" s="234"/>
      <c r="G5306" s="234"/>
      <c r="H5306" s="234"/>
      <c r="I5306" s="235"/>
      <c r="J5306" s="196" t="s">
        <v>10</v>
      </c>
    </row>
    <row r="5307" spans="1:10" ht="14.25" customHeight="1" x14ac:dyDescent="0.25">
      <c r="A5307" s="195" t="s">
        <v>74</v>
      </c>
      <c r="B5307" s="195" t="s">
        <v>75</v>
      </c>
      <c r="C5307" s="195" t="s">
        <v>29</v>
      </c>
      <c r="D5307" s="236" t="s">
        <v>30</v>
      </c>
      <c r="E5307" s="237"/>
      <c r="F5307" s="238"/>
      <c r="G5307" s="195" t="s">
        <v>2635</v>
      </c>
      <c r="H5307" s="195" t="s">
        <v>1465</v>
      </c>
      <c r="I5307" s="194" t="s">
        <v>2634</v>
      </c>
      <c r="J5307" s="193" t="s">
        <v>76</v>
      </c>
    </row>
    <row r="5308" spans="1:10" ht="22.9" customHeight="1" x14ac:dyDescent="0.25">
      <c r="A5308" s="192" t="s">
        <v>2643</v>
      </c>
      <c r="B5308" s="192" t="s">
        <v>2630</v>
      </c>
      <c r="C5308" s="192" t="s">
        <v>3177</v>
      </c>
      <c r="D5308" s="230" t="s">
        <v>1649</v>
      </c>
      <c r="E5308" s="231"/>
      <c r="F5308" s="232"/>
      <c r="G5308" s="192" t="s">
        <v>10</v>
      </c>
      <c r="H5308" s="191">
        <v>1.0389999999999999</v>
      </c>
      <c r="I5308" s="190">
        <v>58.646500000000003</v>
      </c>
      <c r="J5308" s="189">
        <v>60.93</v>
      </c>
    </row>
    <row r="5309" spans="1:10" ht="14.25" customHeight="1" x14ac:dyDescent="0.25">
      <c r="A5309" s="192" t="s">
        <v>2631</v>
      </c>
      <c r="B5309" s="192" t="s">
        <v>2630</v>
      </c>
      <c r="C5309" s="192" t="s">
        <v>2723</v>
      </c>
      <c r="D5309" s="230" t="s">
        <v>2722</v>
      </c>
      <c r="E5309" s="231"/>
      <c r="F5309" s="232"/>
      <c r="G5309" s="192" t="s">
        <v>0</v>
      </c>
      <c r="H5309" s="191">
        <v>0.26031749999999998</v>
      </c>
      <c r="I5309" s="190">
        <v>6.7</v>
      </c>
      <c r="J5309" s="189">
        <v>3.81</v>
      </c>
    </row>
    <row r="5310" spans="1:10" ht="14.25" customHeight="1" x14ac:dyDescent="0.25">
      <c r="A5310" s="192" t="s">
        <v>2631</v>
      </c>
      <c r="B5310" s="192" t="s">
        <v>2630</v>
      </c>
      <c r="C5310" s="192" t="s">
        <v>2719</v>
      </c>
      <c r="D5310" s="230" t="s">
        <v>2718</v>
      </c>
      <c r="E5310" s="231"/>
      <c r="F5310" s="232"/>
      <c r="G5310" s="192" t="s">
        <v>0</v>
      </c>
      <c r="H5310" s="191">
        <v>0.26031749999999998</v>
      </c>
      <c r="I5310" s="190">
        <v>8.93</v>
      </c>
      <c r="J5310" s="189">
        <v>5.08</v>
      </c>
    </row>
    <row r="5311" spans="1:10" ht="14.25" customHeight="1" x14ac:dyDescent="0.25">
      <c r="A5311" s="239" t="s">
        <v>2627</v>
      </c>
      <c r="B5311" s="240"/>
      <c r="C5311" s="240"/>
      <c r="D5311" s="240"/>
      <c r="E5311" s="241"/>
      <c r="F5311" s="188">
        <v>4.07</v>
      </c>
      <c r="G5311" s="239" t="s">
        <v>2626</v>
      </c>
      <c r="H5311" s="240"/>
      <c r="I5311" s="241"/>
      <c r="J5311" s="188">
        <v>73.510000000000005</v>
      </c>
    </row>
    <row r="5312" spans="1:10" ht="14.25" customHeight="1" x14ac:dyDescent="0.25">
      <c r="A5312" s="239" t="s">
        <v>2625</v>
      </c>
      <c r="B5312" s="240"/>
      <c r="C5312" s="240"/>
      <c r="D5312" s="240"/>
      <c r="E5312" s="241"/>
      <c r="F5312" s="188">
        <v>4.83</v>
      </c>
      <c r="G5312" s="239" t="s">
        <v>2624</v>
      </c>
      <c r="H5312" s="240"/>
      <c r="I5312" s="241"/>
      <c r="J5312" s="188">
        <v>16.52</v>
      </c>
    </row>
    <row r="5313" spans="1:10" ht="14.25" customHeight="1" x14ac:dyDescent="0.25">
      <c r="A5313" s="239" t="s">
        <v>2623</v>
      </c>
      <c r="B5313" s="240"/>
      <c r="C5313" s="240"/>
      <c r="D5313" s="240"/>
      <c r="E5313" s="241"/>
      <c r="F5313" s="188">
        <v>8.9</v>
      </c>
      <c r="G5313" s="239" t="s">
        <v>2622</v>
      </c>
      <c r="H5313" s="240"/>
      <c r="I5313" s="241"/>
      <c r="J5313" s="188">
        <v>90.03</v>
      </c>
    </row>
    <row r="5314" spans="1:10" ht="14.25" customHeight="1" x14ac:dyDescent="0.25">
      <c r="A5314" s="196" t="s">
        <v>1199</v>
      </c>
      <c r="B5314" s="196" t="s">
        <v>2637</v>
      </c>
      <c r="C5314" s="196" t="s">
        <v>3189</v>
      </c>
      <c r="D5314" s="233" t="s">
        <v>717</v>
      </c>
      <c r="E5314" s="234"/>
      <c r="F5314" s="234"/>
      <c r="G5314" s="234"/>
      <c r="H5314" s="234"/>
      <c r="I5314" s="235"/>
      <c r="J5314" s="196" t="s">
        <v>1</v>
      </c>
    </row>
    <row r="5315" spans="1:10" ht="14.25" customHeight="1" x14ac:dyDescent="0.25">
      <c r="A5315" s="195" t="s">
        <v>74</v>
      </c>
      <c r="B5315" s="195" t="s">
        <v>75</v>
      </c>
      <c r="C5315" s="195" t="s">
        <v>29</v>
      </c>
      <c r="D5315" s="236" t="s">
        <v>30</v>
      </c>
      <c r="E5315" s="237"/>
      <c r="F5315" s="238"/>
      <c r="G5315" s="195" t="s">
        <v>2635</v>
      </c>
      <c r="H5315" s="195" t="s">
        <v>1465</v>
      </c>
      <c r="I5315" s="194" t="s">
        <v>2634</v>
      </c>
      <c r="J5315" s="193" t="s">
        <v>76</v>
      </c>
    </row>
    <row r="5316" spans="1:10" ht="14.25" customHeight="1" x14ac:dyDescent="0.25">
      <c r="A5316" s="192" t="s">
        <v>2643</v>
      </c>
      <c r="B5316" s="192" t="s">
        <v>2630</v>
      </c>
      <c r="C5316" s="192" t="s">
        <v>2811</v>
      </c>
      <c r="D5316" s="230" t="s">
        <v>2358</v>
      </c>
      <c r="E5316" s="231"/>
      <c r="F5316" s="232"/>
      <c r="G5316" s="192" t="s">
        <v>1</v>
      </c>
      <c r="H5316" s="191">
        <v>2.8</v>
      </c>
      <c r="I5316" s="190">
        <v>2.552</v>
      </c>
      <c r="J5316" s="189">
        <v>7.15</v>
      </c>
    </row>
    <row r="5317" spans="1:10" ht="22.9" customHeight="1" x14ac:dyDescent="0.25">
      <c r="A5317" s="192" t="s">
        <v>2643</v>
      </c>
      <c r="B5317" s="192" t="s">
        <v>2630</v>
      </c>
      <c r="C5317" s="192" t="s">
        <v>3188</v>
      </c>
      <c r="D5317" s="230" t="s">
        <v>2031</v>
      </c>
      <c r="E5317" s="231"/>
      <c r="F5317" s="232"/>
      <c r="G5317" s="192" t="s">
        <v>1</v>
      </c>
      <c r="H5317" s="191">
        <v>1</v>
      </c>
      <c r="I5317" s="190">
        <v>113.5744</v>
      </c>
      <c r="J5317" s="189">
        <v>113.57</v>
      </c>
    </row>
    <row r="5318" spans="1:10" ht="14.25" customHeight="1" x14ac:dyDescent="0.25">
      <c r="A5318" s="192" t="s">
        <v>2631</v>
      </c>
      <c r="B5318" s="192" t="s">
        <v>2630</v>
      </c>
      <c r="C5318" s="192" t="s">
        <v>2723</v>
      </c>
      <c r="D5318" s="230" t="s">
        <v>2722</v>
      </c>
      <c r="E5318" s="231"/>
      <c r="F5318" s="232"/>
      <c r="G5318" s="192" t="s">
        <v>0</v>
      </c>
      <c r="H5318" s="191">
        <v>0.98713810000000002</v>
      </c>
      <c r="I5318" s="190">
        <v>6.7</v>
      </c>
      <c r="J5318" s="189">
        <v>14.46</v>
      </c>
    </row>
    <row r="5319" spans="1:10" ht="14.25" customHeight="1" x14ac:dyDescent="0.25">
      <c r="A5319" s="192" t="s">
        <v>2631</v>
      </c>
      <c r="B5319" s="192" t="s">
        <v>2630</v>
      </c>
      <c r="C5319" s="192" t="s">
        <v>2719</v>
      </c>
      <c r="D5319" s="230" t="s">
        <v>2718</v>
      </c>
      <c r="E5319" s="231"/>
      <c r="F5319" s="232"/>
      <c r="G5319" s="192" t="s">
        <v>0</v>
      </c>
      <c r="H5319" s="191">
        <v>0.98713810000000002</v>
      </c>
      <c r="I5319" s="190">
        <v>8.93</v>
      </c>
      <c r="J5319" s="189">
        <v>19.28</v>
      </c>
    </row>
    <row r="5320" spans="1:10" ht="19.5" customHeight="1" x14ac:dyDescent="0.25"/>
    <row r="5321" spans="1:10" ht="11.25" customHeight="1" x14ac:dyDescent="0.25">
      <c r="A5321" s="242" t="s">
        <v>2621</v>
      </c>
      <c r="B5321" s="242"/>
      <c r="C5321" s="242"/>
      <c r="D5321" s="242"/>
      <c r="E5321" s="242"/>
      <c r="F5321" s="242"/>
      <c r="G5321" s="242"/>
      <c r="H5321" s="242"/>
      <c r="I5321" s="242"/>
      <c r="J5321" s="242"/>
    </row>
    <row r="5322" spans="1:10" ht="11.25" customHeight="1" x14ac:dyDescent="0.25">
      <c r="A5322" s="242" t="s">
        <v>2620</v>
      </c>
      <c r="B5322" s="242"/>
      <c r="C5322" s="242"/>
      <c r="D5322" s="242"/>
      <c r="E5322" s="242"/>
      <c r="F5322" s="242"/>
      <c r="G5322" s="242"/>
      <c r="H5322" s="242"/>
      <c r="I5322" s="242"/>
      <c r="J5322" s="242"/>
    </row>
    <row r="5323" spans="1:10" ht="11.25" customHeight="1" x14ac:dyDescent="0.25">
      <c r="A5323" s="242" t="s">
        <v>2619</v>
      </c>
      <c r="B5323" s="242"/>
      <c r="C5323" s="242"/>
      <c r="D5323" s="242"/>
      <c r="E5323" s="242"/>
      <c r="F5323" s="242"/>
      <c r="G5323" s="242"/>
      <c r="H5323" s="242"/>
      <c r="I5323" s="242"/>
      <c r="J5323" s="242"/>
    </row>
    <row r="5324" spans="1:10" ht="70.900000000000006" customHeight="1" x14ac:dyDescent="0.25"/>
    <row r="5325" spans="1:10" ht="14.25" customHeight="1" x14ac:dyDescent="0.25">
      <c r="A5325" s="210" t="s">
        <v>2673</v>
      </c>
      <c r="B5325" s="211"/>
      <c r="C5325" s="211"/>
      <c r="D5325" s="211"/>
      <c r="E5325" s="211"/>
      <c r="F5325" s="211"/>
      <c r="G5325" s="211"/>
      <c r="H5325" s="211"/>
      <c r="I5325" s="211"/>
      <c r="J5325" s="212"/>
    </row>
    <row r="5326" spans="1:10" ht="14.25" customHeight="1" x14ac:dyDescent="0.25">
      <c r="A5326" s="200" t="s">
        <v>2672</v>
      </c>
      <c r="B5326" s="213" t="s">
        <v>77</v>
      </c>
      <c r="C5326" s="214"/>
      <c r="D5326" s="214"/>
      <c r="E5326" s="214"/>
      <c r="F5326" s="214"/>
      <c r="G5326" s="214"/>
      <c r="H5326" s="215"/>
      <c r="I5326" s="197" t="s">
        <v>2671</v>
      </c>
      <c r="J5326" s="192" t="s">
        <v>3195</v>
      </c>
    </row>
    <row r="5327" spans="1:10" ht="14.25" customHeight="1" x14ac:dyDescent="0.25">
      <c r="A5327" s="200" t="s">
        <v>81</v>
      </c>
      <c r="B5327" s="213" t="s">
        <v>85</v>
      </c>
      <c r="C5327" s="214"/>
      <c r="D5327" s="214"/>
      <c r="E5327" s="214"/>
      <c r="F5327" s="214"/>
      <c r="G5327" s="214"/>
      <c r="H5327" s="215"/>
      <c r="I5327" s="197" t="s">
        <v>2669</v>
      </c>
      <c r="J5327" s="202">
        <v>45477</v>
      </c>
    </row>
    <row r="5328" spans="1:10" ht="14.25" customHeight="1" x14ac:dyDescent="0.25">
      <c r="A5328" s="199" t="s">
        <v>2668</v>
      </c>
      <c r="B5328" s="213" t="s">
        <v>2667</v>
      </c>
      <c r="C5328" s="214"/>
      <c r="D5328" s="214"/>
      <c r="E5328" s="214"/>
      <c r="F5328" s="214"/>
      <c r="G5328" s="214"/>
      <c r="H5328" s="215"/>
      <c r="I5328" s="216" t="s">
        <v>2666</v>
      </c>
      <c r="J5328" s="217"/>
    </row>
    <row r="5329" spans="1:10" ht="14.25" customHeight="1" x14ac:dyDescent="0.25">
      <c r="A5329" s="218" t="s">
        <v>2665</v>
      </c>
      <c r="B5329" s="221" t="s">
        <v>2664</v>
      </c>
      <c r="C5329" s="222"/>
      <c r="D5329" s="222"/>
      <c r="E5329" s="222"/>
      <c r="F5329" s="222"/>
      <c r="G5329" s="222"/>
      <c r="H5329" s="223"/>
      <c r="I5329" s="197" t="s">
        <v>2663</v>
      </c>
      <c r="J5329" s="192" t="s">
        <v>2662</v>
      </c>
    </row>
    <row r="5330" spans="1:10" ht="14.25" customHeight="1" x14ac:dyDescent="0.25">
      <c r="A5330" s="219"/>
      <c r="B5330" s="224"/>
      <c r="C5330" s="225"/>
      <c r="D5330" s="225"/>
      <c r="E5330" s="225"/>
      <c r="F5330" s="225"/>
      <c r="G5330" s="225"/>
      <c r="H5330" s="226"/>
      <c r="I5330" s="198" t="s">
        <v>2661</v>
      </c>
      <c r="J5330" s="192" t="s">
        <v>2660</v>
      </c>
    </row>
    <row r="5331" spans="1:10" ht="14.25" customHeight="1" x14ac:dyDescent="0.25">
      <c r="A5331" s="219"/>
      <c r="B5331" s="224"/>
      <c r="C5331" s="225"/>
      <c r="D5331" s="225"/>
      <c r="E5331" s="225"/>
      <c r="F5331" s="225"/>
      <c r="G5331" s="225"/>
      <c r="H5331" s="226"/>
      <c r="I5331" s="216" t="s">
        <v>27</v>
      </c>
      <c r="J5331" s="217"/>
    </row>
    <row r="5332" spans="1:10" ht="14.25" customHeight="1" x14ac:dyDescent="0.25">
      <c r="A5332" s="219"/>
      <c r="B5332" s="227"/>
      <c r="C5332" s="228"/>
      <c r="D5332" s="228"/>
      <c r="E5332" s="228"/>
      <c r="F5332" s="228"/>
      <c r="G5332" s="228"/>
      <c r="H5332" s="229"/>
      <c r="I5332" s="197" t="s">
        <v>2659</v>
      </c>
      <c r="J5332" s="192" t="s">
        <v>2658</v>
      </c>
    </row>
    <row r="5333" spans="1:10" ht="14.25" customHeight="1" x14ac:dyDescent="0.25">
      <c r="A5333" s="220"/>
      <c r="B5333" s="230" t="s">
        <v>2383</v>
      </c>
      <c r="C5333" s="231"/>
      <c r="D5333" s="232"/>
      <c r="E5333" s="230" t="s">
        <v>2383</v>
      </c>
      <c r="F5333" s="231"/>
      <c r="G5333" s="231"/>
      <c r="H5333" s="232"/>
      <c r="I5333" s="197" t="s">
        <v>2657</v>
      </c>
      <c r="J5333" s="192" t="s">
        <v>2383</v>
      </c>
    </row>
    <row r="5334" spans="1:10" ht="14.25" customHeight="1" x14ac:dyDescent="0.25">
      <c r="A5334" s="197" t="s">
        <v>2656</v>
      </c>
      <c r="B5334" s="230" t="s">
        <v>2655</v>
      </c>
      <c r="C5334" s="231"/>
      <c r="D5334" s="231"/>
      <c r="E5334" s="231"/>
      <c r="F5334" s="231"/>
      <c r="G5334" s="231"/>
      <c r="H5334" s="231"/>
      <c r="I5334" s="231"/>
      <c r="J5334" s="232"/>
    </row>
    <row r="5335" spans="1:10" ht="14.25" customHeight="1" x14ac:dyDescent="0.25">
      <c r="A5335" s="239" t="s">
        <v>2627</v>
      </c>
      <c r="B5335" s="240"/>
      <c r="C5335" s="240"/>
      <c r="D5335" s="240"/>
      <c r="E5335" s="241"/>
      <c r="F5335" s="188">
        <v>15.43</v>
      </c>
      <c r="G5335" s="239" t="s">
        <v>2626</v>
      </c>
      <c r="H5335" s="240"/>
      <c r="I5335" s="241"/>
      <c r="J5335" s="188">
        <v>168.41</v>
      </c>
    </row>
    <row r="5336" spans="1:10" ht="14.25" customHeight="1" x14ac:dyDescent="0.25">
      <c r="A5336" s="239" t="s">
        <v>2625</v>
      </c>
      <c r="B5336" s="240"/>
      <c r="C5336" s="240"/>
      <c r="D5336" s="240"/>
      <c r="E5336" s="241"/>
      <c r="F5336" s="188">
        <v>18.309999999999999</v>
      </c>
      <c r="G5336" s="239" t="s">
        <v>2624</v>
      </c>
      <c r="H5336" s="240"/>
      <c r="I5336" s="241"/>
      <c r="J5336" s="188">
        <v>37.840000000000003</v>
      </c>
    </row>
    <row r="5337" spans="1:10" ht="14.25" customHeight="1" x14ac:dyDescent="0.25">
      <c r="A5337" s="239" t="s">
        <v>2623</v>
      </c>
      <c r="B5337" s="240"/>
      <c r="C5337" s="240"/>
      <c r="D5337" s="240"/>
      <c r="E5337" s="241"/>
      <c r="F5337" s="188">
        <v>33.74</v>
      </c>
      <c r="G5337" s="239" t="s">
        <v>2622</v>
      </c>
      <c r="H5337" s="240"/>
      <c r="I5337" s="241"/>
      <c r="J5337" s="188">
        <v>206.25</v>
      </c>
    </row>
    <row r="5338" spans="1:10" ht="14.25" customHeight="1" x14ac:dyDescent="0.25">
      <c r="A5338" s="196" t="s">
        <v>1200</v>
      </c>
      <c r="B5338" s="196" t="s">
        <v>2630</v>
      </c>
      <c r="C5338" s="196" t="s">
        <v>2820</v>
      </c>
      <c r="D5338" s="233" t="s">
        <v>718</v>
      </c>
      <c r="E5338" s="234"/>
      <c r="F5338" s="234"/>
      <c r="G5338" s="234"/>
      <c r="H5338" s="234"/>
      <c r="I5338" s="235"/>
      <c r="J5338" s="196" t="s">
        <v>1</v>
      </c>
    </row>
    <row r="5339" spans="1:10" ht="14.25" customHeight="1" x14ac:dyDescent="0.25">
      <c r="A5339" s="195" t="s">
        <v>74</v>
      </c>
      <c r="B5339" s="195" t="s">
        <v>75</v>
      </c>
      <c r="C5339" s="195" t="s">
        <v>29</v>
      </c>
      <c r="D5339" s="236" t="s">
        <v>30</v>
      </c>
      <c r="E5339" s="237"/>
      <c r="F5339" s="238"/>
      <c r="G5339" s="195" t="s">
        <v>2635</v>
      </c>
      <c r="H5339" s="195" t="s">
        <v>1465</v>
      </c>
      <c r="I5339" s="194" t="s">
        <v>2634</v>
      </c>
      <c r="J5339" s="193" t="s">
        <v>76</v>
      </c>
    </row>
    <row r="5340" spans="1:10" ht="14.25" customHeight="1" x14ac:dyDescent="0.25">
      <c r="A5340" s="192" t="s">
        <v>2643</v>
      </c>
      <c r="B5340" s="192" t="s">
        <v>2630</v>
      </c>
      <c r="C5340" s="192" t="s">
        <v>2780</v>
      </c>
      <c r="D5340" s="230" t="s">
        <v>2469</v>
      </c>
      <c r="E5340" s="231"/>
      <c r="F5340" s="232"/>
      <c r="G5340" s="192" t="s">
        <v>1</v>
      </c>
      <c r="H5340" s="191">
        <v>3.0200000000000001E-2</v>
      </c>
      <c r="I5340" s="190">
        <v>9.4057999999999993</v>
      </c>
      <c r="J5340" s="189">
        <v>0.28000000000000003</v>
      </c>
    </row>
    <row r="5341" spans="1:10" ht="14.25" customHeight="1" x14ac:dyDescent="0.25">
      <c r="A5341" s="192" t="s">
        <v>2643</v>
      </c>
      <c r="B5341" s="192" t="s">
        <v>2630</v>
      </c>
      <c r="C5341" s="192" t="s">
        <v>2819</v>
      </c>
      <c r="D5341" s="230" t="s">
        <v>1883</v>
      </c>
      <c r="E5341" s="231"/>
      <c r="F5341" s="232"/>
      <c r="G5341" s="192" t="s">
        <v>1</v>
      </c>
      <c r="H5341" s="191">
        <v>1</v>
      </c>
      <c r="I5341" s="190">
        <v>161.52699999999999</v>
      </c>
      <c r="J5341" s="189">
        <v>161.53</v>
      </c>
    </row>
    <row r="5342" spans="1:10" ht="14.25" customHeight="1" x14ac:dyDescent="0.25">
      <c r="A5342" s="192" t="s">
        <v>2631</v>
      </c>
      <c r="B5342" s="192" t="s">
        <v>2630</v>
      </c>
      <c r="C5342" s="192" t="s">
        <v>2723</v>
      </c>
      <c r="D5342" s="230" t="s">
        <v>2722</v>
      </c>
      <c r="E5342" s="231"/>
      <c r="F5342" s="232"/>
      <c r="G5342" s="192" t="s">
        <v>0</v>
      </c>
      <c r="H5342" s="191">
        <v>0.65373979999999998</v>
      </c>
      <c r="I5342" s="190">
        <v>6.7</v>
      </c>
      <c r="J5342" s="189">
        <v>9.58</v>
      </c>
    </row>
    <row r="5343" spans="1:10" ht="14.25" customHeight="1" x14ac:dyDescent="0.25">
      <c r="A5343" s="192" t="s">
        <v>2631</v>
      </c>
      <c r="B5343" s="192" t="s">
        <v>2630</v>
      </c>
      <c r="C5343" s="192" t="s">
        <v>2719</v>
      </c>
      <c r="D5343" s="230" t="s">
        <v>2718</v>
      </c>
      <c r="E5343" s="231"/>
      <c r="F5343" s="232"/>
      <c r="G5343" s="192" t="s">
        <v>0</v>
      </c>
      <c r="H5343" s="191">
        <v>0.65373979999999998</v>
      </c>
      <c r="I5343" s="190">
        <v>8.93</v>
      </c>
      <c r="J5343" s="189">
        <v>12.77</v>
      </c>
    </row>
    <row r="5344" spans="1:10" ht="14.25" customHeight="1" x14ac:dyDescent="0.25">
      <c r="A5344" s="239" t="s">
        <v>2627</v>
      </c>
      <c r="B5344" s="240"/>
      <c r="C5344" s="240"/>
      <c r="D5344" s="240"/>
      <c r="E5344" s="241"/>
      <c r="F5344" s="188">
        <v>10.220000000000001</v>
      </c>
      <c r="G5344" s="239" t="s">
        <v>2626</v>
      </c>
      <c r="H5344" s="240"/>
      <c r="I5344" s="241"/>
      <c r="J5344" s="188">
        <v>193.39</v>
      </c>
    </row>
    <row r="5345" spans="1:10" ht="14.25" customHeight="1" x14ac:dyDescent="0.25">
      <c r="A5345" s="239" t="s">
        <v>2625</v>
      </c>
      <c r="B5345" s="240"/>
      <c r="C5345" s="240"/>
      <c r="D5345" s="240"/>
      <c r="E5345" s="241"/>
      <c r="F5345" s="188">
        <v>12.12</v>
      </c>
      <c r="G5345" s="239" t="s">
        <v>2624</v>
      </c>
      <c r="H5345" s="240"/>
      <c r="I5345" s="241"/>
      <c r="J5345" s="188">
        <v>43.45</v>
      </c>
    </row>
    <row r="5346" spans="1:10" ht="14.25" customHeight="1" x14ac:dyDescent="0.25">
      <c r="A5346" s="239" t="s">
        <v>2623</v>
      </c>
      <c r="B5346" s="240"/>
      <c r="C5346" s="240"/>
      <c r="D5346" s="240"/>
      <c r="E5346" s="241"/>
      <c r="F5346" s="188">
        <v>22.34</v>
      </c>
      <c r="G5346" s="239" t="s">
        <v>2622</v>
      </c>
      <c r="H5346" s="240"/>
      <c r="I5346" s="241"/>
      <c r="J5346" s="188">
        <v>236.84</v>
      </c>
    </row>
    <row r="5347" spans="1:10" ht="14.25" customHeight="1" x14ac:dyDescent="0.25">
      <c r="A5347" s="196" t="s">
        <v>1201</v>
      </c>
      <c r="B5347" s="196" t="s">
        <v>2630</v>
      </c>
      <c r="C5347" s="196" t="s">
        <v>3185</v>
      </c>
      <c r="D5347" s="233" t="s">
        <v>719</v>
      </c>
      <c r="E5347" s="234"/>
      <c r="F5347" s="234"/>
      <c r="G5347" s="234"/>
      <c r="H5347" s="234"/>
      <c r="I5347" s="235"/>
      <c r="J5347" s="196" t="s">
        <v>1</v>
      </c>
    </row>
    <row r="5348" spans="1:10" ht="14.25" customHeight="1" x14ac:dyDescent="0.25">
      <c r="A5348" s="195" t="s">
        <v>74</v>
      </c>
      <c r="B5348" s="195" t="s">
        <v>75</v>
      </c>
      <c r="C5348" s="195" t="s">
        <v>29</v>
      </c>
      <c r="D5348" s="236" t="s">
        <v>30</v>
      </c>
      <c r="E5348" s="237"/>
      <c r="F5348" s="238"/>
      <c r="G5348" s="195" t="s">
        <v>2635</v>
      </c>
      <c r="H5348" s="195" t="s">
        <v>1465</v>
      </c>
      <c r="I5348" s="194" t="s">
        <v>2634</v>
      </c>
      <c r="J5348" s="193" t="s">
        <v>76</v>
      </c>
    </row>
    <row r="5349" spans="1:10" ht="14.25" customHeight="1" x14ac:dyDescent="0.25">
      <c r="A5349" s="192" t="s">
        <v>2643</v>
      </c>
      <c r="B5349" s="192" t="s">
        <v>2630</v>
      </c>
      <c r="C5349" s="192" t="s">
        <v>2780</v>
      </c>
      <c r="D5349" s="230" t="s">
        <v>2469</v>
      </c>
      <c r="E5349" s="231"/>
      <c r="F5349" s="232"/>
      <c r="G5349" s="192" t="s">
        <v>1</v>
      </c>
      <c r="H5349" s="191">
        <v>0.03</v>
      </c>
      <c r="I5349" s="190">
        <v>9.4057999999999993</v>
      </c>
      <c r="J5349" s="189">
        <v>0.28000000000000003</v>
      </c>
    </row>
    <row r="5350" spans="1:10" ht="14.25" customHeight="1" x14ac:dyDescent="0.25">
      <c r="A5350" s="192" t="s">
        <v>2643</v>
      </c>
      <c r="B5350" s="192" t="s">
        <v>2630</v>
      </c>
      <c r="C5350" s="192" t="s">
        <v>2733</v>
      </c>
      <c r="D5350" s="230" t="s">
        <v>2039</v>
      </c>
      <c r="E5350" s="231"/>
      <c r="F5350" s="232"/>
      <c r="G5350" s="192" t="s">
        <v>1606</v>
      </c>
      <c r="H5350" s="191">
        <v>7.0000000000000001E-3</v>
      </c>
      <c r="I5350" s="190">
        <v>31.611899999999999</v>
      </c>
      <c r="J5350" s="189">
        <v>0.22</v>
      </c>
    </row>
    <row r="5351" spans="1:10" ht="14.25" customHeight="1" x14ac:dyDescent="0.25">
      <c r="A5351" s="192" t="s">
        <v>2643</v>
      </c>
      <c r="B5351" s="192" t="s">
        <v>2630</v>
      </c>
      <c r="C5351" s="192" t="s">
        <v>3184</v>
      </c>
      <c r="D5351" s="230" t="s">
        <v>1822</v>
      </c>
      <c r="E5351" s="231"/>
      <c r="F5351" s="232"/>
      <c r="G5351" s="192" t="s">
        <v>1</v>
      </c>
      <c r="H5351" s="191">
        <v>1</v>
      </c>
      <c r="I5351" s="190">
        <v>75.213999999999999</v>
      </c>
      <c r="J5351" s="189">
        <v>75.209999999999994</v>
      </c>
    </row>
    <row r="5352" spans="1:10" ht="14.25" customHeight="1" x14ac:dyDescent="0.25">
      <c r="A5352" s="192" t="s">
        <v>2631</v>
      </c>
      <c r="B5352" s="192" t="s">
        <v>2630</v>
      </c>
      <c r="C5352" s="192" t="s">
        <v>2723</v>
      </c>
      <c r="D5352" s="230" t="s">
        <v>2722</v>
      </c>
      <c r="E5352" s="231"/>
      <c r="F5352" s="232"/>
      <c r="G5352" s="192" t="s">
        <v>0</v>
      </c>
      <c r="H5352" s="191">
        <v>0.4583489</v>
      </c>
      <c r="I5352" s="190">
        <v>6.7</v>
      </c>
      <c r="J5352" s="189">
        <v>6.71</v>
      </c>
    </row>
    <row r="5353" spans="1:10" ht="14.25" customHeight="1" x14ac:dyDescent="0.25">
      <c r="A5353" s="192" t="s">
        <v>2631</v>
      </c>
      <c r="B5353" s="192" t="s">
        <v>2630</v>
      </c>
      <c r="C5353" s="192" t="s">
        <v>2719</v>
      </c>
      <c r="D5353" s="230" t="s">
        <v>2718</v>
      </c>
      <c r="E5353" s="231"/>
      <c r="F5353" s="232"/>
      <c r="G5353" s="192" t="s">
        <v>0</v>
      </c>
      <c r="H5353" s="191">
        <v>0.4583489</v>
      </c>
      <c r="I5353" s="190">
        <v>8.93</v>
      </c>
      <c r="J5353" s="189">
        <v>8.9499999999999993</v>
      </c>
    </row>
    <row r="5354" spans="1:10" ht="14.25" customHeight="1" x14ac:dyDescent="0.25">
      <c r="A5354" s="239" t="s">
        <v>2627</v>
      </c>
      <c r="B5354" s="240"/>
      <c r="C5354" s="240"/>
      <c r="D5354" s="240"/>
      <c r="E5354" s="241"/>
      <c r="F5354" s="188">
        <v>7.16</v>
      </c>
      <c r="G5354" s="239" t="s">
        <v>2626</v>
      </c>
      <c r="H5354" s="240"/>
      <c r="I5354" s="241"/>
      <c r="J5354" s="188">
        <v>97.86</v>
      </c>
    </row>
    <row r="5355" spans="1:10" ht="14.25" customHeight="1" x14ac:dyDescent="0.25">
      <c r="A5355" s="239" t="s">
        <v>2625</v>
      </c>
      <c r="B5355" s="240"/>
      <c r="C5355" s="240"/>
      <c r="D5355" s="240"/>
      <c r="E5355" s="241"/>
      <c r="F5355" s="188">
        <v>8.5</v>
      </c>
      <c r="G5355" s="239" t="s">
        <v>2624</v>
      </c>
      <c r="H5355" s="240"/>
      <c r="I5355" s="241"/>
      <c r="J5355" s="188">
        <v>21.99</v>
      </c>
    </row>
    <row r="5356" spans="1:10" ht="14.25" customHeight="1" x14ac:dyDescent="0.25">
      <c r="A5356" s="239" t="s">
        <v>2623</v>
      </c>
      <c r="B5356" s="240"/>
      <c r="C5356" s="240"/>
      <c r="D5356" s="240"/>
      <c r="E5356" s="241"/>
      <c r="F5356" s="188">
        <v>15.66</v>
      </c>
      <c r="G5356" s="239" t="s">
        <v>2622</v>
      </c>
      <c r="H5356" s="240"/>
      <c r="I5356" s="241"/>
      <c r="J5356" s="188">
        <v>119.85</v>
      </c>
    </row>
    <row r="5357" spans="1:10" ht="14.25" customHeight="1" x14ac:dyDescent="0.25">
      <c r="A5357" s="196" t="s">
        <v>1202</v>
      </c>
      <c r="B5357" s="196" t="s">
        <v>2630</v>
      </c>
      <c r="C5357" s="196" t="s">
        <v>3187</v>
      </c>
      <c r="D5357" s="233" t="s">
        <v>720</v>
      </c>
      <c r="E5357" s="234"/>
      <c r="F5357" s="234"/>
      <c r="G5357" s="234"/>
      <c r="H5357" s="234"/>
      <c r="I5357" s="235"/>
      <c r="J5357" s="196" t="s">
        <v>1</v>
      </c>
    </row>
    <row r="5358" spans="1:10" ht="14.25" customHeight="1" x14ac:dyDescent="0.25">
      <c r="A5358" s="195" t="s">
        <v>74</v>
      </c>
      <c r="B5358" s="195" t="s">
        <v>75</v>
      </c>
      <c r="C5358" s="195" t="s">
        <v>29</v>
      </c>
      <c r="D5358" s="236" t="s">
        <v>30</v>
      </c>
      <c r="E5358" s="237"/>
      <c r="F5358" s="238"/>
      <c r="G5358" s="195" t="s">
        <v>2635</v>
      </c>
      <c r="H5358" s="195" t="s">
        <v>1465</v>
      </c>
      <c r="I5358" s="194" t="s">
        <v>2634</v>
      </c>
      <c r="J5358" s="193" t="s">
        <v>76</v>
      </c>
    </row>
    <row r="5359" spans="1:10" ht="14.25" customHeight="1" x14ac:dyDescent="0.25">
      <c r="A5359" s="192" t="s">
        <v>2643</v>
      </c>
      <c r="B5359" s="192" t="s">
        <v>2630</v>
      </c>
      <c r="C5359" s="192" t="s">
        <v>2780</v>
      </c>
      <c r="D5359" s="230" t="s">
        <v>2469</v>
      </c>
      <c r="E5359" s="231"/>
      <c r="F5359" s="232"/>
      <c r="G5359" s="192" t="s">
        <v>1</v>
      </c>
      <c r="H5359" s="191">
        <v>4.4999999999999998E-2</v>
      </c>
      <c r="I5359" s="190">
        <v>9.4057999999999993</v>
      </c>
      <c r="J5359" s="189">
        <v>0.42</v>
      </c>
    </row>
    <row r="5360" spans="1:10" ht="14.25" customHeight="1" x14ac:dyDescent="0.25">
      <c r="A5360" s="192" t="s">
        <v>2643</v>
      </c>
      <c r="B5360" s="192" t="s">
        <v>2630</v>
      </c>
      <c r="C5360" s="192" t="s">
        <v>2733</v>
      </c>
      <c r="D5360" s="230" t="s">
        <v>2039</v>
      </c>
      <c r="E5360" s="231"/>
      <c r="F5360" s="232"/>
      <c r="G5360" s="192" t="s">
        <v>1606</v>
      </c>
      <c r="H5360" s="191">
        <v>1.0999999999999999E-2</v>
      </c>
      <c r="I5360" s="190">
        <v>31.611899999999999</v>
      </c>
      <c r="J5360" s="189">
        <v>0.35</v>
      </c>
    </row>
    <row r="5361" spans="1:10" ht="14.25" customHeight="1" x14ac:dyDescent="0.25">
      <c r="A5361" s="192" t="s">
        <v>2643</v>
      </c>
      <c r="B5361" s="192" t="s">
        <v>2630</v>
      </c>
      <c r="C5361" s="192" t="s">
        <v>3186</v>
      </c>
      <c r="D5361" s="230" t="s">
        <v>1912</v>
      </c>
      <c r="E5361" s="231"/>
      <c r="F5361" s="232"/>
      <c r="G5361" s="192" t="s">
        <v>1</v>
      </c>
      <c r="H5361" s="191">
        <v>1</v>
      </c>
      <c r="I5361" s="190">
        <v>104.33069999999999</v>
      </c>
      <c r="J5361" s="189">
        <v>104.33</v>
      </c>
    </row>
    <row r="5362" spans="1:10" ht="14.25" customHeight="1" x14ac:dyDescent="0.25">
      <c r="A5362" s="192" t="s">
        <v>2631</v>
      </c>
      <c r="B5362" s="192" t="s">
        <v>2630</v>
      </c>
      <c r="C5362" s="192" t="s">
        <v>2723</v>
      </c>
      <c r="D5362" s="230" t="s">
        <v>2722</v>
      </c>
      <c r="E5362" s="231"/>
      <c r="F5362" s="232"/>
      <c r="G5362" s="192" t="s">
        <v>0</v>
      </c>
      <c r="H5362" s="191">
        <v>0.61193030000000004</v>
      </c>
      <c r="I5362" s="190">
        <v>6.7</v>
      </c>
      <c r="J5362" s="189">
        <v>8.9600000000000009</v>
      </c>
    </row>
    <row r="5363" spans="1:10" ht="14.25" customHeight="1" x14ac:dyDescent="0.25">
      <c r="A5363" s="192" t="s">
        <v>2631</v>
      </c>
      <c r="B5363" s="192" t="s">
        <v>2630</v>
      </c>
      <c r="C5363" s="192" t="s">
        <v>2719</v>
      </c>
      <c r="D5363" s="230" t="s">
        <v>2718</v>
      </c>
      <c r="E5363" s="231"/>
      <c r="F5363" s="232"/>
      <c r="G5363" s="192" t="s">
        <v>0</v>
      </c>
      <c r="H5363" s="191">
        <v>0.61193030000000004</v>
      </c>
      <c r="I5363" s="190">
        <v>8.93</v>
      </c>
      <c r="J5363" s="189">
        <v>11.95</v>
      </c>
    </row>
    <row r="5364" spans="1:10" ht="14.25" customHeight="1" x14ac:dyDescent="0.25">
      <c r="A5364" s="239" t="s">
        <v>2627</v>
      </c>
      <c r="B5364" s="240"/>
      <c r="C5364" s="240"/>
      <c r="D5364" s="240"/>
      <c r="E5364" s="241"/>
      <c r="F5364" s="188">
        <v>9.56</v>
      </c>
      <c r="G5364" s="239" t="s">
        <v>2626</v>
      </c>
      <c r="H5364" s="240"/>
      <c r="I5364" s="241"/>
      <c r="J5364" s="188">
        <v>134.66</v>
      </c>
    </row>
    <row r="5365" spans="1:10" ht="14.25" customHeight="1" x14ac:dyDescent="0.25">
      <c r="A5365" s="239" t="s">
        <v>2625</v>
      </c>
      <c r="B5365" s="240"/>
      <c r="C5365" s="240"/>
      <c r="D5365" s="240"/>
      <c r="E5365" s="241"/>
      <c r="F5365" s="188">
        <v>11.35</v>
      </c>
      <c r="G5365" s="239" t="s">
        <v>2624</v>
      </c>
      <c r="H5365" s="240"/>
      <c r="I5365" s="241"/>
      <c r="J5365" s="188">
        <v>30.26</v>
      </c>
    </row>
    <row r="5366" spans="1:10" ht="14.25" customHeight="1" x14ac:dyDescent="0.25">
      <c r="A5366" s="239" t="s">
        <v>2623</v>
      </c>
      <c r="B5366" s="240"/>
      <c r="C5366" s="240"/>
      <c r="D5366" s="240"/>
      <c r="E5366" s="241"/>
      <c r="F5366" s="188">
        <v>20.91</v>
      </c>
      <c r="G5366" s="239" t="s">
        <v>2622</v>
      </c>
      <c r="H5366" s="240"/>
      <c r="I5366" s="241"/>
      <c r="J5366" s="188">
        <v>164.92</v>
      </c>
    </row>
    <row r="5367" spans="1:10" ht="14.25" customHeight="1" x14ac:dyDescent="0.25">
      <c r="A5367" s="196" t="s">
        <v>1203</v>
      </c>
      <c r="B5367" s="196" t="s">
        <v>2630</v>
      </c>
      <c r="C5367" s="196" t="s">
        <v>3185</v>
      </c>
      <c r="D5367" s="233" t="s">
        <v>719</v>
      </c>
      <c r="E5367" s="234"/>
      <c r="F5367" s="234"/>
      <c r="G5367" s="234"/>
      <c r="H5367" s="234"/>
      <c r="I5367" s="235"/>
      <c r="J5367" s="196" t="s">
        <v>1</v>
      </c>
    </row>
    <row r="5368" spans="1:10" ht="14.25" customHeight="1" x14ac:dyDescent="0.25">
      <c r="A5368" s="195" t="s">
        <v>74</v>
      </c>
      <c r="B5368" s="195" t="s">
        <v>75</v>
      </c>
      <c r="C5368" s="195" t="s">
        <v>29</v>
      </c>
      <c r="D5368" s="236" t="s">
        <v>30</v>
      </c>
      <c r="E5368" s="237"/>
      <c r="F5368" s="238"/>
      <c r="G5368" s="195" t="s">
        <v>2635</v>
      </c>
      <c r="H5368" s="195" t="s">
        <v>1465</v>
      </c>
      <c r="I5368" s="194" t="s">
        <v>2634</v>
      </c>
      <c r="J5368" s="193" t="s">
        <v>76</v>
      </c>
    </row>
    <row r="5369" spans="1:10" ht="14.25" customHeight="1" x14ac:dyDescent="0.25">
      <c r="A5369" s="192" t="s">
        <v>2643</v>
      </c>
      <c r="B5369" s="192" t="s">
        <v>2630</v>
      </c>
      <c r="C5369" s="192" t="s">
        <v>2780</v>
      </c>
      <c r="D5369" s="230" t="s">
        <v>2469</v>
      </c>
      <c r="E5369" s="231"/>
      <c r="F5369" s="232"/>
      <c r="G5369" s="192" t="s">
        <v>1</v>
      </c>
      <c r="H5369" s="191">
        <v>0.03</v>
      </c>
      <c r="I5369" s="190">
        <v>9.4057999999999993</v>
      </c>
      <c r="J5369" s="189">
        <v>0.28000000000000003</v>
      </c>
    </row>
    <row r="5370" spans="1:10" ht="14.25" customHeight="1" x14ac:dyDescent="0.25">
      <c r="A5370" s="192" t="s">
        <v>2643</v>
      </c>
      <c r="B5370" s="192" t="s">
        <v>2630</v>
      </c>
      <c r="C5370" s="192" t="s">
        <v>2733</v>
      </c>
      <c r="D5370" s="230" t="s">
        <v>2039</v>
      </c>
      <c r="E5370" s="231"/>
      <c r="F5370" s="232"/>
      <c r="G5370" s="192" t="s">
        <v>1606</v>
      </c>
      <c r="H5370" s="191">
        <v>7.0000000000000001E-3</v>
      </c>
      <c r="I5370" s="190">
        <v>31.611899999999999</v>
      </c>
      <c r="J5370" s="189">
        <v>0.22</v>
      </c>
    </row>
    <row r="5371" spans="1:10" ht="14.25" customHeight="1" x14ac:dyDescent="0.25">
      <c r="A5371" s="192" t="s">
        <v>2643</v>
      </c>
      <c r="B5371" s="192" t="s">
        <v>2630</v>
      </c>
      <c r="C5371" s="192" t="s">
        <v>3184</v>
      </c>
      <c r="D5371" s="230" t="s">
        <v>1822</v>
      </c>
      <c r="E5371" s="231"/>
      <c r="F5371" s="232"/>
      <c r="G5371" s="192" t="s">
        <v>1</v>
      </c>
      <c r="H5371" s="191">
        <v>1</v>
      </c>
      <c r="I5371" s="190">
        <v>75.213999999999999</v>
      </c>
      <c r="J5371" s="189">
        <v>75.209999999999994</v>
      </c>
    </row>
    <row r="5372" spans="1:10" ht="14.25" customHeight="1" x14ac:dyDescent="0.25">
      <c r="A5372" s="192" t="s">
        <v>2631</v>
      </c>
      <c r="B5372" s="192" t="s">
        <v>2630</v>
      </c>
      <c r="C5372" s="192" t="s">
        <v>2723</v>
      </c>
      <c r="D5372" s="230" t="s">
        <v>2722</v>
      </c>
      <c r="E5372" s="231"/>
      <c r="F5372" s="232"/>
      <c r="G5372" s="192" t="s">
        <v>0</v>
      </c>
      <c r="H5372" s="191">
        <v>0.4583489</v>
      </c>
      <c r="I5372" s="190">
        <v>6.7</v>
      </c>
      <c r="J5372" s="189">
        <v>6.71</v>
      </c>
    </row>
    <row r="5373" spans="1:10" ht="14.25" customHeight="1" x14ac:dyDescent="0.25">
      <c r="A5373" s="192" t="s">
        <v>2631</v>
      </c>
      <c r="B5373" s="192" t="s">
        <v>2630</v>
      </c>
      <c r="C5373" s="192" t="s">
        <v>2719</v>
      </c>
      <c r="D5373" s="230" t="s">
        <v>2718</v>
      </c>
      <c r="E5373" s="231"/>
      <c r="F5373" s="232"/>
      <c r="G5373" s="192" t="s">
        <v>0</v>
      </c>
      <c r="H5373" s="191">
        <v>0.4583489</v>
      </c>
      <c r="I5373" s="190">
        <v>8.93</v>
      </c>
      <c r="J5373" s="189">
        <v>8.9499999999999993</v>
      </c>
    </row>
    <row r="5374" spans="1:10" ht="14.25" customHeight="1" x14ac:dyDescent="0.25">
      <c r="A5374" s="239" t="s">
        <v>2627</v>
      </c>
      <c r="B5374" s="240"/>
      <c r="C5374" s="240"/>
      <c r="D5374" s="240"/>
      <c r="E5374" s="241"/>
      <c r="F5374" s="188">
        <v>7.16</v>
      </c>
      <c r="G5374" s="239" t="s">
        <v>2626</v>
      </c>
      <c r="H5374" s="240"/>
      <c r="I5374" s="241"/>
      <c r="J5374" s="188">
        <v>97.86</v>
      </c>
    </row>
    <row r="5375" spans="1:10" ht="14.25" customHeight="1" x14ac:dyDescent="0.25">
      <c r="A5375" s="239" t="s">
        <v>2625</v>
      </c>
      <c r="B5375" s="240"/>
      <c r="C5375" s="240"/>
      <c r="D5375" s="240"/>
      <c r="E5375" s="241"/>
      <c r="F5375" s="188">
        <v>8.5</v>
      </c>
      <c r="G5375" s="239" t="s">
        <v>2624</v>
      </c>
      <c r="H5375" s="240"/>
      <c r="I5375" s="241"/>
      <c r="J5375" s="188">
        <v>21.99</v>
      </c>
    </row>
    <row r="5376" spans="1:10" ht="14.25" customHeight="1" x14ac:dyDescent="0.25">
      <c r="A5376" s="239" t="s">
        <v>2623</v>
      </c>
      <c r="B5376" s="240"/>
      <c r="C5376" s="240"/>
      <c r="D5376" s="240"/>
      <c r="E5376" s="241"/>
      <c r="F5376" s="188">
        <v>15.66</v>
      </c>
      <c r="G5376" s="239" t="s">
        <v>2622</v>
      </c>
      <c r="H5376" s="240"/>
      <c r="I5376" s="241"/>
      <c r="J5376" s="188">
        <v>119.85</v>
      </c>
    </row>
    <row r="5377" spans="1:10" ht="14.25" customHeight="1" x14ac:dyDescent="0.25">
      <c r="A5377" s="196" t="s">
        <v>1204</v>
      </c>
      <c r="B5377" s="196" t="s">
        <v>2630</v>
      </c>
      <c r="C5377" s="196" t="s">
        <v>3194</v>
      </c>
      <c r="D5377" s="233" t="s">
        <v>723</v>
      </c>
      <c r="E5377" s="234"/>
      <c r="F5377" s="234"/>
      <c r="G5377" s="234"/>
      <c r="H5377" s="234"/>
      <c r="I5377" s="235"/>
      <c r="J5377" s="196" t="s">
        <v>1</v>
      </c>
    </row>
    <row r="5378" spans="1:10" ht="14.25" customHeight="1" x14ac:dyDescent="0.25">
      <c r="A5378" s="195" t="s">
        <v>74</v>
      </c>
      <c r="B5378" s="195" t="s">
        <v>75</v>
      </c>
      <c r="C5378" s="195" t="s">
        <v>29</v>
      </c>
      <c r="D5378" s="236" t="s">
        <v>30</v>
      </c>
      <c r="E5378" s="237"/>
      <c r="F5378" s="238"/>
      <c r="G5378" s="195" t="s">
        <v>2635</v>
      </c>
      <c r="H5378" s="195" t="s">
        <v>1465</v>
      </c>
      <c r="I5378" s="194" t="s">
        <v>2634</v>
      </c>
      <c r="J5378" s="193" t="s">
        <v>76</v>
      </c>
    </row>
    <row r="5379" spans="1:10" ht="14.25" customHeight="1" x14ac:dyDescent="0.25">
      <c r="A5379" s="192" t="s">
        <v>2643</v>
      </c>
      <c r="B5379" s="192" t="s">
        <v>2630</v>
      </c>
      <c r="C5379" s="192" t="s">
        <v>2780</v>
      </c>
      <c r="D5379" s="230" t="s">
        <v>2469</v>
      </c>
      <c r="E5379" s="231"/>
      <c r="F5379" s="232"/>
      <c r="G5379" s="192" t="s">
        <v>1</v>
      </c>
      <c r="H5379" s="191">
        <v>3.0200000000000001E-2</v>
      </c>
      <c r="I5379" s="190">
        <v>9.4057999999999993</v>
      </c>
      <c r="J5379" s="189">
        <v>0.28000000000000003</v>
      </c>
    </row>
    <row r="5380" spans="1:10" ht="22.9" customHeight="1" x14ac:dyDescent="0.25">
      <c r="A5380" s="192" t="s">
        <v>2643</v>
      </c>
      <c r="B5380" s="192" t="s">
        <v>2630</v>
      </c>
      <c r="C5380" s="192" t="s">
        <v>3193</v>
      </c>
      <c r="D5380" s="230" t="s">
        <v>2086</v>
      </c>
      <c r="E5380" s="231"/>
      <c r="F5380" s="232"/>
      <c r="G5380" s="192" t="s">
        <v>1</v>
      </c>
      <c r="H5380" s="191">
        <v>1</v>
      </c>
      <c r="I5380" s="190">
        <v>323.5077</v>
      </c>
      <c r="J5380" s="189">
        <v>323.51</v>
      </c>
    </row>
    <row r="5381" spans="1:10" ht="14.25" customHeight="1" x14ac:dyDescent="0.25">
      <c r="A5381" s="192" t="s">
        <v>2631</v>
      </c>
      <c r="B5381" s="192" t="s">
        <v>2630</v>
      </c>
      <c r="C5381" s="192" t="s">
        <v>2723</v>
      </c>
      <c r="D5381" s="230" t="s">
        <v>2722</v>
      </c>
      <c r="E5381" s="231"/>
      <c r="F5381" s="232"/>
      <c r="G5381" s="192" t="s">
        <v>0</v>
      </c>
      <c r="H5381" s="191">
        <v>0.68572370000000005</v>
      </c>
      <c r="I5381" s="190">
        <v>6.7</v>
      </c>
      <c r="J5381" s="189">
        <v>10.050000000000001</v>
      </c>
    </row>
    <row r="5382" spans="1:10" ht="14.25" customHeight="1" x14ac:dyDescent="0.25">
      <c r="A5382" s="192" t="s">
        <v>2631</v>
      </c>
      <c r="B5382" s="192" t="s">
        <v>2630</v>
      </c>
      <c r="C5382" s="192" t="s">
        <v>2719</v>
      </c>
      <c r="D5382" s="230" t="s">
        <v>2718</v>
      </c>
      <c r="E5382" s="231"/>
      <c r="F5382" s="232"/>
      <c r="G5382" s="192" t="s">
        <v>0</v>
      </c>
      <c r="H5382" s="191">
        <v>0.68572370000000005</v>
      </c>
      <c r="I5382" s="190">
        <v>8.93</v>
      </c>
      <c r="J5382" s="189">
        <v>13.39</v>
      </c>
    </row>
    <row r="5383" spans="1:10" ht="14.25" customHeight="1" x14ac:dyDescent="0.25">
      <c r="A5383" s="239" t="s">
        <v>2627</v>
      </c>
      <c r="B5383" s="240"/>
      <c r="C5383" s="240"/>
      <c r="D5383" s="240"/>
      <c r="E5383" s="241"/>
      <c r="F5383" s="188">
        <v>10.72</v>
      </c>
      <c r="G5383" s="239" t="s">
        <v>2626</v>
      </c>
      <c r="H5383" s="240"/>
      <c r="I5383" s="241"/>
      <c r="J5383" s="188">
        <v>356.92</v>
      </c>
    </row>
    <row r="5384" spans="1:10" ht="14.25" customHeight="1" x14ac:dyDescent="0.25">
      <c r="A5384" s="239" t="s">
        <v>2625</v>
      </c>
      <c r="B5384" s="240"/>
      <c r="C5384" s="240"/>
      <c r="D5384" s="240"/>
      <c r="E5384" s="241"/>
      <c r="F5384" s="188">
        <v>12.72</v>
      </c>
      <c r="G5384" s="239" t="s">
        <v>2624</v>
      </c>
      <c r="H5384" s="240"/>
      <c r="I5384" s="241"/>
      <c r="J5384" s="188">
        <v>80.2</v>
      </c>
    </row>
    <row r="5385" spans="1:10" ht="14.25" customHeight="1" x14ac:dyDescent="0.25">
      <c r="A5385" s="239" t="s">
        <v>2623</v>
      </c>
      <c r="B5385" s="240"/>
      <c r="C5385" s="240"/>
      <c r="D5385" s="240"/>
      <c r="E5385" s="241"/>
      <c r="F5385" s="188">
        <v>23.44</v>
      </c>
      <c r="G5385" s="239" t="s">
        <v>2622</v>
      </c>
      <c r="H5385" s="240"/>
      <c r="I5385" s="241"/>
      <c r="J5385" s="188">
        <v>437.12</v>
      </c>
    </row>
    <row r="5386" spans="1:10" ht="14.25" customHeight="1" x14ac:dyDescent="0.25">
      <c r="A5386" s="196" t="s">
        <v>1205</v>
      </c>
      <c r="B5386" s="196" t="s">
        <v>2630</v>
      </c>
      <c r="C5386" s="196" t="s">
        <v>3178</v>
      </c>
      <c r="D5386" s="233" t="s">
        <v>724</v>
      </c>
      <c r="E5386" s="234"/>
      <c r="F5386" s="234"/>
      <c r="G5386" s="234"/>
      <c r="H5386" s="234"/>
      <c r="I5386" s="235"/>
      <c r="J5386" s="196" t="s">
        <v>10</v>
      </c>
    </row>
    <row r="5387" spans="1:10" ht="14.25" customHeight="1" x14ac:dyDescent="0.25">
      <c r="A5387" s="195" t="s">
        <v>74</v>
      </c>
      <c r="B5387" s="195" t="s">
        <v>75</v>
      </c>
      <c r="C5387" s="195" t="s">
        <v>29</v>
      </c>
      <c r="D5387" s="236" t="s">
        <v>30</v>
      </c>
      <c r="E5387" s="237"/>
      <c r="F5387" s="238"/>
      <c r="G5387" s="195" t="s">
        <v>2635</v>
      </c>
      <c r="H5387" s="195" t="s">
        <v>1465</v>
      </c>
      <c r="I5387" s="194" t="s">
        <v>2634</v>
      </c>
      <c r="J5387" s="193" t="s">
        <v>76</v>
      </c>
    </row>
    <row r="5388" spans="1:10" ht="22.9" customHeight="1" x14ac:dyDescent="0.25">
      <c r="A5388" s="192" t="s">
        <v>2643</v>
      </c>
      <c r="B5388" s="192" t="s">
        <v>2630</v>
      </c>
      <c r="C5388" s="192" t="s">
        <v>3177</v>
      </c>
      <c r="D5388" s="230" t="s">
        <v>1649</v>
      </c>
      <c r="E5388" s="231"/>
      <c r="F5388" s="232"/>
      <c r="G5388" s="192" t="s">
        <v>10</v>
      </c>
      <c r="H5388" s="191">
        <v>1.0389999999999999</v>
      </c>
      <c r="I5388" s="190">
        <v>58.646500000000003</v>
      </c>
      <c r="J5388" s="189">
        <v>60.93</v>
      </c>
    </row>
    <row r="5389" spans="1:10" ht="14.25" customHeight="1" x14ac:dyDescent="0.25">
      <c r="A5389" s="192" t="s">
        <v>2631</v>
      </c>
      <c r="B5389" s="192" t="s">
        <v>2630</v>
      </c>
      <c r="C5389" s="192" t="s">
        <v>2723</v>
      </c>
      <c r="D5389" s="230" t="s">
        <v>2722</v>
      </c>
      <c r="E5389" s="231"/>
      <c r="F5389" s="232"/>
      <c r="G5389" s="192" t="s">
        <v>0</v>
      </c>
      <c r="H5389" s="191">
        <v>0.33474789999999999</v>
      </c>
      <c r="I5389" s="190">
        <v>6.7</v>
      </c>
      <c r="J5389" s="189">
        <v>4.9000000000000004</v>
      </c>
    </row>
    <row r="5390" spans="1:10" ht="14.25" customHeight="1" x14ac:dyDescent="0.25">
      <c r="A5390" s="192" t="s">
        <v>2631</v>
      </c>
      <c r="B5390" s="192" t="s">
        <v>2630</v>
      </c>
      <c r="C5390" s="192" t="s">
        <v>2719</v>
      </c>
      <c r="D5390" s="230" t="s">
        <v>2718</v>
      </c>
      <c r="E5390" s="231"/>
      <c r="F5390" s="232"/>
      <c r="G5390" s="192" t="s">
        <v>0</v>
      </c>
      <c r="H5390" s="191">
        <v>0.33474789999999999</v>
      </c>
      <c r="I5390" s="190">
        <v>8.93</v>
      </c>
      <c r="J5390" s="189">
        <v>6.54</v>
      </c>
    </row>
    <row r="5391" spans="1:10" ht="14.25" customHeight="1" x14ac:dyDescent="0.25">
      <c r="A5391" s="239" t="s">
        <v>2627</v>
      </c>
      <c r="B5391" s="240"/>
      <c r="C5391" s="240"/>
      <c r="D5391" s="240"/>
      <c r="E5391" s="241"/>
      <c r="F5391" s="188">
        <v>5.23</v>
      </c>
      <c r="G5391" s="239" t="s">
        <v>2626</v>
      </c>
      <c r="H5391" s="240"/>
      <c r="I5391" s="241"/>
      <c r="J5391" s="188">
        <v>77.11</v>
      </c>
    </row>
    <row r="5392" spans="1:10" ht="14.25" customHeight="1" x14ac:dyDescent="0.25">
      <c r="A5392" s="239" t="s">
        <v>2625</v>
      </c>
      <c r="B5392" s="240"/>
      <c r="C5392" s="240"/>
      <c r="D5392" s="240"/>
      <c r="E5392" s="241"/>
      <c r="F5392" s="188">
        <v>6.21</v>
      </c>
      <c r="G5392" s="239" t="s">
        <v>2624</v>
      </c>
      <c r="H5392" s="240"/>
      <c r="I5392" s="241"/>
      <c r="J5392" s="188">
        <v>17.329999999999998</v>
      </c>
    </row>
    <row r="5393" spans="1:10" ht="14.25" customHeight="1" x14ac:dyDescent="0.25">
      <c r="A5393" s="239" t="s">
        <v>2623</v>
      </c>
      <c r="B5393" s="240"/>
      <c r="C5393" s="240"/>
      <c r="D5393" s="240"/>
      <c r="E5393" s="241"/>
      <c r="F5393" s="188">
        <v>11.44</v>
      </c>
      <c r="G5393" s="239" t="s">
        <v>2622</v>
      </c>
      <c r="H5393" s="240"/>
      <c r="I5393" s="241"/>
      <c r="J5393" s="188">
        <v>94.44</v>
      </c>
    </row>
    <row r="5394" spans="1:10" ht="14.25" customHeight="1" x14ac:dyDescent="0.25">
      <c r="A5394" s="196" t="s">
        <v>1206</v>
      </c>
      <c r="B5394" s="196" t="s">
        <v>2630</v>
      </c>
      <c r="C5394" s="196" t="s">
        <v>3192</v>
      </c>
      <c r="D5394" s="233" t="s">
        <v>727</v>
      </c>
      <c r="E5394" s="234"/>
      <c r="F5394" s="234"/>
      <c r="G5394" s="234"/>
      <c r="H5394" s="234"/>
      <c r="I5394" s="235"/>
      <c r="J5394" s="196" t="s">
        <v>1</v>
      </c>
    </row>
    <row r="5395" spans="1:10" ht="14.25" customHeight="1" x14ac:dyDescent="0.25">
      <c r="A5395" s="195" t="s">
        <v>74</v>
      </c>
      <c r="B5395" s="195" t="s">
        <v>75</v>
      </c>
      <c r="C5395" s="195" t="s">
        <v>29</v>
      </c>
      <c r="D5395" s="236" t="s">
        <v>30</v>
      </c>
      <c r="E5395" s="237"/>
      <c r="F5395" s="238"/>
      <c r="G5395" s="195" t="s">
        <v>2635</v>
      </c>
      <c r="H5395" s="195" t="s">
        <v>1465</v>
      </c>
      <c r="I5395" s="194" t="s">
        <v>2634</v>
      </c>
      <c r="J5395" s="193" t="s">
        <v>76</v>
      </c>
    </row>
    <row r="5396" spans="1:10" ht="14.25" customHeight="1" x14ac:dyDescent="0.25">
      <c r="A5396" s="192" t="s">
        <v>2643</v>
      </c>
      <c r="B5396" s="192" t="s">
        <v>2630</v>
      </c>
      <c r="C5396" s="192" t="s">
        <v>2780</v>
      </c>
      <c r="D5396" s="230" t="s">
        <v>2469</v>
      </c>
      <c r="E5396" s="231"/>
      <c r="F5396" s="232"/>
      <c r="G5396" s="192" t="s">
        <v>1</v>
      </c>
      <c r="H5396" s="191">
        <v>0.03</v>
      </c>
      <c r="I5396" s="190">
        <v>9.4057999999999993</v>
      </c>
      <c r="J5396" s="189">
        <v>0.28000000000000003</v>
      </c>
    </row>
    <row r="5397" spans="1:10" ht="14.25" customHeight="1" x14ac:dyDescent="0.25">
      <c r="A5397" s="192" t="s">
        <v>2643</v>
      </c>
      <c r="B5397" s="192" t="s">
        <v>2630</v>
      </c>
      <c r="C5397" s="192" t="s">
        <v>2733</v>
      </c>
      <c r="D5397" s="230" t="s">
        <v>2039</v>
      </c>
      <c r="E5397" s="231"/>
      <c r="F5397" s="232"/>
      <c r="G5397" s="192" t="s">
        <v>1606</v>
      </c>
      <c r="H5397" s="191">
        <v>7.0000000000000001E-3</v>
      </c>
      <c r="I5397" s="190">
        <v>31.611899999999999</v>
      </c>
      <c r="J5397" s="189">
        <v>0.22</v>
      </c>
    </row>
    <row r="5398" spans="1:10" ht="14.25" customHeight="1" x14ac:dyDescent="0.25">
      <c r="A5398" s="192" t="s">
        <v>2643</v>
      </c>
      <c r="B5398" s="192" t="s">
        <v>2630</v>
      </c>
      <c r="C5398" s="192" t="s">
        <v>3191</v>
      </c>
      <c r="D5398" s="230" t="s">
        <v>2226</v>
      </c>
      <c r="E5398" s="231"/>
      <c r="F5398" s="232"/>
      <c r="G5398" s="192" t="s">
        <v>1</v>
      </c>
      <c r="H5398" s="191">
        <v>1</v>
      </c>
      <c r="I5398" s="190">
        <v>139.58009999999999</v>
      </c>
      <c r="J5398" s="189">
        <v>139.58000000000001</v>
      </c>
    </row>
    <row r="5399" spans="1:10" ht="3" customHeight="1" x14ac:dyDescent="0.25"/>
    <row r="5400" spans="1:10" ht="11.25" customHeight="1" x14ac:dyDescent="0.25">
      <c r="A5400" s="242" t="s">
        <v>2621</v>
      </c>
      <c r="B5400" s="242"/>
      <c r="C5400" s="242"/>
      <c r="D5400" s="242"/>
      <c r="E5400" s="242"/>
      <c r="F5400" s="242"/>
      <c r="G5400" s="242"/>
      <c r="H5400" s="242"/>
      <c r="I5400" s="242"/>
      <c r="J5400" s="242"/>
    </row>
    <row r="5401" spans="1:10" ht="11.25" customHeight="1" x14ac:dyDescent="0.25">
      <c r="A5401" s="242" t="s">
        <v>2620</v>
      </c>
      <c r="B5401" s="242"/>
      <c r="C5401" s="242"/>
      <c r="D5401" s="242"/>
      <c r="E5401" s="242"/>
      <c r="F5401" s="242"/>
      <c r="G5401" s="242"/>
      <c r="H5401" s="242"/>
      <c r="I5401" s="242"/>
      <c r="J5401" s="242"/>
    </row>
    <row r="5402" spans="1:10" ht="11.25" customHeight="1" x14ac:dyDescent="0.25">
      <c r="A5402" s="242" t="s">
        <v>2619</v>
      </c>
      <c r="B5402" s="242"/>
      <c r="C5402" s="242"/>
      <c r="D5402" s="242"/>
      <c r="E5402" s="242"/>
      <c r="F5402" s="242"/>
      <c r="G5402" s="242"/>
      <c r="H5402" s="242"/>
      <c r="I5402" s="242"/>
      <c r="J5402" s="242"/>
    </row>
    <row r="5403" spans="1:10" ht="70.900000000000006" customHeight="1" x14ac:dyDescent="0.25"/>
    <row r="5404" spans="1:10" ht="14.25" customHeight="1" x14ac:dyDescent="0.25">
      <c r="A5404" s="210" t="s">
        <v>2673</v>
      </c>
      <c r="B5404" s="211"/>
      <c r="C5404" s="211"/>
      <c r="D5404" s="211"/>
      <c r="E5404" s="211"/>
      <c r="F5404" s="211"/>
      <c r="G5404" s="211"/>
      <c r="H5404" s="211"/>
      <c r="I5404" s="211"/>
      <c r="J5404" s="212"/>
    </row>
    <row r="5405" spans="1:10" ht="14.25" customHeight="1" x14ac:dyDescent="0.25">
      <c r="A5405" s="200" t="s">
        <v>2672</v>
      </c>
      <c r="B5405" s="213" t="s">
        <v>77</v>
      </c>
      <c r="C5405" s="214"/>
      <c r="D5405" s="214"/>
      <c r="E5405" s="214"/>
      <c r="F5405" s="214"/>
      <c r="G5405" s="214"/>
      <c r="H5405" s="215"/>
      <c r="I5405" s="197" t="s">
        <v>2671</v>
      </c>
      <c r="J5405" s="192" t="s">
        <v>3190</v>
      </c>
    </row>
    <row r="5406" spans="1:10" ht="14.25" customHeight="1" x14ac:dyDescent="0.25">
      <c r="A5406" s="200" t="s">
        <v>81</v>
      </c>
      <c r="B5406" s="213" t="s">
        <v>85</v>
      </c>
      <c r="C5406" s="214"/>
      <c r="D5406" s="214"/>
      <c r="E5406" s="214"/>
      <c r="F5406" s="214"/>
      <c r="G5406" s="214"/>
      <c r="H5406" s="215"/>
      <c r="I5406" s="197" t="s">
        <v>2669</v>
      </c>
      <c r="J5406" s="202">
        <v>45477</v>
      </c>
    </row>
    <row r="5407" spans="1:10" ht="14.25" customHeight="1" x14ac:dyDescent="0.25">
      <c r="A5407" s="199" t="s">
        <v>2668</v>
      </c>
      <c r="B5407" s="213" t="s">
        <v>2667</v>
      </c>
      <c r="C5407" s="214"/>
      <c r="D5407" s="214"/>
      <c r="E5407" s="214"/>
      <c r="F5407" s="214"/>
      <c r="G5407" s="214"/>
      <c r="H5407" s="215"/>
      <c r="I5407" s="216" t="s">
        <v>2666</v>
      </c>
      <c r="J5407" s="217"/>
    </row>
    <row r="5408" spans="1:10" ht="14.25" customHeight="1" x14ac:dyDescent="0.25">
      <c r="A5408" s="218" t="s">
        <v>2665</v>
      </c>
      <c r="B5408" s="221" t="s">
        <v>2664</v>
      </c>
      <c r="C5408" s="222"/>
      <c r="D5408" s="222"/>
      <c r="E5408" s="222"/>
      <c r="F5408" s="222"/>
      <c r="G5408" s="222"/>
      <c r="H5408" s="223"/>
      <c r="I5408" s="197" t="s">
        <v>2663</v>
      </c>
      <c r="J5408" s="192" t="s">
        <v>2662</v>
      </c>
    </row>
    <row r="5409" spans="1:10" ht="14.25" customHeight="1" x14ac:dyDescent="0.25">
      <c r="A5409" s="219"/>
      <c r="B5409" s="224"/>
      <c r="C5409" s="225"/>
      <c r="D5409" s="225"/>
      <c r="E5409" s="225"/>
      <c r="F5409" s="225"/>
      <c r="G5409" s="225"/>
      <c r="H5409" s="226"/>
      <c r="I5409" s="198" t="s">
        <v>2661</v>
      </c>
      <c r="J5409" s="192" t="s">
        <v>2660</v>
      </c>
    </row>
    <row r="5410" spans="1:10" ht="14.25" customHeight="1" x14ac:dyDescent="0.25">
      <c r="A5410" s="219"/>
      <c r="B5410" s="224"/>
      <c r="C5410" s="225"/>
      <c r="D5410" s="225"/>
      <c r="E5410" s="225"/>
      <c r="F5410" s="225"/>
      <c r="G5410" s="225"/>
      <c r="H5410" s="226"/>
      <c r="I5410" s="216" t="s">
        <v>27</v>
      </c>
      <c r="J5410" s="217"/>
    </row>
    <row r="5411" spans="1:10" ht="14.25" customHeight="1" x14ac:dyDescent="0.25">
      <c r="A5411" s="219"/>
      <c r="B5411" s="227"/>
      <c r="C5411" s="228"/>
      <c r="D5411" s="228"/>
      <c r="E5411" s="228"/>
      <c r="F5411" s="228"/>
      <c r="G5411" s="228"/>
      <c r="H5411" s="229"/>
      <c r="I5411" s="197" t="s">
        <v>2659</v>
      </c>
      <c r="J5411" s="192" t="s">
        <v>2658</v>
      </c>
    </row>
    <row r="5412" spans="1:10" ht="14.25" customHeight="1" x14ac:dyDescent="0.25">
      <c r="A5412" s="220"/>
      <c r="B5412" s="230" t="s">
        <v>2383</v>
      </c>
      <c r="C5412" s="231"/>
      <c r="D5412" s="232"/>
      <c r="E5412" s="230" t="s">
        <v>2383</v>
      </c>
      <c r="F5412" s="231"/>
      <c r="G5412" s="231"/>
      <c r="H5412" s="232"/>
      <c r="I5412" s="197" t="s">
        <v>2657</v>
      </c>
      <c r="J5412" s="192" t="s">
        <v>2383</v>
      </c>
    </row>
    <row r="5413" spans="1:10" ht="14.25" customHeight="1" x14ac:dyDescent="0.25">
      <c r="A5413" s="197" t="s">
        <v>2656</v>
      </c>
      <c r="B5413" s="230" t="s">
        <v>2655</v>
      </c>
      <c r="C5413" s="231"/>
      <c r="D5413" s="231"/>
      <c r="E5413" s="231"/>
      <c r="F5413" s="231"/>
      <c r="G5413" s="231"/>
      <c r="H5413" s="231"/>
      <c r="I5413" s="231"/>
      <c r="J5413" s="232"/>
    </row>
    <row r="5414" spans="1:10" ht="14.25" customHeight="1" x14ac:dyDescent="0.25">
      <c r="A5414" s="192" t="s">
        <v>2631</v>
      </c>
      <c r="B5414" s="192" t="s">
        <v>2630</v>
      </c>
      <c r="C5414" s="192" t="s">
        <v>2723</v>
      </c>
      <c r="D5414" s="230" t="s">
        <v>2722</v>
      </c>
      <c r="E5414" s="231"/>
      <c r="F5414" s="232"/>
      <c r="G5414" s="192" t="s">
        <v>0</v>
      </c>
      <c r="H5414" s="191">
        <v>0.31903350000000003</v>
      </c>
      <c r="I5414" s="190">
        <v>6.7</v>
      </c>
      <c r="J5414" s="189">
        <v>4.67</v>
      </c>
    </row>
    <row r="5415" spans="1:10" ht="14.25" customHeight="1" x14ac:dyDescent="0.25">
      <c r="A5415" s="192" t="s">
        <v>2631</v>
      </c>
      <c r="B5415" s="192" t="s">
        <v>2630</v>
      </c>
      <c r="C5415" s="192" t="s">
        <v>2719</v>
      </c>
      <c r="D5415" s="230" t="s">
        <v>2718</v>
      </c>
      <c r="E5415" s="231"/>
      <c r="F5415" s="232"/>
      <c r="G5415" s="192" t="s">
        <v>0</v>
      </c>
      <c r="H5415" s="191">
        <v>0.31903350000000003</v>
      </c>
      <c r="I5415" s="190">
        <v>8.93</v>
      </c>
      <c r="J5415" s="189">
        <v>6.23</v>
      </c>
    </row>
    <row r="5416" spans="1:10" ht="14.25" customHeight="1" x14ac:dyDescent="0.25">
      <c r="A5416" s="239" t="s">
        <v>2627</v>
      </c>
      <c r="B5416" s="240"/>
      <c r="C5416" s="240"/>
      <c r="D5416" s="240"/>
      <c r="E5416" s="241"/>
      <c r="F5416" s="188">
        <v>4.99</v>
      </c>
      <c r="G5416" s="239" t="s">
        <v>2626</v>
      </c>
      <c r="H5416" s="240"/>
      <c r="I5416" s="241"/>
      <c r="J5416" s="188">
        <v>155.5</v>
      </c>
    </row>
    <row r="5417" spans="1:10" ht="14.25" customHeight="1" x14ac:dyDescent="0.25">
      <c r="A5417" s="239" t="s">
        <v>2625</v>
      </c>
      <c r="B5417" s="240"/>
      <c r="C5417" s="240"/>
      <c r="D5417" s="240"/>
      <c r="E5417" s="241"/>
      <c r="F5417" s="188">
        <v>5.91</v>
      </c>
      <c r="G5417" s="239" t="s">
        <v>2624</v>
      </c>
      <c r="H5417" s="240"/>
      <c r="I5417" s="241"/>
      <c r="J5417" s="188">
        <v>34.94</v>
      </c>
    </row>
    <row r="5418" spans="1:10" ht="14.25" customHeight="1" x14ac:dyDescent="0.25">
      <c r="A5418" s="239" t="s">
        <v>2623</v>
      </c>
      <c r="B5418" s="240"/>
      <c r="C5418" s="240"/>
      <c r="D5418" s="240"/>
      <c r="E5418" s="241"/>
      <c r="F5418" s="188">
        <v>10.9</v>
      </c>
      <c r="G5418" s="239" t="s">
        <v>2622</v>
      </c>
      <c r="H5418" s="240"/>
      <c r="I5418" s="241"/>
      <c r="J5418" s="188">
        <v>190.44</v>
      </c>
    </row>
    <row r="5419" spans="1:10" ht="14.25" customHeight="1" x14ac:dyDescent="0.25">
      <c r="A5419" s="196" t="s">
        <v>1207</v>
      </c>
      <c r="B5419" s="196" t="s">
        <v>2637</v>
      </c>
      <c r="C5419" s="196" t="s">
        <v>3189</v>
      </c>
      <c r="D5419" s="233" t="s">
        <v>717</v>
      </c>
      <c r="E5419" s="234"/>
      <c r="F5419" s="234"/>
      <c r="G5419" s="234"/>
      <c r="H5419" s="234"/>
      <c r="I5419" s="235"/>
      <c r="J5419" s="196" t="s">
        <v>1</v>
      </c>
    </row>
    <row r="5420" spans="1:10" ht="14.25" customHeight="1" x14ac:dyDescent="0.25">
      <c r="A5420" s="195" t="s">
        <v>74</v>
      </c>
      <c r="B5420" s="195" t="s">
        <v>75</v>
      </c>
      <c r="C5420" s="195" t="s">
        <v>29</v>
      </c>
      <c r="D5420" s="236" t="s">
        <v>30</v>
      </c>
      <c r="E5420" s="237"/>
      <c r="F5420" s="238"/>
      <c r="G5420" s="195" t="s">
        <v>2635</v>
      </c>
      <c r="H5420" s="195" t="s">
        <v>1465</v>
      </c>
      <c r="I5420" s="194" t="s">
        <v>2634</v>
      </c>
      <c r="J5420" s="193" t="s">
        <v>76</v>
      </c>
    </row>
    <row r="5421" spans="1:10" ht="14.25" customHeight="1" x14ac:dyDescent="0.25">
      <c r="A5421" s="192" t="s">
        <v>2643</v>
      </c>
      <c r="B5421" s="192" t="s">
        <v>2630</v>
      </c>
      <c r="C5421" s="192" t="s">
        <v>2811</v>
      </c>
      <c r="D5421" s="230" t="s">
        <v>2358</v>
      </c>
      <c r="E5421" s="231"/>
      <c r="F5421" s="232"/>
      <c r="G5421" s="192" t="s">
        <v>1</v>
      </c>
      <c r="H5421" s="191">
        <v>2.8</v>
      </c>
      <c r="I5421" s="190">
        <v>2.552</v>
      </c>
      <c r="J5421" s="189">
        <v>7.15</v>
      </c>
    </row>
    <row r="5422" spans="1:10" ht="22.9" customHeight="1" x14ac:dyDescent="0.25">
      <c r="A5422" s="192" t="s">
        <v>2643</v>
      </c>
      <c r="B5422" s="192" t="s">
        <v>2630</v>
      </c>
      <c r="C5422" s="192" t="s">
        <v>3188</v>
      </c>
      <c r="D5422" s="230" t="s">
        <v>2031</v>
      </c>
      <c r="E5422" s="231"/>
      <c r="F5422" s="232"/>
      <c r="G5422" s="192" t="s">
        <v>1</v>
      </c>
      <c r="H5422" s="191">
        <v>1</v>
      </c>
      <c r="I5422" s="190">
        <v>113.5744</v>
      </c>
      <c r="J5422" s="189">
        <v>113.57</v>
      </c>
    </row>
    <row r="5423" spans="1:10" ht="14.25" customHeight="1" x14ac:dyDescent="0.25">
      <c r="A5423" s="192" t="s">
        <v>2631</v>
      </c>
      <c r="B5423" s="192" t="s">
        <v>2630</v>
      </c>
      <c r="C5423" s="192" t="s">
        <v>2723</v>
      </c>
      <c r="D5423" s="230" t="s">
        <v>2722</v>
      </c>
      <c r="E5423" s="231"/>
      <c r="F5423" s="232"/>
      <c r="G5423" s="192" t="s">
        <v>0</v>
      </c>
      <c r="H5423" s="191">
        <v>0.98713810000000002</v>
      </c>
      <c r="I5423" s="190">
        <v>6.7</v>
      </c>
      <c r="J5423" s="189">
        <v>14.46</v>
      </c>
    </row>
    <row r="5424" spans="1:10" ht="14.25" customHeight="1" x14ac:dyDescent="0.25">
      <c r="A5424" s="192" t="s">
        <v>2631</v>
      </c>
      <c r="B5424" s="192" t="s">
        <v>2630</v>
      </c>
      <c r="C5424" s="192" t="s">
        <v>2719</v>
      </c>
      <c r="D5424" s="230" t="s">
        <v>2718</v>
      </c>
      <c r="E5424" s="231"/>
      <c r="F5424" s="232"/>
      <c r="G5424" s="192" t="s">
        <v>0</v>
      </c>
      <c r="H5424" s="191">
        <v>0.98713810000000002</v>
      </c>
      <c r="I5424" s="190">
        <v>8.93</v>
      </c>
      <c r="J5424" s="189">
        <v>19.28</v>
      </c>
    </row>
    <row r="5425" spans="1:10" ht="14.25" customHeight="1" x14ac:dyDescent="0.25">
      <c r="A5425" s="239" t="s">
        <v>2627</v>
      </c>
      <c r="B5425" s="240"/>
      <c r="C5425" s="240"/>
      <c r="D5425" s="240"/>
      <c r="E5425" s="241"/>
      <c r="F5425" s="188">
        <v>15.43</v>
      </c>
      <c r="G5425" s="239" t="s">
        <v>2626</v>
      </c>
      <c r="H5425" s="240"/>
      <c r="I5425" s="241"/>
      <c r="J5425" s="188">
        <v>168.41</v>
      </c>
    </row>
    <row r="5426" spans="1:10" ht="14.25" customHeight="1" x14ac:dyDescent="0.25">
      <c r="A5426" s="239" t="s">
        <v>2625</v>
      </c>
      <c r="B5426" s="240"/>
      <c r="C5426" s="240"/>
      <c r="D5426" s="240"/>
      <c r="E5426" s="241"/>
      <c r="F5426" s="188">
        <v>18.309999999999999</v>
      </c>
      <c r="G5426" s="239" t="s">
        <v>2624</v>
      </c>
      <c r="H5426" s="240"/>
      <c r="I5426" s="241"/>
      <c r="J5426" s="188">
        <v>37.840000000000003</v>
      </c>
    </row>
    <row r="5427" spans="1:10" ht="14.25" customHeight="1" x14ac:dyDescent="0.25">
      <c r="A5427" s="239" t="s">
        <v>2623</v>
      </c>
      <c r="B5427" s="240"/>
      <c r="C5427" s="240"/>
      <c r="D5427" s="240"/>
      <c r="E5427" s="241"/>
      <c r="F5427" s="188">
        <v>33.74</v>
      </c>
      <c r="G5427" s="239" t="s">
        <v>2622</v>
      </c>
      <c r="H5427" s="240"/>
      <c r="I5427" s="241"/>
      <c r="J5427" s="188">
        <v>206.25</v>
      </c>
    </row>
    <row r="5428" spans="1:10" ht="14.25" customHeight="1" x14ac:dyDescent="0.25">
      <c r="A5428" s="196" t="s">
        <v>1208</v>
      </c>
      <c r="B5428" s="196" t="s">
        <v>2630</v>
      </c>
      <c r="C5428" s="196" t="s">
        <v>2820</v>
      </c>
      <c r="D5428" s="233" t="s">
        <v>718</v>
      </c>
      <c r="E5428" s="234"/>
      <c r="F5428" s="234"/>
      <c r="G5428" s="234"/>
      <c r="H5428" s="234"/>
      <c r="I5428" s="235"/>
      <c r="J5428" s="196" t="s">
        <v>1</v>
      </c>
    </row>
    <row r="5429" spans="1:10" ht="14.25" customHeight="1" x14ac:dyDescent="0.25">
      <c r="A5429" s="195" t="s">
        <v>74</v>
      </c>
      <c r="B5429" s="195" t="s">
        <v>75</v>
      </c>
      <c r="C5429" s="195" t="s">
        <v>29</v>
      </c>
      <c r="D5429" s="236" t="s">
        <v>30</v>
      </c>
      <c r="E5429" s="237"/>
      <c r="F5429" s="238"/>
      <c r="G5429" s="195" t="s">
        <v>2635</v>
      </c>
      <c r="H5429" s="195" t="s">
        <v>1465</v>
      </c>
      <c r="I5429" s="194" t="s">
        <v>2634</v>
      </c>
      <c r="J5429" s="193" t="s">
        <v>76</v>
      </c>
    </row>
    <row r="5430" spans="1:10" ht="14.25" customHeight="1" x14ac:dyDescent="0.25">
      <c r="A5430" s="192" t="s">
        <v>2643</v>
      </c>
      <c r="B5430" s="192" t="s">
        <v>2630</v>
      </c>
      <c r="C5430" s="192" t="s">
        <v>2780</v>
      </c>
      <c r="D5430" s="230" t="s">
        <v>2469</v>
      </c>
      <c r="E5430" s="231"/>
      <c r="F5430" s="232"/>
      <c r="G5430" s="192" t="s">
        <v>1</v>
      </c>
      <c r="H5430" s="191">
        <v>3.0200000000000001E-2</v>
      </c>
      <c r="I5430" s="190">
        <v>9.4057999999999993</v>
      </c>
      <c r="J5430" s="189">
        <v>0.28000000000000003</v>
      </c>
    </row>
    <row r="5431" spans="1:10" ht="14.25" customHeight="1" x14ac:dyDescent="0.25">
      <c r="A5431" s="192" t="s">
        <v>2643</v>
      </c>
      <c r="B5431" s="192" t="s">
        <v>2630</v>
      </c>
      <c r="C5431" s="192" t="s">
        <v>2819</v>
      </c>
      <c r="D5431" s="230" t="s">
        <v>1883</v>
      </c>
      <c r="E5431" s="231"/>
      <c r="F5431" s="232"/>
      <c r="G5431" s="192" t="s">
        <v>1</v>
      </c>
      <c r="H5431" s="191">
        <v>1</v>
      </c>
      <c r="I5431" s="190">
        <v>161.52699999999999</v>
      </c>
      <c r="J5431" s="189">
        <v>161.53</v>
      </c>
    </row>
    <row r="5432" spans="1:10" ht="14.25" customHeight="1" x14ac:dyDescent="0.25">
      <c r="A5432" s="192" t="s">
        <v>2631</v>
      </c>
      <c r="B5432" s="192" t="s">
        <v>2630</v>
      </c>
      <c r="C5432" s="192" t="s">
        <v>2723</v>
      </c>
      <c r="D5432" s="230" t="s">
        <v>2722</v>
      </c>
      <c r="E5432" s="231"/>
      <c r="F5432" s="232"/>
      <c r="G5432" s="192" t="s">
        <v>0</v>
      </c>
      <c r="H5432" s="191">
        <v>0.65373979999999998</v>
      </c>
      <c r="I5432" s="190">
        <v>6.7</v>
      </c>
      <c r="J5432" s="189">
        <v>9.58</v>
      </c>
    </row>
    <row r="5433" spans="1:10" ht="14.25" customHeight="1" x14ac:dyDescent="0.25">
      <c r="A5433" s="192" t="s">
        <v>2631</v>
      </c>
      <c r="B5433" s="192" t="s">
        <v>2630</v>
      </c>
      <c r="C5433" s="192" t="s">
        <v>2719</v>
      </c>
      <c r="D5433" s="230" t="s">
        <v>2718</v>
      </c>
      <c r="E5433" s="231"/>
      <c r="F5433" s="232"/>
      <c r="G5433" s="192" t="s">
        <v>0</v>
      </c>
      <c r="H5433" s="191">
        <v>0.65373979999999998</v>
      </c>
      <c r="I5433" s="190">
        <v>8.93</v>
      </c>
      <c r="J5433" s="189">
        <v>12.77</v>
      </c>
    </row>
    <row r="5434" spans="1:10" ht="14.25" customHeight="1" x14ac:dyDescent="0.25">
      <c r="A5434" s="239" t="s">
        <v>2627</v>
      </c>
      <c r="B5434" s="240"/>
      <c r="C5434" s="240"/>
      <c r="D5434" s="240"/>
      <c r="E5434" s="241"/>
      <c r="F5434" s="188">
        <v>10.220000000000001</v>
      </c>
      <c r="G5434" s="239" t="s">
        <v>2626</v>
      </c>
      <c r="H5434" s="240"/>
      <c r="I5434" s="241"/>
      <c r="J5434" s="188">
        <v>193.39</v>
      </c>
    </row>
    <row r="5435" spans="1:10" ht="14.25" customHeight="1" x14ac:dyDescent="0.25">
      <c r="A5435" s="239" t="s">
        <v>2625</v>
      </c>
      <c r="B5435" s="240"/>
      <c r="C5435" s="240"/>
      <c r="D5435" s="240"/>
      <c r="E5435" s="241"/>
      <c r="F5435" s="188">
        <v>12.12</v>
      </c>
      <c r="G5435" s="239" t="s">
        <v>2624</v>
      </c>
      <c r="H5435" s="240"/>
      <c r="I5435" s="241"/>
      <c r="J5435" s="188">
        <v>43.45</v>
      </c>
    </row>
    <row r="5436" spans="1:10" ht="14.25" customHeight="1" x14ac:dyDescent="0.25">
      <c r="A5436" s="239" t="s">
        <v>2623</v>
      </c>
      <c r="B5436" s="240"/>
      <c r="C5436" s="240"/>
      <c r="D5436" s="240"/>
      <c r="E5436" s="241"/>
      <c r="F5436" s="188">
        <v>22.34</v>
      </c>
      <c r="G5436" s="239" t="s">
        <v>2622</v>
      </c>
      <c r="H5436" s="240"/>
      <c r="I5436" s="241"/>
      <c r="J5436" s="188">
        <v>236.84</v>
      </c>
    </row>
    <row r="5437" spans="1:10" ht="14.25" customHeight="1" x14ac:dyDescent="0.25">
      <c r="A5437" s="196" t="s">
        <v>1209</v>
      </c>
      <c r="B5437" s="196" t="s">
        <v>2630</v>
      </c>
      <c r="C5437" s="196" t="s">
        <v>2781</v>
      </c>
      <c r="D5437" s="233" t="s">
        <v>728</v>
      </c>
      <c r="E5437" s="234"/>
      <c r="F5437" s="234"/>
      <c r="G5437" s="234"/>
      <c r="H5437" s="234"/>
      <c r="I5437" s="235"/>
      <c r="J5437" s="196" t="s">
        <v>1</v>
      </c>
    </row>
    <row r="5438" spans="1:10" ht="14.25" customHeight="1" x14ac:dyDescent="0.25">
      <c r="A5438" s="195" t="s">
        <v>74</v>
      </c>
      <c r="B5438" s="195" t="s">
        <v>75</v>
      </c>
      <c r="C5438" s="195" t="s">
        <v>29</v>
      </c>
      <c r="D5438" s="236" t="s">
        <v>30</v>
      </c>
      <c r="E5438" s="237"/>
      <c r="F5438" s="238"/>
      <c r="G5438" s="195" t="s">
        <v>2635</v>
      </c>
      <c r="H5438" s="195" t="s">
        <v>1465</v>
      </c>
      <c r="I5438" s="194" t="s">
        <v>2634</v>
      </c>
      <c r="J5438" s="193" t="s">
        <v>76</v>
      </c>
    </row>
    <row r="5439" spans="1:10" ht="14.25" customHeight="1" x14ac:dyDescent="0.25">
      <c r="A5439" s="192" t="s">
        <v>2643</v>
      </c>
      <c r="B5439" s="192" t="s">
        <v>2630</v>
      </c>
      <c r="C5439" s="192" t="s">
        <v>2780</v>
      </c>
      <c r="D5439" s="230" t="s">
        <v>2469</v>
      </c>
      <c r="E5439" s="231"/>
      <c r="F5439" s="232"/>
      <c r="G5439" s="192" t="s">
        <v>1</v>
      </c>
      <c r="H5439" s="191">
        <v>3.0200000000000001E-2</v>
      </c>
      <c r="I5439" s="190">
        <v>9.4057999999999993</v>
      </c>
      <c r="J5439" s="189">
        <v>0.28000000000000003</v>
      </c>
    </row>
    <row r="5440" spans="1:10" ht="22.9" customHeight="1" x14ac:dyDescent="0.25">
      <c r="A5440" s="192" t="s">
        <v>2643</v>
      </c>
      <c r="B5440" s="192" t="s">
        <v>2630</v>
      </c>
      <c r="C5440" s="192" t="s">
        <v>2779</v>
      </c>
      <c r="D5440" s="230" t="s">
        <v>1981</v>
      </c>
      <c r="E5440" s="231"/>
      <c r="F5440" s="232"/>
      <c r="G5440" s="192" t="s">
        <v>1</v>
      </c>
      <c r="H5440" s="191">
        <v>1</v>
      </c>
      <c r="I5440" s="190">
        <v>200.70570000000001</v>
      </c>
      <c r="J5440" s="189">
        <v>200.71</v>
      </c>
    </row>
    <row r="5441" spans="1:10" ht="14.25" customHeight="1" x14ac:dyDescent="0.25">
      <c r="A5441" s="192" t="s">
        <v>2631</v>
      </c>
      <c r="B5441" s="192" t="s">
        <v>2630</v>
      </c>
      <c r="C5441" s="192" t="s">
        <v>2723</v>
      </c>
      <c r="D5441" s="230" t="s">
        <v>2722</v>
      </c>
      <c r="E5441" s="231"/>
      <c r="F5441" s="232"/>
      <c r="G5441" s="192" t="s">
        <v>0</v>
      </c>
      <c r="H5441" s="191">
        <v>0.55382120000000001</v>
      </c>
      <c r="I5441" s="190">
        <v>6.7</v>
      </c>
      <c r="J5441" s="189">
        <v>8.11</v>
      </c>
    </row>
    <row r="5442" spans="1:10" ht="14.25" customHeight="1" x14ac:dyDescent="0.25">
      <c r="A5442" s="192" t="s">
        <v>2631</v>
      </c>
      <c r="B5442" s="192" t="s">
        <v>2630</v>
      </c>
      <c r="C5442" s="192" t="s">
        <v>2719</v>
      </c>
      <c r="D5442" s="230" t="s">
        <v>2718</v>
      </c>
      <c r="E5442" s="231"/>
      <c r="F5442" s="232"/>
      <c r="G5442" s="192" t="s">
        <v>0</v>
      </c>
      <c r="H5442" s="191">
        <v>0.55382120000000001</v>
      </c>
      <c r="I5442" s="190">
        <v>8.93</v>
      </c>
      <c r="J5442" s="189">
        <v>10.81</v>
      </c>
    </row>
    <row r="5443" spans="1:10" ht="14.25" customHeight="1" x14ac:dyDescent="0.25">
      <c r="A5443" s="239" t="s">
        <v>2627</v>
      </c>
      <c r="B5443" s="240"/>
      <c r="C5443" s="240"/>
      <c r="D5443" s="240"/>
      <c r="E5443" s="241"/>
      <c r="F5443" s="188">
        <v>8.66</v>
      </c>
      <c r="G5443" s="239" t="s">
        <v>2626</v>
      </c>
      <c r="H5443" s="240"/>
      <c r="I5443" s="241"/>
      <c r="J5443" s="188">
        <v>227.74</v>
      </c>
    </row>
    <row r="5444" spans="1:10" ht="14.25" customHeight="1" x14ac:dyDescent="0.25">
      <c r="A5444" s="239" t="s">
        <v>2625</v>
      </c>
      <c r="B5444" s="240"/>
      <c r="C5444" s="240"/>
      <c r="D5444" s="240"/>
      <c r="E5444" s="241"/>
      <c r="F5444" s="188">
        <v>10.27</v>
      </c>
      <c r="G5444" s="239" t="s">
        <v>2624</v>
      </c>
      <c r="H5444" s="240"/>
      <c r="I5444" s="241"/>
      <c r="J5444" s="188">
        <v>51.17</v>
      </c>
    </row>
    <row r="5445" spans="1:10" ht="14.25" customHeight="1" x14ac:dyDescent="0.25">
      <c r="A5445" s="239" t="s">
        <v>2623</v>
      </c>
      <c r="B5445" s="240"/>
      <c r="C5445" s="240"/>
      <c r="D5445" s="240"/>
      <c r="E5445" s="241"/>
      <c r="F5445" s="188">
        <v>18.93</v>
      </c>
      <c r="G5445" s="239" t="s">
        <v>2622</v>
      </c>
      <c r="H5445" s="240"/>
      <c r="I5445" s="241"/>
      <c r="J5445" s="188">
        <v>278.91000000000003</v>
      </c>
    </row>
    <row r="5446" spans="1:10" ht="14.25" customHeight="1" x14ac:dyDescent="0.25">
      <c r="A5446" s="196" t="s">
        <v>1210</v>
      </c>
      <c r="B5446" s="196" t="s">
        <v>2630</v>
      </c>
      <c r="C5446" s="196" t="s">
        <v>3187</v>
      </c>
      <c r="D5446" s="233" t="s">
        <v>720</v>
      </c>
      <c r="E5446" s="234"/>
      <c r="F5446" s="234"/>
      <c r="G5446" s="234"/>
      <c r="H5446" s="234"/>
      <c r="I5446" s="235"/>
      <c r="J5446" s="196" t="s">
        <v>1</v>
      </c>
    </row>
    <row r="5447" spans="1:10" ht="14.25" customHeight="1" x14ac:dyDescent="0.25">
      <c r="A5447" s="195" t="s">
        <v>74</v>
      </c>
      <c r="B5447" s="195" t="s">
        <v>75</v>
      </c>
      <c r="C5447" s="195" t="s">
        <v>29</v>
      </c>
      <c r="D5447" s="236" t="s">
        <v>30</v>
      </c>
      <c r="E5447" s="237"/>
      <c r="F5447" s="238"/>
      <c r="G5447" s="195" t="s">
        <v>2635</v>
      </c>
      <c r="H5447" s="195" t="s">
        <v>1465</v>
      </c>
      <c r="I5447" s="194" t="s">
        <v>2634</v>
      </c>
      <c r="J5447" s="193" t="s">
        <v>76</v>
      </c>
    </row>
    <row r="5448" spans="1:10" ht="14.25" customHeight="1" x14ac:dyDescent="0.25">
      <c r="A5448" s="192" t="s">
        <v>2643</v>
      </c>
      <c r="B5448" s="192" t="s">
        <v>2630</v>
      </c>
      <c r="C5448" s="192" t="s">
        <v>2780</v>
      </c>
      <c r="D5448" s="230" t="s">
        <v>2469</v>
      </c>
      <c r="E5448" s="231"/>
      <c r="F5448" s="232"/>
      <c r="G5448" s="192" t="s">
        <v>1</v>
      </c>
      <c r="H5448" s="191">
        <v>4.4999999999999998E-2</v>
      </c>
      <c r="I5448" s="190">
        <v>9.4057999999999993</v>
      </c>
      <c r="J5448" s="189">
        <v>0.42</v>
      </c>
    </row>
    <row r="5449" spans="1:10" ht="14.25" customHeight="1" x14ac:dyDescent="0.25">
      <c r="A5449" s="192" t="s">
        <v>2643</v>
      </c>
      <c r="B5449" s="192" t="s">
        <v>2630</v>
      </c>
      <c r="C5449" s="192" t="s">
        <v>2733</v>
      </c>
      <c r="D5449" s="230" t="s">
        <v>2039</v>
      </c>
      <c r="E5449" s="231"/>
      <c r="F5449" s="232"/>
      <c r="G5449" s="192" t="s">
        <v>1606</v>
      </c>
      <c r="H5449" s="191">
        <v>1.0999999999999999E-2</v>
      </c>
      <c r="I5449" s="190">
        <v>31.611899999999999</v>
      </c>
      <c r="J5449" s="189">
        <v>0.35</v>
      </c>
    </row>
    <row r="5450" spans="1:10" ht="14.25" customHeight="1" x14ac:dyDescent="0.25">
      <c r="A5450" s="192" t="s">
        <v>2643</v>
      </c>
      <c r="B5450" s="192" t="s">
        <v>2630</v>
      </c>
      <c r="C5450" s="192" t="s">
        <v>3186</v>
      </c>
      <c r="D5450" s="230" t="s">
        <v>1912</v>
      </c>
      <c r="E5450" s="231"/>
      <c r="F5450" s="232"/>
      <c r="G5450" s="192" t="s">
        <v>1</v>
      </c>
      <c r="H5450" s="191">
        <v>1</v>
      </c>
      <c r="I5450" s="190">
        <v>104.33069999999999</v>
      </c>
      <c r="J5450" s="189">
        <v>104.33</v>
      </c>
    </row>
    <row r="5451" spans="1:10" ht="14.25" customHeight="1" x14ac:dyDescent="0.25">
      <c r="A5451" s="192" t="s">
        <v>2631</v>
      </c>
      <c r="B5451" s="192" t="s">
        <v>2630</v>
      </c>
      <c r="C5451" s="192" t="s">
        <v>2723</v>
      </c>
      <c r="D5451" s="230" t="s">
        <v>2722</v>
      </c>
      <c r="E5451" s="231"/>
      <c r="F5451" s="232"/>
      <c r="G5451" s="192" t="s">
        <v>0</v>
      </c>
      <c r="H5451" s="191">
        <v>0.61193030000000004</v>
      </c>
      <c r="I5451" s="190">
        <v>6.7</v>
      </c>
      <c r="J5451" s="189">
        <v>8.9600000000000009</v>
      </c>
    </row>
    <row r="5452" spans="1:10" ht="14.25" customHeight="1" x14ac:dyDescent="0.25">
      <c r="A5452" s="192" t="s">
        <v>2631</v>
      </c>
      <c r="B5452" s="192" t="s">
        <v>2630</v>
      </c>
      <c r="C5452" s="192" t="s">
        <v>2719</v>
      </c>
      <c r="D5452" s="230" t="s">
        <v>2718</v>
      </c>
      <c r="E5452" s="231"/>
      <c r="F5452" s="232"/>
      <c r="G5452" s="192" t="s">
        <v>0</v>
      </c>
      <c r="H5452" s="191">
        <v>0.61193030000000004</v>
      </c>
      <c r="I5452" s="190">
        <v>8.93</v>
      </c>
      <c r="J5452" s="189">
        <v>11.95</v>
      </c>
    </row>
    <row r="5453" spans="1:10" ht="14.25" customHeight="1" x14ac:dyDescent="0.25">
      <c r="A5453" s="239" t="s">
        <v>2627</v>
      </c>
      <c r="B5453" s="240"/>
      <c r="C5453" s="240"/>
      <c r="D5453" s="240"/>
      <c r="E5453" s="241"/>
      <c r="F5453" s="188">
        <v>9.56</v>
      </c>
      <c r="G5453" s="239" t="s">
        <v>2626</v>
      </c>
      <c r="H5453" s="240"/>
      <c r="I5453" s="241"/>
      <c r="J5453" s="188">
        <v>134.66</v>
      </c>
    </row>
    <row r="5454" spans="1:10" ht="14.25" customHeight="1" x14ac:dyDescent="0.25">
      <c r="A5454" s="239" t="s">
        <v>2625</v>
      </c>
      <c r="B5454" s="240"/>
      <c r="C5454" s="240"/>
      <c r="D5454" s="240"/>
      <c r="E5454" s="241"/>
      <c r="F5454" s="188">
        <v>11.35</v>
      </c>
      <c r="G5454" s="239" t="s">
        <v>2624</v>
      </c>
      <c r="H5454" s="240"/>
      <c r="I5454" s="241"/>
      <c r="J5454" s="188">
        <v>30.26</v>
      </c>
    </row>
    <row r="5455" spans="1:10" ht="14.25" customHeight="1" x14ac:dyDescent="0.25">
      <c r="A5455" s="239" t="s">
        <v>2623</v>
      </c>
      <c r="B5455" s="240"/>
      <c r="C5455" s="240"/>
      <c r="D5455" s="240"/>
      <c r="E5455" s="241"/>
      <c r="F5455" s="188">
        <v>20.91</v>
      </c>
      <c r="G5455" s="239" t="s">
        <v>2622</v>
      </c>
      <c r="H5455" s="240"/>
      <c r="I5455" s="241"/>
      <c r="J5455" s="188">
        <v>164.92</v>
      </c>
    </row>
    <row r="5456" spans="1:10" ht="14.25" customHeight="1" x14ac:dyDescent="0.25">
      <c r="A5456" s="196" t="s">
        <v>1211</v>
      </c>
      <c r="B5456" s="196" t="s">
        <v>2630</v>
      </c>
      <c r="C5456" s="196" t="s">
        <v>3185</v>
      </c>
      <c r="D5456" s="233" t="s">
        <v>719</v>
      </c>
      <c r="E5456" s="234"/>
      <c r="F5456" s="234"/>
      <c r="G5456" s="234"/>
      <c r="H5456" s="234"/>
      <c r="I5456" s="235"/>
      <c r="J5456" s="196" t="s">
        <v>1</v>
      </c>
    </row>
    <row r="5457" spans="1:10" ht="14.25" customHeight="1" x14ac:dyDescent="0.25">
      <c r="A5457" s="195" t="s">
        <v>74</v>
      </c>
      <c r="B5457" s="195" t="s">
        <v>75</v>
      </c>
      <c r="C5457" s="195" t="s">
        <v>29</v>
      </c>
      <c r="D5457" s="236" t="s">
        <v>30</v>
      </c>
      <c r="E5457" s="237"/>
      <c r="F5457" s="238"/>
      <c r="G5457" s="195" t="s">
        <v>2635</v>
      </c>
      <c r="H5457" s="195" t="s">
        <v>1465</v>
      </c>
      <c r="I5457" s="194" t="s">
        <v>2634</v>
      </c>
      <c r="J5457" s="193" t="s">
        <v>76</v>
      </c>
    </row>
    <row r="5458" spans="1:10" ht="14.25" customHeight="1" x14ac:dyDescent="0.25">
      <c r="A5458" s="192" t="s">
        <v>2643</v>
      </c>
      <c r="B5458" s="192" t="s">
        <v>2630</v>
      </c>
      <c r="C5458" s="192" t="s">
        <v>2780</v>
      </c>
      <c r="D5458" s="230" t="s">
        <v>2469</v>
      </c>
      <c r="E5458" s="231"/>
      <c r="F5458" s="232"/>
      <c r="G5458" s="192" t="s">
        <v>1</v>
      </c>
      <c r="H5458" s="191">
        <v>0.03</v>
      </c>
      <c r="I5458" s="190">
        <v>9.4057999999999993</v>
      </c>
      <c r="J5458" s="189">
        <v>0.28000000000000003</v>
      </c>
    </row>
    <row r="5459" spans="1:10" ht="14.25" customHeight="1" x14ac:dyDescent="0.25">
      <c r="A5459" s="192" t="s">
        <v>2643</v>
      </c>
      <c r="B5459" s="192" t="s">
        <v>2630</v>
      </c>
      <c r="C5459" s="192" t="s">
        <v>2733</v>
      </c>
      <c r="D5459" s="230" t="s">
        <v>2039</v>
      </c>
      <c r="E5459" s="231"/>
      <c r="F5459" s="232"/>
      <c r="G5459" s="192" t="s">
        <v>1606</v>
      </c>
      <c r="H5459" s="191">
        <v>7.0000000000000001E-3</v>
      </c>
      <c r="I5459" s="190">
        <v>31.611899999999999</v>
      </c>
      <c r="J5459" s="189">
        <v>0.22</v>
      </c>
    </row>
    <row r="5460" spans="1:10" ht="14.25" customHeight="1" x14ac:dyDescent="0.25">
      <c r="A5460" s="192" t="s">
        <v>2643</v>
      </c>
      <c r="B5460" s="192" t="s">
        <v>2630</v>
      </c>
      <c r="C5460" s="192" t="s">
        <v>3184</v>
      </c>
      <c r="D5460" s="230" t="s">
        <v>1822</v>
      </c>
      <c r="E5460" s="231"/>
      <c r="F5460" s="232"/>
      <c r="G5460" s="192" t="s">
        <v>1</v>
      </c>
      <c r="H5460" s="191">
        <v>1</v>
      </c>
      <c r="I5460" s="190">
        <v>75.213999999999999</v>
      </c>
      <c r="J5460" s="189">
        <v>75.209999999999994</v>
      </c>
    </row>
    <row r="5461" spans="1:10" ht="14.25" customHeight="1" x14ac:dyDescent="0.25">
      <c r="A5461" s="192" t="s">
        <v>2631</v>
      </c>
      <c r="B5461" s="192" t="s">
        <v>2630</v>
      </c>
      <c r="C5461" s="192" t="s">
        <v>2723</v>
      </c>
      <c r="D5461" s="230" t="s">
        <v>2722</v>
      </c>
      <c r="E5461" s="231"/>
      <c r="F5461" s="232"/>
      <c r="G5461" s="192" t="s">
        <v>0</v>
      </c>
      <c r="H5461" s="191">
        <v>0.4583489</v>
      </c>
      <c r="I5461" s="190">
        <v>6.7</v>
      </c>
      <c r="J5461" s="189">
        <v>6.71</v>
      </c>
    </row>
    <row r="5462" spans="1:10" ht="14.25" customHeight="1" x14ac:dyDescent="0.25">
      <c r="A5462" s="192" t="s">
        <v>2631</v>
      </c>
      <c r="B5462" s="192" t="s">
        <v>2630</v>
      </c>
      <c r="C5462" s="192" t="s">
        <v>2719</v>
      </c>
      <c r="D5462" s="230" t="s">
        <v>2718</v>
      </c>
      <c r="E5462" s="231"/>
      <c r="F5462" s="232"/>
      <c r="G5462" s="192" t="s">
        <v>0</v>
      </c>
      <c r="H5462" s="191">
        <v>0.4583489</v>
      </c>
      <c r="I5462" s="190">
        <v>8.93</v>
      </c>
      <c r="J5462" s="189">
        <v>8.9499999999999993</v>
      </c>
    </row>
    <row r="5463" spans="1:10" ht="14.25" customHeight="1" x14ac:dyDescent="0.25">
      <c r="A5463" s="239" t="s">
        <v>2627</v>
      </c>
      <c r="B5463" s="240"/>
      <c r="C5463" s="240"/>
      <c r="D5463" s="240"/>
      <c r="E5463" s="241"/>
      <c r="F5463" s="188">
        <v>7.16</v>
      </c>
      <c r="G5463" s="239" t="s">
        <v>2626</v>
      </c>
      <c r="H5463" s="240"/>
      <c r="I5463" s="241"/>
      <c r="J5463" s="188">
        <v>97.86</v>
      </c>
    </row>
    <row r="5464" spans="1:10" ht="14.25" customHeight="1" x14ac:dyDescent="0.25">
      <c r="A5464" s="239" t="s">
        <v>2625</v>
      </c>
      <c r="B5464" s="240"/>
      <c r="C5464" s="240"/>
      <c r="D5464" s="240"/>
      <c r="E5464" s="241"/>
      <c r="F5464" s="188">
        <v>8.5</v>
      </c>
      <c r="G5464" s="239" t="s">
        <v>2624</v>
      </c>
      <c r="H5464" s="240"/>
      <c r="I5464" s="241"/>
      <c r="J5464" s="188">
        <v>21.99</v>
      </c>
    </row>
    <row r="5465" spans="1:10" ht="14.25" customHeight="1" x14ac:dyDescent="0.25">
      <c r="A5465" s="239" t="s">
        <v>2623</v>
      </c>
      <c r="B5465" s="240"/>
      <c r="C5465" s="240"/>
      <c r="D5465" s="240"/>
      <c r="E5465" s="241"/>
      <c r="F5465" s="188">
        <v>15.66</v>
      </c>
      <c r="G5465" s="239" t="s">
        <v>2622</v>
      </c>
      <c r="H5465" s="240"/>
      <c r="I5465" s="241"/>
      <c r="J5465" s="188">
        <v>119.85</v>
      </c>
    </row>
    <row r="5466" spans="1:10" ht="14.25" customHeight="1" x14ac:dyDescent="0.25">
      <c r="A5466" s="196" t="s">
        <v>1212</v>
      </c>
      <c r="B5466" s="196" t="s">
        <v>2630</v>
      </c>
      <c r="C5466" s="196" t="s">
        <v>3183</v>
      </c>
      <c r="D5466" s="233" t="s">
        <v>729</v>
      </c>
      <c r="E5466" s="234"/>
      <c r="F5466" s="234"/>
      <c r="G5466" s="234"/>
      <c r="H5466" s="234"/>
      <c r="I5466" s="235"/>
      <c r="J5466" s="196" t="s">
        <v>1</v>
      </c>
    </row>
    <row r="5467" spans="1:10" ht="14.25" customHeight="1" x14ac:dyDescent="0.25">
      <c r="A5467" s="195" t="s">
        <v>74</v>
      </c>
      <c r="B5467" s="195" t="s">
        <v>75</v>
      </c>
      <c r="C5467" s="195" t="s">
        <v>29</v>
      </c>
      <c r="D5467" s="236" t="s">
        <v>30</v>
      </c>
      <c r="E5467" s="237"/>
      <c r="F5467" s="238"/>
      <c r="G5467" s="195" t="s">
        <v>2635</v>
      </c>
      <c r="H5467" s="195" t="s">
        <v>1465</v>
      </c>
      <c r="I5467" s="194" t="s">
        <v>2634</v>
      </c>
      <c r="J5467" s="193" t="s">
        <v>76</v>
      </c>
    </row>
    <row r="5468" spans="1:10" ht="14.25" customHeight="1" x14ac:dyDescent="0.25">
      <c r="A5468" s="192" t="s">
        <v>2643</v>
      </c>
      <c r="B5468" s="192" t="s">
        <v>2630</v>
      </c>
      <c r="C5468" s="192" t="s">
        <v>2811</v>
      </c>
      <c r="D5468" s="230" t="s">
        <v>2358</v>
      </c>
      <c r="E5468" s="231"/>
      <c r="F5468" s="232"/>
      <c r="G5468" s="192" t="s">
        <v>1</v>
      </c>
      <c r="H5468" s="191">
        <v>0.02</v>
      </c>
      <c r="I5468" s="190">
        <v>2.552</v>
      </c>
      <c r="J5468" s="189">
        <v>0.05</v>
      </c>
    </row>
    <row r="5469" spans="1:10" ht="32.65" customHeight="1" x14ac:dyDescent="0.25">
      <c r="A5469" s="192" t="s">
        <v>2643</v>
      </c>
      <c r="B5469" s="192" t="s">
        <v>2630</v>
      </c>
      <c r="C5469" s="192" t="s">
        <v>3182</v>
      </c>
      <c r="D5469" s="230" t="s">
        <v>2283</v>
      </c>
      <c r="E5469" s="231"/>
      <c r="F5469" s="232"/>
      <c r="G5469" s="192" t="s">
        <v>1</v>
      </c>
      <c r="H5469" s="191">
        <v>1</v>
      </c>
      <c r="I5469" s="190">
        <v>96.763900000000007</v>
      </c>
      <c r="J5469" s="189">
        <v>96.76</v>
      </c>
    </row>
    <row r="5470" spans="1:10" ht="14.25" customHeight="1" x14ac:dyDescent="0.25">
      <c r="A5470" s="192" t="s">
        <v>2631</v>
      </c>
      <c r="B5470" s="192" t="s">
        <v>2630</v>
      </c>
      <c r="C5470" s="192" t="s">
        <v>2723</v>
      </c>
      <c r="D5470" s="230" t="s">
        <v>2722</v>
      </c>
      <c r="E5470" s="231"/>
      <c r="F5470" s="232"/>
      <c r="G5470" s="192" t="s">
        <v>0</v>
      </c>
      <c r="H5470" s="191">
        <v>0.50221669999999996</v>
      </c>
      <c r="I5470" s="190">
        <v>6.7</v>
      </c>
      <c r="J5470" s="189">
        <v>7.36</v>
      </c>
    </row>
    <row r="5471" spans="1:10" ht="14.25" customHeight="1" x14ac:dyDescent="0.25">
      <c r="A5471" s="192" t="s">
        <v>2631</v>
      </c>
      <c r="B5471" s="192" t="s">
        <v>2630</v>
      </c>
      <c r="C5471" s="192" t="s">
        <v>2719</v>
      </c>
      <c r="D5471" s="230" t="s">
        <v>2718</v>
      </c>
      <c r="E5471" s="231"/>
      <c r="F5471" s="232"/>
      <c r="G5471" s="192" t="s">
        <v>0</v>
      </c>
      <c r="H5471" s="191">
        <v>0.50221669999999996</v>
      </c>
      <c r="I5471" s="190">
        <v>8.93</v>
      </c>
      <c r="J5471" s="189">
        <v>9.81</v>
      </c>
    </row>
    <row r="5472" spans="1:10" ht="14.25" customHeight="1" x14ac:dyDescent="0.25">
      <c r="A5472" s="239" t="s">
        <v>2627</v>
      </c>
      <c r="B5472" s="240"/>
      <c r="C5472" s="240"/>
      <c r="D5472" s="240"/>
      <c r="E5472" s="241"/>
      <c r="F5472" s="188">
        <v>7.85</v>
      </c>
      <c r="G5472" s="239" t="s">
        <v>2626</v>
      </c>
      <c r="H5472" s="240"/>
      <c r="I5472" s="241"/>
      <c r="J5472" s="188">
        <v>121.08</v>
      </c>
    </row>
    <row r="5473" spans="1:10" ht="14.25" customHeight="1" x14ac:dyDescent="0.25">
      <c r="A5473" s="239" t="s">
        <v>2625</v>
      </c>
      <c r="B5473" s="240"/>
      <c r="C5473" s="240"/>
      <c r="D5473" s="240"/>
      <c r="E5473" s="241"/>
      <c r="F5473" s="188">
        <v>9.31</v>
      </c>
      <c r="G5473" s="239" t="s">
        <v>2624</v>
      </c>
      <c r="H5473" s="240"/>
      <c r="I5473" s="241"/>
      <c r="J5473" s="188">
        <v>27.21</v>
      </c>
    </row>
    <row r="5474" spans="1:10" ht="14.25" customHeight="1" x14ac:dyDescent="0.25">
      <c r="A5474" s="239" t="s">
        <v>2623</v>
      </c>
      <c r="B5474" s="240"/>
      <c r="C5474" s="240"/>
      <c r="D5474" s="240"/>
      <c r="E5474" s="241"/>
      <c r="F5474" s="188">
        <v>17.16</v>
      </c>
      <c r="G5474" s="239" t="s">
        <v>2622</v>
      </c>
      <c r="H5474" s="240"/>
      <c r="I5474" s="241"/>
      <c r="J5474" s="188">
        <v>148.29</v>
      </c>
    </row>
    <row r="5475" spans="1:10" ht="14.25" customHeight="1" x14ac:dyDescent="0.25">
      <c r="A5475" s="196" t="s">
        <v>1213</v>
      </c>
      <c r="B5475" s="196" t="s">
        <v>2637</v>
      </c>
      <c r="C5475" s="196" t="s">
        <v>3181</v>
      </c>
      <c r="D5475" s="233" t="s">
        <v>1560</v>
      </c>
      <c r="E5475" s="234"/>
      <c r="F5475" s="234"/>
      <c r="G5475" s="234"/>
      <c r="H5475" s="234"/>
      <c r="I5475" s="235"/>
      <c r="J5475" s="196" t="s">
        <v>1</v>
      </c>
    </row>
    <row r="5476" spans="1:10" ht="13.15" customHeight="1" x14ac:dyDescent="0.25"/>
    <row r="5477" spans="1:10" ht="11.25" customHeight="1" x14ac:dyDescent="0.25">
      <c r="A5477" s="242" t="s">
        <v>2621</v>
      </c>
      <c r="B5477" s="242"/>
      <c r="C5477" s="242"/>
      <c r="D5477" s="242"/>
      <c r="E5477" s="242"/>
      <c r="F5477" s="242"/>
      <c r="G5477" s="242"/>
      <c r="H5477" s="242"/>
      <c r="I5477" s="242"/>
      <c r="J5477" s="242"/>
    </row>
    <row r="5478" spans="1:10" ht="11.25" customHeight="1" x14ac:dyDescent="0.25">
      <c r="A5478" s="242" t="s">
        <v>2620</v>
      </c>
      <c r="B5478" s="242"/>
      <c r="C5478" s="242"/>
      <c r="D5478" s="242"/>
      <c r="E5478" s="242"/>
      <c r="F5478" s="242"/>
      <c r="G5478" s="242"/>
      <c r="H5478" s="242"/>
      <c r="I5478" s="242"/>
      <c r="J5478" s="242"/>
    </row>
    <row r="5479" spans="1:10" ht="11.25" customHeight="1" x14ac:dyDescent="0.25">
      <c r="A5479" s="242" t="s">
        <v>2619</v>
      </c>
      <c r="B5479" s="242"/>
      <c r="C5479" s="242"/>
      <c r="D5479" s="242"/>
      <c r="E5479" s="242"/>
      <c r="F5479" s="242"/>
      <c r="G5479" s="242"/>
      <c r="H5479" s="242"/>
      <c r="I5479" s="242"/>
      <c r="J5479" s="242"/>
    </row>
    <row r="5480" spans="1:10" ht="70.900000000000006" customHeight="1" x14ac:dyDescent="0.25"/>
    <row r="5481" spans="1:10" ht="14.25" customHeight="1" x14ac:dyDescent="0.25">
      <c r="A5481" s="210" t="s">
        <v>2673</v>
      </c>
      <c r="B5481" s="211"/>
      <c r="C5481" s="211"/>
      <c r="D5481" s="211"/>
      <c r="E5481" s="211"/>
      <c r="F5481" s="211"/>
      <c r="G5481" s="211"/>
      <c r="H5481" s="211"/>
      <c r="I5481" s="211"/>
      <c r="J5481" s="212"/>
    </row>
    <row r="5482" spans="1:10" ht="14.25" customHeight="1" x14ac:dyDescent="0.25">
      <c r="A5482" s="200" t="s">
        <v>2672</v>
      </c>
      <c r="B5482" s="213" t="s">
        <v>77</v>
      </c>
      <c r="C5482" s="214"/>
      <c r="D5482" s="214"/>
      <c r="E5482" s="214"/>
      <c r="F5482" s="214"/>
      <c r="G5482" s="214"/>
      <c r="H5482" s="215"/>
      <c r="I5482" s="197" t="s">
        <v>2671</v>
      </c>
      <c r="J5482" s="192" t="s">
        <v>3180</v>
      </c>
    </row>
    <row r="5483" spans="1:10" ht="14.25" customHeight="1" x14ac:dyDescent="0.25">
      <c r="A5483" s="200" t="s">
        <v>81</v>
      </c>
      <c r="B5483" s="213" t="s">
        <v>85</v>
      </c>
      <c r="C5483" s="214"/>
      <c r="D5483" s="214"/>
      <c r="E5483" s="214"/>
      <c r="F5483" s="214"/>
      <c r="G5483" s="214"/>
      <c r="H5483" s="215"/>
      <c r="I5483" s="197" t="s">
        <v>2669</v>
      </c>
      <c r="J5483" s="202">
        <v>45477</v>
      </c>
    </row>
    <row r="5484" spans="1:10" ht="14.25" customHeight="1" x14ac:dyDescent="0.25">
      <c r="A5484" s="199" t="s">
        <v>2668</v>
      </c>
      <c r="B5484" s="213" t="s">
        <v>2667</v>
      </c>
      <c r="C5484" s="214"/>
      <c r="D5484" s="214"/>
      <c r="E5484" s="214"/>
      <c r="F5484" s="214"/>
      <c r="G5484" s="214"/>
      <c r="H5484" s="215"/>
      <c r="I5484" s="216" t="s">
        <v>2666</v>
      </c>
      <c r="J5484" s="217"/>
    </row>
    <row r="5485" spans="1:10" ht="14.25" customHeight="1" x14ac:dyDescent="0.25">
      <c r="A5485" s="218" t="s">
        <v>2665</v>
      </c>
      <c r="B5485" s="221" t="s">
        <v>2664</v>
      </c>
      <c r="C5485" s="222"/>
      <c r="D5485" s="222"/>
      <c r="E5485" s="222"/>
      <c r="F5485" s="222"/>
      <c r="G5485" s="222"/>
      <c r="H5485" s="223"/>
      <c r="I5485" s="197" t="s">
        <v>2663</v>
      </c>
      <c r="J5485" s="192" t="s">
        <v>2662</v>
      </c>
    </row>
    <row r="5486" spans="1:10" ht="14.25" customHeight="1" x14ac:dyDescent="0.25">
      <c r="A5486" s="219"/>
      <c r="B5486" s="224"/>
      <c r="C5486" s="225"/>
      <c r="D5486" s="225"/>
      <c r="E5486" s="225"/>
      <c r="F5486" s="225"/>
      <c r="G5486" s="225"/>
      <c r="H5486" s="226"/>
      <c r="I5486" s="198" t="s">
        <v>2661</v>
      </c>
      <c r="J5486" s="192" t="s">
        <v>2660</v>
      </c>
    </row>
    <row r="5487" spans="1:10" ht="14.25" customHeight="1" x14ac:dyDescent="0.25">
      <c r="A5487" s="219"/>
      <c r="B5487" s="224"/>
      <c r="C5487" s="225"/>
      <c r="D5487" s="225"/>
      <c r="E5487" s="225"/>
      <c r="F5487" s="225"/>
      <c r="G5487" s="225"/>
      <c r="H5487" s="226"/>
      <c r="I5487" s="216" t="s">
        <v>27</v>
      </c>
      <c r="J5487" s="217"/>
    </row>
    <row r="5488" spans="1:10" ht="14.25" customHeight="1" x14ac:dyDescent="0.25">
      <c r="A5488" s="219"/>
      <c r="B5488" s="227"/>
      <c r="C5488" s="228"/>
      <c r="D5488" s="228"/>
      <c r="E5488" s="228"/>
      <c r="F5488" s="228"/>
      <c r="G5488" s="228"/>
      <c r="H5488" s="229"/>
      <c r="I5488" s="197" t="s">
        <v>2659</v>
      </c>
      <c r="J5488" s="192" t="s">
        <v>2658</v>
      </c>
    </row>
    <row r="5489" spans="1:10" ht="14.25" customHeight="1" x14ac:dyDescent="0.25">
      <c r="A5489" s="220"/>
      <c r="B5489" s="230" t="s">
        <v>2383</v>
      </c>
      <c r="C5489" s="231"/>
      <c r="D5489" s="232"/>
      <c r="E5489" s="230" t="s">
        <v>2383</v>
      </c>
      <c r="F5489" s="231"/>
      <c r="G5489" s="231"/>
      <c r="H5489" s="232"/>
      <c r="I5489" s="197" t="s">
        <v>2657</v>
      </c>
      <c r="J5489" s="192" t="s">
        <v>2383</v>
      </c>
    </row>
    <row r="5490" spans="1:10" ht="14.25" customHeight="1" x14ac:dyDescent="0.25">
      <c r="A5490" s="197" t="s">
        <v>2656</v>
      </c>
      <c r="B5490" s="230" t="s">
        <v>2655</v>
      </c>
      <c r="C5490" s="231"/>
      <c r="D5490" s="231"/>
      <c r="E5490" s="231"/>
      <c r="F5490" s="231"/>
      <c r="G5490" s="231"/>
      <c r="H5490" s="231"/>
      <c r="I5490" s="231"/>
      <c r="J5490" s="232"/>
    </row>
    <row r="5491" spans="1:10" ht="14.25" customHeight="1" x14ac:dyDescent="0.25">
      <c r="A5491" s="195" t="s">
        <v>74</v>
      </c>
      <c r="B5491" s="195" t="s">
        <v>75</v>
      </c>
      <c r="C5491" s="195" t="s">
        <v>29</v>
      </c>
      <c r="D5491" s="236" t="s">
        <v>30</v>
      </c>
      <c r="E5491" s="237"/>
      <c r="F5491" s="238"/>
      <c r="G5491" s="195" t="s">
        <v>2635</v>
      </c>
      <c r="H5491" s="195" t="s">
        <v>1465</v>
      </c>
      <c r="I5491" s="194" t="s">
        <v>2634</v>
      </c>
      <c r="J5491" s="193" t="s">
        <v>76</v>
      </c>
    </row>
    <row r="5492" spans="1:10" ht="14.25" customHeight="1" x14ac:dyDescent="0.25">
      <c r="A5492" s="192" t="s">
        <v>2643</v>
      </c>
      <c r="B5492" s="192" t="s">
        <v>2650</v>
      </c>
      <c r="C5492" s="192" t="s">
        <v>3179</v>
      </c>
      <c r="D5492" s="230" t="s">
        <v>2248</v>
      </c>
      <c r="E5492" s="231"/>
      <c r="F5492" s="232"/>
      <c r="G5492" s="192" t="s">
        <v>1</v>
      </c>
      <c r="H5492" s="191">
        <v>1</v>
      </c>
      <c r="I5492" s="190">
        <v>120.7118</v>
      </c>
      <c r="J5492" s="189">
        <v>120.71</v>
      </c>
    </row>
    <row r="5493" spans="1:10" ht="14.25" customHeight="1" x14ac:dyDescent="0.25">
      <c r="A5493" s="192" t="s">
        <v>2631</v>
      </c>
      <c r="B5493" s="192" t="s">
        <v>2630</v>
      </c>
      <c r="C5493" s="192" t="s">
        <v>2902</v>
      </c>
      <c r="D5493" s="230" t="s">
        <v>2901</v>
      </c>
      <c r="E5493" s="231"/>
      <c r="F5493" s="232"/>
      <c r="G5493" s="192" t="s">
        <v>0</v>
      </c>
      <c r="H5493" s="191">
        <v>0.94296639999999998</v>
      </c>
      <c r="I5493" s="190">
        <v>6.46</v>
      </c>
      <c r="J5493" s="189">
        <v>13.32</v>
      </c>
    </row>
    <row r="5494" spans="1:10" ht="14.25" customHeight="1" x14ac:dyDescent="0.25">
      <c r="A5494" s="192" t="s">
        <v>2631</v>
      </c>
      <c r="B5494" s="192" t="s">
        <v>2630</v>
      </c>
      <c r="C5494" s="192" t="s">
        <v>2870</v>
      </c>
      <c r="D5494" s="230" t="s">
        <v>2869</v>
      </c>
      <c r="E5494" s="231"/>
      <c r="F5494" s="232"/>
      <c r="G5494" s="192" t="s">
        <v>0</v>
      </c>
      <c r="H5494" s="191">
        <v>1.8859329</v>
      </c>
      <c r="I5494" s="190">
        <v>8.93</v>
      </c>
      <c r="J5494" s="189">
        <v>36.83</v>
      </c>
    </row>
    <row r="5495" spans="1:10" ht="14.25" customHeight="1" x14ac:dyDescent="0.25">
      <c r="A5495" s="239" t="s">
        <v>2627</v>
      </c>
      <c r="B5495" s="240"/>
      <c r="C5495" s="240"/>
      <c r="D5495" s="240"/>
      <c r="E5495" s="241"/>
      <c r="F5495" s="188">
        <v>22.93</v>
      </c>
      <c r="G5495" s="239" t="s">
        <v>2626</v>
      </c>
      <c r="H5495" s="240"/>
      <c r="I5495" s="241"/>
      <c r="J5495" s="188">
        <v>193.78</v>
      </c>
    </row>
    <row r="5496" spans="1:10" ht="14.25" customHeight="1" x14ac:dyDescent="0.25">
      <c r="A5496" s="239" t="s">
        <v>2625</v>
      </c>
      <c r="B5496" s="240"/>
      <c r="C5496" s="240"/>
      <c r="D5496" s="240"/>
      <c r="E5496" s="241"/>
      <c r="F5496" s="188">
        <v>27.23</v>
      </c>
      <c r="G5496" s="239" t="s">
        <v>2624</v>
      </c>
      <c r="H5496" s="240"/>
      <c r="I5496" s="241"/>
      <c r="J5496" s="188">
        <v>43.54</v>
      </c>
    </row>
    <row r="5497" spans="1:10" ht="14.25" customHeight="1" x14ac:dyDescent="0.25">
      <c r="A5497" s="239" t="s">
        <v>2623</v>
      </c>
      <c r="B5497" s="240"/>
      <c r="C5497" s="240"/>
      <c r="D5497" s="240"/>
      <c r="E5497" s="241"/>
      <c r="F5497" s="188">
        <v>50.16</v>
      </c>
      <c r="G5497" s="239" t="s">
        <v>2622</v>
      </c>
      <c r="H5497" s="240"/>
      <c r="I5497" s="241"/>
      <c r="J5497" s="188">
        <v>237.32</v>
      </c>
    </row>
    <row r="5498" spans="1:10" ht="14.25" customHeight="1" x14ac:dyDescent="0.25">
      <c r="A5498" s="196" t="s">
        <v>1214</v>
      </c>
      <c r="B5498" s="196" t="s">
        <v>2630</v>
      </c>
      <c r="C5498" s="196" t="s">
        <v>3178</v>
      </c>
      <c r="D5498" s="233" t="s">
        <v>724</v>
      </c>
      <c r="E5498" s="234"/>
      <c r="F5498" s="234"/>
      <c r="G5498" s="234"/>
      <c r="H5498" s="234"/>
      <c r="I5498" s="235"/>
      <c r="J5498" s="196" t="s">
        <v>10</v>
      </c>
    </row>
    <row r="5499" spans="1:10" ht="14.25" customHeight="1" x14ac:dyDescent="0.25">
      <c r="A5499" s="195" t="s">
        <v>74</v>
      </c>
      <c r="B5499" s="195" t="s">
        <v>75</v>
      </c>
      <c r="C5499" s="195" t="s">
        <v>29</v>
      </c>
      <c r="D5499" s="236" t="s">
        <v>30</v>
      </c>
      <c r="E5499" s="237"/>
      <c r="F5499" s="238"/>
      <c r="G5499" s="195" t="s">
        <v>2635</v>
      </c>
      <c r="H5499" s="195" t="s">
        <v>1465</v>
      </c>
      <c r="I5499" s="194" t="s">
        <v>2634</v>
      </c>
      <c r="J5499" s="193" t="s">
        <v>76</v>
      </c>
    </row>
    <row r="5500" spans="1:10" ht="22.9" customHeight="1" x14ac:dyDescent="0.25">
      <c r="A5500" s="192" t="s">
        <v>2643</v>
      </c>
      <c r="B5500" s="192" t="s">
        <v>2630</v>
      </c>
      <c r="C5500" s="192" t="s">
        <v>3177</v>
      </c>
      <c r="D5500" s="230" t="s">
        <v>1649</v>
      </c>
      <c r="E5500" s="231"/>
      <c r="F5500" s="232"/>
      <c r="G5500" s="192" t="s">
        <v>10</v>
      </c>
      <c r="H5500" s="191">
        <v>1.0389999999999999</v>
      </c>
      <c r="I5500" s="190">
        <v>58.646500000000003</v>
      </c>
      <c r="J5500" s="189">
        <v>60.93</v>
      </c>
    </row>
    <row r="5501" spans="1:10" ht="14.25" customHeight="1" x14ac:dyDescent="0.25">
      <c r="A5501" s="192" t="s">
        <v>2631</v>
      </c>
      <c r="B5501" s="192" t="s">
        <v>2630</v>
      </c>
      <c r="C5501" s="192" t="s">
        <v>2723</v>
      </c>
      <c r="D5501" s="230" t="s">
        <v>2722</v>
      </c>
      <c r="E5501" s="231"/>
      <c r="F5501" s="232"/>
      <c r="G5501" s="192" t="s">
        <v>0</v>
      </c>
      <c r="H5501" s="191">
        <v>0.33474789999999999</v>
      </c>
      <c r="I5501" s="190">
        <v>6.7</v>
      </c>
      <c r="J5501" s="189">
        <v>4.9000000000000004</v>
      </c>
    </row>
    <row r="5502" spans="1:10" ht="14.25" customHeight="1" x14ac:dyDescent="0.25">
      <c r="A5502" s="192" t="s">
        <v>2631</v>
      </c>
      <c r="B5502" s="192" t="s">
        <v>2630</v>
      </c>
      <c r="C5502" s="192" t="s">
        <v>2719</v>
      </c>
      <c r="D5502" s="230" t="s">
        <v>2718</v>
      </c>
      <c r="E5502" s="231"/>
      <c r="F5502" s="232"/>
      <c r="G5502" s="192" t="s">
        <v>0</v>
      </c>
      <c r="H5502" s="191">
        <v>0.33474789999999999</v>
      </c>
      <c r="I5502" s="190">
        <v>8.93</v>
      </c>
      <c r="J5502" s="189">
        <v>6.54</v>
      </c>
    </row>
    <row r="5503" spans="1:10" ht="14.25" customHeight="1" x14ac:dyDescent="0.25">
      <c r="A5503" s="239" t="s">
        <v>2627</v>
      </c>
      <c r="B5503" s="240"/>
      <c r="C5503" s="240"/>
      <c r="D5503" s="240"/>
      <c r="E5503" s="241"/>
      <c r="F5503" s="188">
        <v>5.23</v>
      </c>
      <c r="G5503" s="239" t="s">
        <v>2626</v>
      </c>
      <c r="H5503" s="240"/>
      <c r="I5503" s="241"/>
      <c r="J5503" s="188">
        <v>77.11</v>
      </c>
    </row>
    <row r="5504" spans="1:10" ht="14.25" customHeight="1" x14ac:dyDescent="0.25">
      <c r="A5504" s="239" t="s">
        <v>2625</v>
      </c>
      <c r="B5504" s="240"/>
      <c r="C5504" s="240"/>
      <c r="D5504" s="240"/>
      <c r="E5504" s="241"/>
      <c r="F5504" s="188">
        <v>6.21</v>
      </c>
      <c r="G5504" s="239" t="s">
        <v>2624</v>
      </c>
      <c r="H5504" s="240"/>
      <c r="I5504" s="241"/>
      <c r="J5504" s="188">
        <v>17.329999999999998</v>
      </c>
    </row>
    <row r="5505" spans="1:10" ht="14.25" customHeight="1" x14ac:dyDescent="0.25">
      <c r="A5505" s="239" t="s">
        <v>2623</v>
      </c>
      <c r="B5505" s="240"/>
      <c r="C5505" s="240"/>
      <c r="D5505" s="240"/>
      <c r="E5505" s="241"/>
      <c r="F5505" s="188">
        <v>11.44</v>
      </c>
      <c r="G5505" s="239" t="s">
        <v>2622</v>
      </c>
      <c r="H5505" s="240"/>
      <c r="I5505" s="241"/>
      <c r="J5505" s="188">
        <v>94.44</v>
      </c>
    </row>
    <row r="5506" spans="1:10" ht="14.25" customHeight="1" x14ac:dyDescent="0.25">
      <c r="A5506" s="196" t="s">
        <v>1215</v>
      </c>
      <c r="B5506" s="196" t="s">
        <v>2637</v>
      </c>
      <c r="C5506" s="196" t="s">
        <v>3176</v>
      </c>
      <c r="D5506" s="233" t="s">
        <v>733</v>
      </c>
      <c r="E5506" s="234"/>
      <c r="F5506" s="234"/>
      <c r="G5506" s="234"/>
      <c r="H5506" s="234"/>
      <c r="I5506" s="235"/>
      <c r="J5506" s="196" t="s">
        <v>1</v>
      </c>
    </row>
    <row r="5507" spans="1:10" ht="14.25" customHeight="1" x14ac:dyDescent="0.25">
      <c r="A5507" s="195" t="s">
        <v>74</v>
      </c>
      <c r="B5507" s="195" t="s">
        <v>75</v>
      </c>
      <c r="C5507" s="195" t="s">
        <v>29</v>
      </c>
      <c r="D5507" s="236" t="s">
        <v>30</v>
      </c>
      <c r="E5507" s="237"/>
      <c r="F5507" s="238"/>
      <c r="G5507" s="195" t="s">
        <v>2635</v>
      </c>
      <c r="H5507" s="195" t="s">
        <v>1465</v>
      </c>
      <c r="I5507" s="194" t="s">
        <v>2634</v>
      </c>
      <c r="J5507" s="193" t="s">
        <v>76</v>
      </c>
    </row>
    <row r="5508" spans="1:10" ht="22.9" customHeight="1" x14ac:dyDescent="0.25">
      <c r="A5508" s="192" t="s">
        <v>2643</v>
      </c>
      <c r="B5508" s="192" t="s">
        <v>2630</v>
      </c>
      <c r="C5508" s="192" t="s">
        <v>3175</v>
      </c>
      <c r="D5508" s="230" t="s">
        <v>2195</v>
      </c>
      <c r="E5508" s="231"/>
      <c r="F5508" s="232"/>
      <c r="G5508" s="192" t="s">
        <v>1</v>
      </c>
      <c r="H5508" s="191">
        <v>1</v>
      </c>
      <c r="I5508" s="190">
        <v>56.783200000000001</v>
      </c>
      <c r="J5508" s="189">
        <v>56.78</v>
      </c>
    </row>
    <row r="5509" spans="1:10" ht="22.9" customHeight="1" x14ac:dyDescent="0.25">
      <c r="A5509" s="192" t="s">
        <v>2643</v>
      </c>
      <c r="B5509" s="192" t="s">
        <v>2630</v>
      </c>
      <c r="C5509" s="192" t="s">
        <v>3174</v>
      </c>
      <c r="D5509" s="230" t="s">
        <v>2559</v>
      </c>
      <c r="E5509" s="231"/>
      <c r="F5509" s="232"/>
      <c r="G5509" s="192" t="s">
        <v>1</v>
      </c>
      <c r="H5509" s="191">
        <v>4</v>
      </c>
      <c r="I5509" s="190">
        <v>0.62380000000000002</v>
      </c>
      <c r="J5509" s="189">
        <v>2.5</v>
      </c>
    </row>
    <row r="5510" spans="1:10" ht="32.65" customHeight="1" x14ac:dyDescent="0.25">
      <c r="A5510" s="192" t="s">
        <v>2643</v>
      </c>
      <c r="B5510" s="192" t="s">
        <v>2630</v>
      </c>
      <c r="C5510" s="192" t="s">
        <v>3173</v>
      </c>
      <c r="D5510" s="230" t="s">
        <v>1903</v>
      </c>
      <c r="E5510" s="231"/>
      <c r="F5510" s="232"/>
      <c r="G5510" s="192" t="s">
        <v>1</v>
      </c>
      <c r="H5510" s="191">
        <v>1</v>
      </c>
      <c r="I5510" s="190">
        <v>337.45839999999998</v>
      </c>
      <c r="J5510" s="189">
        <v>337.46</v>
      </c>
    </row>
    <row r="5511" spans="1:10" ht="22.9" customHeight="1" x14ac:dyDescent="0.25">
      <c r="A5511" s="192" t="s">
        <v>2643</v>
      </c>
      <c r="B5511" s="192" t="s">
        <v>2630</v>
      </c>
      <c r="C5511" s="192" t="s">
        <v>3172</v>
      </c>
      <c r="D5511" s="230" t="s">
        <v>2441</v>
      </c>
      <c r="E5511" s="231"/>
      <c r="F5511" s="232"/>
      <c r="G5511" s="192" t="s">
        <v>1</v>
      </c>
      <c r="H5511" s="191">
        <v>1</v>
      </c>
      <c r="I5511" s="190">
        <v>12.3385</v>
      </c>
      <c r="J5511" s="189">
        <v>12.34</v>
      </c>
    </row>
    <row r="5512" spans="1:10" ht="32.65" customHeight="1" x14ac:dyDescent="0.25">
      <c r="A5512" s="192" t="s">
        <v>2643</v>
      </c>
      <c r="B5512" s="192" t="s">
        <v>2630</v>
      </c>
      <c r="C5512" s="192" t="s">
        <v>3171</v>
      </c>
      <c r="D5512" s="230" t="s">
        <v>2058</v>
      </c>
      <c r="E5512" s="231"/>
      <c r="F5512" s="232"/>
      <c r="G5512" s="192" t="s">
        <v>1</v>
      </c>
      <c r="H5512" s="191">
        <v>1</v>
      </c>
      <c r="I5512" s="190">
        <v>129.6234</v>
      </c>
      <c r="J5512" s="189">
        <v>129.62</v>
      </c>
    </row>
    <row r="5513" spans="1:10" ht="22.9" customHeight="1" x14ac:dyDescent="0.25">
      <c r="A5513" s="192" t="s">
        <v>2643</v>
      </c>
      <c r="B5513" s="192" t="s">
        <v>2630</v>
      </c>
      <c r="C5513" s="192" t="s">
        <v>3170</v>
      </c>
      <c r="D5513" s="230" t="s">
        <v>2029</v>
      </c>
      <c r="E5513" s="231"/>
      <c r="F5513" s="232"/>
      <c r="G5513" s="192" t="s">
        <v>1</v>
      </c>
      <c r="H5513" s="191">
        <v>1</v>
      </c>
      <c r="I5513" s="190">
        <v>152.22649999999999</v>
      </c>
      <c r="J5513" s="189">
        <v>152.22999999999999</v>
      </c>
    </row>
    <row r="5514" spans="1:10" ht="22.9" customHeight="1" x14ac:dyDescent="0.25">
      <c r="A5514" s="192" t="s">
        <v>2643</v>
      </c>
      <c r="B5514" s="192" t="s">
        <v>2630</v>
      </c>
      <c r="C5514" s="192" t="s">
        <v>3169</v>
      </c>
      <c r="D5514" s="230" t="s">
        <v>1770</v>
      </c>
      <c r="E5514" s="231"/>
      <c r="F5514" s="232"/>
      <c r="G5514" s="192" t="s">
        <v>1</v>
      </c>
      <c r="H5514" s="191">
        <v>2</v>
      </c>
      <c r="I5514" s="190">
        <v>467.67320000000001</v>
      </c>
      <c r="J5514" s="189">
        <v>935.35</v>
      </c>
    </row>
    <row r="5515" spans="1:10" ht="14.25" customHeight="1" x14ac:dyDescent="0.25">
      <c r="A5515" s="192" t="s">
        <v>2631</v>
      </c>
      <c r="B5515" s="192" t="s">
        <v>2630</v>
      </c>
      <c r="C5515" s="192" t="s">
        <v>2723</v>
      </c>
      <c r="D5515" s="230" t="s">
        <v>2722</v>
      </c>
      <c r="E5515" s="231"/>
      <c r="F5515" s="232"/>
      <c r="G5515" s="192" t="s">
        <v>0</v>
      </c>
      <c r="H5515" s="191">
        <v>4.9464616000000001</v>
      </c>
      <c r="I5515" s="190">
        <v>6.7</v>
      </c>
      <c r="J5515" s="189">
        <v>72.47</v>
      </c>
    </row>
    <row r="5516" spans="1:10" ht="14.25" customHeight="1" x14ac:dyDescent="0.25">
      <c r="A5516" s="192" t="s">
        <v>2631</v>
      </c>
      <c r="B5516" s="192" t="s">
        <v>2630</v>
      </c>
      <c r="C5516" s="192" t="s">
        <v>2719</v>
      </c>
      <c r="D5516" s="230" t="s">
        <v>2718</v>
      </c>
      <c r="E5516" s="231"/>
      <c r="F5516" s="232"/>
      <c r="G5516" s="192" t="s">
        <v>0</v>
      </c>
      <c r="H5516" s="191">
        <v>4.9464616000000001</v>
      </c>
      <c r="I5516" s="190">
        <v>8.93</v>
      </c>
      <c r="J5516" s="189">
        <v>96.59</v>
      </c>
    </row>
    <row r="5517" spans="1:10" ht="14.25" customHeight="1" x14ac:dyDescent="0.25">
      <c r="A5517" s="239" t="s">
        <v>2627</v>
      </c>
      <c r="B5517" s="240"/>
      <c r="C5517" s="240"/>
      <c r="D5517" s="240"/>
      <c r="E5517" s="241"/>
      <c r="F5517" s="188">
        <v>77.31</v>
      </c>
      <c r="G5517" s="239" t="s">
        <v>2626</v>
      </c>
      <c r="H5517" s="240"/>
      <c r="I5517" s="241"/>
      <c r="J5517" s="188">
        <v>1865.24</v>
      </c>
    </row>
    <row r="5518" spans="1:10" ht="14.25" customHeight="1" x14ac:dyDescent="0.25">
      <c r="A5518" s="239" t="s">
        <v>2625</v>
      </c>
      <c r="B5518" s="240"/>
      <c r="C5518" s="240"/>
      <c r="D5518" s="240"/>
      <c r="E5518" s="241"/>
      <c r="F5518" s="188">
        <v>91.76</v>
      </c>
      <c r="G5518" s="239" t="s">
        <v>2624</v>
      </c>
      <c r="H5518" s="240"/>
      <c r="I5518" s="241"/>
      <c r="J5518" s="188">
        <v>419.12</v>
      </c>
    </row>
    <row r="5519" spans="1:10" ht="14.25" customHeight="1" x14ac:dyDescent="0.25">
      <c r="A5519" s="239" t="s">
        <v>2623</v>
      </c>
      <c r="B5519" s="240"/>
      <c r="C5519" s="240"/>
      <c r="D5519" s="240"/>
      <c r="E5519" s="241"/>
      <c r="F5519" s="188">
        <v>169.07</v>
      </c>
      <c r="G5519" s="239" t="s">
        <v>2622</v>
      </c>
      <c r="H5519" s="240"/>
      <c r="I5519" s="241"/>
      <c r="J5519" s="188">
        <v>2284.36</v>
      </c>
    </row>
    <row r="5520" spans="1:10" ht="14.25" customHeight="1" x14ac:dyDescent="0.25">
      <c r="A5520" s="196" t="s">
        <v>1216</v>
      </c>
      <c r="B5520" s="196" t="s">
        <v>2642</v>
      </c>
      <c r="C5520" s="196" t="s">
        <v>3168</v>
      </c>
      <c r="D5520" s="233" t="s">
        <v>734</v>
      </c>
      <c r="E5520" s="234"/>
      <c r="F5520" s="234"/>
      <c r="G5520" s="234"/>
      <c r="H5520" s="234"/>
      <c r="I5520" s="235"/>
      <c r="J5520" s="196" t="s">
        <v>1</v>
      </c>
    </row>
    <row r="5521" spans="1:10" ht="14.25" customHeight="1" x14ac:dyDescent="0.25">
      <c r="A5521" s="195" t="s">
        <v>74</v>
      </c>
      <c r="B5521" s="195" t="s">
        <v>75</v>
      </c>
      <c r="C5521" s="195" t="s">
        <v>29</v>
      </c>
      <c r="D5521" s="236" t="s">
        <v>30</v>
      </c>
      <c r="E5521" s="237"/>
      <c r="F5521" s="238"/>
      <c r="G5521" s="195" t="s">
        <v>2635</v>
      </c>
      <c r="H5521" s="195" t="s">
        <v>1465</v>
      </c>
      <c r="I5521" s="194" t="s">
        <v>2634</v>
      </c>
      <c r="J5521" s="193" t="s">
        <v>76</v>
      </c>
    </row>
    <row r="5522" spans="1:10" ht="14.25" customHeight="1" x14ac:dyDescent="0.25">
      <c r="A5522" s="192" t="s">
        <v>2643</v>
      </c>
      <c r="B5522" s="192" t="s">
        <v>2642</v>
      </c>
      <c r="C5522" s="192" t="s">
        <v>2308</v>
      </c>
      <c r="D5522" s="230" t="s">
        <v>2309</v>
      </c>
      <c r="E5522" s="231"/>
      <c r="F5522" s="232"/>
      <c r="G5522" s="192" t="s">
        <v>1</v>
      </c>
      <c r="H5522" s="191">
        <v>1</v>
      </c>
      <c r="I5522" s="190">
        <v>85.397499999999994</v>
      </c>
      <c r="J5522" s="189">
        <v>85.4</v>
      </c>
    </row>
    <row r="5523" spans="1:10" ht="14.25" customHeight="1" x14ac:dyDescent="0.25">
      <c r="A5523" s="192" t="s">
        <v>2643</v>
      </c>
      <c r="B5523" s="192" t="s">
        <v>2642</v>
      </c>
      <c r="C5523" s="192" t="s">
        <v>2114</v>
      </c>
      <c r="D5523" s="230" t="s">
        <v>2115</v>
      </c>
      <c r="E5523" s="231"/>
      <c r="F5523" s="232"/>
      <c r="G5523" s="192" t="s">
        <v>1</v>
      </c>
      <c r="H5523" s="191">
        <v>1</v>
      </c>
      <c r="I5523" s="190">
        <v>279.50049999999999</v>
      </c>
      <c r="J5523" s="189">
        <v>279.5</v>
      </c>
    </row>
    <row r="5524" spans="1:10" ht="14.25" customHeight="1" x14ac:dyDescent="0.25">
      <c r="A5524" s="192" t="s">
        <v>2643</v>
      </c>
      <c r="B5524" s="192" t="s">
        <v>2642</v>
      </c>
      <c r="C5524" s="192" t="s">
        <v>2512</v>
      </c>
      <c r="D5524" s="230" t="s">
        <v>2513</v>
      </c>
      <c r="E5524" s="231"/>
      <c r="F5524" s="232"/>
      <c r="G5524" s="192" t="s">
        <v>1</v>
      </c>
      <c r="H5524" s="191">
        <v>1</v>
      </c>
      <c r="I5524" s="190">
        <v>16.2029</v>
      </c>
      <c r="J5524" s="189">
        <v>16.2</v>
      </c>
    </row>
    <row r="5525" spans="1:10" ht="14.25" customHeight="1" x14ac:dyDescent="0.25">
      <c r="A5525" s="192" t="s">
        <v>2643</v>
      </c>
      <c r="B5525" s="192" t="s">
        <v>2642</v>
      </c>
      <c r="C5525" s="192" t="s">
        <v>2507</v>
      </c>
      <c r="D5525" s="230" t="s">
        <v>2508</v>
      </c>
      <c r="E5525" s="231"/>
      <c r="F5525" s="232"/>
      <c r="G5525" s="192" t="s">
        <v>10</v>
      </c>
      <c r="H5525" s="191">
        <v>2</v>
      </c>
      <c r="I5525" s="190">
        <v>0.29980000000000001</v>
      </c>
      <c r="J5525" s="189">
        <v>0.6</v>
      </c>
    </row>
    <row r="5526" spans="1:10" ht="14.25" customHeight="1" x14ac:dyDescent="0.25">
      <c r="A5526" s="192" t="s">
        <v>2643</v>
      </c>
      <c r="B5526" s="192" t="s">
        <v>2642</v>
      </c>
      <c r="C5526" s="192" t="s">
        <v>2212</v>
      </c>
      <c r="D5526" s="230" t="s">
        <v>2213</v>
      </c>
      <c r="E5526" s="231"/>
      <c r="F5526" s="232"/>
      <c r="G5526" s="192" t="s">
        <v>1</v>
      </c>
      <c r="H5526" s="191">
        <v>1</v>
      </c>
      <c r="I5526" s="190">
        <v>153.92779999999999</v>
      </c>
      <c r="J5526" s="189">
        <v>153.93</v>
      </c>
    </row>
    <row r="5527" spans="1:10" ht="14.25" customHeight="1" x14ac:dyDescent="0.25">
      <c r="A5527" s="192" t="s">
        <v>2643</v>
      </c>
      <c r="B5527" s="192" t="s">
        <v>2642</v>
      </c>
      <c r="C5527" s="192" t="s">
        <v>2370</v>
      </c>
      <c r="D5527" s="230" t="s">
        <v>2371</v>
      </c>
      <c r="E5527" s="231"/>
      <c r="F5527" s="232"/>
      <c r="G5527" s="192" t="s">
        <v>1</v>
      </c>
      <c r="H5527" s="191">
        <v>1</v>
      </c>
      <c r="I5527" s="190">
        <v>56.7102</v>
      </c>
      <c r="J5527" s="189">
        <v>56.71</v>
      </c>
    </row>
    <row r="5528" spans="1:10" ht="14.25" customHeight="1" x14ac:dyDescent="0.25">
      <c r="A5528" s="192" t="s">
        <v>2643</v>
      </c>
      <c r="B5528" s="192" t="s">
        <v>2642</v>
      </c>
      <c r="C5528" s="192" t="s">
        <v>1958</v>
      </c>
      <c r="D5528" s="230" t="s">
        <v>1959</v>
      </c>
      <c r="E5528" s="231"/>
      <c r="F5528" s="232"/>
      <c r="G5528" s="192" t="s">
        <v>1</v>
      </c>
      <c r="H5528" s="191">
        <v>2</v>
      </c>
      <c r="I5528" s="190">
        <v>360.5881</v>
      </c>
      <c r="J5528" s="189">
        <v>721.18</v>
      </c>
    </row>
    <row r="5529" spans="1:10" ht="14.25" customHeight="1" x14ac:dyDescent="0.25">
      <c r="A5529" s="192" t="s">
        <v>2631</v>
      </c>
      <c r="B5529" s="192" t="s">
        <v>2630</v>
      </c>
      <c r="C5529" s="192" t="s">
        <v>2723</v>
      </c>
      <c r="D5529" s="230" t="s">
        <v>2722</v>
      </c>
      <c r="E5529" s="231"/>
      <c r="F5529" s="232"/>
      <c r="G5529" s="192" t="s">
        <v>0</v>
      </c>
      <c r="H5529" s="191">
        <v>5.8330542000000003</v>
      </c>
      <c r="I5529" s="190">
        <v>6.7</v>
      </c>
      <c r="J5529" s="189">
        <v>85.46</v>
      </c>
    </row>
    <row r="5530" spans="1:10" ht="14.25" customHeight="1" x14ac:dyDescent="0.25">
      <c r="A5530" s="192" t="s">
        <v>2631</v>
      </c>
      <c r="B5530" s="192" t="s">
        <v>2630</v>
      </c>
      <c r="C5530" s="192" t="s">
        <v>2719</v>
      </c>
      <c r="D5530" s="230" t="s">
        <v>2718</v>
      </c>
      <c r="E5530" s="231"/>
      <c r="F5530" s="232"/>
      <c r="G5530" s="192" t="s">
        <v>0</v>
      </c>
      <c r="H5530" s="191">
        <v>5.8330542000000003</v>
      </c>
      <c r="I5530" s="190">
        <v>8.93</v>
      </c>
      <c r="J5530" s="189">
        <v>113.9</v>
      </c>
    </row>
    <row r="5531" spans="1:10" ht="14.25" customHeight="1" x14ac:dyDescent="0.25">
      <c r="A5531" s="239" t="s">
        <v>2627</v>
      </c>
      <c r="B5531" s="240"/>
      <c r="C5531" s="240"/>
      <c r="D5531" s="240"/>
      <c r="E5531" s="241"/>
      <c r="F5531" s="188">
        <v>91.17</v>
      </c>
      <c r="G5531" s="239" t="s">
        <v>2626</v>
      </c>
      <c r="H5531" s="240"/>
      <c r="I5531" s="241"/>
      <c r="J5531" s="188">
        <v>1595.31</v>
      </c>
    </row>
    <row r="5532" spans="1:10" ht="14.25" customHeight="1" x14ac:dyDescent="0.25">
      <c r="A5532" s="239" t="s">
        <v>2625</v>
      </c>
      <c r="B5532" s="240"/>
      <c r="C5532" s="240"/>
      <c r="D5532" s="240"/>
      <c r="E5532" s="241"/>
      <c r="F5532" s="188">
        <v>108.2</v>
      </c>
      <c r="G5532" s="239" t="s">
        <v>2624</v>
      </c>
      <c r="H5532" s="240"/>
      <c r="I5532" s="241"/>
      <c r="J5532" s="188">
        <v>358.47</v>
      </c>
    </row>
    <row r="5533" spans="1:10" ht="14.25" customHeight="1" x14ac:dyDescent="0.25">
      <c r="A5533" s="239" t="s">
        <v>2623</v>
      </c>
      <c r="B5533" s="240"/>
      <c r="C5533" s="240"/>
      <c r="D5533" s="240"/>
      <c r="E5533" s="241"/>
      <c r="F5533" s="188">
        <v>199.37</v>
      </c>
      <c r="G5533" s="239" t="s">
        <v>2622</v>
      </c>
      <c r="H5533" s="240"/>
      <c r="I5533" s="241"/>
      <c r="J5533" s="188">
        <v>1953.78</v>
      </c>
    </row>
    <row r="5534" spans="1:10" ht="14.25" customHeight="1" x14ac:dyDescent="0.25">
      <c r="A5534" s="196" t="s">
        <v>1217</v>
      </c>
      <c r="B5534" s="196" t="s">
        <v>2637</v>
      </c>
      <c r="C5534" s="196" t="s">
        <v>3167</v>
      </c>
      <c r="D5534" s="233" t="s">
        <v>737</v>
      </c>
      <c r="E5534" s="234"/>
      <c r="F5534" s="234"/>
      <c r="G5534" s="234"/>
      <c r="H5534" s="234"/>
      <c r="I5534" s="235"/>
      <c r="J5534" s="196" t="s">
        <v>1</v>
      </c>
    </row>
    <row r="5535" spans="1:10" ht="14.25" customHeight="1" x14ac:dyDescent="0.25">
      <c r="A5535" s="195" t="s">
        <v>74</v>
      </c>
      <c r="B5535" s="195" t="s">
        <v>75</v>
      </c>
      <c r="C5535" s="195" t="s">
        <v>29</v>
      </c>
      <c r="D5535" s="236" t="s">
        <v>30</v>
      </c>
      <c r="E5535" s="237"/>
      <c r="F5535" s="238"/>
      <c r="G5535" s="195" t="s">
        <v>2635</v>
      </c>
      <c r="H5535" s="195" t="s">
        <v>1465</v>
      </c>
      <c r="I5535" s="194" t="s">
        <v>2634</v>
      </c>
      <c r="J5535" s="193" t="s">
        <v>76</v>
      </c>
    </row>
    <row r="5536" spans="1:10" ht="14.25" customHeight="1" x14ac:dyDescent="0.25">
      <c r="A5536" s="192" t="s">
        <v>2643</v>
      </c>
      <c r="B5536" s="192" t="s">
        <v>2650</v>
      </c>
      <c r="C5536" s="192" t="s">
        <v>3166</v>
      </c>
      <c r="D5536" s="230" t="s">
        <v>737</v>
      </c>
      <c r="E5536" s="231"/>
      <c r="F5536" s="232"/>
      <c r="G5536" s="192" t="s">
        <v>1</v>
      </c>
      <c r="H5536" s="191">
        <v>1</v>
      </c>
      <c r="I5536" s="190">
        <v>2900.3242</v>
      </c>
      <c r="J5536" s="189">
        <v>2900.32</v>
      </c>
    </row>
    <row r="5537" spans="1:10" ht="14.25" customHeight="1" x14ac:dyDescent="0.25">
      <c r="A5537" s="192" t="s">
        <v>2631</v>
      </c>
      <c r="B5537" s="192" t="s">
        <v>2630</v>
      </c>
      <c r="C5537" s="192" t="s">
        <v>2723</v>
      </c>
      <c r="D5537" s="230" t="s">
        <v>2722</v>
      </c>
      <c r="E5537" s="231"/>
      <c r="F5537" s="232"/>
      <c r="G5537" s="192" t="s">
        <v>0</v>
      </c>
      <c r="H5537" s="191">
        <v>5.0819999999999999</v>
      </c>
      <c r="I5537" s="190">
        <v>6.7</v>
      </c>
      <c r="J5537" s="189">
        <v>74.45</v>
      </c>
    </row>
    <row r="5538" spans="1:10" ht="14.25" customHeight="1" x14ac:dyDescent="0.25">
      <c r="A5538" s="192" t="s">
        <v>2631</v>
      </c>
      <c r="B5538" s="192" t="s">
        <v>2630</v>
      </c>
      <c r="C5538" s="192" t="s">
        <v>2719</v>
      </c>
      <c r="D5538" s="230" t="s">
        <v>2718</v>
      </c>
      <c r="E5538" s="231"/>
      <c r="F5538" s="232"/>
      <c r="G5538" s="192" t="s">
        <v>0</v>
      </c>
      <c r="H5538" s="191">
        <v>5.0819999999999999</v>
      </c>
      <c r="I5538" s="190">
        <v>8.93</v>
      </c>
      <c r="J5538" s="189">
        <v>99.23</v>
      </c>
    </row>
    <row r="5539" spans="1:10" ht="14.25" customHeight="1" x14ac:dyDescent="0.25">
      <c r="A5539" s="239" t="s">
        <v>2627</v>
      </c>
      <c r="B5539" s="240"/>
      <c r="C5539" s="240"/>
      <c r="D5539" s="240"/>
      <c r="E5539" s="241"/>
      <c r="F5539" s="188">
        <v>79.430000000000007</v>
      </c>
      <c r="G5539" s="239" t="s">
        <v>2626</v>
      </c>
      <c r="H5539" s="240"/>
      <c r="I5539" s="241"/>
      <c r="J5539" s="188">
        <v>3145.84</v>
      </c>
    </row>
    <row r="5540" spans="1:10" ht="14.25" customHeight="1" x14ac:dyDescent="0.25">
      <c r="A5540" s="239" t="s">
        <v>2625</v>
      </c>
      <c r="B5540" s="240"/>
      <c r="C5540" s="240"/>
      <c r="D5540" s="240"/>
      <c r="E5540" s="241"/>
      <c r="F5540" s="188">
        <v>94.27</v>
      </c>
      <c r="G5540" s="239" t="s">
        <v>2624</v>
      </c>
      <c r="H5540" s="240"/>
      <c r="I5540" s="241"/>
      <c r="J5540" s="188">
        <v>706.87</v>
      </c>
    </row>
    <row r="5541" spans="1:10" ht="14.25" customHeight="1" x14ac:dyDescent="0.25">
      <c r="A5541" s="239" t="s">
        <v>2623</v>
      </c>
      <c r="B5541" s="240"/>
      <c r="C5541" s="240"/>
      <c r="D5541" s="240"/>
      <c r="E5541" s="241"/>
      <c r="F5541" s="188">
        <v>173.7</v>
      </c>
      <c r="G5541" s="239" t="s">
        <v>2622</v>
      </c>
      <c r="H5541" s="240"/>
      <c r="I5541" s="241"/>
      <c r="J5541" s="188">
        <v>3852.71</v>
      </c>
    </row>
    <row r="5542" spans="1:10" ht="14.25" customHeight="1" x14ac:dyDescent="0.25">
      <c r="A5542" s="196" t="s">
        <v>1218</v>
      </c>
      <c r="B5542" s="196" t="s">
        <v>2642</v>
      </c>
      <c r="C5542" s="196" t="s">
        <v>3165</v>
      </c>
      <c r="D5542" s="233" t="s">
        <v>740</v>
      </c>
      <c r="E5542" s="234"/>
      <c r="F5542" s="234"/>
      <c r="G5542" s="234"/>
      <c r="H5542" s="234"/>
      <c r="I5542" s="235"/>
      <c r="J5542" s="196" t="s">
        <v>1</v>
      </c>
    </row>
    <row r="5543" spans="1:10" ht="14.25" customHeight="1" x14ac:dyDescent="0.25">
      <c r="A5543" s="195" t="s">
        <v>74</v>
      </c>
      <c r="B5543" s="195" t="s">
        <v>75</v>
      </c>
      <c r="C5543" s="195" t="s">
        <v>29</v>
      </c>
      <c r="D5543" s="236" t="s">
        <v>30</v>
      </c>
      <c r="E5543" s="237"/>
      <c r="F5543" s="238"/>
      <c r="G5543" s="195" t="s">
        <v>2635</v>
      </c>
      <c r="H5543" s="195" t="s">
        <v>1465</v>
      </c>
      <c r="I5543" s="194" t="s">
        <v>2634</v>
      </c>
      <c r="J5543" s="193" t="s">
        <v>76</v>
      </c>
    </row>
    <row r="5544" spans="1:10" ht="14.25" customHeight="1" x14ac:dyDescent="0.25">
      <c r="A5544" s="192" t="s">
        <v>2643</v>
      </c>
      <c r="B5544" s="192" t="s">
        <v>2642</v>
      </c>
      <c r="C5544" s="192" t="s">
        <v>2541</v>
      </c>
      <c r="D5544" s="230" t="s">
        <v>2542</v>
      </c>
      <c r="E5544" s="231"/>
      <c r="F5544" s="232"/>
      <c r="G5544" s="192" t="s">
        <v>16</v>
      </c>
      <c r="H5544" s="191">
        <v>2</v>
      </c>
      <c r="I5544" s="190">
        <v>0.76149999999999995</v>
      </c>
      <c r="J5544" s="189">
        <v>1.52</v>
      </c>
    </row>
    <row r="5545" spans="1:10" ht="14.25" customHeight="1" x14ac:dyDescent="0.25">
      <c r="A5545" s="192" t="s">
        <v>2643</v>
      </c>
      <c r="B5545" s="192" t="s">
        <v>2642</v>
      </c>
      <c r="C5545" s="192" t="s">
        <v>1892</v>
      </c>
      <c r="D5545" s="230" t="s">
        <v>1893</v>
      </c>
      <c r="E5545" s="231"/>
      <c r="F5545" s="232"/>
      <c r="G5545" s="192" t="s">
        <v>1</v>
      </c>
      <c r="H5545" s="191">
        <v>1</v>
      </c>
      <c r="I5545" s="190">
        <v>178.23220000000001</v>
      </c>
      <c r="J5545" s="189">
        <v>178.23</v>
      </c>
    </row>
    <row r="5546" spans="1:10" ht="14.25" customHeight="1" x14ac:dyDescent="0.25">
      <c r="A5546" s="192" t="s">
        <v>2631</v>
      </c>
      <c r="B5546" s="192" t="s">
        <v>2642</v>
      </c>
      <c r="C5546" s="192" t="s">
        <v>2641</v>
      </c>
      <c r="D5546" s="230" t="s">
        <v>2640</v>
      </c>
      <c r="E5546" s="231"/>
      <c r="F5546" s="232"/>
      <c r="G5546" s="192" t="s">
        <v>0</v>
      </c>
      <c r="H5546" s="191">
        <v>0.4884616</v>
      </c>
      <c r="I5546" s="190">
        <v>6.46</v>
      </c>
      <c r="J5546" s="189">
        <v>6.9</v>
      </c>
    </row>
    <row r="5547" spans="1:10" ht="14.25" customHeight="1" x14ac:dyDescent="0.25">
      <c r="A5547" s="192" t="s">
        <v>2631</v>
      </c>
      <c r="B5547" s="192" t="s">
        <v>2630</v>
      </c>
      <c r="C5547" s="192" t="s">
        <v>2639</v>
      </c>
      <c r="D5547" s="230" t="s">
        <v>2638</v>
      </c>
      <c r="E5547" s="231"/>
      <c r="F5547" s="232"/>
      <c r="G5547" s="192" t="s">
        <v>0</v>
      </c>
      <c r="H5547" s="191">
        <v>0.4884616</v>
      </c>
      <c r="I5547" s="190">
        <v>8.93</v>
      </c>
      <c r="J5547" s="189">
        <v>9.5399999999999991</v>
      </c>
    </row>
    <row r="5548" spans="1:10" ht="30.4" customHeight="1" x14ac:dyDescent="0.25"/>
    <row r="5549" spans="1:10" ht="11.25" customHeight="1" x14ac:dyDescent="0.25">
      <c r="A5549" s="242" t="s">
        <v>2621</v>
      </c>
      <c r="B5549" s="242"/>
      <c r="C5549" s="242"/>
      <c r="D5549" s="242"/>
      <c r="E5549" s="242"/>
      <c r="F5549" s="242"/>
      <c r="G5549" s="242"/>
      <c r="H5549" s="242"/>
      <c r="I5549" s="242"/>
      <c r="J5549" s="242"/>
    </row>
    <row r="5550" spans="1:10" ht="11.25" customHeight="1" x14ac:dyDescent="0.25">
      <c r="A5550" s="242" t="s">
        <v>2620</v>
      </c>
      <c r="B5550" s="242"/>
      <c r="C5550" s="242"/>
      <c r="D5550" s="242"/>
      <c r="E5550" s="242"/>
      <c r="F5550" s="242"/>
      <c r="G5550" s="242"/>
      <c r="H5550" s="242"/>
      <c r="I5550" s="242"/>
      <c r="J5550" s="242"/>
    </row>
    <row r="5551" spans="1:10" ht="11.25" customHeight="1" x14ac:dyDescent="0.25">
      <c r="A5551" s="242" t="s">
        <v>2619</v>
      </c>
      <c r="B5551" s="242"/>
      <c r="C5551" s="242"/>
      <c r="D5551" s="242"/>
      <c r="E5551" s="242"/>
      <c r="F5551" s="242"/>
      <c r="G5551" s="242"/>
      <c r="H5551" s="242"/>
      <c r="I5551" s="242"/>
      <c r="J5551" s="242"/>
    </row>
    <row r="5552" spans="1:10" ht="70.900000000000006" customHeight="1" x14ac:dyDescent="0.25"/>
    <row r="5553" spans="1:10" ht="14.25" customHeight="1" x14ac:dyDescent="0.25">
      <c r="A5553" s="210" t="s">
        <v>2673</v>
      </c>
      <c r="B5553" s="211"/>
      <c r="C5553" s="211"/>
      <c r="D5553" s="211"/>
      <c r="E5553" s="211"/>
      <c r="F5553" s="211"/>
      <c r="G5553" s="211"/>
      <c r="H5553" s="211"/>
      <c r="I5553" s="211"/>
      <c r="J5553" s="212"/>
    </row>
    <row r="5554" spans="1:10" ht="14.25" customHeight="1" x14ac:dyDescent="0.25">
      <c r="A5554" s="200" t="s">
        <v>2672</v>
      </c>
      <c r="B5554" s="213" t="s">
        <v>77</v>
      </c>
      <c r="C5554" s="214"/>
      <c r="D5554" s="214"/>
      <c r="E5554" s="214"/>
      <c r="F5554" s="214"/>
      <c r="G5554" s="214"/>
      <c r="H5554" s="215"/>
      <c r="I5554" s="197" t="s">
        <v>2671</v>
      </c>
      <c r="J5554" s="192" t="s">
        <v>3164</v>
      </c>
    </row>
    <row r="5555" spans="1:10" ht="14.25" customHeight="1" x14ac:dyDescent="0.25">
      <c r="A5555" s="200" t="s">
        <v>81</v>
      </c>
      <c r="B5555" s="213" t="s">
        <v>85</v>
      </c>
      <c r="C5555" s="214"/>
      <c r="D5555" s="214"/>
      <c r="E5555" s="214"/>
      <c r="F5555" s="214"/>
      <c r="G5555" s="214"/>
      <c r="H5555" s="215"/>
      <c r="I5555" s="197" t="s">
        <v>2669</v>
      </c>
      <c r="J5555" s="202">
        <v>45477</v>
      </c>
    </row>
    <row r="5556" spans="1:10" ht="14.25" customHeight="1" x14ac:dyDescent="0.25">
      <c r="A5556" s="199" t="s">
        <v>2668</v>
      </c>
      <c r="B5556" s="213" t="s">
        <v>2667</v>
      </c>
      <c r="C5556" s="214"/>
      <c r="D5556" s="214"/>
      <c r="E5556" s="214"/>
      <c r="F5556" s="214"/>
      <c r="G5556" s="214"/>
      <c r="H5556" s="215"/>
      <c r="I5556" s="216" t="s">
        <v>2666</v>
      </c>
      <c r="J5556" s="217"/>
    </row>
    <row r="5557" spans="1:10" ht="14.25" customHeight="1" x14ac:dyDescent="0.25">
      <c r="A5557" s="218" t="s">
        <v>2665</v>
      </c>
      <c r="B5557" s="221" t="s">
        <v>2664</v>
      </c>
      <c r="C5557" s="222"/>
      <c r="D5557" s="222"/>
      <c r="E5557" s="222"/>
      <c r="F5557" s="222"/>
      <c r="G5557" s="222"/>
      <c r="H5557" s="223"/>
      <c r="I5557" s="197" t="s">
        <v>2663</v>
      </c>
      <c r="J5557" s="192" t="s">
        <v>2662</v>
      </c>
    </row>
    <row r="5558" spans="1:10" ht="14.25" customHeight="1" x14ac:dyDescent="0.25">
      <c r="A5558" s="219"/>
      <c r="B5558" s="224"/>
      <c r="C5558" s="225"/>
      <c r="D5558" s="225"/>
      <c r="E5558" s="225"/>
      <c r="F5558" s="225"/>
      <c r="G5558" s="225"/>
      <c r="H5558" s="226"/>
      <c r="I5558" s="198" t="s">
        <v>2661</v>
      </c>
      <c r="J5558" s="192" t="s">
        <v>2660</v>
      </c>
    </row>
    <row r="5559" spans="1:10" ht="14.25" customHeight="1" x14ac:dyDescent="0.25">
      <c r="A5559" s="219"/>
      <c r="B5559" s="224"/>
      <c r="C5559" s="225"/>
      <c r="D5559" s="225"/>
      <c r="E5559" s="225"/>
      <c r="F5559" s="225"/>
      <c r="G5559" s="225"/>
      <c r="H5559" s="226"/>
      <c r="I5559" s="216" t="s">
        <v>27</v>
      </c>
      <c r="J5559" s="217"/>
    </row>
    <row r="5560" spans="1:10" ht="14.25" customHeight="1" x14ac:dyDescent="0.25">
      <c r="A5560" s="219"/>
      <c r="B5560" s="227"/>
      <c r="C5560" s="228"/>
      <c r="D5560" s="228"/>
      <c r="E5560" s="228"/>
      <c r="F5560" s="228"/>
      <c r="G5560" s="228"/>
      <c r="H5560" s="229"/>
      <c r="I5560" s="197" t="s">
        <v>2659</v>
      </c>
      <c r="J5560" s="192" t="s">
        <v>2658</v>
      </c>
    </row>
    <row r="5561" spans="1:10" ht="14.25" customHeight="1" x14ac:dyDescent="0.25">
      <c r="A5561" s="220"/>
      <c r="B5561" s="230" t="s">
        <v>2383</v>
      </c>
      <c r="C5561" s="231"/>
      <c r="D5561" s="232"/>
      <c r="E5561" s="230" t="s">
        <v>2383</v>
      </c>
      <c r="F5561" s="231"/>
      <c r="G5561" s="231"/>
      <c r="H5561" s="232"/>
      <c r="I5561" s="197" t="s">
        <v>2657</v>
      </c>
      <c r="J5561" s="192" t="s">
        <v>2383</v>
      </c>
    </row>
    <row r="5562" spans="1:10" ht="14.25" customHeight="1" x14ac:dyDescent="0.25">
      <c r="A5562" s="197" t="s">
        <v>2656</v>
      </c>
      <c r="B5562" s="230" t="s">
        <v>2655</v>
      </c>
      <c r="C5562" s="231"/>
      <c r="D5562" s="231"/>
      <c r="E5562" s="231"/>
      <c r="F5562" s="231"/>
      <c r="G5562" s="231"/>
      <c r="H5562" s="231"/>
      <c r="I5562" s="231"/>
      <c r="J5562" s="232"/>
    </row>
    <row r="5563" spans="1:10" ht="14.25" customHeight="1" x14ac:dyDescent="0.25">
      <c r="A5563" s="239" t="s">
        <v>2627</v>
      </c>
      <c r="B5563" s="240"/>
      <c r="C5563" s="240"/>
      <c r="D5563" s="240"/>
      <c r="E5563" s="241"/>
      <c r="F5563" s="188">
        <v>7.52</v>
      </c>
      <c r="G5563" s="239" t="s">
        <v>2626</v>
      </c>
      <c r="H5563" s="240"/>
      <c r="I5563" s="241"/>
      <c r="J5563" s="188">
        <v>203.77</v>
      </c>
    </row>
    <row r="5564" spans="1:10" ht="14.25" customHeight="1" x14ac:dyDescent="0.25">
      <c r="A5564" s="239" t="s">
        <v>2625</v>
      </c>
      <c r="B5564" s="240"/>
      <c r="C5564" s="240"/>
      <c r="D5564" s="240"/>
      <c r="E5564" s="241"/>
      <c r="F5564" s="188">
        <v>8.92</v>
      </c>
      <c r="G5564" s="239" t="s">
        <v>2624</v>
      </c>
      <c r="H5564" s="240"/>
      <c r="I5564" s="241"/>
      <c r="J5564" s="188">
        <v>45.79</v>
      </c>
    </row>
    <row r="5565" spans="1:10" ht="14.25" customHeight="1" x14ac:dyDescent="0.25">
      <c r="A5565" s="239" t="s">
        <v>2623</v>
      </c>
      <c r="B5565" s="240"/>
      <c r="C5565" s="240"/>
      <c r="D5565" s="240"/>
      <c r="E5565" s="241"/>
      <c r="F5565" s="188">
        <v>16.440000000000001</v>
      </c>
      <c r="G5565" s="239" t="s">
        <v>2622</v>
      </c>
      <c r="H5565" s="240"/>
      <c r="I5565" s="241"/>
      <c r="J5565" s="188">
        <v>249.56</v>
      </c>
    </row>
    <row r="5566" spans="1:10" ht="14.25" customHeight="1" x14ac:dyDescent="0.25">
      <c r="A5566" s="196" t="s">
        <v>1219</v>
      </c>
      <c r="B5566" s="196" t="s">
        <v>2630</v>
      </c>
      <c r="C5566" s="196" t="s">
        <v>3163</v>
      </c>
      <c r="D5566" s="233" t="s">
        <v>741</v>
      </c>
      <c r="E5566" s="234"/>
      <c r="F5566" s="234"/>
      <c r="G5566" s="234"/>
      <c r="H5566" s="234"/>
      <c r="I5566" s="235"/>
      <c r="J5566" s="196" t="s">
        <v>1</v>
      </c>
    </row>
    <row r="5567" spans="1:10" ht="14.25" customHeight="1" x14ac:dyDescent="0.25">
      <c r="A5567" s="195" t="s">
        <v>74</v>
      </c>
      <c r="B5567" s="195" t="s">
        <v>75</v>
      </c>
      <c r="C5567" s="195" t="s">
        <v>29</v>
      </c>
      <c r="D5567" s="236" t="s">
        <v>30</v>
      </c>
      <c r="E5567" s="237"/>
      <c r="F5567" s="238"/>
      <c r="G5567" s="195" t="s">
        <v>2635</v>
      </c>
      <c r="H5567" s="195" t="s">
        <v>1465</v>
      </c>
      <c r="I5567" s="194" t="s">
        <v>2634</v>
      </c>
      <c r="J5567" s="193" t="s">
        <v>76</v>
      </c>
    </row>
    <row r="5568" spans="1:10" ht="22.9" customHeight="1" x14ac:dyDescent="0.25">
      <c r="A5568" s="192" t="s">
        <v>2643</v>
      </c>
      <c r="B5568" s="192" t="s">
        <v>2630</v>
      </c>
      <c r="C5568" s="192" t="s">
        <v>3162</v>
      </c>
      <c r="D5568" s="230" t="s">
        <v>2028</v>
      </c>
      <c r="E5568" s="231"/>
      <c r="F5568" s="232"/>
      <c r="G5568" s="192" t="s">
        <v>1</v>
      </c>
      <c r="H5568" s="191">
        <v>1</v>
      </c>
      <c r="I5568" s="190">
        <v>16.057099999999998</v>
      </c>
      <c r="J5568" s="189">
        <v>16.059999999999999</v>
      </c>
    </row>
    <row r="5569" spans="1:10" ht="14.25" customHeight="1" x14ac:dyDescent="0.25">
      <c r="A5569" s="192" t="s">
        <v>2631</v>
      </c>
      <c r="B5569" s="192" t="s">
        <v>2630</v>
      </c>
      <c r="C5569" s="192" t="s">
        <v>2902</v>
      </c>
      <c r="D5569" s="230" t="s">
        <v>2901</v>
      </c>
      <c r="E5569" s="231"/>
      <c r="F5569" s="232"/>
      <c r="G5569" s="192" t="s">
        <v>0</v>
      </c>
      <c r="H5569" s="191">
        <v>6.6376199999999996E-2</v>
      </c>
      <c r="I5569" s="190">
        <v>6.46</v>
      </c>
      <c r="J5569" s="189">
        <v>0.94</v>
      </c>
    </row>
    <row r="5570" spans="1:10" ht="14.25" customHeight="1" x14ac:dyDescent="0.25">
      <c r="A5570" s="192" t="s">
        <v>2631</v>
      </c>
      <c r="B5570" s="192" t="s">
        <v>2630</v>
      </c>
      <c r="C5570" s="192" t="s">
        <v>2870</v>
      </c>
      <c r="D5570" s="230" t="s">
        <v>2869</v>
      </c>
      <c r="E5570" s="231"/>
      <c r="F5570" s="232"/>
      <c r="G5570" s="192" t="s">
        <v>0</v>
      </c>
      <c r="H5570" s="191">
        <v>0.15928510000000001</v>
      </c>
      <c r="I5570" s="190">
        <v>8.93</v>
      </c>
      <c r="J5570" s="189">
        <v>3.11</v>
      </c>
    </row>
    <row r="5571" spans="1:10" ht="14.25" customHeight="1" x14ac:dyDescent="0.25">
      <c r="A5571" s="239" t="s">
        <v>2627</v>
      </c>
      <c r="B5571" s="240"/>
      <c r="C5571" s="240"/>
      <c r="D5571" s="240"/>
      <c r="E5571" s="241"/>
      <c r="F5571" s="188">
        <v>1.85</v>
      </c>
      <c r="G5571" s="239" t="s">
        <v>2626</v>
      </c>
      <c r="H5571" s="240"/>
      <c r="I5571" s="241"/>
      <c r="J5571" s="188">
        <v>21.94</v>
      </c>
    </row>
    <row r="5572" spans="1:10" ht="14.25" customHeight="1" x14ac:dyDescent="0.25">
      <c r="A5572" s="239" t="s">
        <v>2625</v>
      </c>
      <c r="B5572" s="240"/>
      <c r="C5572" s="240"/>
      <c r="D5572" s="240"/>
      <c r="E5572" s="241"/>
      <c r="F5572" s="188">
        <v>2.2000000000000002</v>
      </c>
      <c r="G5572" s="239" t="s">
        <v>2624</v>
      </c>
      <c r="H5572" s="240"/>
      <c r="I5572" s="241"/>
      <c r="J5572" s="188">
        <v>4.93</v>
      </c>
    </row>
    <row r="5573" spans="1:10" ht="14.25" customHeight="1" x14ac:dyDescent="0.25">
      <c r="A5573" s="239" t="s">
        <v>2623</v>
      </c>
      <c r="B5573" s="240"/>
      <c r="C5573" s="240"/>
      <c r="D5573" s="240"/>
      <c r="E5573" s="241"/>
      <c r="F5573" s="188">
        <v>4.05</v>
      </c>
      <c r="G5573" s="239" t="s">
        <v>2622</v>
      </c>
      <c r="H5573" s="240"/>
      <c r="I5573" s="241"/>
      <c r="J5573" s="188">
        <v>26.87</v>
      </c>
    </row>
    <row r="5574" spans="1:10" ht="14.25" customHeight="1" x14ac:dyDescent="0.25">
      <c r="A5574" s="196" t="s">
        <v>1220</v>
      </c>
      <c r="B5574" s="196" t="s">
        <v>2637</v>
      </c>
      <c r="C5574" s="196" t="s">
        <v>3161</v>
      </c>
      <c r="D5574" s="233" t="s">
        <v>1530</v>
      </c>
      <c r="E5574" s="234"/>
      <c r="F5574" s="234"/>
      <c r="G5574" s="234"/>
      <c r="H5574" s="234"/>
      <c r="I5574" s="235"/>
      <c r="J5574" s="196" t="s">
        <v>1</v>
      </c>
    </row>
    <row r="5575" spans="1:10" ht="14.25" customHeight="1" x14ac:dyDescent="0.25">
      <c r="A5575" s="195" t="s">
        <v>74</v>
      </c>
      <c r="B5575" s="195" t="s">
        <v>75</v>
      </c>
      <c r="C5575" s="195" t="s">
        <v>29</v>
      </c>
      <c r="D5575" s="236" t="s">
        <v>30</v>
      </c>
      <c r="E5575" s="237"/>
      <c r="F5575" s="238"/>
      <c r="G5575" s="195" t="s">
        <v>2635</v>
      </c>
      <c r="H5575" s="195" t="s">
        <v>1465</v>
      </c>
      <c r="I5575" s="194" t="s">
        <v>2634</v>
      </c>
      <c r="J5575" s="193" t="s">
        <v>76</v>
      </c>
    </row>
    <row r="5576" spans="1:10" ht="22.9" customHeight="1" x14ac:dyDescent="0.25">
      <c r="A5576" s="192" t="s">
        <v>2643</v>
      </c>
      <c r="B5576" s="192" t="s">
        <v>2650</v>
      </c>
      <c r="C5576" s="192" t="s">
        <v>3160</v>
      </c>
      <c r="D5576" s="230" t="s">
        <v>1946</v>
      </c>
      <c r="E5576" s="231"/>
      <c r="F5576" s="232"/>
      <c r="G5576" s="192" t="s">
        <v>1</v>
      </c>
      <c r="H5576" s="191">
        <v>1</v>
      </c>
      <c r="I5576" s="190">
        <v>194.43510000000001</v>
      </c>
      <c r="J5576" s="189">
        <v>194.44</v>
      </c>
    </row>
    <row r="5577" spans="1:10" ht="14.25" customHeight="1" x14ac:dyDescent="0.25">
      <c r="A5577" s="192" t="s">
        <v>2631</v>
      </c>
      <c r="B5577" s="192" t="s">
        <v>2630</v>
      </c>
      <c r="C5577" s="192" t="s">
        <v>2902</v>
      </c>
      <c r="D5577" s="230" t="s">
        <v>2901</v>
      </c>
      <c r="E5577" s="231"/>
      <c r="F5577" s="232"/>
      <c r="G5577" s="192" t="s">
        <v>0</v>
      </c>
      <c r="H5577" s="191">
        <v>0.55765710000000002</v>
      </c>
      <c r="I5577" s="190">
        <v>6.46</v>
      </c>
      <c r="J5577" s="189">
        <v>7.88</v>
      </c>
    </row>
    <row r="5578" spans="1:10" ht="14.25" customHeight="1" x14ac:dyDescent="0.25">
      <c r="A5578" s="192" t="s">
        <v>2631</v>
      </c>
      <c r="B5578" s="192" t="s">
        <v>2630</v>
      </c>
      <c r="C5578" s="192" t="s">
        <v>2870</v>
      </c>
      <c r="D5578" s="230" t="s">
        <v>2869</v>
      </c>
      <c r="E5578" s="231"/>
      <c r="F5578" s="232"/>
      <c r="G5578" s="192" t="s">
        <v>0</v>
      </c>
      <c r="H5578" s="191">
        <v>0.55765710000000002</v>
      </c>
      <c r="I5578" s="190">
        <v>8.93</v>
      </c>
      <c r="J5578" s="189">
        <v>10.89</v>
      </c>
    </row>
    <row r="5579" spans="1:10" ht="14.25" customHeight="1" x14ac:dyDescent="0.25">
      <c r="A5579" s="239" t="s">
        <v>2627</v>
      </c>
      <c r="B5579" s="240"/>
      <c r="C5579" s="240"/>
      <c r="D5579" s="240"/>
      <c r="E5579" s="241"/>
      <c r="F5579" s="188">
        <v>8.58</v>
      </c>
      <c r="G5579" s="239" t="s">
        <v>2626</v>
      </c>
      <c r="H5579" s="240"/>
      <c r="I5579" s="241"/>
      <c r="J5579" s="188">
        <v>222.2</v>
      </c>
    </row>
    <row r="5580" spans="1:10" ht="14.25" customHeight="1" x14ac:dyDescent="0.25">
      <c r="A5580" s="239" t="s">
        <v>2625</v>
      </c>
      <c r="B5580" s="240"/>
      <c r="C5580" s="240"/>
      <c r="D5580" s="240"/>
      <c r="E5580" s="241"/>
      <c r="F5580" s="188">
        <v>10.19</v>
      </c>
      <c r="G5580" s="239" t="s">
        <v>2624</v>
      </c>
      <c r="H5580" s="240"/>
      <c r="I5580" s="241"/>
      <c r="J5580" s="188">
        <v>49.93</v>
      </c>
    </row>
    <row r="5581" spans="1:10" ht="14.25" customHeight="1" x14ac:dyDescent="0.25">
      <c r="A5581" s="239" t="s">
        <v>2623</v>
      </c>
      <c r="B5581" s="240"/>
      <c r="C5581" s="240"/>
      <c r="D5581" s="240"/>
      <c r="E5581" s="241"/>
      <c r="F5581" s="188">
        <v>18.77</v>
      </c>
      <c r="G5581" s="239" t="s">
        <v>2622</v>
      </c>
      <c r="H5581" s="240"/>
      <c r="I5581" s="241"/>
      <c r="J5581" s="188">
        <v>272.13</v>
      </c>
    </row>
    <row r="5582" spans="1:10" ht="14.25" customHeight="1" x14ac:dyDescent="0.25">
      <c r="A5582" s="196" t="s">
        <v>1221</v>
      </c>
      <c r="B5582" s="196" t="s">
        <v>2637</v>
      </c>
      <c r="C5582" s="196" t="s">
        <v>3159</v>
      </c>
      <c r="D5582" s="233" t="s">
        <v>1544</v>
      </c>
      <c r="E5582" s="234"/>
      <c r="F5582" s="234"/>
      <c r="G5582" s="234"/>
      <c r="H5582" s="234"/>
      <c r="I5582" s="235"/>
      <c r="J5582" s="196" t="s">
        <v>1</v>
      </c>
    </row>
    <row r="5583" spans="1:10" ht="14.25" customHeight="1" x14ac:dyDescent="0.25">
      <c r="A5583" s="195" t="s">
        <v>74</v>
      </c>
      <c r="B5583" s="195" t="s">
        <v>75</v>
      </c>
      <c r="C5583" s="195" t="s">
        <v>29</v>
      </c>
      <c r="D5583" s="236" t="s">
        <v>30</v>
      </c>
      <c r="E5583" s="237"/>
      <c r="F5583" s="238"/>
      <c r="G5583" s="195" t="s">
        <v>2635</v>
      </c>
      <c r="H5583" s="195" t="s">
        <v>1465</v>
      </c>
      <c r="I5583" s="194" t="s">
        <v>2634</v>
      </c>
      <c r="J5583" s="193" t="s">
        <v>76</v>
      </c>
    </row>
    <row r="5584" spans="1:10" ht="14.25" customHeight="1" x14ac:dyDescent="0.25">
      <c r="A5584" s="192" t="s">
        <v>2643</v>
      </c>
      <c r="B5584" s="192" t="s">
        <v>2650</v>
      </c>
      <c r="C5584" s="192" t="s">
        <v>3158</v>
      </c>
      <c r="D5584" s="230" t="s">
        <v>2148</v>
      </c>
      <c r="E5584" s="231"/>
      <c r="F5584" s="232"/>
      <c r="G5584" s="192" t="s">
        <v>1</v>
      </c>
      <c r="H5584" s="191">
        <v>1</v>
      </c>
      <c r="I5584" s="190">
        <v>76.963899999999995</v>
      </c>
      <c r="J5584" s="189">
        <v>76.959999999999994</v>
      </c>
    </row>
    <row r="5585" spans="1:10" ht="14.25" customHeight="1" x14ac:dyDescent="0.25">
      <c r="A5585" s="192" t="s">
        <v>2631</v>
      </c>
      <c r="B5585" s="192" t="s">
        <v>2630</v>
      </c>
      <c r="C5585" s="192" t="s">
        <v>2902</v>
      </c>
      <c r="D5585" s="230" t="s">
        <v>2901</v>
      </c>
      <c r="E5585" s="231"/>
      <c r="F5585" s="232"/>
      <c r="G5585" s="192" t="s">
        <v>0</v>
      </c>
      <c r="H5585" s="191">
        <v>0.85253239999999997</v>
      </c>
      <c r="I5585" s="190">
        <v>6.46</v>
      </c>
      <c r="J5585" s="189">
        <v>12.04</v>
      </c>
    </row>
    <row r="5586" spans="1:10" ht="14.25" customHeight="1" x14ac:dyDescent="0.25">
      <c r="A5586" s="192" t="s">
        <v>2631</v>
      </c>
      <c r="B5586" s="192" t="s">
        <v>2630</v>
      </c>
      <c r="C5586" s="192" t="s">
        <v>2870</v>
      </c>
      <c r="D5586" s="230" t="s">
        <v>2869</v>
      </c>
      <c r="E5586" s="231"/>
      <c r="F5586" s="232"/>
      <c r="G5586" s="192" t="s">
        <v>0</v>
      </c>
      <c r="H5586" s="191">
        <v>0.85253239999999997</v>
      </c>
      <c r="I5586" s="190">
        <v>8.93</v>
      </c>
      <c r="J5586" s="189">
        <v>16.649999999999999</v>
      </c>
    </row>
    <row r="5587" spans="1:10" ht="14.25" customHeight="1" x14ac:dyDescent="0.25">
      <c r="A5587" s="239" t="s">
        <v>2627</v>
      </c>
      <c r="B5587" s="240"/>
      <c r="C5587" s="240"/>
      <c r="D5587" s="240"/>
      <c r="E5587" s="241"/>
      <c r="F5587" s="188">
        <v>13.12</v>
      </c>
      <c r="G5587" s="239" t="s">
        <v>2626</v>
      </c>
      <c r="H5587" s="240"/>
      <c r="I5587" s="241"/>
      <c r="J5587" s="188">
        <v>119.41</v>
      </c>
    </row>
    <row r="5588" spans="1:10" ht="14.25" customHeight="1" x14ac:dyDescent="0.25">
      <c r="A5588" s="239" t="s">
        <v>2625</v>
      </c>
      <c r="B5588" s="240"/>
      <c r="C5588" s="240"/>
      <c r="D5588" s="240"/>
      <c r="E5588" s="241"/>
      <c r="F5588" s="188">
        <v>15.58</v>
      </c>
      <c r="G5588" s="239" t="s">
        <v>2624</v>
      </c>
      <c r="H5588" s="240"/>
      <c r="I5588" s="241"/>
      <c r="J5588" s="188">
        <v>26.83</v>
      </c>
    </row>
    <row r="5589" spans="1:10" ht="14.25" customHeight="1" x14ac:dyDescent="0.25">
      <c r="A5589" s="239" t="s">
        <v>2623</v>
      </c>
      <c r="B5589" s="240"/>
      <c r="C5589" s="240"/>
      <c r="D5589" s="240"/>
      <c r="E5589" s="241"/>
      <c r="F5589" s="188">
        <v>28.7</v>
      </c>
      <c r="G5589" s="239" t="s">
        <v>2622</v>
      </c>
      <c r="H5589" s="240"/>
      <c r="I5589" s="241"/>
      <c r="J5589" s="188">
        <v>146.24</v>
      </c>
    </row>
    <row r="5590" spans="1:10" ht="14.25" customHeight="1" x14ac:dyDescent="0.25">
      <c r="A5590" s="196" t="s">
        <v>1222</v>
      </c>
      <c r="B5590" s="196" t="s">
        <v>2637</v>
      </c>
      <c r="C5590" s="196" t="s">
        <v>3157</v>
      </c>
      <c r="D5590" s="233" t="s">
        <v>744</v>
      </c>
      <c r="E5590" s="234"/>
      <c r="F5590" s="234"/>
      <c r="G5590" s="234"/>
      <c r="H5590" s="234"/>
      <c r="I5590" s="235"/>
      <c r="J5590" s="196" t="s">
        <v>1</v>
      </c>
    </row>
    <row r="5591" spans="1:10" ht="14.25" customHeight="1" x14ac:dyDescent="0.25">
      <c r="A5591" s="195" t="s">
        <v>74</v>
      </c>
      <c r="B5591" s="195" t="s">
        <v>75</v>
      </c>
      <c r="C5591" s="195" t="s">
        <v>29</v>
      </c>
      <c r="D5591" s="236" t="s">
        <v>30</v>
      </c>
      <c r="E5591" s="237"/>
      <c r="F5591" s="238"/>
      <c r="G5591" s="195" t="s">
        <v>2635</v>
      </c>
      <c r="H5591" s="195" t="s">
        <v>1465</v>
      </c>
      <c r="I5591" s="194" t="s">
        <v>2634</v>
      </c>
      <c r="J5591" s="193" t="s">
        <v>76</v>
      </c>
    </row>
    <row r="5592" spans="1:10" ht="14.25" customHeight="1" x14ac:dyDescent="0.25">
      <c r="A5592" s="192" t="s">
        <v>2643</v>
      </c>
      <c r="B5592" s="192" t="s">
        <v>2650</v>
      </c>
      <c r="C5592" s="192" t="s">
        <v>3156</v>
      </c>
      <c r="D5592" s="230" t="s">
        <v>2364</v>
      </c>
      <c r="E5592" s="231"/>
      <c r="F5592" s="232"/>
      <c r="G5592" s="192" t="s">
        <v>1</v>
      </c>
      <c r="H5592" s="191">
        <v>1</v>
      </c>
      <c r="I5592" s="190">
        <v>58.249499999999998</v>
      </c>
      <c r="J5592" s="189">
        <v>58.25</v>
      </c>
    </row>
    <row r="5593" spans="1:10" ht="14.25" customHeight="1" x14ac:dyDescent="0.25">
      <c r="A5593" s="192" t="s">
        <v>2631</v>
      </c>
      <c r="B5593" s="192" t="s">
        <v>2630</v>
      </c>
      <c r="C5593" s="192" t="s">
        <v>2902</v>
      </c>
      <c r="D5593" s="230" t="s">
        <v>2901</v>
      </c>
      <c r="E5593" s="231"/>
      <c r="F5593" s="232"/>
      <c r="G5593" s="192" t="s">
        <v>0</v>
      </c>
      <c r="H5593" s="191">
        <v>0.41398109999999999</v>
      </c>
      <c r="I5593" s="190">
        <v>6.46</v>
      </c>
      <c r="J5593" s="189">
        <v>5.85</v>
      </c>
    </row>
    <row r="5594" spans="1:10" ht="14.25" customHeight="1" x14ac:dyDescent="0.25">
      <c r="A5594" s="192" t="s">
        <v>2631</v>
      </c>
      <c r="B5594" s="192" t="s">
        <v>2630</v>
      </c>
      <c r="C5594" s="192" t="s">
        <v>2870</v>
      </c>
      <c r="D5594" s="230" t="s">
        <v>2869</v>
      </c>
      <c r="E5594" s="231"/>
      <c r="F5594" s="232"/>
      <c r="G5594" s="192" t="s">
        <v>0</v>
      </c>
      <c r="H5594" s="191">
        <v>0.41398109999999999</v>
      </c>
      <c r="I5594" s="190">
        <v>8.93</v>
      </c>
      <c r="J5594" s="189">
        <v>8.08</v>
      </c>
    </row>
    <row r="5595" spans="1:10" ht="14.25" customHeight="1" x14ac:dyDescent="0.25">
      <c r="A5595" s="239" t="s">
        <v>2627</v>
      </c>
      <c r="B5595" s="240"/>
      <c r="C5595" s="240"/>
      <c r="D5595" s="240"/>
      <c r="E5595" s="241"/>
      <c r="F5595" s="188">
        <v>6.37</v>
      </c>
      <c r="G5595" s="239" t="s">
        <v>2626</v>
      </c>
      <c r="H5595" s="240"/>
      <c r="I5595" s="241"/>
      <c r="J5595" s="188">
        <v>78.86</v>
      </c>
    </row>
    <row r="5596" spans="1:10" ht="14.25" customHeight="1" x14ac:dyDescent="0.25">
      <c r="A5596" s="239" t="s">
        <v>2625</v>
      </c>
      <c r="B5596" s="240"/>
      <c r="C5596" s="240"/>
      <c r="D5596" s="240"/>
      <c r="E5596" s="241"/>
      <c r="F5596" s="188">
        <v>7.56</v>
      </c>
      <c r="G5596" s="239" t="s">
        <v>2624</v>
      </c>
      <c r="H5596" s="240"/>
      <c r="I5596" s="241"/>
      <c r="J5596" s="188">
        <v>17.72</v>
      </c>
    </row>
    <row r="5597" spans="1:10" ht="14.25" customHeight="1" x14ac:dyDescent="0.25">
      <c r="A5597" s="239" t="s">
        <v>2623</v>
      </c>
      <c r="B5597" s="240"/>
      <c r="C5597" s="240"/>
      <c r="D5597" s="240"/>
      <c r="E5597" s="241"/>
      <c r="F5597" s="188">
        <v>13.93</v>
      </c>
      <c r="G5597" s="239" t="s">
        <v>2622</v>
      </c>
      <c r="H5597" s="240"/>
      <c r="I5597" s="241"/>
      <c r="J5597" s="188">
        <v>96.58</v>
      </c>
    </row>
    <row r="5598" spans="1:10" ht="14.25" customHeight="1" x14ac:dyDescent="0.25">
      <c r="A5598" s="196" t="s">
        <v>1223</v>
      </c>
      <c r="B5598" s="196" t="s">
        <v>2637</v>
      </c>
      <c r="C5598" s="196" t="s">
        <v>3155</v>
      </c>
      <c r="D5598" s="233" t="s">
        <v>1555</v>
      </c>
      <c r="E5598" s="234"/>
      <c r="F5598" s="234"/>
      <c r="G5598" s="234"/>
      <c r="H5598" s="234"/>
      <c r="I5598" s="235"/>
      <c r="J5598" s="196" t="s">
        <v>1</v>
      </c>
    </row>
    <row r="5599" spans="1:10" ht="14.25" customHeight="1" x14ac:dyDescent="0.25">
      <c r="A5599" s="195" t="s">
        <v>74</v>
      </c>
      <c r="B5599" s="195" t="s">
        <v>75</v>
      </c>
      <c r="C5599" s="195" t="s">
        <v>29</v>
      </c>
      <c r="D5599" s="236" t="s">
        <v>30</v>
      </c>
      <c r="E5599" s="237"/>
      <c r="F5599" s="238"/>
      <c r="G5599" s="195" t="s">
        <v>2635</v>
      </c>
      <c r="H5599" s="195" t="s">
        <v>1465</v>
      </c>
      <c r="I5599" s="194" t="s">
        <v>2634</v>
      </c>
      <c r="J5599" s="193" t="s">
        <v>76</v>
      </c>
    </row>
    <row r="5600" spans="1:10" ht="22.9" customHeight="1" x14ac:dyDescent="0.25">
      <c r="A5600" s="192" t="s">
        <v>2643</v>
      </c>
      <c r="B5600" s="192" t="s">
        <v>2650</v>
      </c>
      <c r="C5600" s="192" t="s">
        <v>3154</v>
      </c>
      <c r="D5600" s="230" t="s">
        <v>2156</v>
      </c>
      <c r="E5600" s="231"/>
      <c r="F5600" s="232"/>
      <c r="G5600" s="192" t="s">
        <v>1</v>
      </c>
      <c r="H5600" s="191">
        <v>1</v>
      </c>
      <c r="I5600" s="190">
        <v>226.84100000000001</v>
      </c>
      <c r="J5600" s="189">
        <v>226.84</v>
      </c>
    </row>
    <row r="5601" spans="1:10" ht="14.25" customHeight="1" x14ac:dyDescent="0.25">
      <c r="A5601" s="192" t="s">
        <v>2631</v>
      </c>
      <c r="B5601" s="192" t="s">
        <v>2630</v>
      </c>
      <c r="C5601" s="192" t="s">
        <v>2902</v>
      </c>
      <c r="D5601" s="230" t="s">
        <v>2901</v>
      </c>
      <c r="E5601" s="231"/>
      <c r="F5601" s="232"/>
      <c r="G5601" s="192" t="s">
        <v>0</v>
      </c>
      <c r="H5601" s="191">
        <v>0.16202929999999999</v>
      </c>
      <c r="I5601" s="190">
        <v>6.46</v>
      </c>
      <c r="J5601" s="189">
        <v>2.29</v>
      </c>
    </row>
    <row r="5602" spans="1:10" ht="14.25" customHeight="1" x14ac:dyDescent="0.25">
      <c r="A5602" s="192" t="s">
        <v>2631</v>
      </c>
      <c r="B5602" s="192" t="s">
        <v>2630</v>
      </c>
      <c r="C5602" s="192" t="s">
        <v>2870</v>
      </c>
      <c r="D5602" s="230" t="s">
        <v>2869</v>
      </c>
      <c r="E5602" s="231"/>
      <c r="F5602" s="232"/>
      <c r="G5602" s="192" t="s">
        <v>0</v>
      </c>
      <c r="H5602" s="191">
        <v>0.16202929999999999</v>
      </c>
      <c r="I5602" s="190">
        <v>8.93</v>
      </c>
      <c r="J5602" s="189">
        <v>3.16</v>
      </c>
    </row>
    <row r="5603" spans="1:10" ht="14.25" customHeight="1" x14ac:dyDescent="0.25">
      <c r="A5603" s="239" t="s">
        <v>2627</v>
      </c>
      <c r="B5603" s="240"/>
      <c r="C5603" s="240"/>
      <c r="D5603" s="240"/>
      <c r="E5603" s="241"/>
      <c r="F5603" s="188">
        <v>2.4900000000000002</v>
      </c>
      <c r="G5603" s="239" t="s">
        <v>2626</v>
      </c>
      <c r="H5603" s="240"/>
      <c r="I5603" s="241"/>
      <c r="J5603" s="188">
        <v>234.91</v>
      </c>
    </row>
    <row r="5604" spans="1:10" ht="14.25" customHeight="1" x14ac:dyDescent="0.25">
      <c r="A5604" s="239" t="s">
        <v>2625</v>
      </c>
      <c r="B5604" s="240"/>
      <c r="C5604" s="240"/>
      <c r="D5604" s="240"/>
      <c r="E5604" s="241"/>
      <c r="F5604" s="188">
        <v>2.97</v>
      </c>
      <c r="G5604" s="239" t="s">
        <v>2624</v>
      </c>
      <c r="H5604" s="240"/>
      <c r="I5604" s="241"/>
      <c r="J5604" s="188">
        <v>52.78</v>
      </c>
    </row>
    <row r="5605" spans="1:10" ht="14.25" customHeight="1" x14ac:dyDescent="0.25">
      <c r="A5605" s="239" t="s">
        <v>2623</v>
      </c>
      <c r="B5605" s="240"/>
      <c r="C5605" s="240"/>
      <c r="D5605" s="240"/>
      <c r="E5605" s="241"/>
      <c r="F5605" s="188">
        <v>5.46</v>
      </c>
      <c r="G5605" s="239" t="s">
        <v>2622</v>
      </c>
      <c r="H5605" s="240"/>
      <c r="I5605" s="241"/>
      <c r="J5605" s="188">
        <v>287.69</v>
      </c>
    </row>
    <row r="5606" spans="1:10" ht="14.25" customHeight="1" x14ac:dyDescent="0.25">
      <c r="A5606" s="196" t="s">
        <v>1224</v>
      </c>
      <c r="B5606" s="196" t="s">
        <v>2642</v>
      </c>
      <c r="C5606" s="196" t="s">
        <v>3153</v>
      </c>
      <c r="D5606" s="233" t="s">
        <v>748</v>
      </c>
      <c r="E5606" s="234"/>
      <c r="F5606" s="234"/>
      <c r="G5606" s="234"/>
      <c r="H5606" s="234"/>
      <c r="I5606" s="235"/>
      <c r="J5606" s="196" t="s">
        <v>1</v>
      </c>
    </row>
    <row r="5607" spans="1:10" ht="14.25" customHeight="1" x14ac:dyDescent="0.25">
      <c r="A5607" s="195" t="s">
        <v>74</v>
      </c>
      <c r="B5607" s="195" t="s">
        <v>75</v>
      </c>
      <c r="C5607" s="195" t="s">
        <v>29</v>
      </c>
      <c r="D5607" s="236" t="s">
        <v>30</v>
      </c>
      <c r="E5607" s="237"/>
      <c r="F5607" s="238"/>
      <c r="G5607" s="195" t="s">
        <v>2635</v>
      </c>
      <c r="H5607" s="195" t="s">
        <v>1465</v>
      </c>
      <c r="I5607" s="194" t="s">
        <v>2634</v>
      </c>
      <c r="J5607" s="193" t="s">
        <v>76</v>
      </c>
    </row>
    <row r="5608" spans="1:10" ht="14.25" customHeight="1" x14ac:dyDescent="0.25">
      <c r="A5608" s="192" t="s">
        <v>2643</v>
      </c>
      <c r="B5608" s="192" t="s">
        <v>2642</v>
      </c>
      <c r="C5608" s="192" t="s">
        <v>1910</v>
      </c>
      <c r="D5608" s="230" t="s">
        <v>1911</v>
      </c>
      <c r="E5608" s="231"/>
      <c r="F5608" s="232"/>
      <c r="G5608" s="192" t="s">
        <v>1</v>
      </c>
      <c r="H5608" s="191">
        <v>1</v>
      </c>
      <c r="I5608" s="190">
        <v>32.648899999999998</v>
      </c>
      <c r="J5608" s="189">
        <v>32.65</v>
      </c>
    </row>
    <row r="5609" spans="1:10" ht="14.25" customHeight="1" x14ac:dyDescent="0.25">
      <c r="A5609" s="192" t="s">
        <v>2631</v>
      </c>
      <c r="B5609" s="192" t="s">
        <v>2642</v>
      </c>
      <c r="C5609" s="192" t="s">
        <v>2641</v>
      </c>
      <c r="D5609" s="230" t="s">
        <v>2640</v>
      </c>
      <c r="E5609" s="231"/>
      <c r="F5609" s="232"/>
      <c r="G5609" s="192" t="s">
        <v>0</v>
      </c>
      <c r="H5609" s="191">
        <v>0.18298500000000001</v>
      </c>
      <c r="I5609" s="190">
        <v>6.46</v>
      </c>
      <c r="J5609" s="189">
        <v>2.58</v>
      </c>
    </row>
    <row r="5610" spans="1:10" ht="14.25" customHeight="1" x14ac:dyDescent="0.25">
      <c r="A5610" s="192" t="s">
        <v>2631</v>
      </c>
      <c r="B5610" s="192" t="s">
        <v>2630</v>
      </c>
      <c r="C5610" s="192" t="s">
        <v>2639</v>
      </c>
      <c r="D5610" s="230" t="s">
        <v>2638</v>
      </c>
      <c r="E5610" s="231"/>
      <c r="F5610" s="232"/>
      <c r="G5610" s="192" t="s">
        <v>0</v>
      </c>
      <c r="H5610" s="191">
        <v>0.18298500000000001</v>
      </c>
      <c r="I5610" s="190">
        <v>8.93</v>
      </c>
      <c r="J5610" s="189">
        <v>3.57</v>
      </c>
    </row>
    <row r="5611" spans="1:10" ht="14.25" customHeight="1" x14ac:dyDescent="0.25">
      <c r="A5611" s="239" t="s">
        <v>2627</v>
      </c>
      <c r="B5611" s="240"/>
      <c r="C5611" s="240"/>
      <c r="D5611" s="240"/>
      <c r="E5611" s="241"/>
      <c r="F5611" s="188">
        <v>2.82</v>
      </c>
      <c r="G5611" s="239" t="s">
        <v>2626</v>
      </c>
      <c r="H5611" s="240"/>
      <c r="I5611" s="241"/>
      <c r="J5611" s="188">
        <v>41.64</v>
      </c>
    </row>
    <row r="5612" spans="1:10" ht="14.25" customHeight="1" x14ac:dyDescent="0.25">
      <c r="A5612" s="239" t="s">
        <v>2625</v>
      </c>
      <c r="B5612" s="240"/>
      <c r="C5612" s="240"/>
      <c r="D5612" s="240"/>
      <c r="E5612" s="241"/>
      <c r="F5612" s="188">
        <v>3.34</v>
      </c>
      <c r="G5612" s="239" t="s">
        <v>2624</v>
      </c>
      <c r="H5612" s="240"/>
      <c r="I5612" s="241"/>
      <c r="J5612" s="188">
        <v>9.36</v>
      </c>
    </row>
    <row r="5613" spans="1:10" ht="14.25" customHeight="1" x14ac:dyDescent="0.25">
      <c r="A5613" s="239" t="s">
        <v>2623</v>
      </c>
      <c r="B5613" s="240"/>
      <c r="C5613" s="240"/>
      <c r="D5613" s="240"/>
      <c r="E5613" s="241"/>
      <c r="F5613" s="188">
        <v>6.16</v>
      </c>
      <c r="G5613" s="239" t="s">
        <v>2622</v>
      </c>
      <c r="H5613" s="240"/>
      <c r="I5613" s="241"/>
      <c r="J5613" s="188">
        <v>51</v>
      </c>
    </row>
    <row r="5614" spans="1:10" ht="14.25" customHeight="1" x14ac:dyDescent="0.25">
      <c r="A5614" s="196" t="s">
        <v>1225</v>
      </c>
      <c r="B5614" s="196" t="s">
        <v>2637</v>
      </c>
      <c r="C5614" s="196" t="s">
        <v>3152</v>
      </c>
      <c r="D5614" s="233" t="s">
        <v>1538</v>
      </c>
      <c r="E5614" s="234"/>
      <c r="F5614" s="234"/>
      <c r="G5614" s="234"/>
      <c r="H5614" s="234"/>
      <c r="I5614" s="235"/>
      <c r="J5614" s="196" t="s">
        <v>1</v>
      </c>
    </row>
    <row r="5615" spans="1:10" ht="14.25" customHeight="1" x14ac:dyDescent="0.25">
      <c r="A5615" s="195" t="s">
        <v>74</v>
      </c>
      <c r="B5615" s="195" t="s">
        <v>75</v>
      </c>
      <c r="C5615" s="195" t="s">
        <v>29</v>
      </c>
      <c r="D5615" s="236" t="s">
        <v>30</v>
      </c>
      <c r="E5615" s="237"/>
      <c r="F5615" s="238"/>
      <c r="G5615" s="195" t="s">
        <v>2635</v>
      </c>
      <c r="H5615" s="195" t="s">
        <v>1465</v>
      </c>
      <c r="I5615" s="194" t="s">
        <v>2634</v>
      </c>
      <c r="J5615" s="193" t="s">
        <v>76</v>
      </c>
    </row>
    <row r="5616" spans="1:10" ht="14.25" customHeight="1" x14ac:dyDescent="0.25">
      <c r="A5616" s="192" t="s">
        <v>2643</v>
      </c>
      <c r="B5616" s="192" t="s">
        <v>2650</v>
      </c>
      <c r="C5616" s="192" t="s">
        <v>3151</v>
      </c>
      <c r="D5616" s="230" t="s">
        <v>2045</v>
      </c>
      <c r="E5616" s="231"/>
      <c r="F5616" s="232"/>
      <c r="G5616" s="192" t="s">
        <v>1</v>
      </c>
      <c r="H5616" s="191">
        <v>1</v>
      </c>
      <c r="I5616" s="190">
        <v>72.022000000000006</v>
      </c>
      <c r="J5616" s="189">
        <v>72.02</v>
      </c>
    </row>
    <row r="5617" spans="1:10" ht="14.25" customHeight="1" x14ac:dyDescent="0.25">
      <c r="A5617" s="192" t="s">
        <v>2631</v>
      </c>
      <c r="B5617" s="192" t="s">
        <v>2630</v>
      </c>
      <c r="C5617" s="192" t="s">
        <v>2646</v>
      </c>
      <c r="D5617" s="230" t="s">
        <v>2645</v>
      </c>
      <c r="E5617" s="231"/>
      <c r="F5617" s="232"/>
      <c r="G5617" s="192" t="s">
        <v>0</v>
      </c>
      <c r="H5617" s="191">
        <v>0.45936250000000001</v>
      </c>
      <c r="I5617" s="190">
        <v>6.46</v>
      </c>
      <c r="J5617" s="189">
        <v>6.49</v>
      </c>
    </row>
    <row r="5618" spans="1:10" ht="14.25" customHeight="1" x14ac:dyDescent="0.25">
      <c r="A5618" s="239" t="s">
        <v>2627</v>
      </c>
      <c r="B5618" s="240"/>
      <c r="C5618" s="240"/>
      <c r="D5618" s="240"/>
      <c r="E5618" s="241"/>
      <c r="F5618" s="188">
        <v>2.97</v>
      </c>
      <c r="G5618" s="239" t="s">
        <v>2626</v>
      </c>
      <c r="H5618" s="240"/>
      <c r="I5618" s="241"/>
      <c r="J5618" s="188">
        <v>81.99</v>
      </c>
    </row>
    <row r="5619" spans="1:10" ht="14.25" customHeight="1" x14ac:dyDescent="0.25">
      <c r="A5619" s="239" t="s">
        <v>2625</v>
      </c>
      <c r="B5619" s="240"/>
      <c r="C5619" s="240"/>
      <c r="D5619" s="240"/>
      <c r="E5619" s="241"/>
      <c r="F5619" s="188">
        <v>3.52</v>
      </c>
      <c r="G5619" s="239" t="s">
        <v>2624</v>
      </c>
      <c r="H5619" s="240"/>
      <c r="I5619" s="241"/>
      <c r="J5619" s="188">
        <v>18.420000000000002</v>
      </c>
    </row>
    <row r="5620" spans="1:10" ht="14.25" customHeight="1" x14ac:dyDescent="0.25">
      <c r="A5620" s="239" t="s">
        <v>2623</v>
      </c>
      <c r="B5620" s="240"/>
      <c r="C5620" s="240"/>
      <c r="D5620" s="240"/>
      <c r="E5620" s="241"/>
      <c r="F5620" s="188">
        <v>6.49</v>
      </c>
      <c r="G5620" s="239" t="s">
        <v>2622</v>
      </c>
      <c r="H5620" s="240"/>
      <c r="I5620" s="241"/>
      <c r="J5620" s="188">
        <v>100.41</v>
      </c>
    </row>
    <row r="5621" spans="1:10" ht="14.25" customHeight="1" x14ac:dyDescent="0.25">
      <c r="A5621" s="196" t="s">
        <v>1226</v>
      </c>
      <c r="B5621" s="196" t="s">
        <v>2637</v>
      </c>
      <c r="C5621" s="196" t="s">
        <v>3150</v>
      </c>
      <c r="D5621" s="233" t="s">
        <v>1570</v>
      </c>
      <c r="E5621" s="234"/>
      <c r="F5621" s="234"/>
      <c r="G5621" s="234"/>
      <c r="H5621" s="234"/>
      <c r="I5621" s="235"/>
      <c r="J5621" s="196" t="s">
        <v>1</v>
      </c>
    </row>
    <row r="5622" spans="1:10" ht="14.25" customHeight="1" x14ac:dyDescent="0.25">
      <c r="A5622" s="195" t="s">
        <v>74</v>
      </c>
      <c r="B5622" s="195" t="s">
        <v>75</v>
      </c>
      <c r="C5622" s="195" t="s">
        <v>29</v>
      </c>
      <c r="D5622" s="236" t="s">
        <v>30</v>
      </c>
      <c r="E5622" s="237"/>
      <c r="F5622" s="238"/>
      <c r="G5622" s="195" t="s">
        <v>2635</v>
      </c>
      <c r="H5622" s="195" t="s">
        <v>1465</v>
      </c>
      <c r="I5622" s="194" t="s">
        <v>2634</v>
      </c>
      <c r="J5622" s="193" t="s">
        <v>76</v>
      </c>
    </row>
    <row r="5623" spans="1:10" ht="22.9" customHeight="1" x14ac:dyDescent="0.25">
      <c r="A5623" s="192" t="s">
        <v>2643</v>
      </c>
      <c r="B5623" s="192" t="s">
        <v>2650</v>
      </c>
      <c r="C5623" s="192" t="s">
        <v>3149</v>
      </c>
      <c r="D5623" s="230" t="s">
        <v>2420</v>
      </c>
      <c r="E5623" s="231"/>
      <c r="F5623" s="232"/>
      <c r="G5623" s="192" t="s">
        <v>1</v>
      </c>
      <c r="H5623" s="191">
        <v>1</v>
      </c>
      <c r="I5623" s="190">
        <v>40.507300000000001</v>
      </c>
      <c r="J5623" s="189">
        <v>40.51</v>
      </c>
    </row>
    <row r="5624" spans="1:10" ht="14.25" customHeight="1" x14ac:dyDescent="0.25">
      <c r="A5624" s="192" t="s">
        <v>2631</v>
      </c>
      <c r="B5624" s="192" t="s">
        <v>2630</v>
      </c>
      <c r="C5624" s="192" t="s">
        <v>2646</v>
      </c>
      <c r="D5624" s="230" t="s">
        <v>2645</v>
      </c>
      <c r="E5624" s="231"/>
      <c r="F5624" s="232"/>
      <c r="G5624" s="192" t="s">
        <v>0</v>
      </c>
      <c r="H5624" s="191">
        <v>0.3525934</v>
      </c>
      <c r="I5624" s="190">
        <v>6.46</v>
      </c>
      <c r="J5624" s="189">
        <v>4.9800000000000004</v>
      </c>
    </row>
    <row r="5625" spans="1:10" ht="13.9" customHeight="1" x14ac:dyDescent="0.25"/>
    <row r="5626" spans="1:10" ht="11.25" customHeight="1" x14ac:dyDescent="0.25">
      <c r="A5626" s="242" t="s">
        <v>2621</v>
      </c>
      <c r="B5626" s="242"/>
      <c r="C5626" s="242"/>
      <c r="D5626" s="242"/>
      <c r="E5626" s="242"/>
      <c r="F5626" s="242"/>
      <c r="G5626" s="242"/>
      <c r="H5626" s="242"/>
      <c r="I5626" s="242"/>
      <c r="J5626" s="242"/>
    </row>
    <row r="5627" spans="1:10" ht="11.25" customHeight="1" x14ac:dyDescent="0.25">
      <c r="A5627" s="242" t="s">
        <v>2620</v>
      </c>
      <c r="B5627" s="242"/>
      <c r="C5627" s="242"/>
      <c r="D5627" s="242"/>
      <c r="E5627" s="242"/>
      <c r="F5627" s="242"/>
      <c r="G5627" s="242"/>
      <c r="H5627" s="242"/>
      <c r="I5627" s="242"/>
      <c r="J5627" s="242"/>
    </row>
    <row r="5628" spans="1:10" ht="11.25" customHeight="1" x14ac:dyDescent="0.25">
      <c r="A5628" s="242" t="s">
        <v>2619</v>
      </c>
      <c r="B5628" s="242"/>
      <c r="C5628" s="242"/>
      <c r="D5628" s="242"/>
      <c r="E5628" s="242"/>
      <c r="F5628" s="242"/>
      <c r="G5628" s="242"/>
      <c r="H5628" s="242"/>
      <c r="I5628" s="242"/>
      <c r="J5628" s="242"/>
    </row>
    <row r="5629" spans="1:10" ht="70.900000000000006" customHeight="1" x14ac:dyDescent="0.25"/>
    <row r="5630" spans="1:10" ht="14.25" customHeight="1" x14ac:dyDescent="0.25">
      <c r="A5630" s="210" t="s">
        <v>2673</v>
      </c>
      <c r="B5630" s="211"/>
      <c r="C5630" s="211"/>
      <c r="D5630" s="211"/>
      <c r="E5630" s="211"/>
      <c r="F5630" s="211"/>
      <c r="G5630" s="211"/>
      <c r="H5630" s="211"/>
      <c r="I5630" s="211"/>
      <c r="J5630" s="212"/>
    </row>
    <row r="5631" spans="1:10" ht="14.25" customHeight="1" x14ac:dyDescent="0.25">
      <c r="A5631" s="200" t="s">
        <v>2672</v>
      </c>
      <c r="B5631" s="213" t="s">
        <v>77</v>
      </c>
      <c r="C5631" s="214"/>
      <c r="D5631" s="214"/>
      <c r="E5631" s="214"/>
      <c r="F5631" s="214"/>
      <c r="G5631" s="214"/>
      <c r="H5631" s="215"/>
      <c r="I5631" s="197" t="s">
        <v>2671</v>
      </c>
      <c r="J5631" s="192" t="s">
        <v>3148</v>
      </c>
    </row>
    <row r="5632" spans="1:10" ht="14.25" customHeight="1" x14ac:dyDescent="0.25">
      <c r="A5632" s="200" t="s">
        <v>81</v>
      </c>
      <c r="B5632" s="213" t="s">
        <v>85</v>
      </c>
      <c r="C5632" s="214"/>
      <c r="D5632" s="214"/>
      <c r="E5632" s="214"/>
      <c r="F5632" s="214"/>
      <c r="G5632" s="214"/>
      <c r="H5632" s="215"/>
      <c r="I5632" s="197" t="s">
        <v>2669</v>
      </c>
      <c r="J5632" s="202">
        <v>45477</v>
      </c>
    </row>
    <row r="5633" spans="1:10" ht="14.25" customHeight="1" x14ac:dyDescent="0.25">
      <c r="A5633" s="199" t="s">
        <v>2668</v>
      </c>
      <c r="B5633" s="213" t="s">
        <v>2667</v>
      </c>
      <c r="C5633" s="214"/>
      <c r="D5633" s="214"/>
      <c r="E5633" s="214"/>
      <c r="F5633" s="214"/>
      <c r="G5633" s="214"/>
      <c r="H5633" s="215"/>
      <c r="I5633" s="216" t="s">
        <v>2666</v>
      </c>
      <c r="J5633" s="217"/>
    </row>
    <row r="5634" spans="1:10" ht="14.25" customHeight="1" x14ac:dyDescent="0.25">
      <c r="A5634" s="218" t="s">
        <v>2665</v>
      </c>
      <c r="B5634" s="221" t="s">
        <v>2664</v>
      </c>
      <c r="C5634" s="222"/>
      <c r="D5634" s="222"/>
      <c r="E5634" s="222"/>
      <c r="F5634" s="222"/>
      <c r="G5634" s="222"/>
      <c r="H5634" s="223"/>
      <c r="I5634" s="197" t="s">
        <v>2663</v>
      </c>
      <c r="J5634" s="192" t="s">
        <v>2662</v>
      </c>
    </row>
    <row r="5635" spans="1:10" ht="14.25" customHeight="1" x14ac:dyDescent="0.25">
      <c r="A5635" s="219"/>
      <c r="B5635" s="224"/>
      <c r="C5635" s="225"/>
      <c r="D5635" s="225"/>
      <c r="E5635" s="225"/>
      <c r="F5635" s="225"/>
      <c r="G5635" s="225"/>
      <c r="H5635" s="226"/>
      <c r="I5635" s="198" t="s">
        <v>2661</v>
      </c>
      <c r="J5635" s="192" t="s">
        <v>2660</v>
      </c>
    </row>
    <row r="5636" spans="1:10" ht="14.25" customHeight="1" x14ac:dyDescent="0.25">
      <c r="A5636" s="219"/>
      <c r="B5636" s="224"/>
      <c r="C5636" s="225"/>
      <c r="D5636" s="225"/>
      <c r="E5636" s="225"/>
      <c r="F5636" s="225"/>
      <c r="G5636" s="225"/>
      <c r="H5636" s="226"/>
      <c r="I5636" s="216" t="s">
        <v>27</v>
      </c>
      <c r="J5636" s="217"/>
    </row>
    <row r="5637" spans="1:10" ht="14.25" customHeight="1" x14ac:dyDescent="0.25">
      <c r="A5637" s="219"/>
      <c r="B5637" s="227"/>
      <c r="C5637" s="228"/>
      <c r="D5637" s="228"/>
      <c r="E5637" s="228"/>
      <c r="F5637" s="228"/>
      <c r="G5637" s="228"/>
      <c r="H5637" s="229"/>
      <c r="I5637" s="197" t="s">
        <v>2659</v>
      </c>
      <c r="J5637" s="192" t="s">
        <v>2658</v>
      </c>
    </row>
    <row r="5638" spans="1:10" ht="14.25" customHeight="1" x14ac:dyDescent="0.25">
      <c r="A5638" s="220"/>
      <c r="B5638" s="230" t="s">
        <v>2383</v>
      </c>
      <c r="C5638" s="231"/>
      <c r="D5638" s="232"/>
      <c r="E5638" s="230" t="s">
        <v>2383</v>
      </c>
      <c r="F5638" s="231"/>
      <c r="G5638" s="231"/>
      <c r="H5638" s="232"/>
      <c r="I5638" s="197" t="s">
        <v>2657</v>
      </c>
      <c r="J5638" s="192" t="s">
        <v>2383</v>
      </c>
    </row>
    <row r="5639" spans="1:10" ht="14.25" customHeight="1" x14ac:dyDescent="0.25">
      <c r="A5639" s="197" t="s">
        <v>2656</v>
      </c>
      <c r="B5639" s="230" t="s">
        <v>2655</v>
      </c>
      <c r="C5639" s="231"/>
      <c r="D5639" s="231"/>
      <c r="E5639" s="231"/>
      <c r="F5639" s="231"/>
      <c r="G5639" s="231"/>
      <c r="H5639" s="231"/>
      <c r="I5639" s="231"/>
      <c r="J5639" s="232"/>
    </row>
    <row r="5640" spans="1:10" ht="14.25" customHeight="1" x14ac:dyDescent="0.25">
      <c r="A5640" s="239" t="s">
        <v>2627</v>
      </c>
      <c r="B5640" s="240"/>
      <c r="C5640" s="240"/>
      <c r="D5640" s="240"/>
      <c r="E5640" s="241"/>
      <c r="F5640" s="188">
        <v>2.2799999999999998</v>
      </c>
      <c r="G5640" s="239" t="s">
        <v>2626</v>
      </c>
      <c r="H5640" s="240"/>
      <c r="I5640" s="241"/>
      <c r="J5640" s="188">
        <v>48.16</v>
      </c>
    </row>
    <row r="5641" spans="1:10" ht="14.25" customHeight="1" x14ac:dyDescent="0.25">
      <c r="A5641" s="239" t="s">
        <v>2625</v>
      </c>
      <c r="B5641" s="240"/>
      <c r="C5641" s="240"/>
      <c r="D5641" s="240"/>
      <c r="E5641" s="241"/>
      <c r="F5641" s="188">
        <v>2.7</v>
      </c>
      <c r="G5641" s="239" t="s">
        <v>2624</v>
      </c>
      <c r="H5641" s="240"/>
      <c r="I5641" s="241"/>
      <c r="J5641" s="188">
        <v>10.82</v>
      </c>
    </row>
    <row r="5642" spans="1:10" ht="14.25" customHeight="1" x14ac:dyDescent="0.25">
      <c r="A5642" s="239" t="s">
        <v>2623</v>
      </c>
      <c r="B5642" s="240"/>
      <c r="C5642" s="240"/>
      <c r="D5642" s="240"/>
      <c r="E5642" s="241"/>
      <c r="F5642" s="188">
        <v>4.9800000000000004</v>
      </c>
      <c r="G5642" s="239" t="s">
        <v>2622</v>
      </c>
      <c r="H5642" s="240"/>
      <c r="I5642" s="241"/>
      <c r="J5642" s="188">
        <v>58.98</v>
      </c>
    </row>
    <row r="5643" spans="1:10" ht="14.25" customHeight="1" x14ac:dyDescent="0.25">
      <c r="A5643" s="196" t="s">
        <v>1227</v>
      </c>
      <c r="B5643" s="196" t="s">
        <v>2637</v>
      </c>
      <c r="C5643" s="196" t="s">
        <v>3147</v>
      </c>
      <c r="D5643" s="233" t="s">
        <v>1542</v>
      </c>
      <c r="E5643" s="234"/>
      <c r="F5643" s="234"/>
      <c r="G5643" s="234"/>
      <c r="H5643" s="234"/>
      <c r="I5643" s="235"/>
      <c r="J5643" s="196" t="s">
        <v>1</v>
      </c>
    </row>
    <row r="5644" spans="1:10" ht="14.25" customHeight="1" x14ac:dyDescent="0.25">
      <c r="A5644" s="195" t="s">
        <v>74</v>
      </c>
      <c r="B5644" s="195" t="s">
        <v>75</v>
      </c>
      <c r="C5644" s="195" t="s">
        <v>29</v>
      </c>
      <c r="D5644" s="236" t="s">
        <v>30</v>
      </c>
      <c r="E5644" s="237"/>
      <c r="F5644" s="238"/>
      <c r="G5644" s="195" t="s">
        <v>2635</v>
      </c>
      <c r="H5644" s="195" t="s">
        <v>1465</v>
      </c>
      <c r="I5644" s="194" t="s">
        <v>2634</v>
      </c>
      <c r="J5644" s="193" t="s">
        <v>76</v>
      </c>
    </row>
    <row r="5645" spans="1:10" ht="14.25" customHeight="1" x14ac:dyDescent="0.25">
      <c r="A5645" s="192" t="s">
        <v>2643</v>
      </c>
      <c r="B5645" s="192" t="s">
        <v>2650</v>
      </c>
      <c r="C5645" s="192" t="s">
        <v>3146</v>
      </c>
      <c r="D5645" s="230" t="s">
        <v>2095</v>
      </c>
      <c r="E5645" s="231"/>
      <c r="F5645" s="232"/>
      <c r="G5645" s="192" t="s">
        <v>1</v>
      </c>
      <c r="H5645" s="191">
        <v>1</v>
      </c>
      <c r="I5645" s="190">
        <v>33.945099999999996</v>
      </c>
      <c r="J5645" s="189">
        <v>33.950000000000003</v>
      </c>
    </row>
    <row r="5646" spans="1:10" ht="14.25" customHeight="1" x14ac:dyDescent="0.25">
      <c r="A5646" s="192" t="s">
        <v>2631</v>
      </c>
      <c r="B5646" s="192" t="s">
        <v>2630</v>
      </c>
      <c r="C5646" s="192" t="s">
        <v>2646</v>
      </c>
      <c r="D5646" s="230" t="s">
        <v>2645</v>
      </c>
      <c r="E5646" s="231"/>
      <c r="F5646" s="232"/>
      <c r="G5646" s="192" t="s">
        <v>0</v>
      </c>
      <c r="H5646" s="191">
        <v>0.29587849999999999</v>
      </c>
      <c r="I5646" s="190">
        <v>6.46</v>
      </c>
      <c r="J5646" s="189">
        <v>4.18</v>
      </c>
    </row>
    <row r="5647" spans="1:10" ht="14.25" customHeight="1" x14ac:dyDescent="0.25">
      <c r="A5647" s="239" t="s">
        <v>2627</v>
      </c>
      <c r="B5647" s="240"/>
      <c r="C5647" s="240"/>
      <c r="D5647" s="240"/>
      <c r="E5647" s="241"/>
      <c r="F5647" s="188">
        <v>1.91</v>
      </c>
      <c r="G5647" s="239" t="s">
        <v>2626</v>
      </c>
      <c r="H5647" s="240"/>
      <c r="I5647" s="241"/>
      <c r="J5647" s="188">
        <v>40.36</v>
      </c>
    </row>
    <row r="5648" spans="1:10" ht="14.25" customHeight="1" x14ac:dyDescent="0.25">
      <c r="A5648" s="239" t="s">
        <v>2625</v>
      </c>
      <c r="B5648" s="240"/>
      <c r="C5648" s="240"/>
      <c r="D5648" s="240"/>
      <c r="E5648" s="241"/>
      <c r="F5648" s="188">
        <v>2.27</v>
      </c>
      <c r="G5648" s="239" t="s">
        <v>2624</v>
      </c>
      <c r="H5648" s="240"/>
      <c r="I5648" s="241"/>
      <c r="J5648" s="188">
        <v>9.07</v>
      </c>
    </row>
    <row r="5649" spans="1:10" ht="14.25" customHeight="1" x14ac:dyDescent="0.25">
      <c r="A5649" s="239" t="s">
        <v>2623</v>
      </c>
      <c r="B5649" s="240"/>
      <c r="C5649" s="240"/>
      <c r="D5649" s="240"/>
      <c r="E5649" s="241"/>
      <c r="F5649" s="188">
        <v>4.18</v>
      </c>
      <c r="G5649" s="239" t="s">
        <v>2622</v>
      </c>
      <c r="H5649" s="240"/>
      <c r="I5649" s="241"/>
      <c r="J5649" s="188">
        <v>49.43</v>
      </c>
    </row>
    <row r="5650" spans="1:10" ht="14.25" customHeight="1" x14ac:dyDescent="0.25">
      <c r="A5650" s="196" t="s">
        <v>1228</v>
      </c>
      <c r="B5650" s="196" t="s">
        <v>2637</v>
      </c>
      <c r="C5650" s="196" t="s">
        <v>3145</v>
      </c>
      <c r="D5650" s="233" t="s">
        <v>752</v>
      </c>
      <c r="E5650" s="234"/>
      <c r="F5650" s="234"/>
      <c r="G5650" s="234"/>
      <c r="H5650" s="234"/>
      <c r="I5650" s="235"/>
      <c r="J5650" s="196" t="s">
        <v>1</v>
      </c>
    </row>
    <row r="5651" spans="1:10" ht="14.25" customHeight="1" x14ac:dyDescent="0.25">
      <c r="A5651" s="195" t="s">
        <v>74</v>
      </c>
      <c r="B5651" s="195" t="s">
        <v>75</v>
      </c>
      <c r="C5651" s="195" t="s">
        <v>29</v>
      </c>
      <c r="D5651" s="236" t="s">
        <v>30</v>
      </c>
      <c r="E5651" s="237"/>
      <c r="F5651" s="238"/>
      <c r="G5651" s="195" t="s">
        <v>2635</v>
      </c>
      <c r="H5651" s="195" t="s">
        <v>1465</v>
      </c>
      <c r="I5651" s="194" t="s">
        <v>2634</v>
      </c>
      <c r="J5651" s="193" t="s">
        <v>76</v>
      </c>
    </row>
    <row r="5652" spans="1:10" ht="14.25" customHeight="1" x14ac:dyDescent="0.25">
      <c r="A5652" s="192" t="s">
        <v>2643</v>
      </c>
      <c r="B5652" s="192" t="s">
        <v>2650</v>
      </c>
      <c r="C5652" s="192" t="s">
        <v>3144</v>
      </c>
      <c r="D5652" s="230" t="s">
        <v>2117</v>
      </c>
      <c r="E5652" s="231"/>
      <c r="F5652" s="232"/>
      <c r="G5652" s="192" t="s">
        <v>1</v>
      </c>
      <c r="H5652" s="191">
        <v>1</v>
      </c>
      <c r="I5652" s="190">
        <v>16.2029</v>
      </c>
      <c r="J5652" s="189">
        <v>16.2</v>
      </c>
    </row>
    <row r="5653" spans="1:10" ht="14.25" customHeight="1" x14ac:dyDescent="0.25">
      <c r="A5653" s="192" t="s">
        <v>2631</v>
      </c>
      <c r="B5653" s="192" t="s">
        <v>2630</v>
      </c>
      <c r="C5653" s="192" t="s">
        <v>2646</v>
      </c>
      <c r="D5653" s="230" t="s">
        <v>2645</v>
      </c>
      <c r="E5653" s="231"/>
      <c r="F5653" s="232"/>
      <c r="G5653" s="192" t="s">
        <v>0</v>
      </c>
      <c r="H5653" s="191">
        <v>0.63106899999999999</v>
      </c>
      <c r="I5653" s="190">
        <v>6.46</v>
      </c>
      <c r="J5653" s="189">
        <v>8.91</v>
      </c>
    </row>
    <row r="5654" spans="1:10" ht="14.25" customHeight="1" x14ac:dyDescent="0.25">
      <c r="A5654" s="239" t="s">
        <v>2627</v>
      </c>
      <c r="B5654" s="240"/>
      <c r="C5654" s="240"/>
      <c r="D5654" s="240"/>
      <c r="E5654" s="241"/>
      <c r="F5654" s="188">
        <v>4.08</v>
      </c>
      <c r="G5654" s="239" t="s">
        <v>2626</v>
      </c>
      <c r="H5654" s="240"/>
      <c r="I5654" s="241"/>
      <c r="J5654" s="188">
        <v>29.89</v>
      </c>
    </row>
    <row r="5655" spans="1:10" ht="14.25" customHeight="1" x14ac:dyDescent="0.25">
      <c r="A5655" s="239" t="s">
        <v>2625</v>
      </c>
      <c r="B5655" s="240"/>
      <c r="C5655" s="240"/>
      <c r="D5655" s="240"/>
      <c r="E5655" s="241"/>
      <c r="F5655" s="188">
        <v>4.84</v>
      </c>
      <c r="G5655" s="239" t="s">
        <v>2624</v>
      </c>
      <c r="H5655" s="240"/>
      <c r="I5655" s="241"/>
      <c r="J5655" s="188">
        <v>6.72</v>
      </c>
    </row>
    <row r="5656" spans="1:10" ht="14.25" customHeight="1" x14ac:dyDescent="0.25">
      <c r="A5656" s="239" t="s">
        <v>2623</v>
      </c>
      <c r="B5656" s="240"/>
      <c r="C5656" s="240"/>
      <c r="D5656" s="240"/>
      <c r="E5656" s="241"/>
      <c r="F5656" s="188">
        <v>8.92</v>
      </c>
      <c r="G5656" s="239" t="s">
        <v>2622</v>
      </c>
      <c r="H5656" s="240"/>
      <c r="I5656" s="241"/>
      <c r="J5656" s="188">
        <v>36.61</v>
      </c>
    </row>
    <row r="5657" spans="1:10" ht="14.25" customHeight="1" x14ac:dyDescent="0.25">
      <c r="A5657" s="196" t="s">
        <v>3143</v>
      </c>
      <c r="B5657" s="196" t="s">
        <v>2642</v>
      </c>
      <c r="C5657" s="196" t="s">
        <v>3142</v>
      </c>
      <c r="D5657" s="233" t="s">
        <v>756</v>
      </c>
      <c r="E5657" s="234"/>
      <c r="F5657" s="234"/>
      <c r="G5657" s="234"/>
      <c r="H5657" s="234"/>
      <c r="I5657" s="235"/>
      <c r="J5657" s="196" t="s">
        <v>1</v>
      </c>
    </row>
    <row r="5658" spans="1:10" ht="14.25" customHeight="1" x14ac:dyDescent="0.25">
      <c r="A5658" s="195" t="s">
        <v>74</v>
      </c>
      <c r="B5658" s="195" t="s">
        <v>75</v>
      </c>
      <c r="C5658" s="195" t="s">
        <v>29</v>
      </c>
      <c r="D5658" s="236" t="s">
        <v>30</v>
      </c>
      <c r="E5658" s="237"/>
      <c r="F5658" s="238"/>
      <c r="G5658" s="195" t="s">
        <v>2635</v>
      </c>
      <c r="H5658" s="195" t="s">
        <v>1465</v>
      </c>
      <c r="I5658" s="194" t="s">
        <v>2634</v>
      </c>
      <c r="J5658" s="193" t="s">
        <v>76</v>
      </c>
    </row>
    <row r="5659" spans="1:10" ht="14.25" customHeight="1" x14ac:dyDescent="0.25">
      <c r="A5659" s="192" t="s">
        <v>2643</v>
      </c>
      <c r="B5659" s="192" t="s">
        <v>2642</v>
      </c>
      <c r="C5659" s="192" t="s">
        <v>1644</v>
      </c>
      <c r="D5659" s="230" t="s">
        <v>1645</v>
      </c>
      <c r="E5659" s="231"/>
      <c r="F5659" s="232"/>
      <c r="G5659" s="192" t="s">
        <v>19</v>
      </c>
      <c r="H5659" s="191">
        <v>6.16</v>
      </c>
      <c r="I5659" s="190">
        <v>7.8502999999999998</v>
      </c>
      <c r="J5659" s="189">
        <v>48.36</v>
      </c>
    </row>
    <row r="5660" spans="1:10" ht="14.25" customHeight="1" x14ac:dyDescent="0.25">
      <c r="A5660" s="192" t="s">
        <v>2643</v>
      </c>
      <c r="B5660" s="192" t="s">
        <v>2642</v>
      </c>
      <c r="C5660" s="192" t="s">
        <v>2409</v>
      </c>
      <c r="D5660" s="230" t="s">
        <v>2410</v>
      </c>
      <c r="E5660" s="231"/>
      <c r="F5660" s="232"/>
      <c r="G5660" s="192" t="s">
        <v>1</v>
      </c>
      <c r="H5660" s="191">
        <v>3</v>
      </c>
      <c r="I5660" s="190">
        <v>14.777100000000001</v>
      </c>
      <c r="J5660" s="189">
        <v>44.33</v>
      </c>
    </row>
    <row r="5661" spans="1:10" ht="14.25" customHeight="1" x14ac:dyDescent="0.25">
      <c r="A5661" s="192" t="s">
        <v>2643</v>
      </c>
      <c r="B5661" s="192" t="s">
        <v>2642</v>
      </c>
      <c r="C5661" s="192" t="s">
        <v>2425</v>
      </c>
      <c r="D5661" s="230" t="s">
        <v>2426</v>
      </c>
      <c r="E5661" s="231"/>
      <c r="F5661" s="232"/>
      <c r="G5661" s="192" t="s">
        <v>1</v>
      </c>
      <c r="H5661" s="191">
        <v>2</v>
      </c>
      <c r="I5661" s="190">
        <v>19.889099999999999</v>
      </c>
      <c r="J5661" s="189">
        <v>39.78</v>
      </c>
    </row>
    <row r="5662" spans="1:10" ht="14.25" customHeight="1" x14ac:dyDescent="0.25">
      <c r="A5662" s="192" t="s">
        <v>2643</v>
      </c>
      <c r="B5662" s="192" t="s">
        <v>2642</v>
      </c>
      <c r="C5662" s="192" t="s">
        <v>2526</v>
      </c>
      <c r="D5662" s="230" t="s">
        <v>2527</v>
      </c>
      <c r="E5662" s="231"/>
      <c r="F5662" s="232"/>
      <c r="G5662" s="192" t="s">
        <v>1</v>
      </c>
      <c r="H5662" s="191">
        <v>14</v>
      </c>
      <c r="I5662" s="190">
        <v>0.8669</v>
      </c>
      <c r="J5662" s="189">
        <v>12.14</v>
      </c>
    </row>
    <row r="5663" spans="1:10" ht="14.25" customHeight="1" x14ac:dyDescent="0.25">
      <c r="A5663" s="192" t="s">
        <v>2643</v>
      </c>
      <c r="B5663" s="192" t="s">
        <v>2642</v>
      </c>
      <c r="C5663" s="192" t="s">
        <v>2479</v>
      </c>
      <c r="D5663" s="230" t="s">
        <v>2480</v>
      </c>
      <c r="E5663" s="231"/>
      <c r="F5663" s="232"/>
      <c r="G5663" s="192" t="s">
        <v>1</v>
      </c>
      <c r="H5663" s="191">
        <v>2</v>
      </c>
      <c r="I5663" s="190">
        <v>11.828099999999999</v>
      </c>
      <c r="J5663" s="189">
        <v>23.66</v>
      </c>
    </row>
    <row r="5664" spans="1:10" ht="14.25" customHeight="1" x14ac:dyDescent="0.25">
      <c r="A5664" s="192" t="s">
        <v>2643</v>
      </c>
      <c r="B5664" s="192" t="s">
        <v>2642</v>
      </c>
      <c r="C5664" s="192" t="s">
        <v>1707</v>
      </c>
      <c r="D5664" s="230" t="s">
        <v>1708</v>
      </c>
      <c r="E5664" s="231"/>
      <c r="F5664" s="232"/>
      <c r="G5664" s="192" t="s">
        <v>10</v>
      </c>
      <c r="H5664" s="191">
        <v>70</v>
      </c>
      <c r="I5664" s="190">
        <v>69.4863</v>
      </c>
      <c r="J5664" s="189">
        <v>4864.04</v>
      </c>
    </row>
    <row r="5665" spans="1:10" ht="14.25" customHeight="1" x14ac:dyDescent="0.25">
      <c r="A5665" s="192" t="s">
        <v>2643</v>
      </c>
      <c r="B5665" s="192" t="s">
        <v>2642</v>
      </c>
      <c r="C5665" s="192" t="s">
        <v>2070</v>
      </c>
      <c r="D5665" s="230" t="s">
        <v>2071</v>
      </c>
      <c r="E5665" s="231"/>
      <c r="F5665" s="232"/>
      <c r="G5665" s="192" t="s">
        <v>10</v>
      </c>
      <c r="H5665" s="191">
        <v>25</v>
      </c>
      <c r="I5665" s="190">
        <v>13.683400000000001</v>
      </c>
      <c r="J5665" s="189">
        <v>342.08</v>
      </c>
    </row>
    <row r="5666" spans="1:10" ht="14.25" customHeight="1" x14ac:dyDescent="0.25">
      <c r="A5666" s="192" t="s">
        <v>2643</v>
      </c>
      <c r="B5666" s="192" t="s">
        <v>2642</v>
      </c>
      <c r="C5666" s="192" t="s">
        <v>2263</v>
      </c>
      <c r="D5666" s="230" t="s">
        <v>2264</v>
      </c>
      <c r="E5666" s="231"/>
      <c r="F5666" s="232"/>
      <c r="G5666" s="192" t="s">
        <v>10</v>
      </c>
      <c r="H5666" s="191">
        <v>5</v>
      </c>
      <c r="I5666" s="190">
        <v>22.011700000000001</v>
      </c>
      <c r="J5666" s="189">
        <v>110.06</v>
      </c>
    </row>
    <row r="5667" spans="1:10" ht="14.25" customHeight="1" x14ac:dyDescent="0.25">
      <c r="A5667" s="192" t="s">
        <v>2643</v>
      </c>
      <c r="B5667" s="192" t="s">
        <v>2642</v>
      </c>
      <c r="C5667" s="192" t="s">
        <v>1894</v>
      </c>
      <c r="D5667" s="230" t="s">
        <v>1895</v>
      </c>
      <c r="E5667" s="231"/>
      <c r="F5667" s="232"/>
      <c r="G5667" s="192" t="s">
        <v>1</v>
      </c>
      <c r="H5667" s="191">
        <v>1</v>
      </c>
      <c r="I5667" s="190">
        <v>1063.7221999999999</v>
      </c>
      <c r="J5667" s="189">
        <v>1063.72</v>
      </c>
    </row>
    <row r="5668" spans="1:10" ht="14.25" customHeight="1" x14ac:dyDescent="0.25">
      <c r="A5668" s="192" t="s">
        <v>2643</v>
      </c>
      <c r="B5668" s="192" t="s">
        <v>2642</v>
      </c>
      <c r="C5668" s="192" t="s">
        <v>1947</v>
      </c>
      <c r="D5668" s="230" t="s">
        <v>1948</v>
      </c>
      <c r="E5668" s="231"/>
      <c r="F5668" s="232"/>
      <c r="G5668" s="192" t="s">
        <v>1</v>
      </c>
      <c r="H5668" s="191">
        <v>3</v>
      </c>
      <c r="I5668" s="190">
        <v>258.3152</v>
      </c>
      <c r="J5668" s="189">
        <v>774.95</v>
      </c>
    </row>
    <row r="5669" spans="1:10" ht="14.25" customHeight="1" x14ac:dyDescent="0.25">
      <c r="A5669" s="192" t="s">
        <v>2643</v>
      </c>
      <c r="B5669" s="192" t="s">
        <v>2642</v>
      </c>
      <c r="C5669" s="192" t="s">
        <v>1582</v>
      </c>
      <c r="D5669" s="230" t="s">
        <v>1583</v>
      </c>
      <c r="E5669" s="231"/>
      <c r="F5669" s="232"/>
      <c r="G5669" s="192" t="s">
        <v>1584</v>
      </c>
      <c r="H5669" s="191">
        <v>13.2073</v>
      </c>
      <c r="I5669" s="190">
        <v>37.0642</v>
      </c>
      <c r="J5669" s="189">
        <v>489.52</v>
      </c>
    </row>
    <row r="5670" spans="1:10" ht="14.25" customHeight="1" x14ac:dyDescent="0.25">
      <c r="A5670" s="192" t="s">
        <v>2643</v>
      </c>
      <c r="B5670" s="192" t="s">
        <v>2642</v>
      </c>
      <c r="C5670" s="192" t="s">
        <v>2391</v>
      </c>
      <c r="D5670" s="230" t="s">
        <v>2392</v>
      </c>
      <c r="E5670" s="231"/>
      <c r="F5670" s="232"/>
      <c r="G5670" s="192" t="s">
        <v>1</v>
      </c>
      <c r="H5670" s="191">
        <v>2</v>
      </c>
      <c r="I5670" s="190">
        <v>25.414300000000001</v>
      </c>
      <c r="J5670" s="189">
        <v>50.83</v>
      </c>
    </row>
    <row r="5671" spans="1:10" ht="14.25" customHeight="1" x14ac:dyDescent="0.25">
      <c r="A5671" s="192" t="s">
        <v>2643</v>
      </c>
      <c r="B5671" s="192" t="s">
        <v>2642</v>
      </c>
      <c r="C5671" s="192" t="s">
        <v>2007</v>
      </c>
      <c r="D5671" s="230" t="s">
        <v>2008</v>
      </c>
      <c r="E5671" s="231"/>
      <c r="F5671" s="232"/>
      <c r="G5671" s="192" t="s">
        <v>1</v>
      </c>
      <c r="H5671" s="191">
        <v>6</v>
      </c>
      <c r="I5671" s="190">
        <v>87.601100000000002</v>
      </c>
      <c r="J5671" s="189">
        <v>525.61</v>
      </c>
    </row>
    <row r="5672" spans="1:10" ht="14.25" customHeight="1" x14ac:dyDescent="0.25">
      <c r="A5672" s="192" t="s">
        <v>2643</v>
      </c>
      <c r="B5672" s="192" t="s">
        <v>2642</v>
      </c>
      <c r="C5672" s="192" t="s">
        <v>2273</v>
      </c>
      <c r="D5672" s="230" t="s">
        <v>2274</v>
      </c>
      <c r="E5672" s="231"/>
      <c r="F5672" s="232"/>
      <c r="G5672" s="192" t="s">
        <v>1</v>
      </c>
      <c r="H5672" s="191">
        <v>2</v>
      </c>
      <c r="I5672" s="190">
        <v>50.812399999999997</v>
      </c>
      <c r="J5672" s="189">
        <v>101.62</v>
      </c>
    </row>
    <row r="5673" spans="1:10" ht="14.25" customHeight="1" x14ac:dyDescent="0.25">
      <c r="A5673" s="192" t="s">
        <v>2643</v>
      </c>
      <c r="B5673" s="192" t="s">
        <v>2642</v>
      </c>
      <c r="C5673" s="192" t="s">
        <v>2320</v>
      </c>
      <c r="D5673" s="230" t="s">
        <v>2321</v>
      </c>
      <c r="E5673" s="231"/>
      <c r="F5673" s="232"/>
      <c r="G5673" s="192" t="s">
        <v>1</v>
      </c>
      <c r="H5673" s="191">
        <v>1</v>
      </c>
      <c r="I5673" s="190">
        <v>80.390799999999999</v>
      </c>
      <c r="J5673" s="189">
        <v>80.39</v>
      </c>
    </row>
    <row r="5674" spans="1:10" ht="14.25" customHeight="1" x14ac:dyDescent="0.25">
      <c r="A5674" s="192" t="s">
        <v>2643</v>
      </c>
      <c r="B5674" s="192" t="s">
        <v>2642</v>
      </c>
      <c r="C5674" s="192" t="s">
        <v>1937</v>
      </c>
      <c r="D5674" s="230" t="s">
        <v>1938</v>
      </c>
      <c r="E5674" s="231"/>
      <c r="F5674" s="232"/>
      <c r="G5674" s="192" t="s">
        <v>10</v>
      </c>
      <c r="H5674" s="191">
        <v>9</v>
      </c>
      <c r="I5674" s="190">
        <v>90.460899999999995</v>
      </c>
      <c r="J5674" s="189">
        <v>814.15</v>
      </c>
    </row>
    <row r="5675" spans="1:10" ht="14.25" customHeight="1" x14ac:dyDescent="0.25">
      <c r="A5675" s="192" t="s">
        <v>2643</v>
      </c>
      <c r="B5675" s="192" t="s">
        <v>2642</v>
      </c>
      <c r="C5675" s="192" t="s">
        <v>2557</v>
      </c>
      <c r="D5675" s="230" t="s">
        <v>2558</v>
      </c>
      <c r="E5675" s="231"/>
      <c r="F5675" s="232"/>
      <c r="G5675" s="192" t="s">
        <v>1</v>
      </c>
      <c r="H5675" s="191">
        <v>3</v>
      </c>
      <c r="I5675" s="190">
        <v>2.4952999999999999</v>
      </c>
      <c r="J5675" s="189">
        <v>7.49</v>
      </c>
    </row>
    <row r="5676" spans="1:10" ht="14.25" customHeight="1" x14ac:dyDescent="0.25">
      <c r="A5676" s="192" t="s">
        <v>2643</v>
      </c>
      <c r="B5676" s="192" t="s">
        <v>2642</v>
      </c>
      <c r="C5676" s="192" t="s">
        <v>2315</v>
      </c>
      <c r="D5676" s="230" t="s">
        <v>2316</v>
      </c>
      <c r="E5676" s="231"/>
      <c r="F5676" s="232"/>
      <c r="G5676" s="192" t="s">
        <v>1</v>
      </c>
      <c r="H5676" s="191">
        <v>4</v>
      </c>
      <c r="I5676" s="190">
        <v>20.756</v>
      </c>
      <c r="J5676" s="189">
        <v>83.02</v>
      </c>
    </row>
    <row r="5677" spans="1:10" ht="14.25" customHeight="1" x14ac:dyDescent="0.25">
      <c r="A5677" s="192" t="s">
        <v>2643</v>
      </c>
      <c r="B5677" s="192" t="s">
        <v>2642</v>
      </c>
      <c r="C5677" s="192" t="s">
        <v>2128</v>
      </c>
      <c r="D5677" s="230" t="s">
        <v>2129</v>
      </c>
      <c r="E5677" s="231"/>
      <c r="F5677" s="232"/>
      <c r="G5677" s="192" t="s">
        <v>1</v>
      </c>
      <c r="H5677" s="191">
        <v>3</v>
      </c>
      <c r="I5677" s="190">
        <v>86.612799999999993</v>
      </c>
      <c r="J5677" s="189">
        <v>259.83999999999997</v>
      </c>
    </row>
    <row r="5678" spans="1:10" ht="14.25" customHeight="1" x14ac:dyDescent="0.25">
      <c r="A5678" s="192" t="s">
        <v>2643</v>
      </c>
      <c r="B5678" s="192" t="s">
        <v>2642</v>
      </c>
      <c r="C5678" s="192" t="s">
        <v>2331</v>
      </c>
      <c r="D5678" s="230" t="s">
        <v>2332</v>
      </c>
      <c r="E5678" s="231"/>
      <c r="F5678" s="232"/>
      <c r="G5678" s="192" t="s">
        <v>1606</v>
      </c>
      <c r="H5678" s="191">
        <v>2.4</v>
      </c>
      <c r="I5678" s="190">
        <v>30.842300000000002</v>
      </c>
      <c r="J5678" s="189">
        <v>74.02</v>
      </c>
    </row>
    <row r="5679" spans="1:10" ht="14.25" customHeight="1" x14ac:dyDescent="0.25">
      <c r="A5679" s="192" t="s">
        <v>2643</v>
      </c>
      <c r="B5679" s="192" t="s">
        <v>2642</v>
      </c>
      <c r="C5679" s="192" t="s">
        <v>2089</v>
      </c>
      <c r="D5679" s="230" t="s">
        <v>2090</v>
      </c>
      <c r="E5679" s="231"/>
      <c r="F5679" s="232"/>
      <c r="G5679" s="192" t="s">
        <v>1</v>
      </c>
      <c r="H5679" s="191">
        <v>6</v>
      </c>
      <c r="I5679" s="190">
        <v>52.659500000000001</v>
      </c>
      <c r="J5679" s="189">
        <v>315.95999999999998</v>
      </c>
    </row>
    <row r="5680" spans="1:10" ht="14.25" customHeight="1" x14ac:dyDescent="0.25">
      <c r="A5680" s="192" t="s">
        <v>2643</v>
      </c>
      <c r="B5680" s="192" t="s">
        <v>2642</v>
      </c>
      <c r="C5680" s="192" t="s">
        <v>2335</v>
      </c>
      <c r="D5680" s="230" t="s">
        <v>2336</v>
      </c>
      <c r="E5680" s="231"/>
      <c r="F5680" s="232"/>
      <c r="G5680" s="192" t="s">
        <v>1606</v>
      </c>
      <c r="H5680" s="191">
        <v>0.52439999999999998</v>
      </c>
      <c r="I5680" s="190">
        <v>10.5319</v>
      </c>
      <c r="J5680" s="189">
        <v>5.52</v>
      </c>
    </row>
    <row r="5681" spans="1:10" ht="14.25" customHeight="1" x14ac:dyDescent="0.25">
      <c r="A5681" s="192" t="s">
        <v>2643</v>
      </c>
      <c r="B5681" s="192" t="s">
        <v>2642</v>
      </c>
      <c r="C5681" s="192" t="s">
        <v>2348</v>
      </c>
      <c r="D5681" s="230" t="s">
        <v>2349</v>
      </c>
      <c r="E5681" s="231"/>
      <c r="F5681" s="232"/>
      <c r="G5681" s="192" t="s">
        <v>1</v>
      </c>
      <c r="H5681" s="191">
        <v>4</v>
      </c>
      <c r="I5681" s="190">
        <v>16.2029</v>
      </c>
      <c r="J5681" s="189">
        <v>64.81</v>
      </c>
    </row>
    <row r="5682" spans="1:10" ht="14.25" customHeight="1" x14ac:dyDescent="0.25">
      <c r="A5682" s="192" t="s">
        <v>2643</v>
      </c>
      <c r="B5682" s="192" t="s">
        <v>2642</v>
      </c>
      <c r="C5682" s="192" t="s">
        <v>2477</v>
      </c>
      <c r="D5682" s="230" t="s">
        <v>2478</v>
      </c>
      <c r="E5682" s="231"/>
      <c r="F5682" s="232"/>
      <c r="G5682" s="192" t="s">
        <v>1</v>
      </c>
      <c r="H5682" s="191">
        <v>6</v>
      </c>
      <c r="I5682" s="190">
        <v>3.9453999999999998</v>
      </c>
      <c r="J5682" s="189">
        <v>23.67</v>
      </c>
    </row>
    <row r="5683" spans="1:10" ht="14.25" customHeight="1" x14ac:dyDescent="0.25">
      <c r="A5683" s="192" t="s">
        <v>2643</v>
      </c>
      <c r="B5683" s="192" t="s">
        <v>2642</v>
      </c>
      <c r="C5683" s="192" t="s">
        <v>2485</v>
      </c>
      <c r="D5683" s="230" t="s">
        <v>2486</v>
      </c>
      <c r="E5683" s="231"/>
      <c r="F5683" s="232"/>
      <c r="G5683" s="192" t="s">
        <v>1</v>
      </c>
      <c r="H5683" s="191">
        <v>2</v>
      </c>
      <c r="I5683" s="190">
        <v>10.9046</v>
      </c>
      <c r="J5683" s="189">
        <v>21.81</v>
      </c>
    </row>
    <row r="5684" spans="1:10" ht="14.25" customHeight="1" x14ac:dyDescent="0.25">
      <c r="A5684" s="192" t="s">
        <v>2643</v>
      </c>
      <c r="B5684" s="192" t="s">
        <v>2642</v>
      </c>
      <c r="C5684" s="192" t="s">
        <v>2467</v>
      </c>
      <c r="D5684" s="230" t="s">
        <v>2468</v>
      </c>
      <c r="E5684" s="231"/>
      <c r="F5684" s="232"/>
      <c r="G5684" s="192" t="s">
        <v>1</v>
      </c>
      <c r="H5684" s="191">
        <v>2</v>
      </c>
      <c r="I5684" s="190">
        <v>12.938000000000001</v>
      </c>
      <c r="J5684" s="189">
        <v>25.88</v>
      </c>
    </row>
    <row r="5685" spans="1:10" ht="14.25" customHeight="1" x14ac:dyDescent="0.25">
      <c r="A5685" s="192" t="s">
        <v>2643</v>
      </c>
      <c r="B5685" s="192" t="s">
        <v>2642</v>
      </c>
      <c r="C5685" s="192" t="s">
        <v>2491</v>
      </c>
      <c r="D5685" s="230" t="s">
        <v>2492</v>
      </c>
      <c r="E5685" s="231"/>
      <c r="F5685" s="232"/>
      <c r="G5685" s="192" t="s">
        <v>1</v>
      </c>
      <c r="H5685" s="191">
        <v>4</v>
      </c>
      <c r="I5685" s="190">
        <v>5.1444000000000001</v>
      </c>
      <c r="J5685" s="189">
        <v>20.58</v>
      </c>
    </row>
    <row r="5686" spans="1:10" ht="14.25" customHeight="1" x14ac:dyDescent="0.25">
      <c r="A5686" s="192" t="s">
        <v>2643</v>
      </c>
      <c r="B5686" s="192" t="s">
        <v>2642</v>
      </c>
      <c r="C5686" s="192" t="s">
        <v>1973</v>
      </c>
      <c r="D5686" s="230" t="s">
        <v>1974</v>
      </c>
      <c r="E5686" s="231"/>
      <c r="F5686" s="232"/>
      <c r="G5686" s="192" t="s">
        <v>1</v>
      </c>
      <c r="H5686" s="191">
        <v>3</v>
      </c>
      <c r="I5686" s="190">
        <v>212.32320000000001</v>
      </c>
      <c r="J5686" s="189">
        <v>636.97</v>
      </c>
    </row>
    <row r="5687" spans="1:10" ht="14.25" customHeight="1" x14ac:dyDescent="0.25">
      <c r="A5687" s="192" t="s">
        <v>2643</v>
      </c>
      <c r="B5687" s="192" t="s">
        <v>2642</v>
      </c>
      <c r="C5687" s="192" t="s">
        <v>1779</v>
      </c>
      <c r="D5687" s="230" t="s">
        <v>1780</v>
      </c>
      <c r="E5687" s="231"/>
      <c r="F5687" s="232"/>
      <c r="G5687" s="192" t="s">
        <v>1677</v>
      </c>
      <c r="H5687" s="191">
        <v>7.9200000000000007E-2</v>
      </c>
      <c r="I5687" s="190">
        <v>141.7756</v>
      </c>
      <c r="J5687" s="189">
        <v>11.23</v>
      </c>
    </row>
    <row r="5688" spans="1:10" ht="14.25" customHeight="1" x14ac:dyDescent="0.25">
      <c r="A5688" s="192" t="s">
        <v>2643</v>
      </c>
      <c r="B5688" s="192" t="s">
        <v>2642</v>
      </c>
      <c r="C5688" s="192" t="s">
        <v>2313</v>
      </c>
      <c r="D5688" s="230" t="s">
        <v>2314</v>
      </c>
      <c r="E5688" s="231"/>
      <c r="F5688" s="232"/>
      <c r="G5688" s="192" t="s">
        <v>1</v>
      </c>
      <c r="H5688" s="191">
        <v>6</v>
      </c>
      <c r="I5688" s="190">
        <v>13.9588</v>
      </c>
      <c r="J5688" s="189">
        <v>83.75</v>
      </c>
    </row>
    <row r="5689" spans="1:10" ht="14.25" customHeight="1" x14ac:dyDescent="0.25">
      <c r="A5689" s="192" t="s">
        <v>2643</v>
      </c>
      <c r="B5689" s="192" t="s">
        <v>2642</v>
      </c>
      <c r="C5689" s="192" t="s">
        <v>2554</v>
      </c>
      <c r="D5689" s="230" t="s">
        <v>2555</v>
      </c>
      <c r="E5689" s="231"/>
      <c r="F5689" s="232"/>
      <c r="G5689" s="192" t="s">
        <v>1</v>
      </c>
      <c r="H5689" s="191">
        <v>4</v>
      </c>
      <c r="I5689" s="190">
        <v>1.8875999999999999</v>
      </c>
      <c r="J5689" s="189">
        <v>7.55</v>
      </c>
    </row>
    <row r="5690" spans="1:10" ht="14.25" customHeight="1" x14ac:dyDescent="0.25">
      <c r="A5690" s="192" t="s">
        <v>2643</v>
      </c>
      <c r="B5690" s="192" t="s">
        <v>2642</v>
      </c>
      <c r="C5690" s="192" t="s">
        <v>1829</v>
      </c>
      <c r="D5690" s="230" t="s">
        <v>1830</v>
      </c>
      <c r="E5690" s="231"/>
      <c r="F5690" s="232"/>
      <c r="G5690" s="192" t="s">
        <v>1</v>
      </c>
      <c r="H5690" s="191">
        <v>1</v>
      </c>
      <c r="I5690" s="190">
        <v>1666.8114</v>
      </c>
      <c r="J5690" s="189">
        <v>1666.81</v>
      </c>
    </row>
    <row r="5691" spans="1:10" ht="14.25" customHeight="1" x14ac:dyDescent="0.25">
      <c r="A5691" s="192" t="s">
        <v>2643</v>
      </c>
      <c r="B5691" s="192" t="s">
        <v>2642</v>
      </c>
      <c r="C5691" s="192" t="s">
        <v>1841</v>
      </c>
      <c r="D5691" s="230" t="s">
        <v>1842</v>
      </c>
      <c r="E5691" s="231"/>
      <c r="F5691" s="232"/>
      <c r="G5691" s="192" t="s">
        <v>19</v>
      </c>
      <c r="H5691" s="191">
        <v>0.92400000000000004</v>
      </c>
      <c r="I5691" s="190">
        <v>16.1219</v>
      </c>
      <c r="J5691" s="189">
        <v>14.9</v>
      </c>
    </row>
    <row r="5692" spans="1:10" ht="14.25" customHeight="1" x14ac:dyDescent="0.25">
      <c r="A5692" s="192" t="s">
        <v>2643</v>
      </c>
      <c r="B5692" s="192" t="s">
        <v>2642</v>
      </c>
      <c r="C5692" s="192" t="s">
        <v>1987</v>
      </c>
      <c r="D5692" s="230" t="s">
        <v>1988</v>
      </c>
      <c r="E5692" s="231"/>
      <c r="F5692" s="232"/>
      <c r="G5692" s="192" t="s">
        <v>1</v>
      </c>
      <c r="H5692" s="191">
        <v>1</v>
      </c>
      <c r="I5692" s="190">
        <v>579.61929999999995</v>
      </c>
      <c r="J5692" s="189">
        <v>579.62</v>
      </c>
    </row>
    <row r="5693" spans="1:10" ht="14.25" customHeight="1" x14ac:dyDescent="0.25">
      <c r="A5693" s="192" t="s">
        <v>2643</v>
      </c>
      <c r="B5693" s="192" t="s">
        <v>2642</v>
      </c>
      <c r="C5693" s="192" t="s">
        <v>1675</v>
      </c>
      <c r="D5693" s="230" t="s">
        <v>1676</v>
      </c>
      <c r="E5693" s="231"/>
      <c r="F5693" s="232"/>
      <c r="G5693" s="192" t="s">
        <v>1677</v>
      </c>
      <c r="H5693" s="191">
        <v>0.36959999999999998</v>
      </c>
      <c r="I5693" s="190">
        <v>170.13069999999999</v>
      </c>
      <c r="J5693" s="189">
        <v>62.88</v>
      </c>
    </row>
    <row r="5694" spans="1:10" ht="14.25" customHeight="1" x14ac:dyDescent="0.25">
      <c r="A5694" s="192" t="s">
        <v>2643</v>
      </c>
      <c r="B5694" s="192" t="s">
        <v>2642</v>
      </c>
      <c r="C5694" s="192" t="s">
        <v>1590</v>
      </c>
      <c r="D5694" s="230" t="s">
        <v>1591</v>
      </c>
      <c r="E5694" s="231"/>
      <c r="F5694" s="232"/>
      <c r="G5694" s="192" t="s">
        <v>1575</v>
      </c>
      <c r="H5694" s="191">
        <v>1.3258000000000001</v>
      </c>
      <c r="I5694" s="190">
        <v>182.79329999999999</v>
      </c>
      <c r="J5694" s="189">
        <v>242.35</v>
      </c>
    </row>
    <row r="5695" spans="1:10" ht="14.25" customHeight="1" x14ac:dyDescent="0.25">
      <c r="A5695" s="192" t="s">
        <v>2643</v>
      </c>
      <c r="B5695" s="192" t="s">
        <v>2642</v>
      </c>
      <c r="C5695" s="192" t="s">
        <v>2451</v>
      </c>
      <c r="D5695" s="230" t="s">
        <v>2452</v>
      </c>
      <c r="E5695" s="231"/>
      <c r="F5695" s="232"/>
      <c r="G5695" s="192" t="s">
        <v>1</v>
      </c>
      <c r="H5695" s="191">
        <v>2</v>
      </c>
      <c r="I5695" s="190">
        <v>16.0166</v>
      </c>
      <c r="J5695" s="189">
        <v>32.03</v>
      </c>
    </row>
    <row r="5696" spans="1:10" ht="14.25" customHeight="1" x14ac:dyDescent="0.25">
      <c r="A5696" s="192" t="s">
        <v>2643</v>
      </c>
      <c r="B5696" s="192" t="s">
        <v>2642</v>
      </c>
      <c r="C5696" s="192" t="s">
        <v>2552</v>
      </c>
      <c r="D5696" s="230" t="s">
        <v>2553</v>
      </c>
      <c r="E5696" s="231"/>
      <c r="F5696" s="232"/>
      <c r="G5696" s="192" t="s">
        <v>1606</v>
      </c>
      <c r="H5696" s="191">
        <v>0.52800000000000002</v>
      </c>
      <c r="I5696" s="190">
        <v>14.469200000000001</v>
      </c>
      <c r="J5696" s="189">
        <v>7.64</v>
      </c>
    </row>
    <row r="5697" spans="1:10" ht="14.25" customHeight="1" x14ac:dyDescent="0.25">
      <c r="A5697" s="192" t="s">
        <v>2643</v>
      </c>
      <c r="B5697" s="192" t="s">
        <v>2642</v>
      </c>
      <c r="C5697" s="192" t="s">
        <v>1922</v>
      </c>
      <c r="D5697" s="230" t="s">
        <v>1923</v>
      </c>
      <c r="E5697" s="231"/>
      <c r="F5697" s="232"/>
      <c r="G5697" s="192" t="s">
        <v>1</v>
      </c>
      <c r="H5697" s="191">
        <v>2</v>
      </c>
      <c r="I5697" s="190">
        <v>436.62029999999999</v>
      </c>
      <c r="J5697" s="189">
        <v>873.24</v>
      </c>
    </row>
    <row r="5698" spans="1:10" ht="14.25" customHeight="1" x14ac:dyDescent="0.25">
      <c r="A5698" s="192" t="s">
        <v>2643</v>
      </c>
      <c r="B5698" s="192" t="s">
        <v>2642</v>
      </c>
      <c r="C5698" s="192" t="s">
        <v>2068</v>
      </c>
      <c r="D5698" s="230" t="s">
        <v>2069</v>
      </c>
      <c r="E5698" s="231"/>
      <c r="F5698" s="232"/>
      <c r="G5698" s="192" t="s">
        <v>1</v>
      </c>
      <c r="H5698" s="191">
        <v>1</v>
      </c>
      <c r="I5698" s="190">
        <v>342.14100000000002</v>
      </c>
      <c r="J5698" s="189">
        <v>342.14</v>
      </c>
    </row>
    <row r="5699" spans="1:10" ht="14.25" customHeight="1" x14ac:dyDescent="0.25">
      <c r="A5699" s="192" t="s">
        <v>2643</v>
      </c>
      <c r="B5699" s="192" t="s">
        <v>2642</v>
      </c>
      <c r="C5699" s="192" t="s">
        <v>2059</v>
      </c>
      <c r="D5699" s="230" t="s">
        <v>2060</v>
      </c>
      <c r="E5699" s="231"/>
      <c r="F5699" s="232"/>
      <c r="G5699" s="192" t="s">
        <v>1</v>
      </c>
      <c r="H5699" s="191">
        <v>1</v>
      </c>
      <c r="I5699" s="190">
        <v>368.8759</v>
      </c>
      <c r="J5699" s="189">
        <v>368.88</v>
      </c>
    </row>
    <row r="5700" spans="1:10" ht="14.25" customHeight="1" x14ac:dyDescent="0.25">
      <c r="A5700" s="192" t="s">
        <v>2643</v>
      </c>
      <c r="B5700" s="192" t="s">
        <v>2642</v>
      </c>
      <c r="C5700" s="192" t="s">
        <v>1696</v>
      </c>
      <c r="D5700" s="230" t="s">
        <v>1697</v>
      </c>
      <c r="E5700" s="231"/>
      <c r="F5700" s="232"/>
      <c r="G5700" s="192" t="s">
        <v>1677</v>
      </c>
      <c r="H5700" s="191">
        <v>0.60719999999999996</v>
      </c>
      <c r="I5700" s="190">
        <v>72.913200000000003</v>
      </c>
      <c r="J5700" s="189">
        <v>44.27</v>
      </c>
    </row>
    <row r="5701" spans="1:10" ht="14.25" customHeight="1" x14ac:dyDescent="0.25">
      <c r="A5701" s="192" t="s">
        <v>2643</v>
      </c>
      <c r="B5701" s="192" t="s">
        <v>2642</v>
      </c>
      <c r="C5701" s="192" t="s">
        <v>1725</v>
      </c>
      <c r="D5701" s="230" t="s">
        <v>1726</v>
      </c>
      <c r="E5701" s="231"/>
      <c r="F5701" s="232"/>
      <c r="G5701" s="192" t="s">
        <v>1</v>
      </c>
      <c r="H5701" s="201">
        <v>342</v>
      </c>
      <c r="I5701" s="190">
        <v>0.54279999999999995</v>
      </c>
      <c r="J5701" s="189">
        <v>185.64</v>
      </c>
    </row>
    <row r="5702" spans="1:10" ht="14.25" customHeight="1" x14ac:dyDescent="0.25">
      <c r="A5702" s="192" t="s">
        <v>2643</v>
      </c>
      <c r="B5702" s="192" t="s">
        <v>2642</v>
      </c>
      <c r="C5702" s="192" t="s">
        <v>2405</v>
      </c>
      <c r="D5702" s="230" t="s">
        <v>2406</v>
      </c>
      <c r="E5702" s="231"/>
      <c r="F5702" s="232"/>
      <c r="G5702" s="192" t="s">
        <v>2147</v>
      </c>
      <c r="H5702" s="191">
        <v>0.52</v>
      </c>
      <c r="I5702" s="190">
        <v>89.116100000000003</v>
      </c>
      <c r="J5702" s="189">
        <v>46.34</v>
      </c>
    </row>
    <row r="5703" spans="1:10" ht="14.25" customHeight="1" x14ac:dyDescent="0.25">
      <c r="A5703" s="192" t="s">
        <v>2643</v>
      </c>
      <c r="B5703" s="192" t="s">
        <v>2642</v>
      </c>
      <c r="C5703" s="192" t="s">
        <v>1623</v>
      </c>
      <c r="D5703" s="230" t="s">
        <v>1624</v>
      </c>
      <c r="E5703" s="231"/>
      <c r="F5703" s="232"/>
      <c r="G5703" s="192" t="s">
        <v>1</v>
      </c>
      <c r="H5703" s="191">
        <v>1</v>
      </c>
      <c r="I5703" s="190">
        <v>23082.3351</v>
      </c>
      <c r="J5703" s="189">
        <v>23082.34</v>
      </c>
    </row>
    <row r="5704" spans="1:10" ht="14.25" customHeight="1" x14ac:dyDescent="0.25">
      <c r="A5704" s="192" t="s">
        <v>2643</v>
      </c>
      <c r="B5704" s="192" t="s">
        <v>2642</v>
      </c>
      <c r="C5704" s="192" t="s">
        <v>2108</v>
      </c>
      <c r="D5704" s="230" t="s">
        <v>2109</v>
      </c>
      <c r="E5704" s="231"/>
      <c r="F5704" s="232"/>
      <c r="G5704" s="192" t="s">
        <v>1</v>
      </c>
      <c r="H5704" s="191">
        <v>2</v>
      </c>
      <c r="I5704" s="190">
        <v>144.02780000000001</v>
      </c>
      <c r="J5704" s="189">
        <v>288.06</v>
      </c>
    </row>
    <row r="5705" spans="1:10" ht="6.4" customHeight="1" x14ac:dyDescent="0.25"/>
    <row r="5706" spans="1:10" ht="11.25" customHeight="1" x14ac:dyDescent="0.25">
      <c r="A5706" s="242" t="s">
        <v>2621</v>
      </c>
      <c r="B5706" s="242"/>
      <c r="C5706" s="242"/>
      <c r="D5706" s="242"/>
      <c r="E5706" s="242"/>
      <c r="F5706" s="242"/>
      <c r="G5706" s="242"/>
      <c r="H5706" s="242"/>
      <c r="I5706" s="242"/>
      <c r="J5706" s="242"/>
    </row>
    <row r="5707" spans="1:10" ht="11.25" customHeight="1" x14ac:dyDescent="0.25">
      <c r="A5707" s="242" t="s">
        <v>2620</v>
      </c>
      <c r="B5707" s="242"/>
      <c r="C5707" s="242"/>
      <c r="D5707" s="242"/>
      <c r="E5707" s="242"/>
      <c r="F5707" s="242"/>
      <c r="G5707" s="242"/>
      <c r="H5707" s="242"/>
      <c r="I5707" s="242"/>
      <c r="J5707" s="242"/>
    </row>
    <row r="5708" spans="1:10" ht="11.25" customHeight="1" x14ac:dyDescent="0.25">
      <c r="A5708" s="242" t="s">
        <v>2619</v>
      </c>
      <c r="B5708" s="242"/>
      <c r="C5708" s="242"/>
      <c r="D5708" s="242"/>
      <c r="E5708" s="242"/>
      <c r="F5708" s="242"/>
      <c r="G5708" s="242"/>
      <c r="H5708" s="242"/>
      <c r="I5708" s="242"/>
      <c r="J5708" s="242"/>
    </row>
    <row r="5709" spans="1:10" ht="70.900000000000006" customHeight="1" x14ac:dyDescent="0.25"/>
    <row r="5710" spans="1:10" ht="14.25" customHeight="1" x14ac:dyDescent="0.25">
      <c r="A5710" s="210" t="s">
        <v>2673</v>
      </c>
      <c r="B5710" s="211"/>
      <c r="C5710" s="211"/>
      <c r="D5710" s="211"/>
      <c r="E5710" s="211"/>
      <c r="F5710" s="211"/>
      <c r="G5710" s="211"/>
      <c r="H5710" s="211"/>
      <c r="I5710" s="211"/>
      <c r="J5710" s="212"/>
    </row>
    <row r="5711" spans="1:10" ht="14.25" customHeight="1" x14ac:dyDescent="0.25">
      <c r="A5711" s="200" t="s">
        <v>2672</v>
      </c>
      <c r="B5711" s="213" t="s">
        <v>77</v>
      </c>
      <c r="C5711" s="214"/>
      <c r="D5711" s="214"/>
      <c r="E5711" s="214"/>
      <c r="F5711" s="214"/>
      <c r="G5711" s="214"/>
      <c r="H5711" s="215"/>
      <c r="I5711" s="197" t="s">
        <v>2671</v>
      </c>
      <c r="J5711" s="192" t="s">
        <v>3141</v>
      </c>
    </row>
    <row r="5712" spans="1:10" ht="14.25" customHeight="1" x14ac:dyDescent="0.25">
      <c r="A5712" s="200" t="s">
        <v>81</v>
      </c>
      <c r="B5712" s="213" t="s">
        <v>85</v>
      </c>
      <c r="C5712" s="214"/>
      <c r="D5712" s="214"/>
      <c r="E5712" s="214"/>
      <c r="F5712" s="214"/>
      <c r="G5712" s="214"/>
      <c r="H5712" s="215"/>
      <c r="I5712" s="197" t="s">
        <v>2669</v>
      </c>
      <c r="J5712" s="202">
        <v>45477</v>
      </c>
    </row>
    <row r="5713" spans="1:10" ht="14.25" customHeight="1" x14ac:dyDescent="0.25">
      <c r="A5713" s="199" t="s">
        <v>2668</v>
      </c>
      <c r="B5713" s="213" t="s">
        <v>2667</v>
      </c>
      <c r="C5713" s="214"/>
      <c r="D5713" s="214"/>
      <c r="E5713" s="214"/>
      <c r="F5713" s="214"/>
      <c r="G5713" s="214"/>
      <c r="H5713" s="215"/>
      <c r="I5713" s="216" t="s">
        <v>2666</v>
      </c>
      <c r="J5713" s="217"/>
    </row>
    <row r="5714" spans="1:10" ht="14.25" customHeight="1" x14ac:dyDescent="0.25">
      <c r="A5714" s="218" t="s">
        <v>2665</v>
      </c>
      <c r="B5714" s="221" t="s">
        <v>2664</v>
      </c>
      <c r="C5714" s="222"/>
      <c r="D5714" s="222"/>
      <c r="E5714" s="222"/>
      <c r="F5714" s="222"/>
      <c r="G5714" s="222"/>
      <c r="H5714" s="223"/>
      <c r="I5714" s="197" t="s">
        <v>2663</v>
      </c>
      <c r="J5714" s="192" t="s">
        <v>2662</v>
      </c>
    </row>
    <row r="5715" spans="1:10" ht="14.25" customHeight="1" x14ac:dyDescent="0.25">
      <c r="A5715" s="219"/>
      <c r="B5715" s="224"/>
      <c r="C5715" s="225"/>
      <c r="D5715" s="225"/>
      <c r="E5715" s="225"/>
      <c r="F5715" s="225"/>
      <c r="G5715" s="225"/>
      <c r="H5715" s="226"/>
      <c r="I5715" s="198" t="s">
        <v>2661</v>
      </c>
      <c r="J5715" s="192" t="s">
        <v>2660</v>
      </c>
    </row>
    <row r="5716" spans="1:10" ht="14.25" customHeight="1" x14ac:dyDescent="0.25">
      <c r="A5716" s="219"/>
      <c r="B5716" s="224"/>
      <c r="C5716" s="225"/>
      <c r="D5716" s="225"/>
      <c r="E5716" s="225"/>
      <c r="F5716" s="225"/>
      <c r="G5716" s="225"/>
      <c r="H5716" s="226"/>
      <c r="I5716" s="216" t="s">
        <v>27</v>
      </c>
      <c r="J5716" s="217"/>
    </row>
    <row r="5717" spans="1:10" ht="14.25" customHeight="1" x14ac:dyDescent="0.25">
      <c r="A5717" s="219"/>
      <c r="B5717" s="227"/>
      <c r="C5717" s="228"/>
      <c r="D5717" s="228"/>
      <c r="E5717" s="228"/>
      <c r="F5717" s="228"/>
      <c r="G5717" s="228"/>
      <c r="H5717" s="229"/>
      <c r="I5717" s="197" t="s">
        <v>2659</v>
      </c>
      <c r="J5717" s="192" t="s">
        <v>2658</v>
      </c>
    </row>
    <row r="5718" spans="1:10" ht="14.25" customHeight="1" x14ac:dyDescent="0.25">
      <c r="A5718" s="220"/>
      <c r="B5718" s="230" t="s">
        <v>2383</v>
      </c>
      <c r="C5718" s="231"/>
      <c r="D5718" s="232"/>
      <c r="E5718" s="230" t="s">
        <v>2383</v>
      </c>
      <c r="F5718" s="231"/>
      <c r="G5718" s="231"/>
      <c r="H5718" s="232"/>
      <c r="I5718" s="197" t="s">
        <v>2657</v>
      </c>
      <c r="J5718" s="192" t="s">
        <v>2383</v>
      </c>
    </row>
    <row r="5719" spans="1:10" ht="14.25" customHeight="1" x14ac:dyDescent="0.25">
      <c r="A5719" s="197" t="s">
        <v>2656</v>
      </c>
      <c r="B5719" s="230" t="s">
        <v>2655</v>
      </c>
      <c r="C5719" s="231"/>
      <c r="D5719" s="231"/>
      <c r="E5719" s="231"/>
      <c r="F5719" s="231"/>
      <c r="G5719" s="231"/>
      <c r="H5719" s="231"/>
      <c r="I5719" s="231"/>
      <c r="J5719" s="232"/>
    </row>
    <row r="5720" spans="1:10" ht="14.25" customHeight="1" x14ac:dyDescent="0.25">
      <c r="A5720" s="192" t="s">
        <v>2643</v>
      </c>
      <c r="B5720" s="192" t="s">
        <v>2642</v>
      </c>
      <c r="C5720" s="192" t="s">
        <v>1667</v>
      </c>
      <c r="D5720" s="230" t="s">
        <v>1668</v>
      </c>
      <c r="E5720" s="231"/>
      <c r="F5720" s="232"/>
      <c r="G5720" s="192" t="s">
        <v>1575</v>
      </c>
      <c r="H5720" s="191">
        <v>0.16</v>
      </c>
      <c r="I5720" s="190">
        <v>76.963899999999995</v>
      </c>
      <c r="J5720" s="189">
        <v>12.31</v>
      </c>
    </row>
    <row r="5721" spans="1:10" ht="14.25" customHeight="1" x14ac:dyDescent="0.25">
      <c r="A5721" s="192" t="s">
        <v>2643</v>
      </c>
      <c r="B5721" s="192" t="s">
        <v>2642</v>
      </c>
      <c r="C5721" s="192" t="s">
        <v>2119</v>
      </c>
      <c r="D5721" s="230" t="s">
        <v>2120</v>
      </c>
      <c r="E5721" s="231"/>
      <c r="F5721" s="232"/>
      <c r="G5721" s="192" t="s">
        <v>1</v>
      </c>
      <c r="H5721" s="191">
        <v>1</v>
      </c>
      <c r="I5721" s="190">
        <v>268.68509999999998</v>
      </c>
      <c r="J5721" s="189">
        <v>268.69</v>
      </c>
    </row>
    <row r="5722" spans="1:10" ht="14.25" customHeight="1" x14ac:dyDescent="0.25">
      <c r="A5722" s="192" t="s">
        <v>2643</v>
      </c>
      <c r="B5722" s="192" t="s">
        <v>2630</v>
      </c>
      <c r="C5722" s="192" t="s">
        <v>2773</v>
      </c>
      <c r="D5722" s="230" t="s">
        <v>2014</v>
      </c>
      <c r="E5722" s="231"/>
      <c r="F5722" s="232"/>
      <c r="G5722" s="192" t="s">
        <v>19</v>
      </c>
      <c r="H5722" s="191">
        <v>0.21920000000000001</v>
      </c>
      <c r="I5722" s="190">
        <v>6.8537999999999997</v>
      </c>
      <c r="J5722" s="189">
        <v>1.5</v>
      </c>
    </row>
    <row r="5723" spans="1:10" ht="22.9" customHeight="1" x14ac:dyDescent="0.25">
      <c r="A5723" s="192" t="s">
        <v>2643</v>
      </c>
      <c r="B5723" s="192" t="s">
        <v>2630</v>
      </c>
      <c r="C5723" s="192" t="s">
        <v>2765</v>
      </c>
      <c r="D5723" s="230" t="s">
        <v>1626</v>
      </c>
      <c r="E5723" s="231"/>
      <c r="F5723" s="232"/>
      <c r="G5723" s="192" t="s">
        <v>1575</v>
      </c>
      <c r="H5723" s="191">
        <v>2.1762199999999998</v>
      </c>
      <c r="I5723" s="190">
        <v>80.018199999999993</v>
      </c>
      <c r="J5723" s="189">
        <v>174.14</v>
      </c>
    </row>
    <row r="5724" spans="1:10" ht="14.25" customHeight="1" x14ac:dyDescent="0.25">
      <c r="A5724" s="192" t="s">
        <v>2725</v>
      </c>
      <c r="B5724" s="192" t="s">
        <v>2642</v>
      </c>
      <c r="C5724" s="192" t="s">
        <v>2103</v>
      </c>
      <c r="D5724" s="230" t="s">
        <v>2104</v>
      </c>
      <c r="E5724" s="231"/>
      <c r="F5724" s="232"/>
      <c r="G5724" s="192" t="s">
        <v>0</v>
      </c>
      <c r="H5724" s="191">
        <v>0.34921000000000002</v>
      </c>
      <c r="I5724" s="190">
        <v>2.5114999999999998</v>
      </c>
      <c r="J5724" s="189">
        <v>0.88</v>
      </c>
    </row>
    <row r="5725" spans="1:10" ht="14.25" customHeight="1" x14ac:dyDescent="0.25">
      <c r="A5725" s="192" t="s">
        <v>2725</v>
      </c>
      <c r="B5725" s="192" t="s">
        <v>2642</v>
      </c>
      <c r="C5725" s="192" t="s">
        <v>1797</v>
      </c>
      <c r="D5725" s="230" t="s">
        <v>1798</v>
      </c>
      <c r="E5725" s="231"/>
      <c r="F5725" s="232"/>
      <c r="G5725" s="192" t="s">
        <v>1705</v>
      </c>
      <c r="H5725" s="191">
        <v>6</v>
      </c>
      <c r="I5725" s="190">
        <v>349.7645</v>
      </c>
      <c r="J5725" s="189">
        <v>2098.59</v>
      </c>
    </row>
    <row r="5726" spans="1:10" ht="14.25" customHeight="1" x14ac:dyDescent="0.25">
      <c r="A5726" s="192" t="s">
        <v>2725</v>
      </c>
      <c r="B5726" s="192" t="s">
        <v>2642</v>
      </c>
      <c r="C5726" s="192" t="s">
        <v>2083</v>
      </c>
      <c r="D5726" s="230" t="s">
        <v>2084</v>
      </c>
      <c r="E5726" s="231"/>
      <c r="F5726" s="232"/>
      <c r="G5726" s="192" t="s">
        <v>0</v>
      </c>
      <c r="H5726" s="191">
        <v>0.24049999999999999</v>
      </c>
      <c r="I5726" s="190">
        <v>1.7499</v>
      </c>
      <c r="J5726" s="189">
        <v>0.42</v>
      </c>
    </row>
    <row r="5727" spans="1:10" ht="14.25" customHeight="1" x14ac:dyDescent="0.25">
      <c r="A5727" s="192" t="s">
        <v>2631</v>
      </c>
      <c r="B5727" s="192" t="s">
        <v>2642</v>
      </c>
      <c r="C5727" s="192" t="s">
        <v>2771</v>
      </c>
      <c r="D5727" s="230" t="s">
        <v>2770</v>
      </c>
      <c r="E5727" s="231"/>
      <c r="F5727" s="232"/>
      <c r="G5727" s="192" t="s">
        <v>0</v>
      </c>
      <c r="H5727" s="191">
        <v>6.1512000000000002</v>
      </c>
      <c r="I5727" s="190">
        <v>8.93</v>
      </c>
      <c r="J5727" s="189">
        <v>120.11</v>
      </c>
    </row>
    <row r="5728" spans="1:10" ht="14.25" customHeight="1" x14ac:dyDescent="0.25">
      <c r="A5728" s="192" t="s">
        <v>2631</v>
      </c>
      <c r="B5728" s="192" t="s">
        <v>2642</v>
      </c>
      <c r="C5728" s="192" t="s">
        <v>2769</v>
      </c>
      <c r="D5728" s="230" t="s">
        <v>2768</v>
      </c>
      <c r="E5728" s="231"/>
      <c r="F5728" s="232"/>
      <c r="G5728" s="192" t="s">
        <v>0</v>
      </c>
      <c r="H5728" s="191">
        <v>0.34921000000000002</v>
      </c>
      <c r="I5728" s="190">
        <v>6.7</v>
      </c>
      <c r="J5728" s="189">
        <v>5.12</v>
      </c>
    </row>
    <row r="5729" spans="1:10" ht="14.25" customHeight="1" x14ac:dyDescent="0.25">
      <c r="A5729" s="192" t="s">
        <v>2631</v>
      </c>
      <c r="B5729" s="192" t="s">
        <v>2642</v>
      </c>
      <c r="C5729" s="192" t="s">
        <v>2641</v>
      </c>
      <c r="D5729" s="230" t="s">
        <v>2640</v>
      </c>
      <c r="E5729" s="231"/>
      <c r="F5729" s="232"/>
      <c r="G5729" s="192" t="s">
        <v>0</v>
      </c>
      <c r="H5729" s="191">
        <v>8.76</v>
      </c>
      <c r="I5729" s="190">
        <v>6.46</v>
      </c>
      <c r="J5729" s="189">
        <v>123.74</v>
      </c>
    </row>
    <row r="5730" spans="1:10" ht="14.25" customHeight="1" x14ac:dyDescent="0.25">
      <c r="A5730" s="192" t="s">
        <v>2631</v>
      </c>
      <c r="B5730" s="192" t="s">
        <v>2630</v>
      </c>
      <c r="C5730" s="192" t="s">
        <v>2949</v>
      </c>
      <c r="D5730" s="230" t="s">
        <v>2948</v>
      </c>
      <c r="E5730" s="231"/>
      <c r="F5730" s="232"/>
      <c r="G5730" s="192" t="s">
        <v>0</v>
      </c>
      <c r="H5730" s="201">
        <v>121.2789181</v>
      </c>
      <c r="I5730" s="190">
        <v>6.46</v>
      </c>
      <c r="J5730" s="189">
        <v>1713.12</v>
      </c>
    </row>
    <row r="5731" spans="1:10" ht="14.25" customHeight="1" x14ac:dyDescent="0.25">
      <c r="A5731" s="192" t="s">
        <v>2631</v>
      </c>
      <c r="B5731" s="192" t="s">
        <v>2630</v>
      </c>
      <c r="C5731" s="192" t="s">
        <v>2743</v>
      </c>
      <c r="D5731" s="230" t="s">
        <v>2742</v>
      </c>
      <c r="E5731" s="231"/>
      <c r="F5731" s="232"/>
      <c r="G5731" s="192" t="s">
        <v>0</v>
      </c>
      <c r="H5731" s="191">
        <v>0.44800000000000001</v>
      </c>
      <c r="I5731" s="190">
        <v>8.93</v>
      </c>
      <c r="J5731" s="189">
        <v>8.75</v>
      </c>
    </row>
    <row r="5732" spans="1:10" ht="14.25" customHeight="1" x14ac:dyDescent="0.25">
      <c r="A5732" s="192" t="s">
        <v>2631</v>
      </c>
      <c r="B5732" s="192" t="s">
        <v>2630</v>
      </c>
      <c r="C5732" s="192" t="s">
        <v>2870</v>
      </c>
      <c r="D5732" s="230" t="s">
        <v>2869</v>
      </c>
      <c r="E5732" s="231"/>
      <c r="F5732" s="232"/>
      <c r="G5732" s="192" t="s">
        <v>0</v>
      </c>
      <c r="H5732" s="201">
        <v>121.2789181</v>
      </c>
      <c r="I5732" s="190">
        <v>8.93</v>
      </c>
      <c r="J5732" s="189">
        <v>2368.13</v>
      </c>
    </row>
    <row r="5733" spans="1:10" ht="14.25" customHeight="1" x14ac:dyDescent="0.25">
      <c r="A5733" s="192" t="s">
        <v>2631</v>
      </c>
      <c r="B5733" s="192" t="s">
        <v>2630</v>
      </c>
      <c r="C5733" s="192" t="s">
        <v>2639</v>
      </c>
      <c r="D5733" s="230" t="s">
        <v>2638</v>
      </c>
      <c r="E5733" s="231"/>
      <c r="F5733" s="232"/>
      <c r="G5733" s="192" t="s">
        <v>0</v>
      </c>
      <c r="H5733" s="191">
        <v>31.180499999999999</v>
      </c>
      <c r="I5733" s="190">
        <v>8.93</v>
      </c>
      <c r="J5733" s="189">
        <v>608.84</v>
      </c>
    </row>
    <row r="5734" spans="1:10" ht="14.25" customHeight="1" x14ac:dyDescent="0.25">
      <c r="A5734" s="192" t="s">
        <v>2631</v>
      </c>
      <c r="B5734" s="192" t="s">
        <v>2630</v>
      </c>
      <c r="C5734" s="192" t="s">
        <v>2675</v>
      </c>
      <c r="D5734" s="230" t="s">
        <v>2674</v>
      </c>
      <c r="E5734" s="231"/>
      <c r="F5734" s="232"/>
      <c r="G5734" s="192" t="s">
        <v>0</v>
      </c>
      <c r="H5734" s="191">
        <v>2.79</v>
      </c>
      <c r="I5734" s="190">
        <v>8.93</v>
      </c>
      <c r="J5734" s="189">
        <v>54.48</v>
      </c>
    </row>
    <row r="5735" spans="1:10" ht="14.25" customHeight="1" x14ac:dyDescent="0.25">
      <c r="A5735" s="192" t="s">
        <v>2631</v>
      </c>
      <c r="B5735" s="192" t="s">
        <v>2630</v>
      </c>
      <c r="C5735" s="192" t="s">
        <v>2646</v>
      </c>
      <c r="D5735" s="230" t="s">
        <v>2645</v>
      </c>
      <c r="E5735" s="231"/>
      <c r="F5735" s="232"/>
      <c r="G5735" s="192" t="s">
        <v>0</v>
      </c>
      <c r="H5735" s="191">
        <v>46.709800000000001</v>
      </c>
      <c r="I5735" s="190">
        <v>6.46</v>
      </c>
      <c r="J5735" s="189">
        <v>659.8</v>
      </c>
    </row>
    <row r="5736" spans="1:10" ht="14.25" customHeight="1" x14ac:dyDescent="0.25">
      <c r="A5736" s="239" t="s">
        <v>2627</v>
      </c>
      <c r="B5736" s="240"/>
      <c r="C5736" s="240"/>
      <c r="D5736" s="240"/>
      <c r="E5736" s="241"/>
      <c r="F5736" s="188">
        <v>2589.4899999999998</v>
      </c>
      <c r="G5736" s="239" t="s">
        <v>2626</v>
      </c>
      <c r="H5736" s="240"/>
      <c r="I5736" s="241"/>
      <c r="J5736" s="188">
        <v>49718.9</v>
      </c>
    </row>
    <row r="5737" spans="1:10" ht="14.25" customHeight="1" x14ac:dyDescent="0.25">
      <c r="A5737" s="239" t="s">
        <v>2625</v>
      </c>
      <c r="B5737" s="240"/>
      <c r="C5737" s="240"/>
      <c r="D5737" s="240"/>
      <c r="E5737" s="241"/>
      <c r="F5737" s="188">
        <v>3073.89</v>
      </c>
      <c r="G5737" s="239" t="s">
        <v>2624</v>
      </c>
      <c r="H5737" s="240"/>
      <c r="I5737" s="241"/>
      <c r="J5737" s="188">
        <v>11171.84</v>
      </c>
    </row>
    <row r="5738" spans="1:10" ht="14.25" customHeight="1" x14ac:dyDescent="0.25">
      <c r="A5738" s="239" t="s">
        <v>2623</v>
      </c>
      <c r="B5738" s="240"/>
      <c r="C5738" s="240"/>
      <c r="D5738" s="240"/>
      <c r="E5738" s="241"/>
      <c r="F5738" s="188">
        <v>5663.38</v>
      </c>
      <c r="G5738" s="239" t="s">
        <v>2622</v>
      </c>
      <c r="H5738" s="240"/>
      <c r="I5738" s="241"/>
      <c r="J5738" s="188">
        <v>60890.74</v>
      </c>
    </row>
    <row r="5739" spans="1:10" ht="22.9" customHeight="1" x14ac:dyDescent="0.25">
      <c r="A5739" s="196" t="s">
        <v>1229</v>
      </c>
      <c r="B5739" s="196" t="s">
        <v>2630</v>
      </c>
      <c r="C5739" s="196" t="s">
        <v>3140</v>
      </c>
      <c r="D5739" s="233" t="s">
        <v>757</v>
      </c>
      <c r="E5739" s="234"/>
      <c r="F5739" s="234"/>
      <c r="G5739" s="234"/>
      <c r="H5739" s="234"/>
      <c r="I5739" s="235"/>
      <c r="J5739" s="196" t="s">
        <v>1</v>
      </c>
    </row>
    <row r="5740" spans="1:10" ht="14.25" customHeight="1" x14ac:dyDescent="0.25">
      <c r="A5740" s="195" t="s">
        <v>74</v>
      </c>
      <c r="B5740" s="195" t="s">
        <v>75</v>
      </c>
      <c r="C5740" s="195" t="s">
        <v>29</v>
      </c>
      <c r="D5740" s="236" t="s">
        <v>30</v>
      </c>
      <c r="E5740" s="237"/>
      <c r="F5740" s="238"/>
      <c r="G5740" s="195" t="s">
        <v>2635</v>
      </c>
      <c r="H5740" s="195" t="s">
        <v>1465</v>
      </c>
      <c r="I5740" s="194" t="s">
        <v>2634</v>
      </c>
      <c r="J5740" s="193" t="s">
        <v>76</v>
      </c>
    </row>
    <row r="5741" spans="1:10" ht="14.25" customHeight="1" x14ac:dyDescent="0.25">
      <c r="A5741" s="192" t="s">
        <v>2643</v>
      </c>
      <c r="B5741" s="192" t="s">
        <v>2630</v>
      </c>
      <c r="C5741" s="192" t="s">
        <v>2702</v>
      </c>
      <c r="D5741" s="230" t="s">
        <v>1597</v>
      </c>
      <c r="E5741" s="231"/>
      <c r="F5741" s="232"/>
      <c r="G5741" s="192" t="s">
        <v>1575</v>
      </c>
      <c r="H5741" s="191">
        <v>1.3572000000000001E-2</v>
      </c>
      <c r="I5741" s="190">
        <v>78.9893</v>
      </c>
      <c r="J5741" s="189">
        <v>1.07</v>
      </c>
    </row>
    <row r="5742" spans="1:10" ht="14.25" customHeight="1" x14ac:dyDescent="0.25">
      <c r="A5742" s="192" t="s">
        <v>2643</v>
      </c>
      <c r="B5742" s="192" t="s">
        <v>2630</v>
      </c>
      <c r="C5742" s="192" t="s">
        <v>2893</v>
      </c>
      <c r="D5742" s="230" t="s">
        <v>1585</v>
      </c>
      <c r="E5742" s="231"/>
      <c r="F5742" s="232"/>
      <c r="G5742" s="192" t="s">
        <v>19</v>
      </c>
      <c r="H5742" s="191">
        <v>1.36188</v>
      </c>
      <c r="I5742" s="190">
        <v>1.6203000000000001</v>
      </c>
      <c r="J5742" s="189">
        <v>2.21</v>
      </c>
    </row>
    <row r="5743" spans="1:10" ht="14.25" customHeight="1" x14ac:dyDescent="0.25">
      <c r="A5743" s="192" t="s">
        <v>2643</v>
      </c>
      <c r="B5743" s="192" t="s">
        <v>2630</v>
      </c>
      <c r="C5743" s="192" t="s">
        <v>2700</v>
      </c>
      <c r="D5743" s="230" t="s">
        <v>1579</v>
      </c>
      <c r="E5743" s="231"/>
      <c r="F5743" s="232"/>
      <c r="G5743" s="192" t="s">
        <v>19</v>
      </c>
      <c r="H5743" s="191">
        <v>3.0641129999999999</v>
      </c>
      <c r="I5743" s="190">
        <v>0.90739999999999998</v>
      </c>
      <c r="J5743" s="189">
        <v>2.78</v>
      </c>
    </row>
    <row r="5744" spans="1:10" ht="22.9" customHeight="1" x14ac:dyDescent="0.25">
      <c r="A5744" s="192" t="s">
        <v>2643</v>
      </c>
      <c r="B5744" s="192" t="s">
        <v>2630</v>
      </c>
      <c r="C5744" s="192" t="s">
        <v>3139</v>
      </c>
      <c r="D5744" s="230" t="s">
        <v>2051</v>
      </c>
      <c r="E5744" s="231"/>
      <c r="F5744" s="232"/>
      <c r="G5744" s="192" t="s">
        <v>1</v>
      </c>
      <c r="H5744" s="191">
        <v>1</v>
      </c>
      <c r="I5744" s="190">
        <v>279.14400000000001</v>
      </c>
      <c r="J5744" s="189">
        <v>279.14</v>
      </c>
    </row>
    <row r="5745" spans="1:10" ht="14.25" customHeight="1" x14ac:dyDescent="0.25">
      <c r="A5745" s="192" t="s">
        <v>2631</v>
      </c>
      <c r="B5745" s="192" t="s">
        <v>2630</v>
      </c>
      <c r="C5745" s="192" t="s">
        <v>2902</v>
      </c>
      <c r="D5745" s="230" t="s">
        <v>2901</v>
      </c>
      <c r="E5745" s="231"/>
      <c r="F5745" s="232"/>
      <c r="G5745" s="192" t="s">
        <v>0</v>
      </c>
      <c r="H5745" s="191">
        <v>0.6569026</v>
      </c>
      <c r="I5745" s="190">
        <v>6.46</v>
      </c>
      <c r="J5745" s="189">
        <v>9.2799999999999994</v>
      </c>
    </row>
    <row r="5746" spans="1:10" ht="14.25" customHeight="1" x14ac:dyDescent="0.25">
      <c r="A5746" s="192" t="s">
        <v>2631</v>
      </c>
      <c r="B5746" s="192" t="s">
        <v>2630</v>
      </c>
      <c r="C5746" s="192" t="s">
        <v>2870</v>
      </c>
      <c r="D5746" s="230" t="s">
        <v>2869</v>
      </c>
      <c r="E5746" s="231"/>
      <c r="F5746" s="232"/>
      <c r="G5746" s="192" t="s">
        <v>0</v>
      </c>
      <c r="H5746" s="191">
        <v>0.6569026</v>
      </c>
      <c r="I5746" s="190">
        <v>8.93</v>
      </c>
      <c r="J5746" s="189">
        <v>12.83</v>
      </c>
    </row>
    <row r="5747" spans="1:10" ht="14.25" customHeight="1" x14ac:dyDescent="0.25">
      <c r="A5747" s="192" t="s">
        <v>2631</v>
      </c>
      <c r="B5747" s="192" t="s">
        <v>2630</v>
      </c>
      <c r="C5747" s="192" t="s">
        <v>2646</v>
      </c>
      <c r="D5747" s="230" t="s">
        <v>2645</v>
      </c>
      <c r="E5747" s="231"/>
      <c r="F5747" s="232"/>
      <c r="G5747" s="192" t="s">
        <v>0</v>
      </c>
      <c r="H5747" s="191">
        <v>0.13139100000000001</v>
      </c>
      <c r="I5747" s="190">
        <v>6.46</v>
      </c>
      <c r="J5747" s="189">
        <v>1.86</v>
      </c>
    </row>
    <row r="5748" spans="1:10" ht="14.25" customHeight="1" x14ac:dyDescent="0.25">
      <c r="A5748" s="239" t="s">
        <v>2627</v>
      </c>
      <c r="B5748" s="240"/>
      <c r="C5748" s="240"/>
      <c r="D5748" s="240"/>
      <c r="E5748" s="241"/>
      <c r="F5748" s="188">
        <v>10.96</v>
      </c>
      <c r="G5748" s="239" t="s">
        <v>2626</v>
      </c>
      <c r="H5748" s="240"/>
      <c r="I5748" s="241"/>
      <c r="J5748" s="188">
        <v>320.76</v>
      </c>
    </row>
    <row r="5749" spans="1:10" ht="14.25" customHeight="1" x14ac:dyDescent="0.25">
      <c r="A5749" s="239" t="s">
        <v>2625</v>
      </c>
      <c r="B5749" s="240"/>
      <c r="C5749" s="240"/>
      <c r="D5749" s="240"/>
      <c r="E5749" s="241"/>
      <c r="F5749" s="188">
        <v>13.01</v>
      </c>
      <c r="G5749" s="239" t="s">
        <v>2624</v>
      </c>
      <c r="H5749" s="240"/>
      <c r="I5749" s="241"/>
      <c r="J5749" s="188">
        <v>72.069999999999993</v>
      </c>
    </row>
    <row r="5750" spans="1:10" ht="14.25" customHeight="1" x14ac:dyDescent="0.25">
      <c r="A5750" s="239" t="s">
        <v>2623</v>
      </c>
      <c r="B5750" s="240"/>
      <c r="C5750" s="240"/>
      <c r="D5750" s="240"/>
      <c r="E5750" s="241"/>
      <c r="F5750" s="188">
        <v>23.97</v>
      </c>
      <c r="G5750" s="239" t="s">
        <v>2622</v>
      </c>
      <c r="H5750" s="240"/>
      <c r="I5750" s="241"/>
      <c r="J5750" s="188">
        <v>392.83</v>
      </c>
    </row>
    <row r="5751" spans="1:10" ht="22.9" customHeight="1" x14ac:dyDescent="0.25">
      <c r="A5751" s="196" t="s">
        <v>1230</v>
      </c>
      <c r="B5751" s="196" t="s">
        <v>2630</v>
      </c>
      <c r="C5751" s="196" t="s">
        <v>3138</v>
      </c>
      <c r="D5751" s="233" t="s">
        <v>758</v>
      </c>
      <c r="E5751" s="234"/>
      <c r="F5751" s="234"/>
      <c r="G5751" s="234"/>
      <c r="H5751" s="234"/>
      <c r="I5751" s="235"/>
      <c r="J5751" s="196" t="s">
        <v>1</v>
      </c>
    </row>
    <row r="5752" spans="1:10" ht="14.25" customHeight="1" x14ac:dyDescent="0.25">
      <c r="A5752" s="195" t="s">
        <v>74</v>
      </c>
      <c r="B5752" s="195" t="s">
        <v>75</v>
      </c>
      <c r="C5752" s="195" t="s">
        <v>29</v>
      </c>
      <c r="D5752" s="236" t="s">
        <v>30</v>
      </c>
      <c r="E5752" s="237"/>
      <c r="F5752" s="238"/>
      <c r="G5752" s="195" t="s">
        <v>2635</v>
      </c>
      <c r="H5752" s="195" t="s">
        <v>1465</v>
      </c>
      <c r="I5752" s="194" t="s">
        <v>2634</v>
      </c>
      <c r="J5752" s="193" t="s">
        <v>76</v>
      </c>
    </row>
    <row r="5753" spans="1:10" ht="14.25" customHeight="1" x14ac:dyDescent="0.25">
      <c r="A5753" s="192" t="s">
        <v>2643</v>
      </c>
      <c r="B5753" s="192" t="s">
        <v>2630</v>
      </c>
      <c r="C5753" s="192" t="s">
        <v>2702</v>
      </c>
      <c r="D5753" s="230" t="s">
        <v>1597</v>
      </c>
      <c r="E5753" s="231"/>
      <c r="F5753" s="232"/>
      <c r="G5753" s="192" t="s">
        <v>1575</v>
      </c>
      <c r="H5753" s="191">
        <v>2.2272E-2</v>
      </c>
      <c r="I5753" s="190">
        <v>78.9893</v>
      </c>
      <c r="J5753" s="189">
        <v>1.76</v>
      </c>
    </row>
    <row r="5754" spans="1:10" ht="14.25" customHeight="1" x14ac:dyDescent="0.25">
      <c r="A5754" s="192" t="s">
        <v>2643</v>
      </c>
      <c r="B5754" s="192" t="s">
        <v>2630</v>
      </c>
      <c r="C5754" s="192" t="s">
        <v>2893</v>
      </c>
      <c r="D5754" s="230" t="s">
        <v>1585</v>
      </c>
      <c r="E5754" s="231"/>
      <c r="F5754" s="232"/>
      <c r="G5754" s="192" t="s">
        <v>19</v>
      </c>
      <c r="H5754" s="191">
        <v>2.23488</v>
      </c>
      <c r="I5754" s="190">
        <v>1.6203000000000001</v>
      </c>
      <c r="J5754" s="189">
        <v>3.62</v>
      </c>
    </row>
    <row r="5755" spans="1:10" ht="14.25" customHeight="1" x14ac:dyDescent="0.25">
      <c r="A5755" s="192" t="s">
        <v>2643</v>
      </c>
      <c r="B5755" s="192" t="s">
        <v>2630</v>
      </c>
      <c r="C5755" s="192" t="s">
        <v>2700</v>
      </c>
      <c r="D5755" s="230" t="s">
        <v>1579</v>
      </c>
      <c r="E5755" s="231"/>
      <c r="F5755" s="232"/>
      <c r="G5755" s="192" t="s">
        <v>19</v>
      </c>
      <c r="H5755" s="191">
        <v>5.0282879999999999</v>
      </c>
      <c r="I5755" s="190">
        <v>0.90739999999999998</v>
      </c>
      <c r="J5755" s="189">
        <v>4.5599999999999996</v>
      </c>
    </row>
    <row r="5756" spans="1:10" ht="22.9" customHeight="1" x14ac:dyDescent="0.25">
      <c r="A5756" s="192" t="s">
        <v>2643</v>
      </c>
      <c r="B5756" s="192" t="s">
        <v>2630</v>
      </c>
      <c r="C5756" s="192" t="s">
        <v>3137</v>
      </c>
      <c r="D5756" s="230" t="s">
        <v>1768</v>
      </c>
      <c r="E5756" s="231"/>
      <c r="F5756" s="232"/>
      <c r="G5756" s="192" t="s">
        <v>1</v>
      </c>
      <c r="H5756" s="191">
        <v>1</v>
      </c>
      <c r="I5756" s="190">
        <v>471.45659999999998</v>
      </c>
      <c r="J5756" s="189">
        <v>471.46</v>
      </c>
    </row>
    <row r="5757" spans="1:10" ht="14.25" customHeight="1" x14ac:dyDescent="0.25">
      <c r="A5757" s="192" t="s">
        <v>2631</v>
      </c>
      <c r="B5757" s="192" t="s">
        <v>2630</v>
      </c>
      <c r="C5757" s="192" t="s">
        <v>2902</v>
      </c>
      <c r="D5757" s="230" t="s">
        <v>2901</v>
      </c>
      <c r="E5757" s="231"/>
      <c r="F5757" s="232"/>
      <c r="G5757" s="192" t="s">
        <v>0</v>
      </c>
      <c r="H5757" s="191">
        <v>0.97543279999999999</v>
      </c>
      <c r="I5757" s="190">
        <v>6.46</v>
      </c>
      <c r="J5757" s="189">
        <v>13.78</v>
      </c>
    </row>
    <row r="5758" spans="1:10" ht="14.25" customHeight="1" x14ac:dyDescent="0.25">
      <c r="A5758" s="192" t="s">
        <v>2631</v>
      </c>
      <c r="B5758" s="192" t="s">
        <v>2630</v>
      </c>
      <c r="C5758" s="192" t="s">
        <v>2870</v>
      </c>
      <c r="D5758" s="230" t="s">
        <v>2869</v>
      </c>
      <c r="E5758" s="231"/>
      <c r="F5758" s="232"/>
      <c r="G5758" s="192" t="s">
        <v>0</v>
      </c>
      <c r="H5758" s="191">
        <v>0.97543279999999999</v>
      </c>
      <c r="I5758" s="190">
        <v>8.93</v>
      </c>
      <c r="J5758" s="189">
        <v>19.05</v>
      </c>
    </row>
    <row r="5759" spans="1:10" ht="14.25" customHeight="1" x14ac:dyDescent="0.25">
      <c r="A5759" s="192" t="s">
        <v>2631</v>
      </c>
      <c r="B5759" s="192" t="s">
        <v>2630</v>
      </c>
      <c r="C5759" s="192" t="s">
        <v>2646</v>
      </c>
      <c r="D5759" s="230" t="s">
        <v>2645</v>
      </c>
      <c r="E5759" s="231"/>
      <c r="F5759" s="232"/>
      <c r="G5759" s="192" t="s">
        <v>0</v>
      </c>
      <c r="H5759" s="191">
        <v>0.215616</v>
      </c>
      <c r="I5759" s="190">
        <v>6.46</v>
      </c>
      <c r="J5759" s="189">
        <v>3.05</v>
      </c>
    </row>
    <row r="5760" spans="1:10" ht="14.25" customHeight="1" x14ac:dyDescent="0.25">
      <c r="A5760" s="239" t="s">
        <v>2627</v>
      </c>
      <c r="B5760" s="240"/>
      <c r="C5760" s="240"/>
      <c r="D5760" s="240"/>
      <c r="E5760" s="241"/>
      <c r="F5760" s="188">
        <v>16.399999999999999</v>
      </c>
      <c r="G5760" s="239" t="s">
        <v>2626</v>
      </c>
      <c r="H5760" s="240"/>
      <c r="I5760" s="241"/>
      <c r="J5760" s="188">
        <v>534.64</v>
      </c>
    </row>
    <row r="5761" spans="1:10" ht="14.25" customHeight="1" x14ac:dyDescent="0.25">
      <c r="A5761" s="239" t="s">
        <v>2625</v>
      </c>
      <c r="B5761" s="240"/>
      <c r="C5761" s="240"/>
      <c r="D5761" s="240"/>
      <c r="E5761" s="241"/>
      <c r="F5761" s="188">
        <v>19.48</v>
      </c>
      <c r="G5761" s="239" t="s">
        <v>2624</v>
      </c>
      <c r="H5761" s="240"/>
      <c r="I5761" s="241"/>
      <c r="J5761" s="188">
        <v>120.13</v>
      </c>
    </row>
    <row r="5762" spans="1:10" ht="14.25" customHeight="1" x14ac:dyDescent="0.25">
      <c r="A5762" s="239" t="s">
        <v>2623</v>
      </c>
      <c r="B5762" s="240"/>
      <c r="C5762" s="240"/>
      <c r="D5762" s="240"/>
      <c r="E5762" s="241"/>
      <c r="F5762" s="188">
        <v>35.880000000000003</v>
      </c>
      <c r="G5762" s="239" t="s">
        <v>2622</v>
      </c>
      <c r="H5762" s="240"/>
      <c r="I5762" s="241"/>
      <c r="J5762" s="188">
        <v>654.77</v>
      </c>
    </row>
    <row r="5763" spans="1:10" ht="22.9" customHeight="1" x14ac:dyDescent="0.25">
      <c r="A5763" s="196" t="s">
        <v>1231</v>
      </c>
      <c r="B5763" s="196" t="s">
        <v>2630</v>
      </c>
      <c r="C5763" s="196" t="s">
        <v>3136</v>
      </c>
      <c r="D5763" s="233" t="s">
        <v>759</v>
      </c>
      <c r="E5763" s="234"/>
      <c r="F5763" s="234"/>
      <c r="G5763" s="234"/>
      <c r="H5763" s="234"/>
      <c r="I5763" s="235"/>
      <c r="J5763" s="196" t="s">
        <v>1</v>
      </c>
    </row>
    <row r="5764" spans="1:10" ht="14.25" customHeight="1" x14ac:dyDescent="0.25">
      <c r="A5764" s="195" t="s">
        <v>74</v>
      </c>
      <c r="B5764" s="195" t="s">
        <v>75</v>
      </c>
      <c r="C5764" s="195" t="s">
        <v>29</v>
      </c>
      <c r="D5764" s="236" t="s">
        <v>30</v>
      </c>
      <c r="E5764" s="237"/>
      <c r="F5764" s="238"/>
      <c r="G5764" s="195" t="s">
        <v>2635</v>
      </c>
      <c r="H5764" s="195" t="s">
        <v>1465</v>
      </c>
      <c r="I5764" s="194" t="s">
        <v>2634</v>
      </c>
      <c r="J5764" s="193" t="s">
        <v>76</v>
      </c>
    </row>
    <row r="5765" spans="1:10" ht="14.25" customHeight="1" x14ac:dyDescent="0.25">
      <c r="A5765" s="192" t="s">
        <v>2643</v>
      </c>
      <c r="B5765" s="192" t="s">
        <v>2630</v>
      </c>
      <c r="C5765" s="192" t="s">
        <v>2702</v>
      </c>
      <c r="D5765" s="230" t="s">
        <v>1597</v>
      </c>
      <c r="E5765" s="231"/>
      <c r="F5765" s="232"/>
      <c r="G5765" s="192" t="s">
        <v>1575</v>
      </c>
      <c r="H5765" s="191">
        <v>2.1923999999999999E-2</v>
      </c>
      <c r="I5765" s="190">
        <v>78.9893</v>
      </c>
      <c r="J5765" s="189">
        <v>1.73</v>
      </c>
    </row>
    <row r="5766" spans="1:10" ht="14.25" customHeight="1" x14ac:dyDescent="0.25">
      <c r="A5766" s="192" t="s">
        <v>2643</v>
      </c>
      <c r="B5766" s="192" t="s">
        <v>2630</v>
      </c>
      <c r="C5766" s="192" t="s">
        <v>2893</v>
      </c>
      <c r="D5766" s="230" t="s">
        <v>1585</v>
      </c>
      <c r="E5766" s="231"/>
      <c r="F5766" s="232"/>
      <c r="G5766" s="192" t="s">
        <v>19</v>
      </c>
      <c r="H5766" s="191">
        <v>2.1999599999999999</v>
      </c>
      <c r="I5766" s="190">
        <v>1.6203000000000001</v>
      </c>
      <c r="J5766" s="189">
        <v>3.56</v>
      </c>
    </row>
    <row r="5767" spans="1:10" ht="14.25" customHeight="1" x14ac:dyDescent="0.25">
      <c r="A5767" s="192" t="s">
        <v>2643</v>
      </c>
      <c r="B5767" s="192" t="s">
        <v>2630</v>
      </c>
      <c r="C5767" s="192" t="s">
        <v>2700</v>
      </c>
      <c r="D5767" s="230" t="s">
        <v>1579</v>
      </c>
      <c r="E5767" s="231"/>
      <c r="F5767" s="232"/>
      <c r="G5767" s="192" t="s">
        <v>19</v>
      </c>
      <c r="H5767" s="191">
        <v>4.9497210000000003</v>
      </c>
      <c r="I5767" s="190">
        <v>0.90739999999999998</v>
      </c>
      <c r="J5767" s="189">
        <v>4.49</v>
      </c>
    </row>
    <row r="5768" spans="1:10" ht="22.9" customHeight="1" x14ac:dyDescent="0.25">
      <c r="A5768" s="192" t="s">
        <v>2643</v>
      </c>
      <c r="B5768" s="192" t="s">
        <v>2630</v>
      </c>
      <c r="C5768" s="192" t="s">
        <v>3135</v>
      </c>
      <c r="D5768" s="230" t="s">
        <v>1799</v>
      </c>
      <c r="E5768" s="231"/>
      <c r="F5768" s="232"/>
      <c r="G5768" s="192" t="s">
        <v>1</v>
      </c>
      <c r="H5768" s="191">
        <v>1</v>
      </c>
      <c r="I5768" s="190">
        <v>691.7921</v>
      </c>
      <c r="J5768" s="189">
        <v>691.79</v>
      </c>
    </row>
    <row r="5769" spans="1:10" ht="14.25" customHeight="1" x14ac:dyDescent="0.25">
      <c r="A5769" s="192" t="s">
        <v>2631</v>
      </c>
      <c r="B5769" s="192" t="s">
        <v>2630</v>
      </c>
      <c r="C5769" s="192" t="s">
        <v>2902</v>
      </c>
      <c r="D5769" s="230" t="s">
        <v>2901</v>
      </c>
      <c r="E5769" s="231"/>
      <c r="F5769" s="232"/>
      <c r="G5769" s="192" t="s">
        <v>0</v>
      </c>
      <c r="H5769" s="191">
        <v>1.2084187</v>
      </c>
      <c r="I5769" s="190">
        <v>6.46</v>
      </c>
      <c r="J5769" s="189">
        <v>17.07</v>
      </c>
    </row>
    <row r="5770" spans="1:10" ht="14.25" customHeight="1" x14ac:dyDescent="0.25">
      <c r="A5770" s="192" t="s">
        <v>2631</v>
      </c>
      <c r="B5770" s="192" t="s">
        <v>2630</v>
      </c>
      <c r="C5770" s="192" t="s">
        <v>2870</v>
      </c>
      <c r="D5770" s="230" t="s">
        <v>2869</v>
      </c>
      <c r="E5770" s="231"/>
      <c r="F5770" s="232"/>
      <c r="G5770" s="192" t="s">
        <v>0</v>
      </c>
      <c r="H5770" s="191">
        <v>1.2084187</v>
      </c>
      <c r="I5770" s="190">
        <v>8.93</v>
      </c>
      <c r="J5770" s="189">
        <v>23.6</v>
      </c>
    </row>
    <row r="5771" spans="1:10" ht="14.25" customHeight="1" x14ac:dyDescent="0.25">
      <c r="A5771" s="192" t="s">
        <v>2631</v>
      </c>
      <c r="B5771" s="192" t="s">
        <v>2630</v>
      </c>
      <c r="C5771" s="192" t="s">
        <v>2646</v>
      </c>
      <c r="D5771" s="230" t="s">
        <v>2645</v>
      </c>
      <c r="E5771" s="231"/>
      <c r="F5771" s="232"/>
      <c r="G5771" s="192" t="s">
        <v>0</v>
      </c>
      <c r="H5771" s="191">
        <v>0.21224699999999999</v>
      </c>
      <c r="I5771" s="190">
        <v>6.46</v>
      </c>
      <c r="J5771" s="189">
        <v>3</v>
      </c>
    </row>
    <row r="5772" spans="1:10" ht="14.25" customHeight="1" x14ac:dyDescent="0.25">
      <c r="A5772" s="239" t="s">
        <v>2627</v>
      </c>
      <c r="B5772" s="240"/>
      <c r="C5772" s="240"/>
      <c r="D5772" s="240"/>
      <c r="E5772" s="241"/>
      <c r="F5772" s="188">
        <v>19.97</v>
      </c>
      <c r="G5772" s="239" t="s">
        <v>2626</v>
      </c>
      <c r="H5772" s="240"/>
      <c r="I5772" s="241"/>
      <c r="J5772" s="188">
        <v>766.35</v>
      </c>
    </row>
    <row r="5773" spans="1:10" ht="14.25" customHeight="1" x14ac:dyDescent="0.25">
      <c r="A5773" s="239" t="s">
        <v>2625</v>
      </c>
      <c r="B5773" s="240"/>
      <c r="C5773" s="240"/>
      <c r="D5773" s="240"/>
      <c r="E5773" s="241"/>
      <c r="F5773" s="188">
        <v>23.7</v>
      </c>
      <c r="G5773" s="239" t="s">
        <v>2624</v>
      </c>
      <c r="H5773" s="240"/>
      <c r="I5773" s="241"/>
      <c r="J5773" s="188">
        <v>172.2</v>
      </c>
    </row>
    <row r="5774" spans="1:10" ht="14.25" customHeight="1" x14ac:dyDescent="0.25">
      <c r="A5774" s="239" t="s">
        <v>2623</v>
      </c>
      <c r="B5774" s="240"/>
      <c r="C5774" s="240"/>
      <c r="D5774" s="240"/>
      <c r="E5774" s="241"/>
      <c r="F5774" s="188">
        <v>43.67</v>
      </c>
      <c r="G5774" s="239" t="s">
        <v>2622</v>
      </c>
      <c r="H5774" s="240"/>
      <c r="I5774" s="241"/>
      <c r="J5774" s="188">
        <v>938.55</v>
      </c>
    </row>
    <row r="5775" spans="1:10" ht="22.9" customHeight="1" x14ac:dyDescent="0.25">
      <c r="A5775" s="196" t="s">
        <v>1232</v>
      </c>
      <c r="B5775" s="196" t="s">
        <v>2637</v>
      </c>
      <c r="C5775" s="196" t="s">
        <v>3134</v>
      </c>
      <c r="D5775" s="233" t="s">
        <v>1503</v>
      </c>
      <c r="E5775" s="234"/>
      <c r="F5775" s="234"/>
      <c r="G5775" s="234"/>
      <c r="H5775" s="234"/>
      <c r="I5775" s="235"/>
      <c r="J5775" s="196" t="s">
        <v>1</v>
      </c>
    </row>
    <row r="5776" spans="1:10" ht="14.25" customHeight="1" x14ac:dyDescent="0.25">
      <c r="A5776" s="195" t="s">
        <v>74</v>
      </c>
      <c r="B5776" s="195" t="s">
        <v>75</v>
      </c>
      <c r="C5776" s="195" t="s">
        <v>29</v>
      </c>
      <c r="D5776" s="236" t="s">
        <v>30</v>
      </c>
      <c r="E5776" s="237"/>
      <c r="F5776" s="238"/>
      <c r="G5776" s="195" t="s">
        <v>2635</v>
      </c>
      <c r="H5776" s="195" t="s">
        <v>1465</v>
      </c>
      <c r="I5776" s="194" t="s">
        <v>2634</v>
      </c>
      <c r="J5776" s="193" t="s">
        <v>76</v>
      </c>
    </row>
    <row r="5777" spans="1:10" ht="14.25" customHeight="1" x14ac:dyDescent="0.25">
      <c r="A5777" s="192" t="s">
        <v>2643</v>
      </c>
      <c r="B5777" s="192" t="s">
        <v>2642</v>
      </c>
      <c r="C5777" s="192" t="s">
        <v>2025</v>
      </c>
      <c r="D5777" s="230" t="s">
        <v>2026</v>
      </c>
      <c r="E5777" s="231"/>
      <c r="F5777" s="232"/>
      <c r="G5777" s="192" t="s">
        <v>1</v>
      </c>
      <c r="H5777" s="191">
        <v>1</v>
      </c>
      <c r="I5777" s="190">
        <v>473.31990000000002</v>
      </c>
      <c r="J5777" s="189">
        <v>473.32</v>
      </c>
    </row>
    <row r="5778" spans="1:10" ht="14.25" customHeight="1" x14ac:dyDescent="0.25">
      <c r="A5778" s="192" t="s">
        <v>2643</v>
      </c>
      <c r="B5778" s="192" t="s">
        <v>2630</v>
      </c>
      <c r="C5778" s="192" t="s">
        <v>3133</v>
      </c>
      <c r="D5778" s="230" t="s">
        <v>1875</v>
      </c>
      <c r="E5778" s="231"/>
      <c r="F5778" s="232"/>
      <c r="G5778" s="192" t="s">
        <v>1</v>
      </c>
      <c r="H5778" s="191">
        <v>1</v>
      </c>
      <c r="I5778" s="190">
        <v>1190.6478999999999</v>
      </c>
      <c r="J5778" s="189">
        <v>1190.6500000000001</v>
      </c>
    </row>
    <row r="5779" spans="1:10" ht="14.25" customHeight="1" x14ac:dyDescent="0.25">
      <c r="A5779" s="192" t="s">
        <v>2631</v>
      </c>
      <c r="B5779" s="192" t="s">
        <v>2630</v>
      </c>
      <c r="C5779" s="192" t="s">
        <v>2902</v>
      </c>
      <c r="D5779" s="230" t="s">
        <v>2901</v>
      </c>
      <c r="E5779" s="231"/>
      <c r="F5779" s="232"/>
      <c r="G5779" s="192" t="s">
        <v>0</v>
      </c>
      <c r="H5779" s="191">
        <v>25.8472893</v>
      </c>
      <c r="I5779" s="190">
        <v>6.46</v>
      </c>
      <c r="J5779" s="189">
        <v>365.1</v>
      </c>
    </row>
    <row r="5780" spans="1:10" ht="7.9" customHeight="1" x14ac:dyDescent="0.25"/>
    <row r="5781" spans="1:10" ht="11.25" customHeight="1" x14ac:dyDescent="0.25">
      <c r="A5781" s="242" t="s">
        <v>2621</v>
      </c>
      <c r="B5781" s="242"/>
      <c r="C5781" s="242"/>
      <c r="D5781" s="242"/>
      <c r="E5781" s="242"/>
      <c r="F5781" s="242"/>
      <c r="G5781" s="242"/>
      <c r="H5781" s="242"/>
      <c r="I5781" s="242"/>
      <c r="J5781" s="242"/>
    </row>
    <row r="5782" spans="1:10" ht="11.25" customHeight="1" x14ac:dyDescent="0.25">
      <c r="A5782" s="242" t="s">
        <v>2620</v>
      </c>
      <c r="B5782" s="242"/>
      <c r="C5782" s="242"/>
      <c r="D5782" s="242"/>
      <c r="E5782" s="242"/>
      <c r="F5782" s="242"/>
      <c r="G5782" s="242"/>
      <c r="H5782" s="242"/>
      <c r="I5782" s="242"/>
      <c r="J5782" s="242"/>
    </row>
    <row r="5783" spans="1:10" ht="11.25" customHeight="1" x14ac:dyDescent="0.25">
      <c r="A5783" s="242" t="s">
        <v>2619</v>
      </c>
      <c r="B5783" s="242"/>
      <c r="C5783" s="242"/>
      <c r="D5783" s="242"/>
      <c r="E5783" s="242"/>
      <c r="F5783" s="242"/>
      <c r="G5783" s="242"/>
      <c r="H5783" s="242"/>
      <c r="I5783" s="242"/>
      <c r="J5783" s="242"/>
    </row>
    <row r="5784" spans="1:10" ht="70.900000000000006" customHeight="1" x14ac:dyDescent="0.25"/>
    <row r="5785" spans="1:10" ht="14.25" customHeight="1" x14ac:dyDescent="0.25">
      <c r="A5785" s="210" t="s">
        <v>2673</v>
      </c>
      <c r="B5785" s="211"/>
      <c r="C5785" s="211"/>
      <c r="D5785" s="211"/>
      <c r="E5785" s="211"/>
      <c r="F5785" s="211"/>
      <c r="G5785" s="211"/>
      <c r="H5785" s="211"/>
      <c r="I5785" s="211"/>
      <c r="J5785" s="212"/>
    </row>
    <row r="5786" spans="1:10" ht="14.25" customHeight="1" x14ac:dyDescent="0.25">
      <c r="A5786" s="200" t="s">
        <v>2672</v>
      </c>
      <c r="B5786" s="213" t="s">
        <v>77</v>
      </c>
      <c r="C5786" s="214"/>
      <c r="D5786" s="214"/>
      <c r="E5786" s="214"/>
      <c r="F5786" s="214"/>
      <c r="G5786" s="214"/>
      <c r="H5786" s="215"/>
      <c r="I5786" s="197" t="s">
        <v>2671</v>
      </c>
      <c r="J5786" s="192" t="s">
        <v>3132</v>
      </c>
    </row>
    <row r="5787" spans="1:10" ht="14.25" customHeight="1" x14ac:dyDescent="0.25">
      <c r="A5787" s="200" t="s">
        <v>81</v>
      </c>
      <c r="B5787" s="213" t="s">
        <v>85</v>
      </c>
      <c r="C5787" s="214"/>
      <c r="D5787" s="214"/>
      <c r="E5787" s="214"/>
      <c r="F5787" s="214"/>
      <c r="G5787" s="214"/>
      <c r="H5787" s="215"/>
      <c r="I5787" s="197" t="s">
        <v>2669</v>
      </c>
      <c r="J5787" s="202">
        <v>45477</v>
      </c>
    </row>
    <row r="5788" spans="1:10" ht="14.25" customHeight="1" x14ac:dyDescent="0.25">
      <c r="A5788" s="199" t="s">
        <v>2668</v>
      </c>
      <c r="B5788" s="213" t="s">
        <v>2667</v>
      </c>
      <c r="C5788" s="214"/>
      <c r="D5788" s="214"/>
      <c r="E5788" s="214"/>
      <c r="F5788" s="214"/>
      <c r="G5788" s="214"/>
      <c r="H5788" s="215"/>
      <c r="I5788" s="216" t="s">
        <v>2666</v>
      </c>
      <c r="J5788" s="217"/>
    </row>
    <row r="5789" spans="1:10" ht="14.25" customHeight="1" x14ac:dyDescent="0.25">
      <c r="A5789" s="218" t="s">
        <v>2665</v>
      </c>
      <c r="B5789" s="221" t="s">
        <v>2664</v>
      </c>
      <c r="C5789" s="222"/>
      <c r="D5789" s="222"/>
      <c r="E5789" s="222"/>
      <c r="F5789" s="222"/>
      <c r="G5789" s="222"/>
      <c r="H5789" s="223"/>
      <c r="I5789" s="197" t="s">
        <v>2663</v>
      </c>
      <c r="J5789" s="192" t="s">
        <v>2662</v>
      </c>
    </row>
    <row r="5790" spans="1:10" ht="14.25" customHeight="1" x14ac:dyDescent="0.25">
      <c r="A5790" s="219"/>
      <c r="B5790" s="224"/>
      <c r="C5790" s="225"/>
      <c r="D5790" s="225"/>
      <c r="E5790" s="225"/>
      <c r="F5790" s="225"/>
      <c r="G5790" s="225"/>
      <c r="H5790" s="226"/>
      <c r="I5790" s="198" t="s">
        <v>2661</v>
      </c>
      <c r="J5790" s="192" t="s">
        <v>2660</v>
      </c>
    </row>
    <row r="5791" spans="1:10" ht="14.25" customHeight="1" x14ac:dyDescent="0.25">
      <c r="A5791" s="219"/>
      <c r="B5791" s="224"/>
      <c r="C5791" s="225"/>
      <c r="D5791" s="225"/>
      <c r="E5791" s="225"/>
      <c r="F5791" s="225"/>
      <c r="G5791" s="225"/>
      <c r="H5791" s="226"/>
      <c r="I5791" s="216" t="s">
        <v>27</v>
      </c>
      <c r="J5791" s="217"/>
    </row>
    <row r="5792" spans="1:10" ht="14.25" customHeight="1" x14ac:dyDescent="0.25">
      <c r="A5792" s="219"/>
      <c r="B5792" s="227"/>
      <c r="C5792" s="228"/>
      <c r="D5792" s="228"/>
      <c r="E5792" s="228"/>
      <c r="F5792" s="228"/>
      <c r="G5792" s="228"/>
      <c r="H5792" s="229"/>
      <c r="I5792" s="197" t="s">
        <v>2659</v>
      </c>
      <c r="J5792" s="192" t="s">
        <v>2658</v>
      </c>
    </row>
    <row r="5793" spans="1:10" ht="14.25" customHeight="1" x14ac:dyDescent="0.25">
      <c r="A5793" s="220"/>
      <c r="B5793" s="230" t="s">
        <v>2383</v>
      </c>
      <c r="C5793" s="231"/>
      <c r="D5793" s="232"/>
      <c r="E5793" s="230" t="s">
        <v>2383</v>
      </c>
      <c r="F5793" s="231"/>
      <c r="G5793" s="231"/>
      <c r="H5793" s="232"/>
      <c r="I5793" s="197" t="s">
        <v>2657</v>
      </c>
      <c r="J5793" s="192" t="s">
        <v>2383</v>
      </c>
    </row>
    <row r="5794" spans="1:10" ht="14.25" customHeight="1" x14ac:dyDescent="0.25">
      <c r="A5794" s="197" t="s">
        <v>2656</v>
      </c>
      <c r="B5794" s="230" t="s">
        <v>2655</v>
      </c>
      <c r="C5794" s="231"/>
      <c r="D5794" s="231"/>
      <c r="E5794" s="231"/>
      <c r="F5794" s="231"/>
      <c r="G5794" s="231"/>
      <c r="H5794" s="231"/>
      <c r="I5794" s="231"/>
      <c r="J5794" s="232"/>
    </row>
    <row r="5795" spans="1:10" ht="14.25" customHeight="1" x14ac:dyDescent="0.25">
      <c r="A5795" s="192" t="s">
        <v>2631</v>
      </c>
      <c r="B5795" s="192" t="s">
        <v>2630</v>
      </c>
      <c r="C5795" s="192" t="s">
        <v>2870</v>
      </c>
      <c r="D5795" s="230" t="s">
        <v>2869</v>
      </c>
      <c r="E5795" s="231"/>
      <c r="F5795" s="232"/>
      <c r="G5795" s="192" t="s">
        <v>0</v>
      </c>
      <c r="H5795" s="191">
        <v>25.8472893</v>
      </c>
      <c r="I5795" s="190">
        <v>8.93</v>
      </c>
      <c r="J5795" s="189">
        <v>504.7</v>
      </c>
    </row>
    <row r="5796" spans="1:10" ht="14.25" customHeight="1" x14ac:dyDescent="0.25">
      <c r="A5796" s="239" t="s">
        <v>2627</v>
      </c>
      <c r="B5796" s="240"/>
      <c r="C5796" s="240"/>
      <c r="D5796" s="240"/>
      <c r="E5796" s="241"/>
      <c r="F5796" s="188">
        <v>397.79</v>
      </c>
      <c r="G5796" s="239" t="s">
        <v>2626</v>
      </c>
      <c r="H5796" s="240"/>
      <c r="I5796" s="241"/>
      <c r="J5796" s="188">
        <v>2950.9</v>
      </c>
    </row>
    <row r="5797" spans="1:10" ht="14.25" customHeight="1" x14ac:dyDescent="0.25">
      <c r="A5797" s="239" t="s">
        <v>2625</v>
      </c>
      <c r="B5797" s="240"/>
      <c r="C5797" s="240"/>
      <c r="D5797" s="240"/>
      <c r="E5797" s="241"/>
      <c r="F5797" s="188">
        <v>472.23</v>
      </c>
      <c r="G5797" s="239" t="s">
        <v>2624</v>
      </c>
      <c r="H5797" s="240"/>
      <c r="I5797" s="241"/>
      <c r="J5797" s="188">
        <v>663.07</v>
      </c>
    </row>
    <row r="5798" spans="1:10" ht="14.25" customHeight="1" x14ac:dyDescent="0.25">
      <c r="A5798" s="239" t="s">
        <v>2623</v>
      </c>
      <c r="B5798" s="240"/>
      <c r="C5798" s="240"/>
      <c r="D5798" s="240"/>
      <c r="E5798" s="241"/>
      <c r="F5798" s="188">
        <v>870.02</v>
      </c>
      <c r="G5798" s="239" t="s">
        <v>2622</v>
      </c>
      <c r="H5798" s="240"/>
      <c r="I5798" s="241"/>
      <c r="J5798" s="188">
        <v>3613.97</v>
      </c>
    </row>
    <row r="5799" spans="1:10" ht="14.25" customHeight="1" x14ac:dyDescent="0.25">
      <c r="A5799" s="196" t="s">
        <v>1234</v>
      </c>
      <c r="B5799" s="196" t="s">
        <v>2630</v>
      </c>
      <c r="C5799" s="196" t="s">
        <v>3131</v>
      </c>
      <c r="D5799" s="233" t="s">
        <v>763</v>
      </c>
      <c r="E5799" s="234"/>
      <c r="F5799" s="234"/>
      <c r="G5799" s="234"/>
      <c r="H5799" s="234"/>
      <c r="I5799" s="235"/>
      <c r="J5799" s="196" t="s">
        <v>1</v>
      </c>
    </row>
    <row r="5800" spans="1:10" ht="14.25" customHeight="1" x14ac:dyDescent="0.25">
      <c r="A5800" s="195" t="s">
        <v>74</v>
      </c>
      <c r="B5800" s="195" t="s">
        <v>75</v>
      </c>
      <c r="C5800" s="195" t="s">
        <v>29</v>
      </c>
      <c r="D5800" s="236" t="s">
        <v>30</v>
      </c>
      <c r="E5800" s="237"/>
      <c r="F5800" s="238"/>
      <c r="G5800" s="195" t="s">
        <v>2635</v>
      </c>
      <c r="H5800" s="195" t="s">
        <v>1465</v>
      </c>
      <c r="I5800" s="194" t="s">
        <v>2634</v>
      </c>
      <c r="J5800" s="193" t="s">
        <v>76</v>
      </c>
    </row>
    <row r="5801" spans="1:10" ht="22.9" customHeight="1" x14ac:dyDescent="0.25">
      <c r="A5801" s="192" t="s">
        <v>2643</v>
      </c>
      <c r="B5801" s="192" t="s">
        <v>2630</v>
      </c>
      <c r="C5801" s="192" t="s">
        <v>3118</v>
      </c>
      <c r="D5801" s="230" t="s">
        <v>2388</v>
      </c>
      <c r="E5801" s="231"/>
      <c r="F5801" s="232"/>
      <c r="G5801" s="192" t="s">
        <v>1</v>
      </c>
      <c r="H5801" s="191">
        <v>3</v>
      </c>
      <c r="I5801" s="190">
        <v>0.77769999999999995</v>
      </c>
      <c r="J5801" s="189">
        <v>2.33</v>
      </c>
    </row>
    <row r="5802" spans="1:10" ht="14.25" customHeight="1" x14ac:dyDescent="0.25">
      <c r="A5802" s="192" t="s">
        <v>2643</v>
      </c>
      <c r="B5802" s="192" t="s">
        <v>2630</v>
      </c>
      <c r="C5802" s="192" t="s">
        <v>3129</v>
      </c>
      <c r="D5802" s="230" t="s">
        <v>2174</v>
      </c>
      <c r="E5802" s="231"/>
      <c r="F5802" s="232"/>
      <c r="G5802" s="192" t="s">
        <v>1</v>
      </c>
      <c r="H5802" s="191">
        <v>1</v>
      </c>
      <c r="I5802" s="190">
        <v>50.520699999999998</v>
      </c>
      <c r="J5802" s="189">
        <v>50.52</v>
      </c>
    </row>
    <row r="5803" spans="1:10" ht="14.25" customHeight="1" x14ac:dyDescent="0.25">
      <c r="A5803" s="192" t="s">
        <v>2631</v>
      </c>
      <c r="B5803" s="192" t="s">
        <v>2630</v>
      </c>
      <c r="C5803" s="192" t="s">
        <v>2902</v>
      </c>
      <c r="D5803" s="230" t="s">
        <v>2901</v>
      </c>
      <c r="E5803" s="231"/>
      <c r="F5803" s="232"/>
      <c r="G5803" s="192" t="s">
        <v>0</v>
      </c>
      <c r="H5803" s="191">
        <v>0.1295241</v>
      </c>
      <c r="I5803" s="190">
        <v>6.46</v>
      </c>
      <c r="J5803" s="189">
        <v>1.83</v>
      </c>
    </row>
    <row r="5804" spans="1:10" ht="14.25" customHeight="1" x14ac:dyDescent="0.25">
      <c r="A5804" s="192" t="s">
        <v>2631</v>
      </c>
      <c r="B5804" s="192" t="s">
        <v>2630</v>
      </c>
      <c r="C5804" s="192" t="s">
        <v>2870</v>
      </c>
      <c r="D5804" s="230" t="s">
        <v>2869</v>
      </c>
      <c r="E5804" s="231"/>
      <c r="F5804" s="232"/>
      <c r="G5804" s="192" t="s">
        <v>0</v>
      </c>
      <c r="H5804" s="191">
        <v>0.1295241</v>
      </c>
      <c r="I5804" s="190">
        <v>8.93</v>
      </c>
      <c r="J5804" s="189">
        <v>2.5299999999999998</v>
      </c>
    </row>
    <row r="5805" spans="1:10" ht="14.25" customHeight="1" x14ac:dyDescent="0.25">
      <c r="A5805" s="239" t="s">
        <v>2627</v>
      </c>
      <c r="B5805" s="240"/>
      <c r="C5805" s="240"/>
      <c r="D5805" s="240"/>
      <c r="E5805" s="241"/>
      <c r="F5805" s="188">
        <v>1.99</v>
      </c>
      <c r="G5805" s="239" t="s">
        <v>2626</v>
      </c>
      <c r="H5805" s="240"/>
      <c r="I5805" s="241"/>
      <c r="J5805" s="188">
        <v>59.3</v>
      </c>
    </row>
    <row r="5806" spans="1:10" ht="14.25" customHeight="1" x14ac:dyDescent="0.25">
      <c r="A5806" s="239" t="s">
        <v>2625</v>
      </c>
      <c r="B5806" s="240"/>
      <c r="C5806" s="240"/>
      <c r="D5806" s="240"/>
      <c r="E5806" s="241"/>
      <c r="F5806" s="188">
        <v>2.37</v>
      </c>
      <c r="G5806" s="239" t="s">
        <v>2624</v>
      </c>
      <c r="H5806" s="240"/>
      <c r="I5806" s="241"/>
      <c r="J5806" s="188">
        <v>13.32</v>
      </c>
    </row>
    <row r="5807" spans="1:10" ht="14.25" customHeight="1" x14ac:dyDescent="0.25">
      <c r="A5807" s="239" t="s">
        <v>2623</v>
      </c>
      <c r="B5807" s="240"/>
      <c r="C5807" s="240"/>
      <c r="D5807" s="240"/>
      <c r="E5807" s="241"/>
      <c r="F5807" s="188">
        <v>4.3600000000000003</v>
      </c>
      <c r="G5807" s="239" t="s">
        <v>2622</v>
      </c>
      <c r="H5807" s="240"/>
      <c r="I5807" s="241"/>
      <c r="J5807" s="188">
        <v>72.62</v>
      </c>
    </row>
    <row r="5808" spans="1:10" ht="14.25" customHeight="1" x14ac:dyDescent="0.25">
      <c r="A5808" s="196" t="s">
        <v>1235</v>
      </c>
      <c r="B5808" s="196" t="s">
        <v>2630</v>
      </c>
      <c r="C5808" s="196" t="s">
        <v>3130</v>
      </c>
      <c r="D5808" s="233" t="s">
        <v>764</v>
      </c>
      <c r="E5808" s="234"/>
      <c r="F5808" s="234"/>
      <c r="G5808" s="234"/>
      <c r="H5808" s="234"/>
      <c r="I5808" s="235"/>
      <c r="J5808" s="196" t="s">
        <v>1</v>
      </c>
    </row>
    <row r="5809" spans="1:10" ht="14.25" customHeight="1" x14ac:dyDescent="0.25">
      <c r="A5809" s="195" t="s">
        <v>74</v>
      </c>
      <c r="B5809" s="195" t="s">
        <v>75</v>
      </c>
      <c r="C5809" s="195" t="s">
        <v>29</v>
      </c>
      <c r="D5809" s="236" t="s">
        <v>30</v>
      </c>
      <c r="E5809" s="237"/>
      <c r="F5809" s="238"/>
      <c r="G5809" s="195" t="s">
        <v>2635</v>
      </c>
      <c r="H5809" s="195" t="s">
        <v>1465</v>
      </c>
      <c r="I5809" s="194" t="s">
        <v>2634</v>
      </c>
      <c r="J5809" s="193" t="s">
        <v>76</v>
      </c>
    </row>
    <row r="5810" spans="1:10" ht="22.9" customHeight="1" x14ac:dyDescent="0.25">
      <c r="A5810" s="192" t="s">
        <v>2643</v>
      </c>
      <c r="B5810" s="192" t="s">
        <v>2630</v>
      </c>
      <c r="C5810" s="192" t="s">
        <v>3115</v>
      </c>
      <c r="D5810" s="230" t="s">
        <v>2495</v>
      </c>
      <c r="E5810" s="231"/>
      <c r="F5810" s="232"/>
      <c r="G5810" s="192" t="s">
        <v>1</v>
      </c>
      <c r="H5810" s="191">
        <v>3</v>
      </c>
      <c r="I5810" s="190">
        <v>1.2071000000000001</v>
      </c>
      <c r="J5810" s="189">
        <v>3.62</v>
      </c>
    </row>
    <row r="5811" spans="1:10" ht="14.25" customHeight="1" x14ac:dyDescent="0.25">
      <c r="A5811" s="192" t="s">
        <v>2643</v>
      </c>
      <c r="B5811" s="192" t="s">
        <v>2630</v>
      </c>
      <c r="C5811" s="192" t="s">
        <v>3129</v>
      </c>
      <c r="D5811" s="230" t="s">
        <v>2174</v>
      </c>
      <c r="E5811" s="231"/>
      <c r="F5811" s="232"/>
      <c r="G5811" s="192" t="s">
        <v>1</v>
      </c>
      <c r="H5811" s="191">
        <v>1</v>
      </c>
      <c r="I5811" s="190">
        <v>50.520699999999998</v>
      </c>
      <c r="J5811" s="189">
        <v>50.52</v>
      </c>
    </row>
    <row r="5812" spans="1:10" ht="14.25" customHeight="1" x14ac:dyDescent="0.25">
      <c r="A5812" s="192" t="s">
        <v>2631</v>
      </c>
      <c r="B5812" s="192" t="s">
        <v>2630</v>
      </c>
      <c r="C5812" s="192" t="s">
        <v>2902</v>
      </c>
      <c r="D5812" s="230" t="s">
        <v>2901</v>
      </c>
      <c r="E5812" s="231"/>
      <c r="F5812" s="232"/>
      <c r="G5812" s="192" t="s">
        <v>0</v>
      </c>
      <c r="H5812" s="191">
        <v>0.25761770000000001</v>
      </c>
      <c r="I5812" s="190">
        <v>6.46</v>
      </c>
      <c r="J5812" s="189">
        <v>3.64</v>
      </c>
    </row>
    <row r="5813" spans="1:10" ht="14.25" customHeight="1" x14ac:dyDescent="0.25">
      <c r="A5813" s="192" t="s">
        <v>2631</v>
      </c>
      <c r="B5813" s="192" t="s">
        <v>2630</v>
      </c>
      <c r="C5813" s="192" t="s">
        <v>2870</v>
      </c>
      <c r="D5813" s="230" t="s">
        <v>2869</v>
      </c>
      <c r="E5813" s="231"/>
      <c r="F5813" s="232"/>
      <c r="G5813" s="192" t="s">
        <v>0</v>
      </c>
      <c r="H5813" s="191">
        <v>0.25761770000000001</v>
      </c>
      <c r="I5813" s="190">
        <v>8.93</v>
      </c>
      <c r="J5813" s="189">
        <v>5.03</v>
      </c>
    </row>
    <row r="5814" spans="1:10" ht="14.25" customHeight="1" x14ac:dyDescent="0.25">
      <c r="A5814" s="239" t="s">
        <v>2627</v>
      </c>
      <c r="B5814" s="240"/>
      <c r="C5814" s="240"/>
      <c r="D5814" s="240"/>
      <c r="E5814" s="241"/>
      <c r="F5814" s="188">
        <v>3.96</v>
      </c>
      <c r="G5814" s="239" t="s">
        <v>2626</v>
      </c>
      <c r="H5814" s="240"/>
      <c r="I5814" s="241"/>
      <c r="J5814" s="188">
        <v>66.97</v>
      </c>
    </row>
    <row r="5815" spans="1:10" ht="14.25" customHeight="1" x14ac:dyDescent="0.25">
      <c r="A5815" s="239" t="s">
        <v>2625</v>
      </c>
      <c r="B5815" s="240"/>
      <c r="C5815" s="240"/>
      <c r="D5815" s="240"/>
      <c r="E5815" s="241"/>
      <c r="F5815" s="188">
        <v>4.71</v>
      </c>
      <c r="G5815" s="239" t="s">
        <v>2624</v>
      </c>
      <c r="H5815" s="240"/>
      <c r="I5815" s="241"/>
      <c r="J5815" s="188">
        <v>15.05</v>
      </c>
    </row>
    <row r="5816" spans="1:10" ht="14.25" customHeight="1" x14ac:dyDescent="0.25">
      <c r="A5816" s="239" t="s">
        <v>2623</v>
      </c>
      <c r="B5816" s="240"/>
      <c r="C5816" s="240"/>
      <c r="D5816" s="240"/>
      <c r="E5816" s="241"/>
      <c r="F5816" s="188">
        <v>8.67</v>
      </c>
      <c r="G5816" s="239" t="s">
        <v>2622</v>
      </c>
      <c r="H5816" s="240"/>
      <c r="I5816" s="241"/>
      <c r="J5816" s="188">
        <v>82.02</v>
      </c>
    </row>
    <row r="5817" spans="1:10" ht="14.25" customHeight="1" x14ac:dyDescent="0.25">
      <c r="A5817" s="196" t="s">
        <v>1236</v>
      </c>
      <c r="B5817" s="196" t="s">
        <v>2642</v>
      </c>
      <c r="C5817" s="196" t="s">
        <v>3128</v>
      </c>
      <c r="D5817" s="233" t="s">
        <v>765</v>
      </c>
      <c r="E5817" s="234"/>
      <c r="F5817" s="234"/>
      <c r="G5817" s="234"/>
      <c r="H5817" s="234"/>
      <c r="I5817" s="235"/>
      <c r="J5817" s="196" t="s">
        <v>1</v>
      </c>
    </row>
    <row r="5818" spans="1:10" ht="14.25" customHeight="1" x14ac:dyDescent="0.25">
      <c r="A5818" s="195" t="s">
        <v>74</v>
      </c>
      <c r="B5818" s="195" t="s">
        <v>75</v>
      </c>
      <c r="C5818" s="195" t="s">
        <v>29</v>
      </c>
      <c r="D5818" s="236" t="s">
        <v>30</v>
      </c>
      <c r="E5818" s="237"/>
      <c r="F5818" s="238"/>
      <c r="G5818" s="195" t="s">
        <v>2635</v>
      </c>
      <c r="H5818" s="195" t="s">
        <v>1465</v>
      </c>
      <c r="I5818" s="194" t="s">
        <v>2634</v>
      </c>
      <c r="J5818" s="193" t="s">
        <v>76</v>
      </c>
    </row>
    <row r="5819" spans="1:10" ht="14.25" customHeight="1" x14ac:dyDescent="0.25">
      <c r="A5819" s="192" t="s">
        <v>2643</v>
      </c>
      <c r="B5819" s="192" t="s">
        <v>2642</v>
      </c>
      <c r="C5819" s="192" t="s">
        <v>1836</v>
      </c>
      <c r="D5819" s="230" t="s">
        <v>1837</v>
      </c>
      <c r="E5819" s="231"/>
      <c r="F5819" s="232"/>
      <c r="G5819" s="192" t="s">
        <v>1</v>
      </c>
      <c r="H5819" s="191">
        <v>1</v>
      </c>
      <c r="I5819" s="190">
        <v>155.0539</v>
      </c>
      <c r="J5819" s="189">
        <v>155.05000000000001</v>
      </c>
    </row>
    <row r="5820" spans="1:10" ht="14.25" customHeight="1" x14ac:dyDescent="0.25">
      <c r="A5820" s="192" t="s">
        <v>2631</v>
      </c>
      <c r="B5820" s="192" t="s">
        <v>2630</v>
      </c>
      <c r="C5820" s="192" t="s">
        <v>2902</v>
      </c>
      <c r="D5820" s="230" t="s">
        <v>2901</v>
      </c>
      <c r="E5820" s="231"/>
      <c r="F5820" s="232"/>
      <c r="G5820" s="192" t="s">
        <v>0</v>
      </c>
      <c r="H5820" s="191">
        <v>0.8347253</v>
      </c>
      <c r="I5820" s="190">
        <v>6.46</v>
      </c>
      <c r="J5820" s="189">
        <v>11.79</v>
      </c>
    </row>
    <row r="5821" spans="1:10" ht="14.25" customHeight="1" x14ac:dyDescent="0.25">
      <c r="A5821" s="192" t="s">
        <v>2631</v>
      </c>
      <c r="B5821" s="192" t="s">
        <v>2630</v>
      </c>
      <c r="C5821" s="192" t="s">
        <v>2870</v>
      </c>
      <c r="D5821" s="230" t="s">
        <v>2869</v>
      </c>
      <c r="E5821" s="231"/>
      <c r="F5821" s="232"/>
      <c r="G5821" s="192" t="s">
        <v>0</v>
      </c>
      <c r="H5821" s="191">
        <v>0.8347253</v>
      </c>
      <c r="I5821" s="190">
        <v>8.93</v>
      </c>
      <c r="J5821" s="189">
        <v>16.3</v>
      </c>
    </row>
    <row r="5822" spans="1:10" ht="14.25" customHeight="1" x14ac:dyDescent="0.25">
      <c r="A5822" s="239" t="s">
        <v>2627</v>
      </c>
      <c r="B5822" s="240"/>
      <c r="C5822" s="240"/>
      <c r="D5822" s="240"/>
      <c r="E5822" s="241"/>
      <c r="F5822" s="188">
        <v>12.85</v>
      </c>
      <c r="G5822" s="239" t="s">
        <v>2626</v>
      </c>
      <c r="H5822" s="240"/>
      <c r="I5822" s="241"/>
      <c r="J5822" s="188">
        <v>196.62</v>
      </c>
    </row>
    <row r="5823" spans="1:10" ht="14.25" customHeight="1" x14ac:dyDescent="0.25">
      <c r="A5823" s="239" t="s">
        <v>2625</v>
      </c>
      <c r="B5823" s="240"/>
      <c r="C5823" s="240"/>
      <c r="D5823" s="240"/>
      <c r="E5823" s="241"/>
      <c r="F5823" s="188">
        <v>15.25</v>
      </c>
      <c r="G5823" s="239" t="s">
        <v>2624</v>
      </c>
      <c r="H5823" s="240"/>
      <c r="I5823" s="241"/>
      <c r="J5823" s="188">
        <v>44.18</v>
      </c>
    </row>
    <row r="5824" spans="1:10" ht="14.25" customHeight="1" x14ac:dyDescent="0.25">
      <c r="A5824" s="239" t="s">
        <v>2623</v>
      </c>
      <c r="B5824" s="240"/>
      <c r="C5824" s="240"/>
      <c r="D5824" s="240"/>
      <c r="E5824" s="241"/>
      <c r="F5824" s="188">
        <v>28.1</v>
      </c>
      <c r="G5824" s="239" t="s">
        <v>2622</v>
      </c>
      <c r="H5824" s="240"/>
      <c r="I5824" s="241"/>
      <c r="J5824" s="188">
        <v>240.8</v>
      </c>
    </row>
    <row r="5825" spans="1:10" ht="14.25" customHeight="1" x14ac:dyDescent="0.25">
      <c r="A5825" s="196" t="s">
        <v>1237</v>
      </c>
      <c r="B5825" s="196" t="s">
        <v>2630</v>
      </c>
      <c r="C5825" s="196" t="s">
        <v>3127</v>
      </c>
      <c r="D5825" s="233" t="s">
        <v>24</v>
      </c>
      <c r="E5825" s="234"/>
      <c r="F5825" s="234"/>
      <c r="G5825" s="234"/>
      <c r="H5825" s="234"/>
      <c r="I5825" s="235"/>
      <c r="J5825" s="196" t="s">
        <v>1</v>
      </c>
    </row>
    <row r="5826" spans="1:10" ht="14.25" customHeight="1" x14ac:dyDescent="0.25">
      <c r="A5826" s="195" t="s">
        <v>74</v>
      </c>
      <c r="B5826" s="195" t="s">
        <v>75</v>
      </c>
      <c r="C5826" s="195" t="s">
        <v>29</v>
      </c>
      <c r="D5826" s="236" t="s">
        <v>30</v>
      </c>
      <c r="E5826" s="237"/>
      <c r="F5826" s="238"/>
      <c r="G5826" s="195" t="s">
        <v>2635</v>
      </c>
      <c r="H5826" s="195" t="s">
        <v>1465</v>
      </c>
      <c r="I5826" s="194" t="s">
        <v>2634</v>
      </c>
      <c r="J5826" s="193" t="s">
        <v>76</v>
      </c>
    </row>
    <row r="5827" spans="1:10" ht="22.9" customHeight="1" x14ac:dyDescent="0.25">
      <c r="A5827" s="192" t="s">
        <v>2643</v>
      </c>
      <c r="B5827" s="192" t="s">
        <v>2630</v>
      </c>
      <c r="C5827" s="192" t="s">
        <v>3118</v>
      </c>
      <c r="D5827" s="230" t="s">
        <v>2388</v>
      </c>
      <c r="E5827" s="231"/>
      <c r="F5827" s="232"/>
      <c r="G5827" s="192" t="s">
        <v>1</v>
      </c>
      <c r="H5827" s="191">
        <v>1</v>
      </c>
      <c r="I5827" s="190">
        <v>0.77769999999999995</v>
      </c>
      <c r="J5827" s="189">
        <v>0.78</v>
      </c>
    </row>
    <row r="5828" spans="1:10" ht="14.25" customHeight="1" x14ac:dyDescent="0.25">
      <c r="A5828" s="192" t="s">
        <v>2643</v>
      </c>
      <c r="B5828" s="192" t="s">
        <v>2630</v>
      </c>
      <c r="C5828" s="192" t="s">
        <v>3121</v>
      </c>
      <c r="D5828" s="230" t="s">
        <v>2040</v>
      </c>
      <c r="E5828" s="231"/>
      <c r="F5828" s="232"/>
      <c r="G5828" s="192" t="s">
        <v>1</v>
      </c>
      <c r="H5828" s="191">
        <v>1</v>
      </c>
      <c r="I5828" s="190">
        <v>7.1940999999999997</v>
      </c>
      <c r="J5828" s="189">
        <v>7.19</v>
      </c>
    </row>
    <row r="5829" spans="1:10" ht="14.25" customHeight="1" x14ac:dyDescent="0.25">
      <c r="A5829" s="192" t="s">
        <v>2631</v>
      </c>
      <c r="B5829" s="192" t="s">
        <v>2630</v>
      </c>
      <c r="C5829" s="192" t="s">
        <v>2902</v>
      </c>
      <c r="D5829" s="230" t="s">
        <v>2901</v>
      </c>
      <c r="E5829" s="231"/>
      <c r="F5829" s="232"/>
      <c r="G5829" s="192" t="s">
        <v>0</v>
      </c>
      <c r="H5829" s="191">
        <v>3.3498399999999998E-2</v>
      </c>
      <c r="I5829" s="190">
        <v>6.46</v>
      </c>
      <c r="J5829" s="189">
        <v>0.47</v>
      </c>
    </row>
    <row r="5830" spans="1:10" ht="14.25" customHeight="1" x14ac:dyDescent="0.25">
      <c r="A5830" s="192" t="s">
        <v>2631</v>
      </c>
      <c r="B5830" s="192" t="s">
        <v>2630</v>
      </c>
      <c r="C5830" s="192" t="s">
        <v>2870</v>
      </c>
      <c r="D5830" s="230" t="s">
        <v>2869</v>
      </c>
      <c r="E5830" s="231"/>
      <c r="F5830" s="232"/>
      <c r="G5830" s="192" t="s">
        <v>0</v>
      </c>
      <c r="H5830" s="191">
        <v>3.3498399999999998E-2</v>
      </c>
      <c r="I5830" s="190">
        <v>8.93</v>
      </c>
      <c r="J5830" s="189">
        <v>0.65</v>
      </c>
    </row>
    <row r="5831" spans="1:10" ht="14.25" customHeight="1" x14ac:dyDescent="0.25">
      <c r="A5831" s="239" t="s">
        <v>2627</v>
      </c>
      <c r="B5831" s="240"/>
      <c r="C5831" s="240"/>
      <c r="D5831" s="240"/>
      <c r="E5831" s="241"/>
      <c r="F5831" s="188">
        <v>0.52</v>
      </c>
      <c r="G5831" s="239" t="s">
        <v>2626</v>
      </c>
      <c r="H5831" s="240"/>
      <c r="I5831" s="241"/>
      <c r="J5831" s="188">
        <v>9.64</v>
      </c>
    </row>
    <row r="5832" spans="1:10" ht="14.25" customHeight="1" x14ac:dyDescent="0.25">
      <c r="A5832" s="239" t="s">
        <v>2625</v>
      </c>
      <c r="B5832" s="240"/>
      <c r="C5832" s="240"/>
      <c r="D5832" s="240"/>
      <c r="E5832" s="241"/>
      <c r="F5832" s="188">
        <v>0.61</v>
      </c>
      <c r="G5832" s="239" t="s">
        <v>2624</v>
      </c>
      <c r="H5832" s="240"/>
      <c r="I5832" s="241"/>
      <c r="J5832" s="188">
        <v>2.17</v>
      </c>
    </row>
    <row r="5833" spans="1:10" ht="14.25" customHeight="1" x14ac:dyDescent="0.25">
      <c r="A5833" s="239" t="s">
        <v>2623</v>
      </c>
      <c r="B5833" s="240"/>
      <c r="C5833" s="240"/>
      <c r="D5833" s="240"/>
      <c r="E5833" s="241"/>
      <c r="F5833" s="188">
        <v>1.1299999999999999</v>
      </c>
      <c r="G5833" s="239" t="s">
        <v>2622</v>
      </c>
      <c r="H5833" s="240"/>
      <c r="I5833" s="241"/>
      <c r="J5833" s="188">
        <v>11.81</v>
      </c>
    </row>
    <row r="5834" spans="1:10" ht="14.25" customHeight="1" x14ac:dyDescent="0.25">
      <c r="A5834" s="196" t="s">
        <v>1238</v>
      </c>
      <c r="B5834" s="196" t="s">
        <v>2630</v>
      </c>
      <c r="C5834" s="196" t="s">
        <v>3126</v>
      </c>
      <c r="D5834" s="233" t="s">
        <v>766</v>
      </c>
      <c r="E5834" s="234"/>
      <c r="F5834" s="234"/>
      <c r="G5834" s="234"/>
      <c r="H5834" s="234"/>
      <c r="I5834" s="235"/>
      <c r="J5834" s="196" t="s">
        <v>1</v>
      </c>
    </row>
    <row r="5835" spans="1:10" ht="14.25" customHeight="1" x14ac:dyDescent="0.25">
      <c r="A5835" s="195" t="s">
        <v>74</v>
      </c>
      <c r="B5835" s="195" t="s">
        <v>75</v>
      </c>
      <c r="C5835" s="195" t="s">
        <v>29</v>
      </c>
      <c r="D5835" s="236" t="s">
        <v>30</v>
      </c>
      <c r="E5835" s="237"/>
      <c r="F5835" s="238"/>
      <c r="G5835" s="195" t="s">
        <v>2635</v>
      </c>
      <c r="H5835" s="195" t="s">
        <v>1465</v>
      </c>
      <c r="I5835" s="194" t="s">
        <v>2634</v>
      </c>
      <c r="J5835" s="193" t="s">
        <v>76</v>
      </c>
    </row>
    <row r="5836" spans="1:10" ht="22.9" customHeight="1" x14ac:dyDescent="0.25">
      <c r="A5836" s="192" t="s">
        <v>2643</v>
      </c>
      <c r="B5836" s="192" t="s">
        <v>2630</v>
      </c>
      <c r="C5836" s="192" t="s">
        <v>3118</v>
      </c>
      <c r="D5836" s="230" t="s">
        <v>2388</v>
      </c>
      <c r="E5836" s="231"/>
      <c r="F5836" s="232"/>
      <c r="G5836" s="192" t="s">
        <v>1</v>
      </c>
      <c r="H5836" s="191">
        <v>1</v>
      </c>
      <c r="I5836" s="190">
        <v>0.77769999999999995</v>
      </c>
      <c r="J5836" s="189">
        <v>0.78</v>
      </c>
    </row>
    <row r="5837" spans="1:10" ht="14.25" customHeight="1" x14ac:dyDescent="0.25">
      <c r="A5837" s="192" t="s">
        <v>2643</v>
      </c>
      <c r="B5837" s="192" t="s">
        <v>2630</v>
      </c>
      <c r="C5837" s="192" t="s">
        <v>3121</v>
      </c>
      <c r="D5837" s="230" t="s">
        <v>2040</v>
      </c>
      <c r="E5837" s="231"/>
      <c r="F5837" s="232"/>
      <c r="G5837" s="192" t="s">
        <v>1</v>
      </c>
      <c r="H5837" s="191">
        <v>1</v>
      </c>
      <c r="I5837" s="190">
        <v>7.1940999999999997</v>
      </c>
      <c r="J5837" s="189">
        <v>7.19</v>
      </c>
    </row>
    <row r="5838" spans="1:10" ht="14.25" customHeight="1" x14ac:dyDescent="0.25">
      <c r="A5838" s="192" t="s">
        <v>2631</v>
      </c>
      <c r="B5838" s="192" t="s">
        <v>2630</v>
      </c>
      <c r="C5838" s="192" t="s">
        <v>2902</v>
      </c>
      <c r="D5838" s="230" t="s">
        <v>2901</v>
      </c>
      <c r="E5838" s="231"/>
      <c r="F5838" s="232"/>
      <c r="G5838" s="192" t="s">
        <v>0</v>
      </c>
      <c r="H5838" s="191">
        <v>4.2774800000000002E-2</v>
      </c>
      <c r="I5838" s="190">
        <v>6.46</v>
      </c>
      <c r="J5838" s="189">
        <v>0.6</v>
      </c>
    </row>
    <row r="5839" spans="1:10" ht="14.25" customHeight="1" x14ac:dyDescent="0.25">
      <c r="A5839" s="192" t="s">
        <v>2631</v>
      </c>
      <c r="B5839" s="192" t="s">
        <v>2630</v>
      </c>
      <c r="C5839" s="192" t="s">
        <v>2870</v>
      </c>
      <c r="D5839" s="230" t="s">
        <v>2869</v>
      </c>
      <c r="E5839" s="231"/>
      <c r="F5839" s="232"/>
      <c r="G5839" s="192" t="s">
        <v>0</v>
      </c>
      <c r="H5839" s="191">
        <v>4.2774800000000002E-2</v>
      </c>
      <c r="I5839" s="190">
        <v>8.93</v>
      </c>
      <c r="J5839" s="189">
        <v>0.84</v>
      </c>
    </row>
    <row r="5840" spans="1:10" ht="14.25" customHeight="1" x14ac:dyDescent="0.25">
      <c r="A5840" s="239" t="s">
        <v>2627</v>
      </c>
      <c r="B5840" s="240"/>
      <c r="C5840" s="240"/>
      <c r="D5840" s="240"/>
      <c r="E5840" s="241"/>
      <c r="F5840" s="188">
        <v>0.66</v>
      </c>
      <c r="G5840" s="239" t="s">
        <v>2626</v>
      </c>
      <c r="H5840" s="240"/>
      <c r="I5840" s="241"/>
      <c r="J5840" s="188">
        <v>10.1</v>
      </c>
    </row>
    <row r="5841" spans="1:10" ht="14.25" customHeight="1" x14ac:dyDescent="0.25">
      <c r="A5841" s="239" t="s">
        <v>2625</v>
      </c>
      <c r="B5841" s="240"/>
      <c r="C5841" s="240"/>
      <c r="D5841" s="240"/>
      <c r="E5841" s="241"/>
      <c r="F5841" s="188">
        <v>0.78</v>
      </c>
      <c r="G5841" s="239" t="s">
        <v>2624</v>
      </c>
      <c r="H5841" s="240"/>
      <c r="I5841" s="241"/>
      <c r="J5841" s="188">
        <v>2.27</v>
      </c>
    </row>
    <row r="5842" spans="1:10" ht="14.25" customHeight="1" x14ac:dyDescent="0.25">
      <c r="A5842" s="239" t="s">
        <v>2623</v>
      </c>
      <c r="B5842" s="240"/>
      <c r="C5842" s="240"/>
      <c r="D5842" s="240"/>
      <c r="E5842" s="241"/>
      <c r="F5842" s="188">
        <v>1.44</v>
      </c>
      <c r="G5842" s="239" t="s">
        <v>2622</v>
      </c>
      <c r="H5842" s="240"/>
      <c r="I5842" s="241"/>
      <c r="J5842" s="188">
        <v>12.37</v>
      </c>
    </row>
    <row r="5843" spans="1:10" ht="14.25" customHeight="1" x14ac:dyDescent="0.25">
      <c r="A5843" s="196" t="s">
        <v>1239</v>
      </c>
      <c r="B5843" s="196" t="s">
        <v>2630</v>
      </c>
      <c r="C5843" s="196" t="s">
        <v>3125</v>
      </c>
      <c r="D5843" s="233" t="s">
        <v>767</v>
      </c>
      <c r="E5843" s="234"/>
      <c r="F5843" s="234"/>
      <c r="G5843" s="234"/>
      <c r="H5843" s="234"/>
      <c r="I5843" s="235"/>
      <c r="J5843" s="196" t="s">
        <v>1</v>
      </c>
    </row>
    <row r="5844" spans="1:10" ht="14.25" customHeight="1" x14ac:dyDescent="0.25">
      <c r="A5844" s="195" t="s">
        <v>74</v>
      </c>
      <c r="B5844" s="195" t="s">
        <v>75</v>
      </c>
      <c r="C5844" s="195" t="s">
        <v>29</v>
      </c>
      <c r="D5844" s="236" t="s">
        <v>30</v>
      </c>
      <c r="E5844" s="237"/>
      <c r="F5844" s="238"/>
      <c r="G5844" s="195" t="s">
        <v>2635</v>
      </c>
      <c r="H5844" s="195" t="s">
        <v>1465</v>
      </c>
      <c r="I5844" s="194" t="s">
        <v>2634</v>
      </c>
      <c r="J5844" s="193" t="s">
        <v>76</v>
      </c>
    </row>
    <row r="5845" spans="1:10" ht="22.9" customHeight="1" x14ac:dyDescent="0.25">
      <c r="A5845" s="192" t="s">
        <v>2643</v>
      </c>
      <c r="B5845" s="192" t="s">
        <v>2630</v>
      </c>
      <c r="C5845" s="192" t="s">
        <v>3113</v>
      </c>
      <c r="D5845" s="230" t="s">
        <v>2334</v>
      </c>
      <c r="E5845" s="231"/>
      <c r="F5845" s="232"/>
      <c r="G5845" s="192" t="s">
        <v>1</v>
      </c>
      <c r="H5845" s="191">
        <v>1</v>
      </c>
      <c r="I5845" s="190">
        <v>1.0126999999999999</v>
      </c>
      <c r="J5845" s="189">
        <v>1.01</v>
      </c>
    </row>
    <row r="5846" spans="1:10" ht="14.25" customHeight="1" x14ac:dyDescent="0.25">
      <c r="A5846" s="192" t="s">
        <v>2643</v>
      </c>
      <c r="B5846" s="192" t="s">
        <v>2630</v>
      </c>
      <c r="C5846" s="192" t="s">
        <v>3121</v>
      </c>
      <c r="D5846" s="230" t="s">
        <v>2040</v>
      </c>
      <c r="E5846" s="231"/>
      <c r="F5846" s="232"/>
      <c r="G5846" s="192" t="s">
        <v>1</v>
      </c>
      <c r="H5846" s="191">
        <v>1</v>
      </c>
      <c r="I5846" s="190">
        <v>7.1940999999999997</v>
      </c>
      <c r="J5846" s="189">
        <v>7.19</v>
      </c>
    </row>
    <row r="5847" spans="1:10" ht="14.25" customHeight="1" x14ac:dyDescent="0.25">
      <c r="A5847" s="192" t="s">
        <v>2631</v>
      </c>
      <c r="B5847" s="192" t="s">
        <v>2630</v>
      </c>
      <c r="C5847" s="192" t="s">
        <v>2902</v>
      </c>
      <c r="D5847" s="230" t="s">
        <v>2901</v>
      </c>
      <c r="E5847" s="231"/>
      <c r="F5847" s="232"/>
      <c r="G5847" s="192" t="s">
        <v>0</v>
      </c>
      <c r="H5847" s="191">
        <v>5.7634699999999997E-2</v>
      </c>
      <c r="I5847" s="190">
        <v>6.46</v>
      </c>
      <c r="J5847" s="189">
        <v>0.81</v>
      </c>
    </row>
    <row r="5848" spans="1:10" ht="14.25" customHeight="1" x14ac:dyDescent="0.25">
      <c r="A5848" s="192" t="s">
        <v>2631</v>
      </c>
      <c r="B5848" s="192" t="s">
        <v>2630</v>
      </c>
      <c r="C5848" s="192" t="s">
        <v>2870</v>
      </c>
      <c r="D5848" s="230" t="s">
        <v>2869</v>
      </c>
      <c r="E5848" s="231"/>
      <c r="F5848" s="232"/>
      <c r="G5848" s="192" t="s">
        <v>0</v>
      </c>
      <c r="H5848" s="191">
        <v>5.7634699999999997E-2</v>
      </c>
      <c r="I5848" s="190">
        <v>8.93</v>
      </c>
      <c r="J5848" s="189">
        <v>1.1299999999999999</v>
      </c>
    </row>
    <row r="5849" spans="1:10" ht="14.25" customHeight="1" x14ac:dyDescent="0.25">
      <c r="A5849" s="239" t="s">
        <v>2627</v>
      </c>
      <c r="B5849" s="240"/>
      <c r="C5849" s="240"/>
      <c r="D5849" s="240"/>
      <c r="E5849" s="241"/>
      <c r="F5849" s="188">
        <v>0.89</v>
      </c>
      <c r="G5849" s="239" t="s">
        <v>2626</v>
      </c>
      <c r="H5849" s="240"/>
      <c r="I5849" s="241"/>
      <c r="J5849" s="188">
        <v>11.08</v>
      </c>
    </row>
    <row r="5850" spans="1:10" ht="14.25" customHeight="1" x14ac:dyDescent="0.25">
      <c r="A5850" s="239" t="s">
        <v>2625</v>
      </c>
      <c r="B5850" s="240"/>
      <c r="C5850" s="240"/>
      <c r="D5850" s="240"/>
      <c r="E5850" s="241"/>
      <c r="F5850" s="188">
        <v>1.05</v>
      </c>
      <c r="G5850" s="239" t="s">
        <v>2624</v>
      </c>
      <c r="H5850" s="240"/>
      <c r="I5850" s="241"/>
      <c r="J5850" s="188">
        <v>2.4900000000000002</v>
      </c>
    </row>
    <row r="5851" spans="1:10" ht="14.25" customHeight="1" x14ac:dyDescent="0.25">
      <c r="A5851" s="239" t="s">
        <v>2623</v>
      </c>
      <c r="B5851" s="240"/>
      <c r="C5851" s="240"/>
      <c r="D5851" s="240"/>
      <c r="E5851" s="241"/>
      <c r="F5851" s="188">
        <v>1.94</v>
      </c>
      <c r="G5851" s="239" t="s">
        <v>2622</v>
      </c>
      <c r="H5851" s="240"/>
      <c r="I5851" s="241"/>
      <c r="J5851" s="188">
        <v>13.57</v>
      </c>
    </row>
    <row r="5852" spans="1:10" ht="14.25" customHeight="1" x14ac:dyDescent="0.25">
      <c r="A5852" s="196" t="s">
        <v>1240</v>
      </c>
      <c r="B5852" s="196" t="s">
        <v>2630</v>
      </c>
      <c r="C5852" s="196" t="s">
        <v>3124</v>
      </c>
      <c r="D5852" s="233" t="s">
        <v>768</v>
      </c>
      <c r="E5852" s="234"/>
      <c r="F5852" s="234"/>
      <c r="G5852" s="234"/>
      <c r="H5852" s="234"/>
      <c r="I5852" s="235"/>
      <c r="J5852" s="196" t="s">
        <v>1</v>
      </c>
    </row>
    <row r="5853" spans="1:10" ht="14.25" customHeight="1" x14ac:dyDescent="0.25">
      <c r="A5853" s="195" t="s">
        <v>74</v>
      </c>
      <c r="B5853" s="195" t="s">
        <v>75</v>
      </c>
      <c r="C5853" s="195" t="s">
        <v>29</v>
      </c>
      <c r="D5853" s="236" t="s">
        <v>30</v>
      </c>
      <c r="E5853" s="237"/>
      <c r="F5853" s="238"/>
      <c r="G5853" s="195" t="s">
        <v>2635</v>
      </c>
      <c r="H5853" s="195" t="s">
        <v>1465</v>
      </c>
      <c r="I5853" s="194" t="s">
        <v>2634</v>
      </c>
      <c r="J5853" s="193" t="s">
        <v>76</v>
      </c>
    </row>
    <row r="5854" spans="1:10" ht="22.9" customHeight="1" x14ac:dyDescent="0.25">
      <c r="A5854" s="192" t="s">
        <v>2643</v>
      </c>
      <c r="B5854" s="192" t="s">
        <v>2630</v>
      </c>
      <c r="C5854" s="192" t="s">
        <v>3113</v>
      </c>
      <c r="D5854" s="230" t="s">
        <v>2334</v>
      </c>
      <c r="E5854" s="231"/>
      <c r="F5854" s="232"/>
      <c r="G5854" s="192" t="s">
        <v>1</v>
      </c>
      <c r="H5854" s="191">
        <v>1</v>
      </c>
      <c r="I5854" s="190">
        <v>1.0126999999999999</v>
      </c>
      <c r="J5854" s="189">
        <v>1.01</v>
      </c>
    </row>
    <row r="5855" spans="1:10" ht="14.25" customHeight="1" x14ac:dyDescent="0.25">
      <c r="A5855" s="192" t="s">
        <v>2643</v>
      </c>
      <c r="B5855" s="192" t="s">
        <v>2630</v>
      </c>
      <c r="C5855" s="192" t="s">
        <v>3121</v>
      </c>
      <c r="D5855" s="230" t="s">
        <v>2040</v>
      </c>
      <c r="E5855" s="231"/>
      <c r="F5855" s="232"/>
      <c r="G5855" s="192" t="s">
        <v>1</v>
      </c>
      <c r="H5855" s="191">
        <v>1</v>
      </c>
      <c r="I5855" s="190">
        <v>7.1940999999999997</v>
      </c>
      <c r="J5855" s="189">
        <v>7.19</v>
      </c>
    </row>
    <row r="5856" spans="1:10" ht="10.9" customHeight="1" x14ac:dyDescent="0.25"/>
    <row r="5857" spans="1:10" ht="11.25" customHeight="1" x14ac:dyDescent="0.25">
      <c r="A5857" s="242" t="s">
        <v>2621</v>
      </c>
      <c r="B5857" s="242"/>
      <c r="C5857" s="242"/>
      <c r="D5857" s="242"/>
      <c r="E5857" s="242"/>
      <c r="F5857" s="242"/>
      <c r="G5857" s="242"/>
      <c r="H5857" s="242"/>
      <c r="I5857" s="242"/>
      <c r="J5857" s="242"/>
    </row>
    <row r="5858" spans="1:10" ht="11.25" customHeight="1" x14ac:dyDescent="0.25">
      <c r="A5858" s="242" t="s">
        <v>2620</v>
      </c>
      <c r="B5858" s="242"/>
      <c r="C5858" s="242"/>
      <c r="D5858" s="242"/>
      <c r="E5858" s="242"/>
      <c r="F5858" s="242"/>
      <c r="G5858" s="242"/>
      <c r="H5858" s="242"/>
      <c r="I5858" s="242"/>
      <c r="J5858" s="242"/>
    </row>
    <row r="5859" spans="1:10" ht="11.25" customHeight="1" x14ac:dyDescent="0.25">
      <c r="A5859" s="242" t="s">
        <v>2619</v>
      </c>
      <c r="B5859" s="242"/>
      <c r="C5859" s="242"/>
      <c r="D5859" s="242"/>
      <c r="E5859" s="242"/>
      <c r="F5859" s="242"/>
      <c r="G5859" s="242"/>
      <c r="H5859" s="242"/>
      <c r="I5859" s="242"/>
      <c r="J5859" s="242"/>
    </row>
    <row r="5860" spans="1:10" ht="70.900000000000006" customHeight="1" x14ac:dyDescent="0.25"/>
    <row r="5861" spans="1:10" ht="14.25" customHeight="1" x14ac:dyDescent="0.25">
      <c r="A5861" s="210" t="s">
        <v>2673</v>
      </c>
      <c r="B5861" s="211"/>
      <c r="C5861" s="211"/>
      <c r="D5861" s="211"/>
      <c r="E5861" s="211"/>
      <c r="F5861" s="211"/>
      <c r="G5861" s="211"/>
      <c r="H5861" s="211"/>
      <c r="I5861" s="211"/>
      <c r="J5861" s="212"/>
    </row>
    <row r="5862" spans="1:10" ht="14.25" customHeight="1" x14ac:dyDescent="0.25">
      <c r="A5862" s="200" t="s">
        <v>2672</v>
      </c>
      <c r="B5862" s="213" t="s">
        <v>77</v>
      </c>
      <c r="C5862" s="214"/>
      <c r="D5862" s="214"/>
      <c r="E5862" s="214"/>
      <c r="F5862" s="214"/>
      <c r="G5862" s="214"/>
      <c r="H5862" s="215"/>
      <c r="I5862" s="197" t="s">
        <v>2671</v>
      </c>
      <c r="J5862" s="192" t="s">
        <v>3123</v>
      </c>
    </row>
    <row r="5863" spans="1:10" ht="14.25" customHeight="1" x14ac:dyDescent="0.25">
      <c r="A5863" s="200" t="s">
        <v>81</v>
      </c>
      <c r="B5863" s="213" t="s">
        <v>85</v>
      </c>
      <c r="C5863" s="214"/>
      <c r="D5863" s="214"/>
      <c r="E5863" s="214"/>
      <c r="F5863" s="214"/>
      <c r="G5863" s="214"/>
      <c r="H5863" s="215"/>
      <c r="I5863" s="197" t="s">
        <v>2669</v>
      </c>
      <c r="J5863" s="202">
        <v>45477</v>
      </c>
    </row>
    <row r="5864" spans="1:10" ht="14.25" customHeight="1" x14ac:dyDescent="0.25">
      <c r="A5864" s="199" t="s">
        <v>2668</v>
      </c>
      <c r="B5864" s="213" t="s">
        <v>2667</v>
      </c>
      <c r="C5864" s="214"/>
      <c r="D5864" s="214"/>
      <c r="E5864" s="214"/>
      <c r="F5864" s="214"/>
      <c r="G5864" s="214"/>
      <c r="H5864" s="215"/>
      <c r="I5864" s="216" t="s">
        <v>2666</v>
      </c>
      <c r="J5864" s="217"/>
    </row>
    <row r="5865" spans="1:10" ht="14.25" customHeight="1" x14ac:dyDescent="0.25">
      <c r="A5865" s="218" t="s">
        <v>2665</v>
      </c>
      <c r="B5865" s="221" t="s">
        <v>2664</v>
      </c>
      <c r="C5865" s="222"/>
      <c r="D5865" s="222"/>
      <c r="E5865" s="222"/>
      <c r="F5865" s="222"/>
      <c r="G5865" s="222"/>
      <c r="H5865" s="223"/>
      <c r="I5865" s="197" t="s">
        <v>2663</v>
      </c>
      <c r="J5865" s="192" t="s">
        <v>2662</v>
      </c>
    </row>
    <row r="5866" spans="1:10" ht="14.25" customHeight="1" x14ac:dyDescent="0.25">
      <c r="A5866" s="219"/>
      <c r="B5866" s="224"/>
      <c r="C5866" s="225"/>
      <c r="D5866" s="225"/>
      <c r="E5866" s="225"/>
      <c r="F5866" s="225"/>
      <c r="G5866" s="225"/>
      <c r="H5866" s="226"/>
      <c r="I5866" s="198" t="s">
        <v>2661</v>
      </c>
      <c r="J5866" s="192" t="s">
        <v>2660</v>
      </c>
    </row>
    <row r="5867" spans="1:10" ht="14.25" customHeight="1" x14ac:dyDescent="0.25">
      <c r="A5867" s="219"/>
      <c r="B5867" s="224"/>
      <c r="C5867" s="225"/>
      <c r="D5867" s="225"/>
      <c r="E5867" s="225"/>
      <c r="F5867" s="225"/>
      <c r="G5867" s="225"/>
      <c r="H5867" s="226"/>
      <c r="I5867" s="216" t="s">
        <v>27</v>
      </c>
      <c r="J5867" s="217"/>
    </row>
    <row r="5868" spans="1:10" ht="14.25" customHeight="1" x14ac:dyDescent="0.25">
      <c r="A5868" s="219"/>
      <c r="B5868" s="227"/>
      <c r="C5868" s="228"/>
      <c r="D5868" s="228"/>
      <c r="E5868" s="228"/>
      <c r="F5868" s="228"/>
      <c r="G5868" s="228"/>
      <c r="H5868" s="229"/>
      <c r="I5868" s="197" t="s">
        <v>2659</v>
      </c>
      <c r="J5868" s="192" t="s">
        <v>2658</v>
      </c>
    </row>
    <row r="5869" spans="1:10" ht="14.25" customHeight="1" x14ac:dyDescent="0.25">
      <c r="A5869" s="220"/>
      <c r="B5869" s="230" t="s">
        <v>2383</v>
      </c>
      <c r="C5869" s="231"/>
      <c r="D5869" s="232"/>
      <c r="E5869" s="230" t="s">
        <v>2383</v>
      </c>
      <c r="F5869" s="231"/>
      <c r="G5869" s="231"/>
      <c r="H5869" s="232"/>
      <c r="I5869" s="197" t="s">
        <v>2657</v>
      </c>
      <c r="J5869" s="192" t="s">
        <v>2383</v>
      </c>
    </row>
    <row r="5870" spans="1:10" ht="14.25" customHeight="1" x14ac:dyDescent="0.25">
      <c r="A5870" s="197" t="s">
        <v>2656</v>
      </c>
      <c r="B5870" s="230" t="s">
        <v>2655</v>
      </c>
      <c r="C5870" s="231"/>
      <c r="D5870" s="231"/>
      <c r="E5870" s="231"/>
      <c r="F5870" s="231"/>
      <c r="G5870" s="231"/>
      <c r="H5870" s="231"/>
      <c r="I5870" s="231"/>
      <c r="J5870" s="232"/>
    </row>
    <row r="5871" spans="1:10" ht="14.25" customHeight="1" x14ac:dyDescent="0.25">
      <c r="A5871" s="192" t="s">
        <v>2631</v>
      </c>
      <c r="B5871" s="192" t="s">
        <v>2630</v>
      </c>
      <c r="C5871" s="192" t="s">
        <v>2902</v>
      </c>
      <c r="D5871" s="230" t="s">
        <v>2901</v>
      </c>
      <c r="E5871" s="231"/>
      <c r="F5871" s="232"/>
      <c r="G5871" s="192" t="s">
        <v>0</v>
      </c>
      <c r="H5871" s="191">
        <v>5.7634699999999997E-2</v>
      </c>
      <c r="I5871" s="190">
        <v>6.46</v>
      </c>
      <c r="J5871" s="189">
        <v>0.81</v>
      </c>
    </row>
    <row r="5872" spans="1:10" ht="14.25" customHeight="1" x14ac:dyDescent="0.25">
      <c r="A5872" s="192" t="s">
        <v>2631</v>
      </c>
      <c r="B5872" s="192" t="s">
        <v>2630</v>
      </c>
      <c r="C5872" s="192" t="s">
        <v>2870</v>
      </c>
      <c r="D5872" s="230" t="s">
        <v>2869</v>
      </c>
      <c r="E5872" s="231"/>
      <c r="F5872" s="232"/>
      <c r="G5872" s="192" t="s">
        <v>0</v>
      </c>
      <c r="H5872" s="191">
        <v>5.7634699999999997E-2</v>
      </c>
      <c r="I5872" s="190">
        <v>8.93</v>
      </c>
      <c r="J5872" s="189">
        <v>1.1299999999999999</v>
      </c>
    </row>
    <row r="5873" spans="1:10" ht="14.25" customHeight="1" x14ac:dyDescent="0.25">
      <c r="A5873" s="239" t="s">
        <v>2627</v>
      </c>
      <c r="B5873" s="240"/>
      <c r="C5873" s="240"/>
      <c r="D5873" s="240"/>
      <c r="E5873" s="241"/>
      <c r="F5873" s="188">
        <v>0.89</v>
      </c>
      <c r="G5873" s="239" t="s">
        <v>2626</v>
      </c>
      <c r="H5873" s="240"/>
      <c r="I5873" s="241"/>
      <c r="J5873" s="188">
        <v>11.08</v>
      </c>
    </row>
    <row r="5874" spans="1:10" ht="14.25" customHeight="1" x14ac:dyDescent="0.25">
      <c r="A5874" s="239" t="s">
        <v>2625</v>
      </c>
      <c r="B5874" s="240"/>
      <c r="C5874" s="240"/>
      <c r="D5874" s="240"/>
      <c r="E5874" s="241"/>
      <c r="F5874" s="188">
        <v>1.05</v>
      </c>
      <c r="G5874" s="239" t="s">
        <v>2624</v>
      </c>
      <c r="H5874" s="240"/>
      <c r="I5874" s="241"/>
      <c r="J5874" s="188">
        <v>2.4900000000000002</v>
      </c>
    </row>
    <row r="5875" spans="1:10" ht="14.25" customHeight="1" x14ac:dyDescent="0.25">
      <c r="A5875" s="239" t="s">
        <v>2623</v>
      </c>
      <c r="B5875" s="240"/>
      <c r="C5875" s="240"/>
      <c r="D5875" s="240"/>
      <c r="E5875" s="241"/>
      <c r="F5875" s="188">
        <v>1.94</v>
      </c>
      <c r="G5875" s="239" t="s">
        <v>2622</v>
      </c>
      <c r="H5875" s="240"/>
      <c r="I5875" s="241"/>
      <c r="J5875" s="188">
        <v>13.57</v>
      </c>
    </row>
    <row r="5876" spans="1:10" ht="14.25" customHeight="1" x14ac:dyDescent="0.25">
      <c r="A5876" s="196" t="s">
        <v>1241</v>
      </c>
      <c r="B5876" s="196" t="s">
        <v>2630</v>
      </c>
      <c r="C5876" s="196" t="s">
        <v>3122</v>
      </c>
      <c r="D5876" s="233" t="s">
        <v>769</v>
      </c>
      <c r="E5876" s="234"/>
      <c r="F5876" s="234"/>
      <c r="G5876" s="234"/>
      <c r="H5876" s="234"/>
      <c r="I5876" s="235"/>
      <c r="J5876" s="196" t="s">
        <v>1</v>
      </c>
    </row>
    <row r="5877" spans="1:10" ht="14.25" customHeight="1" x14ac:dyDescent="0.25">
      <c r="A5877" s="195" t="s">
        <v>74</v>
      </c>
      <c r="B5877" s="195" t="s">
        <v>75</v>
      </c>
      <c r="C5877" s="195" t="s">
        <v>29</v>
      </c>
      <c r="D5877" s="236" t="s">
        <v>30</v>
      </c>
      <c r="E5877" s="237"/>
      <c r="F5877" s="238"/>
      <c r="G5877" s="195" t="s">
        <v>2635</v>
      </c>
      <c r="H5877" s="195" t="s">
        <v>1465</v>
      </c>
      <c r="I5877" s="194" t="s">
        <v>2634</v>
      </c>
      <c r="J5877" s="193" t="s">
        <v>76</v>
      </c>
    </row>
    <row r="5878" spans="1:10" ht="22.9" customHeight="1" x14ac:dyDescent="0.25">
      <c r="A5878" s="192" t="s">
        <v>2643</v>
      </c>
      <c r="B5878" s="192" t="s">
        <v>2630</v>
      </c>
      <c r="C5878" s="192" t="s">
        <v>3115</v>
      </c>
      <c r="D5878" s="230" t="s">
        <v>2495</v>
      </c>
      <c r="E5878" s="231"/>
      <c r="F5878" s="232"/>
      <c r="G5878" s="192" t="s">
        <v>1</v>
      </c>
      <c r="H5878" s="191">
        <v>1</v>
      </c>
      <c r="I5878" s="190">
        <v>1.2071000000000001</v>
      </c>
      <c r="J5878" s="189">
        <v>1.21</v>
      </c>
    </row>
    <row r="5879" spans="1:10" ht="14.25" customHeight="1" x14ac:dyDescent="0.25">
      <c r="A5879" s="192" t="s">
        <v>2643</v>
      </c>
      <c r="B5879" s="192" t="s">
        <v>2630</v>
      </c>
      <c r="C5879" s="192" t="s">
        <v>3121</v>
      </c>
      <c r="D5879" s="230" t="s">
        <v>2040</v>
      </c>
      <c r="E5879" s="231"/>
      <c r="F5879" s="232"/>
      <c r="G5879" s="192" t="s">
        <v>1</v>
      </c>
      <c r="H5879" s="191">
        <v>1</v>
      </c>
      <c r="I5879" s="190">
        <v>7.1940999999999997</v>
      </c>
      <c r="J5879" s="189">
        <v>7.19</v>
      </c>
    </row>
    <row r="5880" spans="1:10" ht="14.25" customHeight="1" x14ac:dyDescent="0.25">
      <c r="A5880" s="192" t="s">
        <v>2631</v>
      </c>
      <c r="B5880" s="192" t="s">
        <v>2630</v>
      </c>
      <c r="C5880" s="192" t="s">
        <v>2902</v>
      </c>
      <c r="D5880" s="230" t="s">
        <v>2901</v>
      </c>
      <c r="E5880" s="231"/>
      <c r="F5880" s="232"/>
      <c r="G5880" s="192" t="s">
        <v>0</v>
      </c>
      <c r="H5880" s="191">
        <v>7.6272300000000001E-2</v>
      </c>
      <c r="I5880" s="190">
        <v>6.46</v>
      </c>
      <c r="J5880" s="189">
        <v>1.08</v>
      </c>
    </row>
    <row r="5881" spans="1:10" ht="14.25" customHeight="1" x14ac:dyDescent="0.25">
      <c r="A5881" s="192" t="s">
        <v>2631</v>
      </c>
      <c r="B5881" s="192" t="s">
        <v>2630</v>
      </c>
      <c r="C5881" s="192" t="s">
        <v>2870</v>
      </c>
      <c r="D5881" s="230" t="s">
        <v>2869</v>
      </c>
      <c r="E5881" s="231"/>
      <c r="F5881" s="232"/>
      <c r="G5881" s="192" t="s">
        <v>0</v>
      </c>
      <c r="H5881" s="191">
        <v>7.6272300000000001E-2</v>
      </c>
      <c r="I5881" s="190">
        <v>8.93</v>
      </c>
      <c r="J5881" s="189">
        <v>1.49</v>
      </c>
    </row>
    <row r="5882" spans="1:10" ht="14.25" customHeight="1" x14ac:dyDescent="0.25">
      <c r="A5882" s="239" t="s">
        <v>2627</v>
      </c>
      <c r="B5882" s="240"/>
      <c r="C5882" s="240"/>
      <c r="D5882" s="240"/>
      <c r="E5882" s="241"/>
      <c r="F5882" s="188">
        <v>1.17</v>
      </c>
      <c r="G5882" s="239" t="s">
        <v>2626</v>
      </c>
      <c r="H5882" s="240"/>
      <c r="I5882" s="241"/>
      <c r="J5882" s="188">
        <v>12.2</v>
      </c>
    </row>
    <row r="5883" spans="1:10" ht="14.25" customHeight="1" x14ac:dyDescent="0.25">
      <c r="A5883" s="239" t="s">
        <v>2625</v>
      </c>
      <c r="B5883" s="240"/>
      <c r="C5883" s="240"/>
      <c r="D5883" s="240"/>
      <c r="E5883" s="241"/>
      <c r="F5883" s="188">
        <v>1.4</v>
      </c>
      <c r="G5883" s="239" t="s">
        <v>2624</v>
      </c>
      <c r="H5883" s="240"/>
      <c r="I5883" s="241"/>
      <c r="J5883" s="188">
        <v>2.74</v>
      </c>
    </row>
    <row r="5884" spans="1:10" ht="14.25" customHeight="1" x14ac:dyDescent="0.25">
      <c r="A5884" s="239" t="s">
        <v>2623</v>
      </c>
      <c r="B5884" s="240"/>
      <c r="C5884" s="240"/>
      <c r="D5884" s="240"/>
      <c r="E5884" s="241"/>
      <c r="F5884" s="188">
        <v>2.57</v>
      </c>
      <c r="G5884" s="239" t="s">
        <v>2622</v>
      </c>
      <c r="H5884" s="240"/>
      <c r="I5884" s="241"/>
      <c r="J5884" s="188">
        <v>14.94</v>
      </c>
    </row>
    <row r="5885" spans="1:10" ht="14.25" customHeight="1" x14ac:dyDescent="0.25">
      <c r="A5885" s="196" t="s">
        <v>1242</v>
      </c>
      <c r="B5885" s="196" t="s">
        <v>2630</v>
      </c>
      <c r="C5885" s="196" t="s">
        <v>3120</v>
      </c>
      <c r="D5885" s="233" t="s">
        <v>770</v>
      </c>
      <c r="E5885" s="234"/>
      <c r="F5885" s="234"/>
      <c r="G5885" s="234"/>
      <c r="H5885" s="234"/>
      <c r="I5885" s="235"/>
      <c r="J5885" s="196" t="s">
        <v>1</v>
      </c>
    </row>
    <row r="5886" spans="1:10" ht="14.25" customHeight="1" x14ac:dyDescent="0.25">
      <c r="A5886" s="195" t="s">
        <v>74</v>
      </c>
      <c r="B5886" s="195" t="s">
        <v>75</v>
      </c>
      <c r="C5886" s="195" t="s">
        <v>29</v>
      </c>
      <c r="D5886" s="236" t="s">
        <v>30</v>
      </c>
      <c r="E5886" s="237"/>
      <c r="F5886" s="238"/>
      <c r="G5886" s="195" t="s">
        <v>2635</v>
      </c>
      <c r="H5886" s="195" t="s">
        <v>1465</v>
      </c>
      <c r="I5886" s="194" t="s">
        <v>2634</v>
      </c>
      <c r="J5886" s="193" t="s">
        <v>76</v>
      </c>
    </row>
    <row r="5887" spans="1:10" ht="22.9" customHeight="1" x14ac:dyDescent="0.25">
      <c r="A5887" s="192" t="s">
        <v>2643</v>
      </c>
      <c r="B5887" s="192" t="s">
        <v>2630</v>
      </c>
      <c r="C5887" s="192" t="s">
        <v>3118</v>
      </c>
      <c r="D5887" s="230" t="s">
        <v>2388</v>
      </c>
      <c r="E5887" s="231"/>
      <c r="F5887" s="232"/>
      <c r="G5887" s="192" t="s">
        <v>1</v>
      </c>
      <c r="H5887" s="191">
        <v>2</v>
      </c>
      <c r="I5887" s="190">
        <v>0.77769999999999995</v>
      </c>
      <c r="J5887" s="189">
        <v>1.56</v>
      </c>
    </row>
    <row r="5888" spans="1:10" ht="14.25" customHeight="1" x14ac:dyDescent="0.25">
      <c r="A5888" s="192" t="s">
        <v>2643</v>
      </c>
      <c r="B5888" s="192" t="s">
        <v>2630</v>
      </c>
      <c r="C5888" s="192" t="s">
        <v>3112</v>
      </c>
      <c r="D5888" s="230" t="s">
        <v>1826</v>
      </c>
      <c r="E5888" s="231"/>
      <c r="F5888" s="232"/>
      <c r="G5888" s="192" t="s">
        <v>1</v>
      </c>
      <c r="H5888" s="191">
        <v>1</v>
      </c>
      <c r="I5888" s="190">
        <v>41.236499999999999</v>
      </c>
      <c r="J5888" s="189">
        <v>41.24</v>
      </c>
    </row>
    <row r="5889" spans="1:10" ht="14.25" customHeight="1" x14ac:dyDescent="0.25">
      <c r="A5889" s="192" t="s">
        <v>2631</v>
      </c>
      <c r="B5889" s="192" t="s">
        <v>2630</v>
      </c>
      <c r="C5889" s="192" t="s">
        <v>2902</v>
      </c>
      <c r="D5889" s="230" t="s">
        <v>2901</v>
      </c>
      <c r="E5889" s="231"/>
      <c r="F5889" s="232"/>
      <c r="G5889" s="192" t="s">
        <v>0</v>
      </c>
      <c r="H5889" s="191">
        <v>9.3502299999999997E-2</v>
      </c>
      <c r="I5889" s="190">
        <v>6.46</v>
      </c>
      <c r="J5889" s="189">
        <v>1.32</v>
      </c>
    </row>
    <row r="5890" spans="1:10" ht="14.25" customHeight="1" x14ac:dyDescent="0.25">
      <c r="A5890" s="192" t="s">
        <v>2631</v>
      </c>
      <c r="B5890" s="192" t="s">
        <v>2630</v>
      </c>
      <c r="C5890" s="192" t="s">
        <v>2870</v>
      </c>
      <c r="D5890" s="230" t="s">
        <v>2869</v>
      </c>
      <c r="E5890" s="231"/>
      <c r="F5890" s="232"/>
      <c r="G5890" s="192" t="s">
        <v>0</v>
      </c>
      <c r="H5890" s="191">
        <v>9.3502299999999997E-2</v>
      </c>
      <c r="I5890" s="190">
        <v>8.93</v>
      </c>
      <c r="J5890" s="189">
        <v>1.83</v>
      </c>
    </row>
    <row r="5891" spans="1:10" ht="14.25" customHeight="1" x14ac:dyDescent="0.25">
      <c r="A5891" s="239" t="s">
        <v>2627</v>
      </c>
      <c r="B5891" s="240"/>
      <c r="C5891" s="240"/>
      <c r="D5891" s="240"/>
      <c r="E5891" s="241"/>
      <c r="F5891" s="188">
        <v>1.44</v>
      </c>
      <c r="G5891" s="239" t="s">
        <v>2626</v>
      </c>
      <c r="H5891" s="240"/>
      <c r="I5891" s="241"/>
      <c r="J5891" s="188">
        <v>47.45</v>
      </c>
    </row>
    <row r="5892" spans="1:10" ht="14.25" customHeight="1" x14ac:dyDescent="0.25">
      <c r="A5892" s="239" t="s">
        <v>2625</v>
      </c>
      <c r="B5892" s="240"/>
      <c r="C5892" s="240"/>
      <c r="D5892" s="240"/>
      <c r="E5892" s="241"/>
      <c r="F5892" s="188">
        <v>1.71</v>
      </c>
      <c r="G5892" s="239" t="s">
        <v>2624</v>
      </c>
      <c r="H5892" s="240"/>
      <c r="I5892" s="241"/>
      <c r="J5892" s="188">
        <v>10.66</v>
      </c>
    </row>
    <row r="5893" spans="1:10" ht="14.25" customHeight="1" x14ac:dyDescent="0.25">
      <c r="A5893" s="239" t="s">
        <v>2623</v>
      </c>
      <c r="B5893" s="240"/>
      <c r="C5893" s="240"/>
      <c r="D5893" s="240"/>
      <c r="E5893" s="241"/>
      <c r="F5893" s="188">
        <v>3.15</v>
      </c>
      <c r="G5893" s="239" t="s">
        <v>2622</v>
      </c>
      <c r="H5893" s="240"/>
      <c r="I5893" s="241"/>
      <c r="J5893" s="188">
        <v>58.11</v>
      </c>
    </row>
    <row r="5894" spans="1:10" ht="14.25" customHeight="1" x14ac:dyDescent="0.25">
      <c r="A5894" s="196" t="s">
        <v>1243</v>
      </c>
      <c r="B5894" s="196" t="s">
        <v>2630</v>
      </c>
      <c r="C5894" s="196" t="s">
        <v>3119</v>
      </c>
      <c r="D5894" s="233" t="s">
        <v>23</v>
      </c>
      <c r="E5894" s="234"/>
      <c r="F5894" s="234"/>
      <c r="G5894" s="234"/>
      <c r="H5894" s="234"/>
      <c r="I5894" s="235"/>
      <c r="J5894" s="196" t="s">
        <v>1</v>
      </c>
    </row>
    <row r="5895" spans="1:10" ht="14.25" customHeight="1" x14ac:dyDescent="0.25">
      <c r="A5895" s="195" t="s">
        <v>74</v>
      </c>
      <c r="B5895" s="195" t="s">
        <v>75</v>
      </c>
      <c r="C5895" s="195" t="s">
        <v>29</v>
      </c>
      <c r="D5895" s="236" t="s">
        <v>30</v>
      </c>
      <c r="E5895" s="237"/>
      <c r="F5895" s="238"/>
      <c r="G5895" s="195" t="s">
        <v>2635</v>
      </c>
      <c r="H5895" s="195" t="s">
        <v>1465</v>
      </c>
      <c r="I5895" s="194" t="s">
        <v>2634</v>
      </c>
      <c r="J5895" s="193" t="s">
        <v>76</v>
      </c>
    </row>
    <row r="5896" spans="1:10" ht="22.9" customHeight="1" x14ac:dyDescent="0.25">
      <c r="A5896" s="192" t="s">
        <v>2643</v>
      </c>
      <c r="B5896" s="192" t="s">
        <v>2630</v>
      </c>
      <c r="C5896" s="192" t="s">
        <v>3118</v>
      </c>
      <c r="D5896" s="230" t="s">
        <v>2388</v>
      </c>
      <c r="E5896" s="231"/>
      <c r="F5896" s="232"/>
      <c r="G5896" s="192" t="s">
        <v>1</v>
      </c>
      <c r="H5896" s="191">
        <v>2</v>
      </c>
      <c r="I5896" s="190">
        <v>0.77769999999999995</v>
      </c>
      <c r="J5896" s="189">
        <v>1.56</v>
      </c>
    </row>
    <row r="5897" spans="1:10" ht="14.25" customHeight="1" x14ac:dyDescent="0.25">
      <c r="A5897" s="192" t="s">
        <v>2643</v>
      </c>
      <c r="B5897" s="192" t="s">
        <v>2630</v>
      </c>
      <c r="C5897" s="192" t="s">
        <v>3112</v>
      </c>
      <c r="D5897" s="230" t="s">
        <v>1826</v>
      </c>
      <c r="E5897" s="231"/>
      <c r="F5897" s="232"/>
      <c r="G5897" s="192" t="s">
        <v>1</v>
      </c>
      <c r="H5897" s="191">
        <v>1</v>
      </c>
      <c r="I5897" s="190">
        <v>41.236499999999999</v>
      </c>
      <c r="J5897" s="189">
        <v>41.24</v>
      </c>
    </row>
    <row r="5898" spans="1:10" ht="14.25" customHeight="1" x14ac:dyDescent="0.25">
      <c r="A5898" s="192" t="s">
        <v>2631</v>
      </c>
      <c r="B5898" s="192" t="s">
        <v>2630</v>
      </c>
      <c r="C5898" s="192" t="s">
        <v>2902</v>
      </c>
      <c r="D5898" s="230" t="s">
        <v>2901</v>
      </c>
      <c r="E5898" s="231"/>
      <c r="F5898" s="232"/>
      <c r="G5898" s="192" t="s">
        <v>0</v>
      </c>
      <c r="H5898" s="191">
        <v>0.11214730000000001</v>
      </c>
      <c r="I5898" s="190">
        <v>6.46</v>
      </c>
      <c r="J5898" s="189">
        <v>1.58</v>
      </c>
    </row>
    <row r="5899" spans="1:10" ht="14.25" customHeight="1" x14ac:dyDescent="0.25">
      <c r="A5899" s="192" t="s">
        <v>2631</v>
      </c>
      <c r="B5899" s="192" t="s">
        <v>2630</v>
      </c>
      <c r="C5899" s="192" t="s">
        <v>2870</v>
      </c>
      <c r="D5899" s="230" t="s">
        <v>2869</v>
      </c>
      <c r="E5899" s="231"/>
      <c r="F5899" s="232"/>
      <c r="G5899" s="192" t="s">
        <v>0</v>
      </c>
      <c r="H5899" s="191">
        <v>0.11214730000000001</v>
      </c>
      <c r="I5899" s="190">
        <v>8.93</v>
      </c>
      <c r="J5899" s="189">
        <v>2.19</v>
      </c>
    </row>
    <row r="5900" spans="1:10" ht="14.25" customHeight="1" x14ac:dyDescent="0.25">
      <c r="A5900" s="239" t="s">
        <v>2627</v>
      </c>
      <c r="B5900" s="240"/>
      <c r="C5900" s="240"/>
      <c r="D5900" s="240"/>
      <c r="E5900" s="241"/>
      <c r="F5900" s="188">
        <v>1.73</v>
      </c>
      <c r="G5900" s="239" t="s">
        <v>2626</v>
      </c>
      <c r="H5900" s="240"/>
      <c r="I5900" s="241"/>
      <c r="J5900" s="188">
        <v>48.38</v>
      </c>
    </row>
    <row r="5901" spans="1:10" ht="14.25" customHeight="1" x14ac:dyDescent="0.25">
      <c r="A5901" s="239" t="s">
        <v>2625</v>
      </c>
      <c r="B5901" s="240"/>
      <c r="C5901" s="240"/>
      <c r="D5901" s="240"/>
      <c r="E5901" s="241"/>
      <c r="F5901" s="188">
        <v>2.04</v>
      </c>
      <c r="G5901" s="239" t="s">
        <v>2624</v>
      </c>
      <c r="H5901" s="240"/>
      <c r="I5901" s="241"/>
      <c r="J5901" s="188">
        <v>10.87</v>
      </c>
    </row>
    <row r="5902" spans="1:10" ht="14.25" customHeight="1" x14ac:dyDescent="0.25">
      <c r="A5902" s="239" t="s">
        <v>2623</v>
      </c>
      <c r="B5902" s="240"/>
      <c r="C5902" s="240"/>
      <c r="D5902" s="240"/>
      <c r="E5902" s="241"/>
      <c r="F5902" s="188">
        <v>3.77</v>
      </c>
      <c r="G5902" s="239" t="s">
        <v>2622</v>
      </c>
      <c r="H5902" s="240"/>
      <c r="I5902" s="241"/>
      <c r="J5902" s="188">
        <v>59.25</v>
      </c>
    </row>
    <row r="5903" spans="1:10" ht="14.25" customHeight="1" x14ac:dyDescent="0.25">
      <c r="A5903" s="196" t="s">
        <v>1244</v>
      </c>
      <c r="B5903" s="196" t="s">
        <v>2630</v>
      </c>
      <c r="C5903" s="196" t="s">
        <v>3117</v>
      </c>
      <c r="D5903" s="233" t="s">
        <v>771</v>
      </c>
      <c r="E5903" s="234"/>
      <c r="F5903" s="234"/>
      <c r="G5903" s="234"/>
      <c r="H5903" s="234"/>
      <c r="I5903" s="235"/>
      <c r="J5903" s="196" t="s">
        <v>1</v>
      </c>
    </row>
    <row r="5904" spans="1:10" ht="14.25" customHeight="1" x14ac:dyDescent="0.25">
      <c r="A5904" s="195" t="s">
        <v>74</v>
      </c>
      <c r="B5904" s="195" t="s">
        <v>75</v>
      </c>
      <c r="C5904" s="195" t="s">
        <v>29</v>
      </c>
      <c r="D5904" s="236" t="s">
        <v>30</v>
      </c>
      <c r="E5904" s="237"/>
      <c r="F5904" s="238"/>
      <c r="G5904" s="195" t="s">
        <v>2635</v>
      </c>
      <c r="H5904" s="195" t="s">
        <v>1465</v>
      </c>
      <c r="I5904" s="194" t="s">
        <v>2634</v>
      </c>
      <c r="J5904" s="193" t="s">
        <v>76</v>
      </c>
    </row>
    <row r="5905" spans="1:10" ht="22.9" customHeight="1" x14ac:dyDescent="0.25">
      <c r="A5905" s="192" t="s">
        <v>2643</v>
      </c>
      <c r="B5905" s="192" t="s">
        <v>2630</v>
      </c>
      <c r="C5905" s="192" t="s">
        <v>3113</v>
      </c>
      <c r="D5905" s="230" t="s">
        <v>2334</v>
      </c>
      <c r="E5905" s="231"/>
      <c r="F5905" s="232"/>
      <c r="G5905" s="192" t="s">
        <v>1</v>
      </c>
      <c r="H5905" s="191">
        <v>2</v>
      </c>
      <c r="I5905" s="190">
        <v>1.0126999999999999</v>
      </c>
      <c r="J5905" s="189">
        <v>2.0299999999999998</v>
      </c>
    </row>
    <row r="5906" spans="1:10" ht="14.25" customHeight="1" x14ac:dyDescent="0.25">
      <c r="A5906" s="192" t="s">
        <v>2643</v>
      </c>
      <c r="B5906" s="192" t="s">
        <v>2630</v>
      </c>
      <c r="C5906" s="192" t="s">
        <v>3112</v>
      </c>
      <c r="D5906" s="230" t="s">
        <v>1826</v>
      </c>
      <c r="E5906" s="231"/>
      <c r="F5906" s="232"/>
      <c r="G5906" s="192" t="s">
        <v>1</v>
      </c>
      <c r="H5906" s="191">
        <v>1</v>
      </c>
      <c r="I5906" s="190">
        <v>41.236499999999999</v>
      </c>
      <c r="J5906" s="189">
        <v>41.24</v>
      </c>
    </row>
    <row r="5907" spans="1:10" ht="14.25" customHeight="1" x14ac:dyDescent="0.25">
      <c r="A5907" s="192" t="s">
        <v>2631</v>
      </c>
      <c r="B5907" s="192" t="s">
        <v>2630</v>
      </c>
      <c r="C5907" s="192" t="s">
        <v>2902</v>
      </c>
      <c r="D5907" s="230" t="s">
        <v>2901</v>
      </c>
      <c r="E5907" s="231"/>
      <c r="F5907" s="232"/>
      <c r="G5907" s="192" t="s">
        <v>0</v>
      </c>
      <c r="H5907" s="191">
        <v>0.14091029999999999</v>
      </c>
      <c r="I5907" s="190">
        <v>6.46</v>
      </c>
      <c r="J5907" s="189">
        <v>1.99</v>
      </c>
    </row>
    <row r="5908" spans="1:10" ht="14.25" customHeight="1" x14ac:dyDescent="0.25">
      <c r="A5908" s="192" t="s">
        <v>2631</v>
      </c>
      <c r="B5908" s="192" t="s">
        <v>2630</v>
      </c>
      <c r="C5908" s="192" t="s">
        <v>2870</v>
      </c>
      <c r="D5908" s="230" t="s">
        <v>2869</v>
      </c>
      <c r="E5908" s="231"/>
      <c r="F5908" s="232"/>
      <c r="G5908" s="192" t="s">
        <v>0</v>
      </c>
      <c r="H5908" s="191">
        <v>0.14091029999999999</v>
      </c>
      <c r="I5908" s="190">
        <v>8.93</v>
      </c>
      <c r="J5908" s="189">
        <v>2.75</v>
      </c>
    </row>
    <row r="5909" spans="1:10" ht="14.25" customHeight="1" x14ac:dyDescent="0.25">
      <c r="A5909" s="239" t="s">
        <v>2627</v>
      </c>
      <c r="B5909" s="240"/>
      <c r="C5909" s="240"/>
      <c r="D5909" s="240"/>
      <c r="E5909" s="241"/>
      <c r="F5909" s="188">
        <v>2.17</v>
      </c>
      <c r="G5909" s="239" t="s">
        <v>2626</v>
      </c>
      <c r="H5909" s="240"/>
      <c r="I5909" s="241"/>
      <c r="J5909" s="188">
        <v>50.28</v>
      </c>
    </row>
    <row r="5910" spans="1:10" ht="14.25" customHeight="1" x14ac:dyDescent="0.25">
      <c r="A5910" s="239" t="s">
        <v>2625</v>
      </c>
      <c r="B5910" s="240"/>
      <c r="C5910" s="240"/>
      <c r="D5910" s="240"/>
      <c r="E5910" s="241"/>
      <c r="F5910" s="188">
        <v>2.58</v>
      </c>
      <c r="G5910" s="239" t="s">
        <v>2624</v>
      </c>
      <c r="H5910" s="240"/>
      <c r="I5910" s="241"/>
      <c r="J5910" s="188">
        <v>11.3</v>
      </c>
    </row>
    <row r="5911" spans="1:10" ht="14.25" customHeight="1" x14ac:dyDescent="0.25">
      <c r="A5911" s="239" t="s">
        <v>2623</v>
      </c>
      <c r="B5911" s="240"/>
      <c r="C5911" s="240"/>
      <c r="D5911" s="240"/>
      <c r="E5911" s="241"/>
      <c r="F5911" s="188">
        <v>4.75</v>
      </c>
      <c r="G5911" s="239" t="s">
        <v>2622</v>
      </c>
      <c r="H5911" s="240"/>
      <c r="I5911" s="241"/>
      <c r="J5911" s="188">
        <v>61.58</v>
      </c>
    </row>
    <row r="5912" spans="1:10" ht="14.25" customHeight="1" x14ac:dyDescent="0.25">
      <c r="A5912" s="196" t="s">
        <v>1245</v>
      </c>
      <c r="B5912" s="196" t="s">
        <v>2630</v>
      </c>
      <c r="C5912" s="196" t="s">
        <v>3116</v>
      </c>
      <c r="D5912" s="233" t="s">
        <v>772</v>
      </c>
      <c r="E5912" s="234"/>
      <c r="F5912" s="234"/>
      <c r="G5912" s="234"/>
      <c r="H5912" s="234"/>
      <c r="I5912" s="235"/>
      <c r="J5912" s="196" t="s">
        <v>1</v>
      </c>
    </row>
    <row r="5913" spans="1:10" ht="14.25" customHeight="1" x14ac:dyDescent="0.25">
      <c r="A5913" s="195" t="s">
        <v>74</v>
      </c>
      <c r="B5913" s="195" t="s">
        <v>75</v>
      </c>
      <c r="C5913" s="195" t="s">
        <v>29</v>
      </c>
      <c r="D5913" s="236" t="s">
        <v>30</v>
      </c>
      <c r="E5913" s="237"/>
      <c r="F5913" s="238"/>
      <c r="G5913" s="195" t="s">
        <v>2635</v>
      </c>
      <c r="H5913" s="195" t="s">
        <v>1465</v>
      </c>
      <c r="I5913" s="194" t="s">
        <v>2634</v>
      </c>
      <c r="J5913" s="193" t="s">
        <v>76</v>
      </c>
    </row>
    <row r="5914" spans="1:10" ht="22.9" customHeight="1" x14ac:dyDescent="0.25">
      <c r="A5914" s="192" t="s">
        <v>2643</v>
      </c>
      <c r="B5914" s="192" t="s">
        <v>2630</v>
      </c>
      <c r="C5914" s="192" t="s">
        <v>3115</v>
      </c>
      <c r="D5914" s="230" t="s">
        <v>2495</v>
      </c>
      <c r="E5914" s="231"/>
      <c r="F5914" s="232"/>
      <c r="G5914" s="192" t="s">
        <v>1</v>
      </c>
      <c r="H5914" s="191">
        <v>2</v>
      </c>
      <c r="I5914" s="190">
        <v>1.2071000000000001</v>
      </c>
      <c r="J5914" s="189">
        <v>2.41</v>
      </c>
    </row>
    <row r="5915" spans="1:10" ht="14.25" customHeight="1" x14ac:dyDescent="0.25">
      <c r="A5915" s="192" t="s">
        <v>2643</v>
      </c>
      <c r="B5915" s="192" t="s">
        <v>2630</v>
      </c>
      <c r="C5915" s="192" t="s">
        <v>3112</v>
      </c>
      <c r="D5915" s="230" t="s">
        <v>1826</v>
      </c>
      <c r="E5915" s="231"/>
      <c r="F5915" s="232"/>
      <c r="G5915" s="192" t="s">
        <v>1</v>
      </c>
      <c r="H5915" s="191">
        <v>1</v>
      </c>
      <c r="I5915" s="190">
        <v>41.236499999999999</v>
      </c>
      <c r="J5915" s="189">
        <v>41.24</v>
      </c>
    </row>
    <row r="5916" spans="1:10" ht="14.25" customHeight="1" x14ac:dyDescent="0.25">
      <c r="A5916" s="192" t="s">
        <v>2631</v>
      </c>
      <c r="B5916" s="192" t="s">
        <v>2630</v>
      </c>
      <c r="C5916" s="192" t="s">
        <v>2902</v>
      </c>
      <c r="D5916" s="230" t="s">
        <v>2901</v>
      </c>
      <c r="E5916" s="231"/>
      <c r="F5916" s="232"/>
      <c r="G5916" s="192" t="s">
        <v>0</v>
      </c>
      <c r="H5916" s="191">
        <v>0.17884659999999999</v>
      </c>
      <c r="I5916" s="190">
        <v>6.46</v>
      </c>
      <c r="J5916" s="189">
        <v>2.5299999999999998</v>
      </c>
    </row>
    <row r="5917" spans="1:10" ht="14.25" customHeight="1" x14ac:dyDescent="0.25">
      <c r="A5917" s="192" t="s">
        <v>2631</v>
      </c>
      <c r="B5917" s="192" t="s">
        <v>2630</v>
      </c>
      <c r="C5917" s="192" t="s">
        <v>2870</v>
      </c>
      <c r="D5917" s="230" t="s">
        <v>2869</v>
      </c>
      <c r="E5917" s="231"/>
      <c r="F5917" s="232"/>
      <c r="G5917" s="192" t="s">
        <v>0</v>
      </c>
      <c r="H5917" s="191">
        <v>0.17884659999999999</v>
      </c>
      <c r="I5917" s="190">
        <v>8.93</v>
      </c>
      <c r="J5917" s="189">
        <v>3.49</v>
      </c>
    </row>
    <row r="5918" spans="1:10" ht="14.25" customHeight="1" x14ac:dyDescent="0.25">
      <c r="A5918" s="239" t="s">
        <v>2627</v>
      </c>
      <c r="B5918" s="240"/>
      <c r="C5918" s="240"/>
      <c r="D5918" s="240"/>
      <c r="E5918" s="241"/>
      <c r="F5918" s="188">
        <v>2.75</v>
      </c>
      <c r="G5918" s="239" t="s">
        <v>2626</v>
      </c>
      <c r="H5918" s="240"/>
      <c r="I5918" s="241"/>
      <c r="J5918" s="188">
        <v>52.56</v>
      </c>
    </row>
    <row r="5919" spans="1:10" ht="14.25" customHeight="1" x14ac:dyDescent="0.25">
      <c r="A5919" s="239" t="s">
        <v>2625</v>
      </c>
      <c r="B5919" s="240"/>
      <c r="C5919" s="240"/>
      <c r="D5919" s="240"/>
      <c r="E5919" s="241"/>
      <c r="F5919" s="188">
        <v>3.27</v>
      </c>
      <c r="G5919" s="239" t="s">
        <v>2624</v>
      </c>
      <c r="H5919" s="240"/>
      <c r="I5919" s="241"/>
      <c r="J5919" s="188">
        <v>11.81</v>
      </c>
    </row>
    <row r="5920" spans="1:10" ht="14.25" customHeight="1" x14ac:dyDescent="0.25">
      <c r="A5920" s="239" t="s">
        <v>2623</v>
      </c>
      <c r="B5920" s="240"/>
      <c r="C5920" s="240"/>
      <c r="D5920" s="240"/>
      <c r="E5920" s="241"/>
      <c r="F5920" s="188">
        <v>6.02</v>
      </c>
      <c r="G5920" s="239" t="s">
        <v>2622</v>
      </c>
      <c r="H5920" s="240"/>
      <c r="I5920" s="241"/>
      <c r="J5920" s="188">
        <v>64.37</v>
      </c>
    </row>
    <row r="5921" spans="1:10" ht="14.25" customHeight="1" x14ac:dyDescent="0.25">
      <c r="A5921" s="196" t="s">
        <v>1246</v>
      </c>
      <c r="B5921" s="196" t="s">
        <v>2630</v>
      </c>
      <c r="C5921" s="196" t="s">
        <v>3114</v>
      </c>
      <c r="D5921" s="233" t="s">
        <v>773</v>
      </c>
      <c r="E5921" s="234"/>
      <c r="F5921" s="234"/>
      <c r="G5921" s="234"/>
      <c r="H5921" s="234"/>
      <c r="I5921" s="235"/>
      <c r="J5921" s="196" t="s">
        <v>1</v>
      </c>
    </row>
    <row r="5922" spans="1:10" ht="14.25" customHeight="1" x14ac:dyDescent="0.25">
      <c r="A5922" s="195" t="s">
        <v>74</v>
      </c>
      <c r="B5922" s="195" t="s">
        <v>75</v>
      </c>
      <c r="C5922" s="195" t="s">
        <v>29</v>
      </c>
      <c r="D5922" s="236" t="s">
        <v>30</v>
      </c>
      <c r="E5922" s="237"/>
      <c r="F5922" s="238"/>
      <c r="G5922" s="195" t="s">
        <v>2635</v>
      </c>
      <c r="H5922" s="195" t="s">
        <v>1465</v>
      </c>
      <c r="I5922" s="194" t="s">
        <v>2634</v>
      </c>
      <c r="J5922" s="193" t="s">
        <v>76</v>
      </c>
    </row>
    <row r="5923" spans="1:10" ht="22.9" customHeight="1" x14ac:dyDescent="0.25">
      <c r="A5923" s="192" t="s">
        <v>2643</v>
      </c>
      <c r="B5923" s="192" t="s">
        <v>2630</v>
      </c>
      <c r="C5923" s="192" t="s">
        <v>3113</v>
      </c>
      <c r="D5923" s="230" t="s">
        <v>2334</v>
      </c>
      <c r="E5923" s="231"/>
      <c r="F5923" s="232"/>
      <c r="G5923" s="192" t="s">
        <v>1</v>
      </c>
      <c r="H5923" s="191">
        <v>2</v>
      </c>
      <c r="I5923" s="190">
        <v>1.0126999999999999</v>
      </c>
      <c r="J5923" s="189">
        <v>2.0299999999999998</v>
      </c>
    </row>
    <row r="5924" spans="1:10" ht="14.25" customHeight="1" x14ac:dyDescent="0.25">
      <c r="A5924" s="192" t="s">
        <v>2643</v>
      </c>
      <c r="B5924" s="192" t="s">
        <v>2630</v>
      </c>
      <c r="C5924" s="192" t="s">
        <v>3112</v>
      </c>
      <c r="D5924" s="230" t="s">
        <v>1826</v>
      </c>
      <c r="E5924" s="231"/>
      <c r="F5924" s="232"/>
      <c r="G5924" s="192" t="s">
        <v>1</v>
      </c>
      <c r="H5924" s="191">
        <v>1</v>
      </c>
      <c r="I5924" s="190">
        <v>41.236499999999999</v>
      </c>
      <c r="J5924" s="189">
        <v>41.24</v>
      </c>
    </row>
    <row r="5925" spans="1:10" ht="14.25" customHeight="1" x14ac:dyDescent="0.25">
      <c r="A5925" s="192" t="s">
        <v>2631</v>
      </c>
      <c r="B5925" s="192" t="s">
        <v>2630</v>
      </c>
      <c r="C5925" s="192" t="s">
        <v>2902</v>
      </c>
      <c r="D5925" s="230" t="s">
        <v>2901</v>
      </c>
      <c r="E5925" s="231"/>
      <c r="F5925" s="232"/>
      <c r="G5925" s="192" t="s">
        <v>0</v>
      </c>
      <c r="H5925" s="191">
        <v>0.14091029999999999</v>
      </c>
      <c r="I5925" s="190">
        <v>6.46</v>
      </c>
      <c r="J5925" s="189">
        <v>1.99</v>
      </c>
    </row>
    <row r="5926" spans="1:10" ht="14.25" customHeight="1" x14ac:dyDescent="0.25">
      <c r="A5926" s="192" t="s">
        <v>2631</v>
      </c>
      <c r="B5926" s="192" t="s">
        <v>2630</v>
      </c>
      <c r="C5926" s="192" t="s">
        <v>2870</v>
      </c>
      <c r="D5926" s="230" t="s">
        <v>2869</v>
      </c>
      <c r="E5926" s="231"/>
      <c r="F5926" s="232"/>
      <c r="G5926" s="192" t="s">
        <v>0</v>
      </c>
      <c r="H5926" s="191">
        <v>0.14091029999999999</v>
      </c>
      <c r="I5926" s="190">
        <v>8.93</v>
      </c>
      <c r="J5926" s="189">
        <v>2.75</v>
      </c>
    </row>
    <row r="5927" spans="1:10" ht="14.25" customHeight="1" x14ac:dyDescent="0.25">
      <c r="A5927" s="239" t="s">
        <v>2627</v>
      </c>
      <c r="B5927" s="240"/>
      <c r="C5927" s="240"/>
      <c r="D5927" s="240"/>
      <c r="E5927" s="241"/>
      <c r="F5927" s="188">
        <v>2.17</v>
      </c>
      <c r="G5927" s="239" t="s">
        <v>2626</v>
      </c>
      <c r="H5927" s="240"/>
      <c r="I5927" s="241"/>
      <c r="J5927" s="188">
        <v>50.28</v>
      </c>
    </row>
    <row r="5928" spans="1:10" ht="14.25" customHeight="1" x14ac:dyDescent="0.25">
      <c r="A5928" s="239" t="s">
        <v>2625</v>
      </c>
      <c r="B5928" s="240"/>
      <c r="C5928" s="240"/>
      <c r="D5928" s="240"/>
      <c r="E5928" s="241"/>
      <c r="F5928" s="188">
        <v>2.58</v>
      </c>
      <c r="G5928" s="239" t="s">
        <v>2624</v>
      </c>
      <c r="H5928" s="240"/>
      <c r="I5928" s="241"/>
      <c r="J5928" s="188">
        <v>11.3</v>
      </c>
    </row>
    <row r="5929" spans="1:10" ht="14.25" customHeight="1" x14ac:dyDescent="0.25">
      <c r="A5929" s="239" t="s">
        <v>2623</v>
      </c>
      <c r="B5929" s="240"/>
      <c r="C5929" s="240"/>
      <c r="D5929" s="240"/>
      <c r="E5929" s="241"/>
      <c r="F5929" s="188">
        <v>4.75</v>
      </c>
      <c r="G5929" s="239" t="s">
        <v>2622</v>
      </c>
      <c r="H5929" s="240"/>
      <c r="I5929" s="241"/>
      <c r="J5929" s="188">
        <v>61.58</v>
      </c>
    </row>
    <row r="5930" spans="1:10" ht="14.25" customHeight="1" x14ac:dyDescent="0.25">
      <c r="A5930" s="196" t="s">
        <v>1247</v>
      </c>
      <c r="B5930" s="196" t="s">
        <v>2630</v>
      </c>
      <c r="C5930" s="196" t="s">
        <v>3111</v>
      </c>
      <c r="D5930" s="233" t="s">
        <v>774</v>
      </c>
      <c r="E5930" s="234"/>
      <c r="F5930" s="234"/>
      <c r="G5930" s="234"/>
      <c r="H5930" s="234"/>
      <c r="I5930" s="235"/>
      <c r="J5930" s="196" t="s">
        <v>1</v>
      </c>
    </row>
    <row r="5931" spans="1:10" ht="14.25" customHeight="1" x14ac:dyDescent="0.25">
      <c r="A5931" s="195" t="s">
        <v>74</v>
      </c>
      <c r="B5931" s="195" t="s">
        <v>75</v>
      </c>
      <c r="C5931" s="195" t="s">
        <v>29</v>
      </c>
      <c r="D5931" s="236" t="s">
        <v>30</v>
      </c>
      <c r="E5931" s="237"/>
      <c r="F5931" s="238"/>
      <c r="G5931" s="195" t="s">
        <v>2635</v>
      </c>
      <c r="H5931" s="195" t="s">
        <v>1465</v>
      </c>
      <c r="I5931" s="194" t="s">
        <v>2634</v>
      </c>
      <c r="J5931" s="193" t="s">
        <v>76</v>
      </c>
    </row>
    <row r="5932" spans="1:10" ht="10.9" customHeight="1" x14ac:dyDescent="0.25"/>
    <row r="5933" spans="1:10" ht="11.25" customHeight="1" x14ac:dyDescent="0.25">
      <c r="A5933" s="242" t="s">
        <v>2621</v>
      </c>
      <c r="B5933" s="242"/>
      <c r="C5933" s="242"/>
      <c r="D5933" s="242"/>
      <c r="E5933" s="242"/>
      <c r="F5933" s="242"/>
      <c r="G5933" s="242"/>
      <c r="H5933" s="242"/>
      <c r="I5933" s="242"/>
      <c r="J5933" s="242"/>
    </row>
    <row r="5934" spans="1:10" ht="11.25" customHeight="1" x14ac:dyDescent="0.25">
      <c r="A5934" s="242" t="s">
        <v>2620</v>
      </c>
      <c r="B5934" s="242"/>
      <c r="C5934" s="242"/>
      <c r="D5934" s="242"/>
      <c r="E5934" s="242"/>
      <c r="F5934" s="242"/>
      <c r="G5934" s="242"/>
      <c r="H5934" s="242"/>
      <c r="I5934" s="242"/>
      <c r="J5934" s="242"/>
    </row>
    <row r="5935" spans="1:10" ht="11.25" customHeight="1" x14ac:dyDescent="0.25">
      <c r="A5935" s="242" t="s">
        <v>2619</v>
      </c>
      <c r="B5935" s="242"/>
      <c r="C5935" s="242"/>
      <c r="D5935" s="242"/>
      <c r="E5935" s="242"/>
      <c r="F5935" s="242"/>
      <c r="G5935" s="242"/>
      <c r="H5935" s="242"/>
      <c r="I5935" s="242"/>
      <c r="J5935" s="242"/>
    </row>
    <row r="5936" spans="1:10" ht="70.900000000000006" customHeight="1" x14ac:dyDescent="0.25"/>
    <row r="5937" spans="1:10" ht="14.25" customHeight="1" x14ac:dyDescent="0.25">
      <c r="A5937" s="210" t="s">
        <v>2673</v>
      </c>
      <c r="B5937" s="211"/>
      <c r="C5937" s="211"/>
      <c r="D5937" s="211"/>
      <c r="E5937" s="211"/>
      <c r="F5937" s="211"/>
      <c r="G5937" s="211"/>
      <c r="H5937" s="211"/>
      <c r="I5937" s="211"/>
      <c r="J5937" s="212"/>
    </row>
    <row r="5938" spans="1:10" ht="14.25" customHeight="1" x14ac:dyDescent="0.25">
      <c r="A5938" s="200" t="s">
        <v>2672</v>
      </c>
      <c r="B5938" s="213" t="s">
        <v>77</v>
      </c>
      <c r="C5938" s="214"/>
      <c r="D5938" s="214"/>
      <c r="E5938" s="214"/>
      <c r="F5938" s="214"/>
      <c r="G5938" s="214"/>
      <c r="H5938" s="215"/>
      <c r="I5938" s="197" t="s">
        <v>2671</v>
      </c>
      <c r="J5938" s="192" t="s">
        <v>3110</v>
      </c>
    </row>
    <row r="5939" spans="1:10" ht="14.25" customHeight="1" x14ac:dyDescent="0.25">
      <c r="A5939" s="200" t="s">
        <v>81</v>
      </c>
      <c r="B5939" s="213" t="s">
        <v>85</v>
      </c>
      <c r="C5939" s="214"/>
      <c r="D5939" s="214"/>
      <c r="E5939" s="214"/>
      <c r="F5939" s="214"/>
      <c r="G5939" s="214"/>
      <c r="H5939" s="215"/>
      <c r="I5939" s="197" t="s">
        <v>2669</v>
      </c>
      <c r="J5939" s="202">
        <v>45477</v>
      </c>
    </row>
    <row r="5940" spans="1:10" ht="14.25" customHeight="1" x14ac:dyDescent="0.25">
      <c r="A5940" s="199" t="s">
        <v>2668</v>
      </c>
      <c r="B5940" s="213" t="s">
        <v>2667</v>
      </c>
      <c r="C5940" s="214"/>
      <c r="D5940" s="214"/>
      <c r="E5940" s="214"/>
      <c r="F5940" s="214"/>
      <c r="G5940" s="214"/>
      <c r="H5940" s="215"/>
      <c r="I5940" s="216" t="s">
        <v>2666</v>
      </c>
      <c r="J5940" s="217"/>
    </row>
    <row r="5941" spans="1:10" ht="14.25" customHeight="1" x14ac:dyDescent="0.25">
      <c r="A5941" s="218" t="s">
        <v>2665</v>
      </c>
      <c r="B5941" s="221" t="s">
        <v>2664</v>
      </c>
      <c r="C5941" s="222"/>
      <c r="D5941" s="222"/>
      <c r="E5941" s="222"/>
      <c r="F5941" s="222"/>
      <c r="G5941" s="222"/>
      <c r="H5941" s="223"/>
      <c r="I5941" s="197" t="s">
        <v>2663</v>
      </c>
      <c r="J5941" s="192" t="s">
        <v>2662</v>
      </c>
    </row>
    <row r="5942" spans="1:10" ht="14.25" customHeight="1" x14ac:dyDescent="0.25">
      <c r="A5942" s="219"/>
      <c r="B5942" s="224"/>
      <c r="C5942" s="225"/>
      <c r="D5942" s="225"/>
      <c r="E5942" s="225"/>
      <c r="F5942" s="225"/>
      <c r="G5942" s="225"/>
      <c r="H5942" s="226"/>
      <c r="I5942" s="198" t="s">
        <v>2661</v>
      </c>
      <c r="J5942" s="192" t="s">
        <v>2660</v>
      </c>
    </row>
    <row r="5943" spans="1:10" ht="14.25" customHeight="1" x14ac:dyDescent="0.25">
      <c r="A5943" s="219"/>
      <c r="B5943" s="224"/>
      <c r="C5943" s="225"/>
      <c r="D5943" s="225"/>
      <c r="E5943" s="225"/>
      <c r="F5943" s="225"/>
      <c r="G5943" s="225"/>
      <c r="H5943" s="226"/>
      <c r="I5943" s="216" t="s">
        <v>27</v>
      </c>
      <c r="J5943" s="217"/>
    </row>
    <row r="5944" spans="1:10" ht="14.25" customHeight="1" x14ac:dyDescent="0.25">
      <c r="A5944" s="219"/>
      <c r="B5944" s="227"/>
      <c r="C5944" s="228"/>
      <c r="D5944" s="228"/>
      <c r="E5944" s="228"/>
      <c r="F5944" s="228"/>
      <c r="G5944" s="228"/>
      <c r="H5944" s="229"/>
      <c r="I5944" s="197" t="s">
        <v>2659</v>
      </c>
      <c r="J5944" s="192" t="s">
        <v>2658</v>
      </c>
    </row>
    <row r="5945" spans="1:10" ht="14.25" customHeight="1" x14ac:dyDescent="0.25">
      <c r="A5945" s="220"/>
      <c r="B5945" s="230" t="s">
        <v>2383</v>
      </c>
      <c r="C5945" s="231"/>
      <c r="D5945" s="232"/>
      <c r="E5945" s="230" t="s">
        <v>2383</v>
      </c>
      <c r="F5945" s="231"/>
      <c r="G5945" s="231"/>
      <c r="H5945" s="232"/>
      <c r="I5945" s="197" t="s">
        <v>2657</v>
      </c>
      <c r="J5945" s="192" t="s">
        <v>2383</v>
      </c>
    </row>
    <row r="5946" spans="1:10" ht="14.25" customHeight="1" x14ac:dyDescent="0.25">
      <c r="A5946" s="197" t="s">
        <v>2656</v>
      </c>
      <c r="B5946" s="230" t="s">
        <v>2655</v>
      </c>
      <c r="C5946" s="231"/>
      <c r="D5946" s="231"/>
      <c r="E5946" s="231"/>
      <c r="F5946" s="231"/>
      <c r="G5946" s="231"/>
      <c r="H5946" s="231"/>
      <c r="I5946" s="231"/>
      <c r="J5946" s="232"/>
    </row>
    <row r="5947" spans="1:10" ht="22.9" customHeight="1" x14ac:dyDescent="0.25">
      <c r="A5947" s="192" t="s">
        <v>2643</v>
      </c>
      <c r="B5947" s="192" t="s">
        <v>2630</v>
      </c>
      <c r="C5947" s="192" t="s">
        <v>3109</v>
      </c>
      <c r="D5947" s="230" t="s">
        <v>2463</v>
      </c>
      <c r="E5947" s="231"/>
      <c r="F5947" s="232"/>
      <c r="G5947" s="192" t="s">
        <v>1</v>
      </c>
      <c r="H5947" s="191">
        <v>2</v>
      </c>
      <c r="I5947" s="190">
        <v>1.3043</v>
      </c>
      <c r="J5947" s="189">
        <v>2.61</v>
      </c>
    </row>
    <row r="5948" spans="1:10" ht="14.25" customHeight="1" x14ac:dyDescent="0.25">
      <c r="A5948" s="192" t="s">
        <v>2643</v>
      </c>
      <c r="B5948" s="192" t="s">
        <v>2630</v>
      </c>
      <c r="C5948" s="192" t="s">
        <v>3108</v>
      </c>
      <c r="D5948" s="230" t="s">
        <v>2319</v>
      </c>
      <c r="E5948" s="231"/>
      <c r="F5948" s="232"/>
      <c r="G5948" s="192" t="s">
        <v>1</v>
      </c>
      <c r="H5948" s="191">
        <v>1</v>
      </c>
      <c r="I5948" s="190">
        <v>40.596400000000003</v>
      </c>
      <c r="J5948" s="189">
        <v>40.6</v>
      </c>
    </row>
    <row r="5949" spans="1:10" ht="14.25" customHeight="1" x14ac:dyDescent="0.25">
      <c r="A5949" s="192" t="s">
        <v>2631</v>
      </c>
      <c r="B5949" s="192" t="s">
        <v>2630</v>
      </c>
      <c r="C5949" s="192" t="s">
        <v>2902</v>
      </c>
      <c r="D5949" s="230" t="s">
        <v>2901</v>
      </c>
      <c r="E5949" s="231"/>
      <c r="F5949" s="232"/>
      <c r="G5949" s="192" t="s">
        <v>0</v>
      </c>
      <c r="H5949" s="191">
        <v>0.24607999999999999</v>
      </c>
      <c r="I5949" s="190">
        <v>6.46</v>
      </c>
      <c r="J5949" s="189">
        <v>3.48</v>
      </c>
    </row>
    <row r="5950" spans="1:10" ht="14.25" customHeight="1" x14ac:dyDescent="0.25">
      <c r="A5950" s="192" t="s">
        <v>2631</v>
      </c>
      <c r="B5950" s="192" t="s">
        <v>2630</v>
      </c>
      <c r="C5950" s="192" t="s">
        <v>2870</v>
      </c>
      <c r="D5950" s="230" t="s">
        <v>2869</v>
      </c>
      <c r="E5950" s="231"/>
      <c r="F5950" s="232"/>
      <c r="G5950" s="192" t="s">
        <v>0</v>
      </c>
      <c r="H5950" s="191">
        <v>0.24607999999999999</v>
      </c>
      <c r="I5950" s="190">
        <v>8.93</v>
      </c>
      <c r="J5950" s="189">
        <v>4.8099999999999996</v>
      </c>
    </row>
    <row r="5951" spans="1:10" ht="14.25" customHeight="1" x14ac:dyDescent="0.25">
      <c r="A5951" s="239" t="s">
        <v>2627</v>
      </c>
      <c r="B5951" s="240"/>
      <c r="C5951" s="240"/>
      <c r="D5951" s="240"/>
      <c r="E5951" s="241"/>
      <c r="F5951" s="188">
        <v>3.79</v>
      </c>
      <c r="G5951" s="239" t="s">
        <v>2626</v>
      </c>
      <c r="H5951" s="240"/>
      <c r="I5951" s="241"/>
      <c r="J5951" s="188">
        <v>55.46</v>
      </c>
    </row>
    <row r="5952" spans="1:10" ht="14.25" customHeight="1" x14ac:dyDescent="0.25">
      <c r="A5952" s="239" t="s">
        <v>2625</v>
      </c>
      <c r="B5952" s="240"/>
      <c r="C5952" s="240"/>
      <c r="D5952" s="240"/>
      <c r="E5952" s="241"/>
      <c r="F5952" s="188">
        <v>4.49</v>
      </c>
      <c r="G5952" s="239" t="s">
        <v>2624</v>
      </c>
      <c r="H5952" s="240"/>
      <c r="I5952" s="241"/>
      <c r="J5952" s="188">
        <v>12.46</v>
      </c>
    </row>
    <row r="5953" spans="1:10" ht="14.25" customHeight="1" x14ac:dyDescent="0.25">
      <c r="A5953" s="239" t="s">
        <v>2623</v>
      </c>
      <c r="B5953" s="240"/>
      <c r="C5953" s="240"/>
      <c r="D5953" s="240"/>
      <c r="E5953" s="241"/>
      <c r="F5953" s="188">
        <v>8.2799999999999994</v>
      </c>
      <c r="G5953" s="239" t="s">
        <v>2622</v>
      </c>
      <c r="H5953" s="240"/>
      <c r="I5953" s="241"/>
      <c r="J5953" s="188">
        <v>67.92</v>
      </c>
    </row>
    <row r="5954" spans="1:10" ht="14.25" customHeight="1" x14ac:dyDescent="0.25">
      <c r="A5954" s="196" t="s">
        <v>1248</v>
      </c>
      <c r="B5954" s="196" t="s">
        <v>2630</v>
      </c>
      <c r="C5954" s="196" t="s">
        <v>3107</v>
      </c>
      <c r="D5954" s="233" t="s">
        <v>775</v>
      </c>
      <c r="E5954" s="234"/>
      <c r="F5954" s="234"/>
      <c r="G5954" s="234"/>
      <c r="H5954" s="234"/>
      <c r="I5954" s="235"/>
      <c r="J5954" s="196" t="s">
        <v>1</v>
      </c>
    </row>
    <row r="5955" spans="1:10" ht="14.25" customHeight="1" x14ac:dyDescent="0.25">
      <c r="A5955" s="195" t="s">
        <v>74</v>
      </c>
      <c r="B5955" s="195" t="s">
        <v>75</v>
      </c>
      <c r="C5955" s="195" t="s">
        <v>29</v>
      </c>
      <c r="D5955" s="236" t="s">
        <v>30</v>
      </c>
      <c r="E5955" s="237"/>
      <c r="F5955" s="238"/>
      <c r="G5955" s="195" t="s">
        <v>2635</v>
      </c>
      <c r="H5955" s="195" t="s">
        <v>1465</v>
      </c>
      <c r="I5955" s="194" t="s">
        <v>2634</v>
      </c>
      <c r="J5955" s="193" t="s">
        <v>76</v>
      </c>
    </row>
    <row r="5956" spans="1:10" ht="14.25" customHeight="1" x14ac:dyDescent="0.25">
      <c r="A5956" s="192" t="s">
        <v>2643</v>
      </c>
      <c r="B5956" s="192" t="s">
        <v>2630</v>
      </c>
      <c r="C5956" s="192" t="s">
        <v>3106</v>
      </c>
      <c r="D5956" s="230" t="s">
        <v>2004</v>
      </c>
      <c r="E5956" s="231"/>
      <c r="F5956" s="232"/>
      <c r="G5956" s="192" t="s">
        <v>1</v>
      </c>
      <c r="H5956" s="191">
        <v>1</v>
      </c>
      <c r="I5956" s="190">
        <v>275.56319999999999</v>
      </c>
      <c r="J5956" s="189">
        <v>275.56</v>
      </c>
    </row>
    <row r="5957" spans="1:10" ht="22.9" customHeight="1" x14ac:dyDescent="0.25">
      <c r="A5957" s="192" t="s">
        <v>2643</v>
      </c>
      <c r="B5957" s="192" t="s">
        <v>2630</v>
      </c>
      <c r="C5957" s="192" t="s">
        <v>3105</v>
      </c>
      <c r="D5957" s="230" t="s">
        <v>2470</v>
      </c>
      <c r="E5957" s="231"/>
      <c r="F5957" s="232"/>
      <c r="G5957" s="192" t="s">
        <v>1</v>
      </c>
      <c r="H5957" s="191">
        <v>3</v>
      </c>
      <c r="I5957" s="190">
        <v>4.1966000000000001</v>
      </c>
      <c r="J5957" s="189">
        <v>12.59</v>
      </c>
    </row>
    <row r="5958" spans="1:10" ht="14.25" customHeight="1" x14ac:dyDescent="0.25">
      <c r="A5958" s="192" t="s">
        <v>2631</v>
      </c>
      <c r="B5958" s="192" t="s">
        <v>2630</v>
      </c>
      <c r="C5958" s="192" t="s">
        <v>2902</v>
      </c>
      <c r="D5958" s="230" t="s">
        <v>2901</v>
      </c>
      <c r="E5958" s="231"/>
      <c r="F5958" s="232"/>
      <c r="G5958" s="192" t="s">
        <v>0</v>
      </c>
      <c r="H5958" s="191">
        <v>1.2754943999999999</v>
      </c>
      <c r="I5958" s="190">
        <v>6.46</v>
      </c>
      <c r="J5958" s="189">
        <v>18.02</v>
      </c>
    </row>
    <row r="5959" spans="1:10" ht="14.25" customHeight="1" x14ac:dyDescent="0.25">
      <c r="A5959" s="192" t="s">
        <v>2631</v>
      </c>
      <c r="B5959" s="192" t="s">
        <v>2630</v>
      </c>
      <c r="C5959" s="192" t="s">
        <v>2870</v>
      </c>
      <c r="D5959" s="230" t="s">
        <v>2869</v>
      </c>
      <c r="E5959" s="231"/>
      <c r="F5959" s="232"/>
      <c r="G5959" s="192" t="s">
        <v>0</v>
      </c>
      <c r="H5959" s="191">
        <v>1.2754943999999999</v>
      </c>
      <c r="I5959" s="190">
        <v>8.93</v>
      </c>
      <c r="J5959" s="189">
        <v>24.91</v>
      </c>
    </row>
    <row r="5960" spans="1:10" ht="14.25" customHeight="1" x14ac:dyDescent="0.25">
      <c r="A5960" s="239" t="s">
        <v>2627</v>
      </c>
      <c r="B5960" s="240"/>
      <c r="C5960" s="240"/>
      <c r="D5960" s="240"/>
      <c r="E5960" s="241"/>
      <c r="F5960" s="188">
        <v>19.63</v>
      </c>
      <c r="G5960" s="239" t="s">
        <v>2626</v>
      </c>
      <c r="H5960" s="240"/>
      <c r="I5960" s="241"/>
      <c r="J5960" s="188">
        <v>351.66</v>
      </c>
    </row>
    <row r="5961" spans="1:10" ht="14.25" customHeight="1" x14ac:dyDescent="0.25">
      <c r="A5961" s="239" t="s">
        <v>2625</v>
      </c>
      <c r="B5961" s="240"/>
      <c r="C5961" s="240"/>
      <c r="D5961" s="240"/>
      <c r="E5961" s="241"/>
      <c r="F5961" s="188">
        <v>23.31</v>
      </c>
      <c r="G5961" s="239" t="s">
        <v>2624</v>
      </c>
      <c r="H5961" s="240"/>
      <c r="I5961" s="241"/>
      <c r="J5961" s="188">
        <v>79.02</v>
      </c>
    </row>
    <row r="5962" spans="1:10" ht="14.25" customHeight="1" x14ac:dyDescent="0.25">
      <c r="A5962" s="239" t="s">
        <v>2623</v>
      </c>
      <c r="B5962" s="240"/>
      <c r="C5962" s="240"/>
      <c r="D5962" s="240"/>
      <c r="E5962" s="241"/>
      <c r="F5962" s="188">
        <v>42.94</v>
      </c>
      <c r="G5962" s="239" t="s">
        <v>2622</v>
      </c>
      <c r="H5962" s="240"/>
      <c r="I5962" s="241"/>
      <c r="J5962" s="188">
        <v>430.68</v>
      </c>
    </row>
    <row r="5963" spans="1:10" ht="14.25" customHeight="1" x14ac:dyDescent="0.25">
      <c r="A5963" s="196" t="s">
        <v>1249</v>
      </c>
      <c r="B5963" s="196" t="s">
        <v>2642</v>
      </c>
      <c r="C5963" s="196" t="s">
        <v>3104</v>
      </c>
      <c r="D5963" s="233" t="s">
        <v>776</v>
      </c>
      <c r="E5963" s="234"/>
      <c r="F5963" s="234"/>
      <c r="G5963" s="234"/>
      <c r="H5963" s="234"/>
      <c r="I5963" s="235"/>
      <c r="J5963" s="196" t="s">
        <v>1</v>
      </c>
    </row>
    <row r="5964" spans="1:10" ht="14.25" customHeight="1" x14ac:dyDescent="0.25">
      <c r="A5964" s="195" t="s">
        <v>74</v>
      </c>
      <c r="B5964" s="195" t="s">
        <v>75</v>
      </c>
      <c r="C5964" s="195" t="s">
        <v>29</v>
      </c>
      <c r="D5964" s="236" t="s">
        <v>30</v>
      </c>
      <c r="E5964" s="237"/>
      <c r="F5964" s="238"/>
      <c r="G5964" s="195" t="s">
        <v>2635</v>
      </c>
      <c r="H5964" s="195" t="s">
        <v>1465</v>
      </c>
      <c r="I5964" s="194" t="s">
        <v>2634</v>
      </c>
      <c r="J5964" s="193" t="s">
        <v>76</v>
      </c>
    </row>
    <row r="5965" spans="1:10" ht="14.25" customHeight="1" x14ac:dyDescent="0.25">
      <c r="A5965" s="192" t="s">
        <v>2643</v>
      </c>
      <c r="B5965" s="192" t="s">
        <v>2642</v>
      </c>
      <c r="C5965" s="192" t="s">
        <v>1860</v>
      </c>
      <c r="D5965" s="230" t="s">
        <v>1861</v>
      </c>
      <c r="E5965" s="231"/>
      <c r="F5965" s="232"/>
      <c r="G5965" s="192" t="s">
        <v>1</v>
      </c>
      <c r="H5965" s="191">
        <v>1</v>
      </c>
      <c r="I5965" s="190">
        <v>321.9522</v>
      </c>
      <c r="J5965" s="189">
        <v>321.95</v>
      </c>
    </row>
    <row r="5966" spans="1:10" ht="14.25" customHeight="1" x14ac:dyDescent="0.25">
      <c r="A5966" s="192" t="s">
        <v>2631</v>
      </c>
      <c r="B5966" s="192" t="s">
        <v>2630</v>
      </c>
      <c r="C5966" s="192" t="s">
        <v>2902</v>
      </c>
      <c r="D5966" s="230" t="s">
        <v>2901</v>
      </c>
      <c r="E5966" s="231"/>
      <c r="F5966" s="232"/>
      <c r="G5966" s="192" t="s">
        <v>0</v>
      </c>
      <c r="H5966" s="191">
        <v>0.58852309999999997</v>
      </c>
      <c r="I5966" s="190">
        <v>6.46</v>
      </c>
      <c r="J5966" s="189">
        <v>8.31</v>
      </c>
    </row>
    <row r="5967" spans="1:10" ht="14.25" customHeight="1" x14ac:dyDescent="0.25">
      <c r="A5967" s="192" t="s">
        <v>2631</v>
      </c>
      <c r="B5967" s="192" t="s">
        <v>2630</v>
      </c>
      <c r="C5967" s="192" t="s">
        <v>2870</v>
      </c>
      <c r="D5967" s="230" t="s">
        <v>2869</v>
      </c>
      <c r="E5967" s="231"/>
      <c r="F5967" s="232"/>
      <c r="G5967" s="192" t="s">
        <v>0</v>
      </c>
      <c r="H5967" s="191">
        <v>1.1770463</v>
      </c>
      <c r="I5967" s="190">
        <v>8.93</v>
      </c>
      <c r="J5967" s="189">
        <v>22.98</v>
      </c>
    </row>
    <row r="5968" spans="1:10" ht="14.25" customHeight="1" x14ac:dyDescent="0.25">
      <c r="A5968" s="239" t="s">
        <v>2627</v>
      </c>
      <c r="B5968" s="240"/>
      <c r="C5968" s="240"/>
      <c r="D5968" s="240"/>
      <c r="E5968" s="241"/>
      <c r="F5968" s="188">
        <v>14.31</v>
      </c>
      <c r="G5968" s="239" t="s">
        <v>2626</v>
      </c>
      <c r="H5968" s="240"/>
      <c r="I5968" s="241"/>
      <c r="J5968" s="188">
        <v>367.57</v>
      </c>
    </row>
    <row r="5969" spans="1:10" ht="14.25" customHeight="1" x14ac:dyDescent="0.25">
      <c r="A5969" s="239" t="s">
        <v>2625</v>
      </c>
      <c r="B5969" s="240"/>
      <c r="C5969" s="240"/>
      <c r="D5969" s="240"/>
      <c r="E5969" s="241"/>
      <c r="F5969" s="188">
        <v>17</v>
      </c>
      <c r="G5969" s="239" t="s">
        <v>2624</v>
      </c>
      <c r="H5969" s="240"/>
      <c r="I5969" s="241"/>
      <c r="J5969" s="188">
        <v>82.59</v>
      </c>
    </row>
    <row r="5970" spans="1:10" ht="14.25" customHeight="1" x14ac:dyDescent="0.25">
      <c r="A5970" s="239" t="s">
        <v>2623</v>
      </c>
      <c r="B5970" s="240"/>
      <c r="C5970" s="240"/>
      <c r="D5970" s="240"/>
      <c r="E5970" s="241"/>
      <c r="F5970" s="188">
        <v>31.31</v>
      </c>
      <c r="G5970" s="239" t="s">
        <v>2622</v>
      </c>
      <c r="H5970" s="240"/>
      <c r="I5970" s="241"/>
      <c r="J5970" s="188">
        <v>450.16</v>
      </c>
    </row>
    <row r="5971" spans="1:10" ht="14.25" customHeight="1" x14ac:dyDescent="0.25">
      <c r="A5971" s="196" t="s">
        <v>1250</v>
      </c>
      <c r="B5971" s="196" t="s">
        <v>2630</v>
      </c>
      <c r="C5971" s="196" t="s">
        <v>3103</v>
      </c>
      <c r="D5971" s="233" t="s">
        <v>779</v>
      </c>
      <c r="E5971" s="234"/>
      <c r="F5971" s="234"/>
      <c r="G5971" s="234"/>
      <c r="H5971" s="234"/>
      <c r="I5971" s="235"/>
      <c r="J5971" s="196" t="s">
        <v>10</v>
      </c>
    </row>
    <row r="5972" spans="1:10" ht="14.25" customHeight="1" x14ac:dyDescent="0.25">
      <c r="A5972" s="195" t="s">
        <v>74</v>
      </c>
      <c r="B5972" s="195" t="s">
        <v>75</v>
      </c>
      <c r="C5972" s="195" t="s">
        <v>29</v>
      </c>
      <c r="D5972" s="236" t="s">
        <v>30</v>
      </c>
      <c r="E5972" s="237"/>
      <c r="F5972" s="238"/>
      <c r="G5972" s="195" t="s">
        <v>2635</v>
      </c>
      <c r="H5972" s="195" t="s">
        <v>1465</v>
      </c>
      <c r="I5972" s="194" t="s">
        <v>2634</v>
      </c>
      <c r="J5972" s="193" t="s">
        <v>76</v>
      </c>
    </row>
    <row r="5973" spans="1:10" ht="14.25" customHeight="1" x14ac:dyDescent="0.25">
      <c r="A5973" s="192" t="s">
        <v>2643</v>
      </c>
      <c r="B5973" s="192" t="s">
        <v>2630</v>
      </c>
      <c r="C5973" s="192" t="s">
        <v>3102</v>
      </c>
      <c r="D5973" s="230" t="s">
        <v>2215</v>
      </c>
      <c r="E5973" s="231"/>
      <c r="F5973" s="232"/>
      <c r="G5973" s="192" t="s">
        <v>10</v>
      </c>
      <c r="H5973" s="191">
        <v>1.05</v>
      </c>
      <c r="I5973" s="190">
        <v>3.6295000000000002</v>
      </c>
      <c r="J5973" s="189">
        <v>3.81</v>
      </c>
    </row>
    <row r="5974" spans="1:10" ht="14.25" customHeight="1" x14ac:dyDescent="0.25">
      <c r="A5974" s="192" t="s">
        <v>2631</v>
      </c>
      <c r="B5974" s="192" t="s">
        <v>2630</v>
      </c>
      <c r="C5974" s="192" t="s">
        <v>2902</v>
      </c>
      <c r="D5974" s="230" t="s">
        <v>2901</v>
      </c>
      <c r="E5974" s="231"/>
      <c r="F5974" s="232"/>
      <c r="G5974" s="192" t="s">
        <v>0</v>
      </c>
      <c r="H5974" s="191">
        <v>0.1296234</v>
      </c>
      <c r="I5974" s="190">
        <v>6.46</v>
      </c>
      <c r="J5974" s="189">
        <v>1.83</v>
      </c>
    </row>
    <row r="5975" spans="1:10" ht="14.25" customHeight="1" x14ac:dyDescent="0.25">
      <c r="A5975" s="192" t="s">
        <v>2631</v>
      </c>
      <c r="B5975" s="192" t="s">
        <v>2630</v>
      </c>
      <c r="C5975" s="192" t="s">
        <v>2870</v>
      </c>
      <c r="D5975" s="230" t="s">
        <v>2869</v>
      </c>
      <c r="E5975" s="231"/>
      <c r="F5975" s="232"/>
      <c r="G5975" s="192" t="s">
        <v>0</v>
      </c>
      <c r="H5975" s="191">
        <v>0.1296234</v>
      </c>
      <c r="I5975" s="190">
        <v>8.93</v>
      </c>
      <c r="J5975" s="189">
        <v>2.5299999999999998</v>
      </c>
    </row>
    <row r="5976" spans="1:10" ht="14.25" customHeight="1" x14ac:dyDescent="0.25">
      <c r="A5976" s="239" t="s">
        <v>2627</v>
      </c>
      <c r="B5976" s="240"/>
      <c r="C5976" s="240"/>
      <c r="D5976" s="240"/>
      <c r="E5976" s="241"/>
      <c r="F5976" s="188">
        <v>1.99</v>
      </c>
      <c r="G5976" s="239" t="s">
        <v>2626</v>
      </c>
      <c r="H5976" s="240"/>
      <c r="I5976" s="241"/>
      <c r="J5976" s="188">
        <v>10.26</v>
      </c>
    </row>
    <row r="5977" spans="1:10" ht="14.25" customHeight="1" x14ac:dyDescent="0.25">
      <c r="A5977" s="239" t="s">
        <v>2625</v>
      </c>
      <c r="B5977" s="240"/>
      <c r="C5977" s="240"/>
      <c r="D5977" s="240"/>
      <c r="E5977" s="241"/>
      <c r="F5977" s="188">
        <v>2.37</v>
      </c>
      <c r="G5977" s="239" t="s">
        <v>2624</v>
      </c>
      <c r="H5977" s="240"/>
      <c r="I5977" s="241"/>
      <c r="J5977" s="188">
        <v>2.31</v>
      </c>
    </row>
    <row r="5978" spans="1:10" ht="14.25" customHeight="1" x14ac:dyDescent="0.25">
      <c r="A5978" s="239" t="s">
        <v>2623</v>
      </c>
      <c r="B5978" s="240"/>
      <c r="C5978" s="240"/>
      <c r="D5978" s="240"/>
      <c r="E5978" s="241"/>
      <c r="F5978" s="188">
        <v>4.3600000000000003</v>
      </c>
      <c r="G5978" s="239" t="s">
        <v>2622</v>
      </c>
      <c r="H5978" s="240"/>
      <c r="I5978" s="241"/>
      <c r="J5978" s="188">
        <v>12.57</v>
      </c>
    </row>
    <row r="5979" spans="1:10" ht="14.25" customHeight="1" x14ac:dyDescent="0.25">
      <c r="A5979" s="196" t="s">
        <v>1251</v>
      </c>
      <c r="B5979" s="196" t="s">
        <v>2630</v>
      </c>
      <c r="C5979" s="196" t="s">
        <v>2955</v>
      </c>
      <c r="D5979" s="233" t="s">
        <v>780</v>
      </c>
      <c r="E5979" s="234"/>
      <c r="F5979" s="234"/>
      <c r="G5979" s="234"/>
      <c r="H5979" s="234"/>
      <c r="I5979" s="235"/>
      <c r="J5979" s="196" t="s">
        <v>10</v>
      </c>
    </row>
    <row r="5980" spans="1:10" ht="14.25" customHeight="1" x14ac:dyDescent="0.25">
      <c r="A5980" s="195" t="s">
        <v>74</v>
      </c>
      <c r="B5980" s="195" t="s">
        <v>75</v>
      </c>
      <c r="C5980" s="195" t="s">
        <v>29</v>
      </c>
      <c r="D5980" s="236" t="s">
        <v>30</v>
      </c>
      <c r="E5980" s="237"/>
      <c r="F5980" s="238"/>
      <c r="G5980" s="195" t="s">
        <v>2635</v>
      </c>
      <c r="H5980" s="195" t="s">
        <v>1465</v>
      </c>
      <c r="I5980" s="194" t="s">
        <v>2634</v>
      </c>
      <c r="J5980" s="193" t="s">
        <v>76</v>
      </c>
    </row>
    <row r="5981" spans="1:10" ht="14.25" customHeight="1" x14ac:dyDescent="0.25">
      <c r="A5981" s="192" t="s">
        <v>2643</v>
      </c>
      <c r="B5981" s="192" t="s">
        <v>2630</v>
      </c>
      <c r="C5981" s="192" t="s">
        <v>2954</v>
      </c>
      <c r="D5981" s="230" t="s">
        <v>1849</v>
      </c>
      <c r="E5981" s="231"/>
      <c r="F5981" s="232"/>
      <c r="G5981" s="192" t="s">
        <v>10</v>
      </c>
      <c r="H5981" s="191">
        <v>1.1000000000000001</v>
      </c>
      <c r="I5981" s="190">
        <v>2.1225999999999998</v>
      </c>
      <c r="J5981" s="189">
        <v>2.33</v>
      </c>
    </row>
    <row r="5982" spans="1:10" ht="14.25" customHeight="1" x14ac:dyDescent="0.25">
      <c r="A5982" s="192" t="s">
        <v>2631</v>
      </c>
      <c r="B5982" s="192" t="s">
        <v>2630</v>
      </c>
      <c r="C5982" s="192" t="s">
        <v>2902</v>
      </c>
      <c r="D5982" s="230" t="s">
        <v>2901</v>
      </c>
      <c r="E5982" s="231"/>
      <c r="F5982" s="232"/>
      <c r="G5982" s="192" t="s">
        <v>0</v>
      </c>
      <c r="H5982" s="191">
        <v>0.11</v>
      </c>
      <c r="I5982" s="190">
        <v>6.46</v>
      </c>
      <c r="J5982" s="189">
        <v>1.55</v>
      </c>
    </row>
    <row r="5983" spans="1:10" ht="14.25" customHeight="1" x14ac:dyDescent="0.25">
      <c r="A5983" s="192" t="s">
        <v>2631</v>
      </c>
      <c r="B5983" s="192" t="s">
        <v>2630</v>
      </c>
      <c r="C5983" s="192" t="s">
        <v>2870</v>
      </c>
      <c r="D5983" s="230" t="s">
        <v>2869</v>
      </c>
      <c r="E5983" s="231"/>
      <c r="F5983" s="232"/>
      <c r="G5983" s="192" t="s">
        <v>0</v>
      </c>
      <c r="H5983" s="191">
        <v>0.11</v>
      </c>
      <c r="I5983" s="190">
        <v>8.93</v>
      </c>
      <c r="J5983" s="189">
        <v>2.15</v>
      </c>
    </row>
    <row r="5984" spans="1:10" ht="14.25" customHeight="1" x14ac:dyDescent="0.25">
      <c r="A5984" s="239" t="s">
        <v>2627</v>
      </c>
      <c r="B5984" s="240"/>
      <c r="C5984" s="240"/>
      <c r="D5984" s="240"/>
      <c r="E5984" s="241"/>
      <c r="F5984" s="188">
        <v>1.69</v>
      </c>
      <c r="G5984" s="239" t="s">
        <v>2626</v>
      </c>
      <c r="H5984" s="240"/>
      <c r="I5984" s="241"/>
      <c r="J5984" s="188">
        <v>7.81</v>
      </c>
    </row>
    <row r="5985" spans="1:10" ht="14.25" customHeight="1" x14ac:dyDescent="0.25">
      <c r="A5985" s="239" t="s">
        <v>2625</v>
      </c>
      <c r="B5985" s="240"/>
      <c r="C5985" s="240"/>
      <c r="D5985" s="240"/>
      <c r="E5985" s="241"/>
      <c r="F5985" s="188">
        <v>2.02</v>
      </c>
      <c r="G5985" s="239" t="s">
        <v>2624</v>
      </c>
      <c r="H5985" s="240"/>
      <c r="I5985" s="241"/>
      <c r="J5985" s="188">
        <v>1.75</v>
      </c>
    </row>
    <row r="5986" spans="1:10" ht="14.25" customHeight="1" x14ac:dyDescent="0.25">
      <c r="A5986" s="239" t="s">
        <v>2623</v>
      </c>
      <c r="B5986" s="240"/>
      <c r="C5986" s="240"/>
      <c r="D5986" s="240"/>
      <c r="E5986" s="241"/>
      <c r="F5986" s="188">
        <v>3.71</v>
      </c>
      <c r="G5986" s="239" t="s">
        <v>2622</v>
      </c>
      <c r="H5986" s="240"/>
      <c r="I5986" s="241"/>
      <c r="J5986" s="188">
        <v>9.56</v>
      </c>
    </row>
    <row r="5987" spans="1:10" ht="22.9" customHeight="1" x14ac:dyDescent="0.25">
      <c r="A5987" s="196" t="s">
        <v>1252</v>
      </c>
      <c r="B5987" s="196" t="s">
        <v>2630</v>
      </c>
      <c r="C5987" s="196" t="s">
        <v>3101</v>
      </c>
      <c r="D5987" s="233" t="s">
        <v>781</v>
      </c>
      <c r="E5987" s="234"/>
      <c r="F5987" s="234"/>
      <c r="G5987" s="234"/>
      <c r="H5987" s="234"/>
      <c r="I5987" s="235"/>
      <c r="J5987" s="196" t="s">
        <v>10</v>
      </c>
    </row>
    <row r="5988" spans="1:10" ht="14.25" customHeight="1" x14ac:dyDescent="0.25">
      <c r="A5988" s="195" t="s">
        <v>74</v>
      </c>
      <c r="B5988" s="195" t="s">
        <v>75</v>
      </c>
      <c r="C5988" s="195" t="s">
        <v>29</v>
      </c>
      <c r="D5988" s="236" t="s">
        <v>30</v>
      </c>
      <c r="E5988" s="237"/>
      <c r="F5988" s="238"/>
      <c r="G5988" s="195" t="s">
        <v>2635</v>
      </c>
      <c r="H5988" s="195" t="s">
        <v>1465</v>
      </c>
      <c r="I5988" s="194" t="s">
        <v>2634</v>
      </c>
      <c r="J5988" s="193" t="s">
        <v>76</v>
      </c>
    </row>
    <row r="5989" spans="1:10" ht="14.25" customHeight="1" x14ac:dyDescent="0.25">
      <c r="A5989" s="192" t="s">
        <v>2643</v>
      </c>
      <c r="B5989" s="192" t="s">
        <v>2630</v>
      </c>
      <c r="C5989" s="192" t="s">
        <v>3100</v>
      </c>
      <c r="D5989" s="230" t="s">
        <v>2161</v>
      </c>
      <c r="E5989" s="231"/>
      <c r="F5989" s="232"/>
      <c r="G5989" s="192" t="s">
        <v>10</v>
      </c>
      <c r="H5989" s="191">
        <v>1.1000000000000001</v>
      </c>
      <c r="I5989" s="190">
        <v>6.5378999999999996</v>
      </c>
      <c r="J5989" s="189">
        <v>7.19</v>
      </c>
    </row>
    <row r="5990" spans="1:10" ht="14.25" customHeight="1" x14ac:dyDescent="0.25">
      <c r="A5990" s="192" t="s">
        <v>2631</v>
      </c>
      <c r="B5990" s="192" t="s">
        <v>2630</v>
      </c>
      <c r="C5990" s="192" t="s">
        <v>2902</v>
      </c>
      <c r="D5990" s="230" t="s">
        <v>2901</v>
      </c>
      <c r="E5990" s="231"/>
      <c r="F5990" s="232"/>
      <c r="G5990" s="192" t="s">
        <v>0</v>
      </c>
      <c r="H5990" s="191">
        <v>7.5904399999999997E-2</v>
      </c>
      <c r="I5990" s="190">
        <v>6.46</v>
      </c>
      <c r="J5990" s="189">
        <v>1.07</v>
      </c>
    </row>
    <row r="5991" spans="1:10" ht="14.25" customHeight="1" x14ac:dyDescent="0.25">
      <c r="A5991" s="192" t="s">
        <v>2631</v>
      </c>
      <c r="B5991" s="192" t="s">
        <v>2630</v>
      </c>
      <c r="C5991" s="192" t="s">
        <v>2870</v>
      </c>
      <c r="D5991" s="230" t="s">
        <v>2869</v>
      </c>
      <c r="E5991" s="231"/>
      <c r="F5991" s="232"/>
      <c r="G5991" s="192" t="s">
        <v>0</v>
      </c>
      <c r="H5991" s="191">
        <v>7.5904399999999997E-2</v>
      </c>
      <c r="I5991" s="190">
        <v>8.93</v>
      </c>
      <c r="J5991" s="189">
        <v>1.48</v>
      </c>
    </row>
    <row r="5992" spans="1:10" ht="14.25" customHeight="1" x14ac:dyDescent="0.25">
      <c r="A5992" s="239" t="s">
        <v>2627</v>
      </c>
      <c r="B5992" s="240"/>
      <c r="C5992" s="240"/>
      <c r="D5992" s="240"/>
      <c r="E5992" s="241"/>
      <c r="F5992" s="188">
        <v>1.17</v>
      </c>
      <c r="G5992" s="239" t="s">
        <v>2626</v>
      </c>
      <c r="H5992" s="240"/>
      <c r="I5992" s="241"/>
      <c r="J5992" s="188">
        <v>10.97</v>
      </c>
    </row>
    <row r="5993" spans="1:10" ht="14.25" customHeight="1" x14ac:dyDescent="0.25">
      <c r="A5993" s="239" t="s">
        <v>2625</v>
      </c>
      <c r="B5993" s="240"/>
      <c r="C5993" s="240"/>
      <c r="D5993" s="240"/>
      <c r="E5993" s="241"/>
      <c r="F5993" s="188">
        <v>1.39</v>
      </c>
      <c r="G5993" s="239" t="s">
        <v>2624</v>
      </c>
      <c r="H5993" s="240"/>
      <c r="I5993" s="241"/>
      <c r="J5993" s="188">
        <v>2.46</v>
      </c>
    </row>
    <row r="5994" spans="1:10" ht="14.25" customHeight="1" x14ac:dyDescent="0.25">
      <c r="A5994" s="239" t="s">
        <v>2623</v>
      </c>
      <c r="B5994" s="240"/>
      <c r="C5994" s="240"/>
      <c r="D5994" s="240"/>
      <c r="E5994" s="241"/>
      <c r="F5994" s="188">
        <v>2.56</v>
      </c>
      <c r="G5994" s="239" t="s">
        <v>2622</v>
      </c>
      <c r="H5994" s="240"/>
      <c r="I5994" s="241"/>
      <c r="J5994" s="188">
        <v>13.43</v>
      </c>
    </row>
    <row r="5995" spans="1:10" ht="22.9" customHeight="1" x14ac:dyDescent="0.25">
      <c r="A5995" s="196" t="s">
        <v>1253</v>
      </c>
      <c r="B5995" s="196" t="s">
        <v>2630</v>
      </c>
      <c r="C5995" s="196" t="s">
        <v>3099</v>
      </c>
      <c r="D5995" s="233" t="s">
        <v>782</v>
      </c>
      <c r="E5995" s="234"/>
      <c r="F5995" s="234"/>
      <c r="G5995" s="234"/>
      <c r="H5995" s="234"/>
      <c r="I5995" s="235"/>
      <c r="J5995" s="196" t="s">
        <v>10</v>
      </c>
    </row>
    <row r="5996" spans="1:10" ht="14.25" customHeight="1" x14ac:dyDescent="0.25">
      <c r="A5996" s="195" t="s">
        <v>74</v>
      </c>
      <c r="B5996" s="195" t="s">
        <v>75</v>
      </c>
      <c r="C5996" s="195" t="s">
        <v>29</v>
      </c>
      <c r="D5996" s="236" t="s">
        <v>30</v>
      </c>
      <c r="E5996" s="237"/>
      <c r="F5996" s="238"/>
      <c r="G5996" s="195" t="s">
        <v>2635</v>
      </c>
      <c r="H5996" s="195" t="s">
        <v>1465</v>
      </c>
      <c r="I5996" s="194" t="s">
        <v>2634</v>
      </c>
      <c r="J5996" s="193" t="s">
        <v>76</v>
      </c>
    </row>
    <row r="5997" spans="1:10" ht="14.25" customHeight="1" x14ac:dyDescent="0.25">
      <c r="A5997" s="192" t="s">
        <v>2643</v>
      </c>
      <c r="B5997" s="192" t="s">
        <v>2630</v>
      </c>
      <c r="C5997" s="192" t="s">
        <v>3098</v>
      </c>
      <c r="D5997" s="230" t="s">
        <v>1819</v>
      </c>
      <c r="E5997" s="231"/>
      <c r="F5997" s="232"/>
      <c r="G5997" s="192" t="s">
        <v>10</v>
      </c>
      <c r="H5997" s="191">
        <v>1.1000000000000001</v>
      </c>
      <c r="I5997" s="190">
        <v>9.1547000000000001</v>
      </c>
      <c r="J5997" s="189">
        <v>10.07</v>
      </c>
    </row>
    <row r="5998" spans="1:10" ht="14.25" customHeight="1" x14ac:dyDescent="0.25">
      <c r="A5998" s="192" t="s">
        <v>2631</v>
      </c>
      <c r="B5998" s="192" t="s">
        <v>2630</v>
      </c>
      <c r="C5998" s="192" t="s">
        <v>2902</v>
      </c>
      <c r="D5998" s="230" t="s">
        <v>2901</v>
      </c>
      <c r="E5998" s="231"/>
      <c r="F5998" s="232"/>
      <c r="G5998" s="192" t="s">
        <v>0</v>
      </c>
      <c r="H5998" s="191">
        <v>0.12081409999999999</v>
      </c>
      <c r="I5998" s="190">
        <v>6.46</v>
      </c>
      <c r="J5998" s="189">
        <v>1.71</v>
      </c>
    </row>
    <row r="5999" spans="1:10" ht="14.25" customHeight="1" x14ac:dyDescent="0.25">
      <c r="A5999" s="192" t="s">
        <v>2631</v>
      </c>
      <c r="B5999" s="192" t="s">
        <v>2630</v>
      </c>
      <c r="C5999" s="192" t="s">
        <v>2870</v>
      </c>
      <c r="D5999" s="230" t="s">
        <v>2869</v>
      </c>
      <c r="E5999" s="231"/>
      <c r="F5999" s="232"/>
      <c r="G5999" s="192" t="s">
        <v>0</v>
      </c>
      <c r="H5999" s="191">
        <v>0.12081409999999999</v>
      </c>
      <c r="I5999" s="190">
        <v>8.93</v>
      </c>
      <c r="J5999" s="189">
        <v>2.36</v>
      </c>
    </row>
    <row r="6000" spans="1:10" ht="14.25" customHeight="1" x14ac:dyDescent="0.25">
      <c r="A6000" s="239" t="s">
        <v>2627</v>
      </c>
      <c r="B6000" s="240"/>
      <c r="C6000" s="240"/>
      <c r="D6000" s="240"/>
      <c r="E6000" s="241"/>
      <c r="F6000" s="188">
        <v>1.86</v>
      </c>
      <c r="G6000" s="239" t="s">
        <v>2626</v>
      </c>
      <c r="H6000" s="240"/>
      <c r="I6000" s="241"/>
      <c r="J6000" s="188">
        <v>16.09</v>
      </c>
    </row>
    <row r="6001" spans="1:10" ht="14.25" customHeight="1" x14ac:dyDescent="0.25">
      <c r="A6001" s="239" t="s">
        <v>2625</v>
      </c>
      <c r="B6001" s="240"/>
      <c r="C6001" s="240"/>
      <c r="D6001" s="240"/>
      <c r="E6001" s="241"/>
      <c r="F6001" s="188">
        <v>2.21</v>
      </c>
      <c r="G6001" s="239" t="s">
        <v>2624</v>
      </c>
      <c r="H6001" s="240"/>
      <c r="I6001" s="241"/>
      <c r="J6001" s="188">
        <v>3.62</v>
      </c>
    </row>
    <row r="6002" spans="1:10" ht="14.25" customHeight="1" x14ac:dyDescent="0.25">
      <c r="A6002" s="239" t="s">
        <v>2623</v>
      </c>
      <c r="B6002" s="240"/>
      <c r="C6002" s="240"/>
      <c r="D6002" s="240"/>
      <c r="E6002" s="241"/>
      <c r="F6002" s="188">
        <v>4.07</v>
      </c>
      <c r="G6002" s="239" t="s">
        <v>2622</v>
      </c>
      <c r="H6002" s="240"/>
      <c r="I6002" s="241"/>
      <c r="J6002" s="188">
        <v>19.71</v>
      </c>
    </row>
    <row r="6003" spans="1:10" ht="14.25" customHeight="1" x14ac:dyDescent="0.25">
      <c r="A6003" s="196" t="s">
        <v>1254</v>
      </c>
      <c r="B6003" s="196" t="s">
        <v>2642</v>
      </c>
      <c r="C6003" s="196" t="s">
        <v>2953</v>
      </c>
      <c r="D6003" s="233" t="s">
        <v>783</v>
      </c>
      <c r="E6003" s="234"/>
      <c r="F6003" s="234"/>
      <c r="G6003" s="234"/>
      <c r="H6003" s="234"/>
      <c r="I6003" s="235"/>
      <c r="J6003" s="196" t="s">
        <v>10</v>
      </c>
    </row>
    <row r="6004" spans="1:10" ht="14.25" customHeight="1" x14ac:dyDescent="0.25">
      <c r="A6004" s="195" t="s">
        <v>74</v>
      </c>
      <c r="B6004" s="195" t="s">
        <v>75</v>
      </c>
      <c r="C6004" s="195" t="s">
        <v>29</v>
      </c>
      <c r="D6004" s="236" t="s">
        <v>30</v>
      </c>
      <c r="E6004" s="237"/>
      <c r="F6004" s="238"/>
      <c r="G6004" s="195" t="s">
        <v>2635</v>
      </c>
      <c r="H6004" s="195" t="s">
        <v>1465</v>
      </c>
      <c r="I6004" s="194" t="s">
        <v>2634</v>
      </c>
      <c r="J6004" s="193" t="s">
        <v>76</v>
      </c>
    </row>
    <row r="6005" spans="1:10" ht="14.25" customHeight="1" x14ac:dyDescent="0.25">
      <c r="A6005" s="192" t="s">
        <v>2643</v>
      </c>
      <c r="B6005" s="192" t="s">
        <v>2642</v>
      </c>
      <c r="C6005" s="192" t="s">
        <v>1896</v>
      </c>
      <c r="D6005" s="230" t="s">
        <v>1897</v>
      </c>
      <c r="E6005" s="231"/>
      <c r="F6005" s="232"/>
      <c r="G6005" s="192" t="s">
        <v>10</v>
      </c>
      <c r="H6005" s="191">
        <v>1</v>
      </c>
      <c r="I6005" s="190">
        <v>6.2462</v>
      </c>
      <c r="J6005" s="189">
        <v>6.25</v>
      </c>
    </row>
    <row r="6006" spans="1:10" ht="14.25" customHeight="1" x14ac:dyDescent="0.25">
      <c r="A6006" s="192" t="s">
        <v>2631</v>
      </c>
      <c r="B6006" s="192" t="s">
        <v>2630</v>
      </c>
      <c r="C6006" s="192" t="s">
        <v>2902</v>
      </c>
      <c r="D6006" s="230" t="s">
        <v>2901</v>
      </c>
      <c r="E6006" s="231"/>
      <c r="F6006" s="232"/>
      <c r="G6006" s="192" t="s">
        <v>0</v>
      </c>
      <c r="H6006" s="191">
        <v>0.1547935</v>
      </c>
      <c r="I6006" s="190">
        <v>6.46</v>
      </c>
      <c r="J6006" s="189">
        <v>2.19</v>
      </c>
    </row>
    <row r="6007" spans="1:10" ht="14.25" customHeight="1" x14ac:dyDescent="0.25">
      <c r="A6007" s="192" t="s">
        <v>2631</v>
      </c>
      <c r="B6007" s="192" t="s">
        <v>2630</v>
      </c>
      <c r="C6007" s="192" t="s">
        <v>2870</v>
      </c>
      <c r="D6007" s="230" t="s">
        <v>2869</v>
      </c>
      <c r="E6007" s="231"/>
      <c r="F6007" s="232"/>
      <c r="G6007" s="192" t="s">
        <v>0</v>
      </c>
      <c r="H6007" s="191">
        <v>0.1547935</v>
      </c>
      <c r="I6007" s="190">
        <v>8.93</v>
      </c>
      <c r="J6007" s="189">
        <v>3.02</v>
      </c>
    </row>
    <row r="6008" spans="1:10" ht="28.15" customHeight="1" x14ac:dyDescent="0.25"/>
    <row r="6009" spans="1:10" ht="11.25" customHeight="1" x14ac:dyDescent="0.25">
      <c r="A6009" s="242" t="s">
        <v>2621</v>
      </c>
      <c r="B6009" s="242"/>
      <c r="C6009" s="242"/>
      <c r="D6009" s="242"/>
      <c r="E6009" s="242"/>
      <c r="F6009" s="242"/>
      <c r="G6009" s="242"/>
      <c r="H6009" s="242"/>
      <c r="I6009" s="242"/>
      <c r="J6009" s="242"/>
    </row>
    <row r="6010" spans="1:10" ht="11.25" customHeight="1" x14ac:dyDescent="0.25">
      <c r="A6010" s="242" t="s">
        <v>2620</v>
      </c>
      <c r="B6010" s="242"/>
      <c r="C6010" s="242"/>
      <c r="D6010" s="242"/>
      <c r="E6010" s="242"/>
      <c r="F6010" s="242"/>
      <c r="G6010" s="242"/>
      <c r="H6010" s="242"/>
      <c r="I6010" s="242"/>
      <c r="J6010" s="242"/>
    </row>
    <row r="6011" spans="1:10" ht="11.25" customHeight="1" x14ac:dyDescent="0.25">
      <c r="A6011" s="242" t="s">
        <v>2619</v>
      </c>
      <c r="B6011" s="242"/>
      <c r="C6011" s="242"/>
      <c r="D6011" s="242"/>
      <c r="E6011" s="242"/>
      <c r="F6011" s="242"/>
      <c r="G6011" s="242"/>
      <c r="H6011" s="242"/>
      <c r="I6011" s="242"/>
      <c r="J6011" s="242"/>
    </row>
    <row r="6012" spans="1:10" ht="70.900000000000006" customHeight="1" x14ac:dyDescent="0.25"/>
    <row r="6013" spans="1:10" ht="14.25" customHeight="1" x14ac:dyDescent="0.25">
      <c r="A6013" s="210" t="s">
        <v>2673</v>
      </c>
      <c r="B6013" s="211"/>
      <c r="C6013" s="211"/>
      <c r="D6013" s="211"/>
      <c r="E6013" s="211"/>
      <c r="F6013" s="211"/>
      <c r="G6013" s="211"/>
      <c r="H6013" s="211"/>
      <c r="I6013" s="211"/>
      <c r="J6013" s="212"/>
    </row>
    <row r="6014" spans="1:10" ht="14.25" customHeight="1" x14ac:dyDescent="0.25">
      <c r="A6014" s="200" t="s">
        <v>2672</v>
      </c>
      <c r="B6014" s="213" t="s">
        <v>77</v>
      </c>
      <c r="C6014" s="214"/>
      <c r="D6014" s="214"/>
      <c r="E6014" s="214"/>
      <c r="F6014" s="214"/>
      <c r="G6014" s="214"/>
      <c r="H6014" s="215"/>
      <c r="I6014" s="197" t="s">
        <v>2671</v>
      </c>
      <c r="J6014" s="192" t="s">
        <v>3097</v>
      </c>
    </row>
    <row r="6015" spans="1:10" ht="14.25" customHeight="1" x14ac:dyDescent="0.25">
      <c r="A6015" s="200" t="s">
        <v>81</v>
      </c>
      <c r="B6015" s="213" t="s">
        <v>85</v>
      </c>
      <c r="C6015" s="214"/>
      <c r="D6015" s="214"/>
      <c r="E6015" s="214"/>
      <c r="F6015" s="214"/>
      <c r="G6015" s="214"/>
      <c r="H6015" s="215"/>
      <c r="I6015" s="197" t="s">
        <v>2669</v>
      </c>
      <c r="J6015" s="202">
        <v>45477</v>
      </c>
    </row>
    <row r="6016" spans="1:10" ht="14.25" customHeight="1" x14ac:dyDescent="0.25">
      <c r="A6016" s="199" t="s">
        <v>2668</v>
      </c>
      <c r="B6016" s="213" t="s">
        <v>2667</v>
      </c>
      <c r="C6016" s="214"/>
      <c r="D6016" s="214"/>
      <c r="E6016" s="214"/>
      <c r="F6016" s="214"/>
      <c r="G6016" s="214"/>
      <c r="H6016" s="215"/>
      <c r="I6016" s="216" t="s">
        <v>2666</v>
      </c>
      <c r="J6016" s="217"/>
    </row>
    <row r="6017" spans="1:10" ht="14.25" customHeight="1" x14ac:dyDescent="0.25">
      <c r="A6017" s="218" t="s">
        <v>2665</v>
      </c>
      <c r="B6017" s="221" t="s">
        <v>2664</v>
      </c>
      <c r="C6017" s="222"/>
      <c r="D6017" s="222"/>
      <c r="E6017" s="222"/>
      <c r="F6017" s="222"/>
      <c r="G6017" s="222"/>
      <c r="H6017" s="223"/>
      <c r="I6017" s="197" t="s">
        <v>2663</v>
      </c>
      <c r="J6017" s="192" t="s">
        <v>2662</v>
      </c>
    </row>
    <row r="6018" spans="1:10" ht="14.25" customHeight="1" x14ac:dyDescent="0.25">
      <c r="A6018" s="219"/>
      <c r="B6018" s="224"/>
      <c r="C6018" s="225"/>
      <c r="D6018" s="225"/>
      <c r="E6018" s="225"/>
      <c r="F6018" s="225"/>
      <c r="G6018" s="225"/>
      <c r="H6018" s="226"/>
      <c r="I6018" s="198" t="s">
        <v>2661</v>
      </c>
      <c r="J6018" s="192" t="s">
        <v>2660</v>
      </c>
    </row>
    <row r="6019" spans="1:10" ht="14.25" customHeight="1" x14ac:dyDescent="0.25">
      <c r="A6019" s="219"/>
      <c r="B6019" s="224"/>
      <c r="C6019" s="225"/>
      <c r="D6019" s="225"/>
      <c r="E6019" s="225"/>
      <c r="F6019" s="225"/>
      <c r="G6019" s="225"/>
      <c r="H6019" s="226"/>
      <c r="I6019" s="216" t="s">
        <v>27</v>
      </c>
      <c r="J6019" s="217"/>
    </row>
    <row r="6020" spans="1:10" ht="14.25" customHeight="1" x14ac:dyDescent="0.25">
      <c r="A6020" s="219"/>
      <c r="B6020" s="227"/>
      <c r="C6020" s="228"/>
      <c r="D6020" s="228"/>
      <c r="E6020" s="228"/>
      <c r="F6020" s="228"/>
      <c r="G6020" s="228"/>
      <c r="H6020" s="229"/>
      <c r="I6020" s="197" t="s">
        <v>2659</v>
      </c>
      <c r="J6020" s="192" t="s">
        <v>2658</v>
      </c>
    </row>
    <row r="6021" spans="1:10" ht="14.25" customHeight="1" x14ac:dyDescent="0.25">
      <c r="A6021" s="220"/>
      <c r="B6021" s="230" t="s">
        <v>2383</v>
      </c>
      <c r="C6021" s="231"/>
      <c r="D6021" s="232"/>
      <c r="E6021" s="230" t="s">
        <v>2383</v>
      </c>
      <c r="F6021" s="231"/>
      <c r="G6021" s="231"/>
      <c r="H6021" s="232"/>
      <c r="I6021" s="197" t="s">
        <v>2657</v>
      </c>
      <c r="J6021" s="192" t="s">
        <v>2383</v>
      </c>
    </row>
    <row r="6022" spans="1:10" ht="14.25" customHeight="1" x14ac:dyDescent="0.25">
      <c r="A6022" s="197" t="s">
        <v>2656</v>
      </c>
      <c r="B6022" s="230" t="s">
        <v>2655</v>
      </c>
      <c r="C6022" s="231"/>
      <c r="D6022" s="231"/>
      <c r="E6022" s="231"/>
      <c r="F6022" s="231"/>
      <c r="G6022" s="231"/>
      <c r="H6022" s="231"/>
      <c r="I6022" s="231"/>
      <c r="J6022" s="232"/>
    </row>
    <row r="6023" spans="1:10" ht="14.25" customHeight="1" x14ac:dyDescent="0.25">
      <c r="A6023" s="239" t="s">
        <v>2627</v>
      </c>
      <c r="B6023" s="240"/>
      <c r="C6023" s="240"/>
      <c r="D6023" s="240"/>
      <c r="E6023" s="241"/>
      <c r="F6023" s="188">
        <v>2.38</v>
      </c>
      <c r="G6023" s="239" t="s">
        <v>2626</v>
      </c>
      <c r="H6023" s="240"/>
      <c r="I6023" s="241"/>
      <c r="J6023" s="188">
        <v>13.95</v>
      </c>
    </row>
    <row r="6024" spans="1:10" ht="14.25" customHeight="1" x14ac:dyDescent="0.25">
      <c r="A6024" s="239" t="s">
        <v>2625</v>
      </c>
      <c r="B6024" s="240"/>
      <c r="C6024" s="240"/>
      <c r="D6024" s="240"/>
      <c r="E6024" s="241"/>
      <c r="F6024" s="188">
        <v>2.83</v>
      </c>
      <c r="G6024" s="239" t="s">
        <v>2624</v>
      </c>
      <c r="H6024" s="240"/>
      <c r="I6024" s="241"/>
      <c r="J6024" s="188">
        <v>3.13</v>
      </c>
    </row>
    <row r="6025" spans="1:10" ht="14.25" customHeight="1" x14ac:dyDescent="0.25">
      <c r="A6025" s="239" t="s">
        <v>2623</v>
      </c>
      <c r="B6025" s="240"/>
      <c r="C6025" s="240"/>
      <c r="D6025" s="240"/>
      <c r="E6025" s="241"/>
      <c r="F6025" s="188">
        <v>5.21</v>
      </c>
      <c r="G6025" s="239" t="s">
        <v>2622</v>
      </c>
      <c r="H6025" s="240"/>
      <c r="I6025" s="241"/>
      <c r="J6025" s="188">
        <v>17.079999999999998</v>
      </c>
    </row>
    <row r="6026" spans="1:10" ht="14.25" customHeight="1" x14ac:dyDescent="0.25">
      <c r="A6026" s="196" t="s">
        <v>1255</v>
      </c>
      <c r="B6026" s="196" t="s">
        <v>2642</v>
      </c>
      <c r="C6026" s="196" t="s">
        <v>3096</v>
      </c>
      <c r="D6026" s="233" t="s">
        <v>784</v>
      </c>
      <c r="E6026" s="234"/>
      <c r="F6026" s="234"/>
      <c r="G6026" s="234"/>
      <c r="H6026" s="234"/>
      <c r="I6026" s="235"/>
      <c r="J6026" s="196" t="s">
        <v>10</v>
      </c>
    </row>
    <row r="6027" spans="1:10" ht="14.25" customHeight="1" x14ac:dyDescent="0.25">
      <c r="A6027" s="195" t="s">
        <v>74</v>
      </c>
      <c r="B6027" s="195" t="s">
        <v>75</v>
      </c>
      <c r="C6027" s="195" t="s">
        <v>29</v>
      </c>
      <c r="D6027" s="236" t="s">
        <v>30</v>
      </c>
      <c r="E6027" s="237"/>
      <c r="F6027" s="238"/>
      <c r="G6027" s="195" t="s">
        <v>2635</v>
      </c>
      <c r="H6027" s="195" t="s">
        <v>1465</v>
      </c>
      <c r="I6027" s="194" t="s">
        <v>2634</v>
      </c>
      <c r="J6027" s="193" t="s">
        <v>76</v>
      </c>
    </row>
    <row r="6028" spans="1:10" ht="14.25" customHeight="1" x14ac:dyDescent="0.25">
      <c r="A6028" s="192" t="s">
        <v>2643</v>
      </c>
      <c r="B6028" s="192" t="s">
        <v>2642</v>
      </c>
      <c r="C6028" s="192" t="s">
        <v>1687</v>
      </c>
      <c r="D6028" s="230" t="s">
        <v>1688</v>
      </c>
      <c r="E6028" s="231"/>
      <c r="F6028" s="232"/>
      <c r="G6028" s="192" t="s">
        <v>10</v>
      </c>
      <c r="H6028" s="191">
        <v>1</v>
      </c>
      <c r="I6028" s="190">
        <v>5.4036999999999997</v>
      </c>
      <c r="J6028" s="189">
        <v>5.4</v>
      </c>
    </row>
    <row r="6029" spans="1:10" ht="14.25" customHeight="1" x14ac:dyDescent="0.25">
      <c r="A6029" s="192" t="s">
        <v>2631</v>
      </c>
      <c r="B6029" s="192" t="s">
        <v>2630</v>
      </c>
      <c r="C6029" s="192" t="s">
        <v>2902</v>
      </c>
      <c r="D6029" s="230" t="s">
        <v>2901</v>
      </c>
      <c r="E6029" s="231"/>
      <c r="F6029" s="232"/>
      <c r="G6029" s="192" t="s">
        <v>0</v>
      </c>
      <c r="H6029" s="191">
        <v>0.15412400000000001</v>
      </c>
      <c r="I6029" s="190">
        <v>6.46</v>
      </c>
      <c r="J6029" s="189">
        <v>2.1800000000000002</v>
      </c>
    </row>
    <row r="6030" spans="1:10" ht="14.25" customHeight="1" x14ac:dyDescent="0.25">
      <c r="A6030" s="192" t="s">
        <v>2631</v>
      </c>
      <c r="B6030" s="192" t="s">
        <v>2630</v>
      </c>
      <c r="C6030" s="192" t="s">
        <v>2870</v>
      </c>
      <c r="D6030" s="230" t="s">
        <v>2869</v>
      </c>
      <c r="E6030" s="231"/>
      <c r="F6030" s="232"/>
      <c r="G6030" s="192" t="s">
        <v>0</v>
      </c>
      <c r="H6030" s="191">
        <v>0.15412400000000001</v>
      </c>
      <c r="I6030" s="190">
        <v>8.93</v>
      </c>
      <c r="J6030" s="189">
        <v>3.01</v>
      </c>
    </row>
    <row r="6031" spans="1:10" ht="14.25" customHeight="1" x14ac:dyDescent="0.25">
      <c r="A6031" s="239" t="s">
        <v>2627</v>
      </c>
      <c r="B6031" s="240"/>
      <c r="C6031" s="240"/>
      <c r="D6031" s="240"/>
      <c r="E6031" s="241"/>
      <c r="F6031" s="188">
        <v>2.37</v>
      </c>
      <c r="G6031" s="239" t="s">
        <v>2626</v>
      </c>
      <c r="H6031" s="240"/>
      <c r="I6031" s="241"/>
      <c r="J6031" s="188">
        <v>13.08</v>
      </c>
    </row>
    <row r="6032" spans="1:10" ht="14.25" customHeight="1" x14ac:dyDescent="0.25">
      <c r="A6032" s="239" t="s">
        <v>2625</v>
      </c>
      <c r="B6032" s="240"/>
      <c r="C6032" s="240"/>
      <c r="D6032" s="240"/>
      <c r="E6032" s="241"/>
      <c r="F6032" s="188">
        <v>2.82</v>
      </c>
      <c r="G6032" s="239" t="s">
        <v>2624</v>
      </c>
      <c r="H6032" s="240"/>
      <c r="I6032" s="241"/>
      <c r="J6032" s="188">
        <v>2.94</v>
      </c>
    </row>
    <row r="6033" spans="1:10" ht="14.25" customHeight="1" x14ac:dyDescent="0.25">
      <c r="A6033" s="239" t="s">
        <v>2623</v>
      </c>
      <c r="B6033" s="240"/>
      <c r="C6033" s="240"/>
      <c r="D6033" s="240"/>
      <c r="E6033" s="241"/>
      <c r="F6033" s="188">
        <v>5.19</v>
      </c>
      <c r="G6033" s="239" t="s">
        <v>2622</v>
      </c>
      <c r="H6033" s="240"/>
      <c r="I6033" s="241"/>
      <c r="J6033" s="188">
        <v>16.02</v>
      </c>
    </row>
    <row r="6034" spans="1:10" ht="14.25" customHeight="1" x14ac:dyDescent="0.25">
      <c r="A6034" s="196" t="s">
        <v>1256</v>
      </c>
      <c r="B6034" s="196" t="s">
        <v>2642</v>
      </c>
      <c r="C6034" s="196" t="s">
        <v>3095</v>
      </c>
      <c r="D6034" s="233" t="s">
        <v>785</v>
      </c>
      <c r="E6034" s="234"/>
      <c r="F6034" s="234"/>
      <c r="G6034" s="234"/>
      <c r="H6034" s="234"/>
      <c r="I6034" s="235"/>
      <c r="J6034" s="196" t="s">
        <v>1</v>
      </c>
    </row>
    <row r="6035" spans="1:10" ht="14.25" customHeight="1" x14ac:dyDescent="0.25">
      <c r="A6035" s="195" t="s">
        <v>74</v>
      </c>
      <c r="B6035" s="195" t="s">
        <v>75</v>
      </c>
      <c r="C6035" s="195" t="s">
        <v>29</v>
      </c>
      <c r="D6035" s="236" t="s">
        <v>30</v>
      </c>
      <c r="E6035" s="237"/>
      <c r="F6035" s="238"/>
      <c r="G6035" s="195" t="s">
        <v>2635</v>
      </c>
      <c r="H6035" s="195" t="s">
        <v>1465</v>
      </c>
      <c r="I6035" s="194" t="s">
        <v>2634</v>
      </c>
      <c r="J6035" s="193" t="s">
        <v>76</v>
      </c>
    </row>
    <row r="6036" spans="1:10" ht="14.25" customHeight="1" x14ac:dyDescent="0.25">
      <c r="A6036" s="192" t="s">
        <v>2643</v>
      </c>
      <c r="B6036" s="192" t="s">
        <v>2642</v>
      </c>
      <c r="C6036" s="192" t="s">
        <v>1644</v>
      </c>
      <c r="D6036" s="230" t="s">
        <v>1645</v>
      </c>
      <c r="E6036" s="231"/>
      <c r="F6036" s="232"/>
      <c r="G6036" s="192" t="s">
        <v>19</v>
      </c>
      <c r="H6036" s="191">
        <v>2.2000000000000002</v>
      </c>
      <c r="I6036" s="190">
        <v>7.8502999999999998</v>
      </c>
      <c r="J6036" s="189">
        <v>17.27</v>
      </c>
    </row>
    <row r="6037" spans="1:10" ht="14.25" customHeight="1" x14ac:dyDescent="0.25">
      <c r="A6037" s="192" t="s">
        <v>2643</v>
      </c>
      <c r="B6037" s="192" t="s">
        <v>2642</v>
      </c>
      <c r="C6037" s="192" t="s">
        <v>1582</v>
      </c>
      <c r="D6037" s="230" t="s">
        <v>1583</v>
      </c>
      <c r="E6037" s="231"/>
      <c r="F6037" s="232"/>
      <c r="G6037" s="192" t="s">
        <v>1584</v>
      </c>
      <c r="H6037" s="191">
        <v>0.44228499999999998</v>
      </c>
      <c r="I6037" s="190">
        <v>37.0642</v>
      </c>
      <c r="J6037" s="189">
        <v>16.39</v>
      </c>
    </row>
    <row r="6038" spans="1:10" ht="14.25" customHeight="1" x14ac:dyDescent="0.25">
      <c r="A6038" s="192" t="s">
        <v>2643</v>
      </c>
      <c r="B6038" s="192" t="s">
        <v>2642</v>
      </c>
      <c r="C6038" s="192" t="s">
        <v>2335</v>
      </c>
      <c r="D6038" s="230" t="s">
        <v>2336</v>
      </c>
      <c r="E6038" s="231"/>
      <c r="F6038" s="232"/>
      <c r="G6038" s="192" t="s">
        <v>1606</v>
      </c>
      <c r="H6038" s="191">
        <v>3.0636E-2</v>
      </c>
      <c r="I6038" s="190">
        <v>10.5319</v>
      </c>
      <c r="J6038" s="189">
        <v>0.32</v>
      </c>
    </row>
    <row r="6039" spans="1:10" ht="14.25" customHeight="1" x14ac:dyDescent="0.25">
      <c r="A6039" s="192" t="s">
        <v>2643</v>
      </c>
      <c r="B6039" s="192" t="s">
        <v>2642</v>
      </c>
      <c r="C6039" s="192" t="s">
        <v>1779</v>
      </c>
      <c r="D6039" s="230" t="s">
        <v>1780</v>
      </c>
      <c r="E6039" s="231"/>
      <c r="F6039" s="232"/>
      <c r="G6039" s="192" t="s">
        <v>1677</v>
      </c>
      <c r="H6039" s="191">
        <v>8.9999999999999993E-3</v>
      </c>
      <c r="I6039" s="190">
        <v>141.7756</v>
      </c>
      <c r="J6039" s="189">
        <v>1.28</v>
      </c>
    </row>
    <row r="6040" spans="1:10" ht="14.25" customHeight="1" x14ac:dyDescent="0.25">
      <c r="A6040" s="192" t="s">
        <v>2643</v>
      </c>
      <c r="B6040" s="192" t="s">
        <v>2642</v>
      </c>
      <c r="C6040" s="192" t="s">
        <v>1841</v>
      </c>
      <c r="D6040" s="230" t="s">
        <v>1842</v>
      </c>
      <c r="E6040" s="231"/>
      <c r="F6040" s="232"/>
      <c r="G6040" s="192" t="s">
        <v>19</v>
      </c>
      <c r="H6040" s="191">
        <v>0.105</v>
      </c>
      <c r="I6040" s="190">
        <v>16.1219</v>
      </c>
      <c r="J6040" s="189">
        <v>1.69</v>
      </c>
    </row>
    <row r="6041" spans="1:10" ht="14.25" customHeight="1" x14ac:dyDescent="0.25">
      <c r="A6041" s="192" t="s">
        <v>2643</v>
      </c>
      <c r="B6041" s="192" t="s">
        <v>2642</v>
      </c>
      <c r="C6041" s="192" t="s">
        <v>1675</v>
      </c>
      <c r="D6041" s="230" t="s">
        <v>1676</v>
      </c>
      <c r="E6041" s="231"/>
      <c r="F6041" s="232"/>
      <c r="G6041" s="192" t="s">
        <v>1677</v>
      </c>
      <c r="H6041" s="191">
        <v>4.2000000000000003E-2</v>
      </c>
      <c r="I6041" s="190">
        <v>170.13069999999999</v>
      </c>
      <c r="J6041" s="189">
        <v>7.15</v>
      </c>
    </row>
    <row r="6042" spans="1:10" ht="14.25" customHeight="1" x14ac:dyDescent="0.25">
      <c r="A6042" s="192" t="s">
        <v>2643</v>
      </c>
      <c r="B6042" s="192" t="s">
        <v>2642</v>
      </c>
      <c r="C6042" s="192" t="s">
        <v>1590</v>
      </c>
      <c r="D6042" s="230" t="s">
        <v>1591</v>
      </c>
      <c r="E6042" s="231"/>
      <c r="F6042" s="232"/>
      <c r="G6042" s="192" t="s">
        <v>1575</v>
      </c>
      <c r="H6042" s="191">
        <v>3.6839999999999998E-2</v>
      </c>
      <c r="I6042" s="190">
        <v>182.79329999999999</v>
      </c>
      <c r="J6042" s="189">
        <v>6.73</v>
      </c>
    </row>
    <row r="6043" spans="1:10" ht="14.25" customHeight="1" x14ac:dyDescent="0.25">
      <c r="A6043" s="192" t="s">
        <v>2643</v>
      </c>
      <c r="B6043" s="192" t="s">
        <v>2642</v>
      </c>
      <c r="C6043" s="192" t="s">
        <v>1696</v>
      </c>
      <c r="D6043" s="230" t="s">
        <v>1697</v>
      </c>
      <c r="E6043" s="231"/>
      <c r="F6043" s="232"/>
      <c r="G6043" s="192" t="s">
        <v>1677</v>
      </c>
      <c r="H6043" s="191">
        <v>6.9000000000000006E-2</v>
      </c>
      <c r="I6043" s="190">
        <v>72.913200000000003</v>
      </c>
      <c r="J6043" s="189">
        <v>5.03</v>
      </c>
    </row>
    <row r="6044" spans="1:10" ht="14.25" customHeight="1" x14ac:dyDescent="0.25">
      <c r="A6044" s="192" t="s">
        <v>2643</v>
      </c>
      <c r="B6044" s="192" t="s">
        <v>2642</v>
      </c>
      <c r="C6044" s="192" t="s">
        <v>1725</v>
      </c>
      <c r="D6044" s="230" t="s">
        <v>1726</v>
      </c>
      <c r="E6044" s="231"/>
      <c r="F6044" s="232"/>
      <c r="G6044" s="192" t="s">
        <v>1</v>
      </c>
      <c r="H6044" s="191">
        <v>30.78</v>
      </c>
      <c r="I6044" s="190">
        <v>0.54279999999999995</v>
      </c>
      <c r="J6044" s="189">
        <v>16.71</v>
      </c>
    </row>
    <row r="6045" spans="1:10" ht="14.25" customHeight="1" x14ac:dyDescent="0.25">
      <c r="A6045" s="192" t="s">
        <v>2643</v>
      </c>
      <c r="B6045" s="192" t="s">
        <v>2630</v>
      </c>
      <c r="C6045" s="192" t="s">
        <v>2773</v>
      </c>
      <c r="D6045" s="230" t="s">
        <v>2014</v>
      </c>
      <c r="E6045" s="231"/>
      <c r="F6045" s="232"/>
      <c r="G6045" s="192" t="s">
        <v>19</v>
      </c>
      <c r="H6045" s="191">
        <v>5.8999999999999997E-2</v>
      </c>
      <c r="I6045" s="190">
        <v>6.8537999999999997</v>
      </c>
      <c r="J6045" s="189">
        <v>0.4</v>
      </c>
    </row>
    <row r="6046" spans="1:10" ht="22.9" customHeight="1" x14ac:dyDescent="0.25">
      <c r="A6046" s="192" t="s">
        <v>2643</v>
      </c>
      <c r="B6046" s="192" t="s">
        <v>2630</v>
      </c>
      <c r="C6046" s="192" t="s">
        <v>2765</v>
      </c>
      <c r="D6046" s="230" t="s">
        <v>1626</v>
      </c>
      <c r="E6046" s="231"/>
      <c r="F6046" s="232"/>
      <c r="G6046" s="192" t="s">
        <v>1575</v>
      </c>
      <c r="H6046" s="191">
        <v>8.1380800000000003E-2</v>
      </c>
      <c r="I6046" s="190">
        <v>80.018199999999993</v>
      </c>
      <c r="J6046" s="189">
        <v>6.51</v>
      </c>
    </row>
    <row r="6047" spans="1:10" ht="14.25" customHeight="1" x14ac:dyDescent="0.25">
      <c r="A6047" s="192" t="s">
        <v>2725</v>
      </c>
      <c r="B6047" s="192" t="s">
        <v>2642</v>
      </c>
      <c r="C6047" s="192" t="s">
        <v>2103</v>
      </c>
      <c r="D6047" s="230" t="s">
        <v>2104</v>
      </c>
      <c r="E6047" s="231"/>
      <c r="F6047" s="232"/>
      <c r="G6047" s="192" t="s">
        <v>0</v>
      </c>
      <c r="H6047" s="191">
        <v>2.13099E-2</v>
      </c>
      <c r="I6047" s="190">
        <v>2.5114999999999998</v>
      </c>
      <c r="J6047" s="189">
        <v>0.05</v>
      </c>
    </row>
    <row r="6048" spans="1:10" ht="14.25" customHeight="1" x14ac:dyDescent="0.25">
      <c r="A6048" s="192" t="s">
        <v>2725</v>
      </c>
      <c r="B6048" s="192" t="s">
        <v>2642</v>
      </c>
      <c r="C6048" s="192" t="s">
        <v>2083</v>
      </c>
      <c r="D6048" s="230" t="s">
        <v>2084</v>
      </c>
      <c r="E6048" s="231"/>
      <c r="F6048" s="232"/>
      <c r="G6048" s="192" t="s">
        <v>0</v>
      </c>
      <c r="H6048" s="191">
        <v>1.6250000000000001E-2</v>
      </c>
      <c r="I6048" s="190">
        <v>1.7499</v>
      </c>
      <c r="J6048" s="189">
        <v>0.03</v>
      </c>
    </row>
    <row r="6049" spans="1:10" ht="14.25" customHeight="1" x14ac:dyDescent="0.25">
      <c r="A6049" s="192" t="s">
        <v>2631</v>
      </c>
      <c r="B6049" s="192" t="s">
        <v>2642</v>
      </c>
      <c r="C6049" s="192" t="s">
        <v>2771</v>
      </c>
      <c r="D6049" s="230" t="s">
        <v>2770</v>
      </c>
      <c r="E6049" s="231"/>
      <c r="F6049" s="232"/>
      <c r="G6049" s="192" t="s">
        <v>0</v>
      </c>
      <c r="H6049" s="191">
        <v>0.69899999999999995</v>
      </c>
      <c r="I6049" s="190">
        <v>8.93</v>
      </c>
      <c r="J6049" s="189">
        <v>13.65</v>
      </c>
    </row>
    <row r="6050" spans="1:10" ht="14.25" customHeight="1" x14ac:dyDescent="0.25">
      <c r="A6050" s="192" t="s">
        <v>2631</v>
      </c>
      <c r="B6050" s="192" t="s">
        <v>2642</v>
      </c>
      <c r="C6050" s="192" t="s">
        <v>2769</v>
      </c>
      <c r="D6050" s="230" t="s">
        <v>2768</v>
      </c>
      <c r="E6050" s="231"/>
      <c r="F6050" s="232"/>
      <c r="G6050" s="192" t="s">
        <v>0</v>
      </c>
      <c r="H6050" s="191">
        <v>2.13099E-2</v>
      </c>
      <c r="I6050" s="190">
        <v>6.7</v>
      </c>
      <c r="J6050" s="189">
        <v>0.31</v>
      </c>
    </row>
    <row r="6051" spans="1:10" ht="14.25" customHeight="1" x14ac:dyDescent="0.25">
      <c r="A6051" s="192" t="s">
        <v>2631</v>
      </c>
      <c r="B6051" s="192" t="s">
        <v>2642</v>
      </c>
      <c r="C6051" s="192" t="s">
        <v>2641</v>
      </c>
      <c r="D6051" s="230" t="s">
        <v>2640</v>
      </c>
      <c r="E6051" s="231"/>
      <c r="F6051" s="232"/>
      <c r="G6051" s="192" t="s">
        <v>0</v>
      </c>
      <c r="H6051" s="191">
        <v>0.2964</v>
      </c>
      <c r="I6051" s="190">
        <v>6.46</v>
      </c>
      <c r="J6051" s="189">
        <v>4.1900000000000004</v>
      </c>
    </row>
    <row r="6052" spans="1:10" ht="14.25" customHeight="1" x14ac:dyDescent="0.25">
      <c r="A6052" s="192" t="s">
        <v>2631</v>
      </c>
      <c r="B6052" s="192" t="s">
        <v>2630</v>
      </c>
      <c r="C6052" s="192" t="s">
        <v>2743</v>
      </c>
      <c r="D6052" s="230" t="s">
        <v>2742</v>
      </c>
      <c r="E6052" s="231"/>
      <c r="F6052" s="232"/>
      <c r="G6052" s="192" t="s">
        <v>0</v>
      </c>
      <c r="H6052" s="191">
        <v>0.16</v>
      </c>
      <c r="I6052" s="190">
        <v>8.93</v>
      </c>
      <c r="J6052" s="189">
        <v>3.12</v>
      </c>
    </row>
    <row r="6053" spans="1:10" ht="14.25" customHeight="1" x14ac:dyDescent="0.25">
      <c r="A6053" s="192" t="s">
        <v>2631</v>
      </c>
      <c r="B6053" s="192" t="s">
        <v>2630</v>
      </c>
      <c r="C6053" s="192" t="s">
        <v>2639</v>
      </c>
      <c r="D6053" s="230" t="s">
        <v>2638</v>
      </c>
      <c r="E6053" s="231"/>
      <c r="F6053" s="232"/>
      <c r="G6053" s="192" t="s">
        <v>0</v>
      </c>
      <c r="H6053" s="191">
        <v>1.7926500000000001</v>
      </c>
      <c r="I6053" s="190">
        <v>8.93</v>
      </c>
      <c r="J6053" s="189">
        <v>35</v>
      </c>
    </row>
    <row r="6054" spans="1:10" ht="14.25" customHeight="1" x14ac:dyDescent="0.25">
      <c r="A6054" s="192" t="s">
        <v>2631</v>
      </c>
      <c r="B6054" s="192" t="s">
        <v>2630</v>
      </c>
      <c r="C6054" s="192" t="s">
        <v>2646</v>
      </c>
      <c r="D6054" s="230" t="s">
        <v>2645</v>
      </c>
      <c r="E6054" s="231"/>
      <c r="F6054" s="232"/>
      <c r="G6054" s="192" t="s">
        <v>0</v>
      </c>
      <c r="H6054" s="191">
        <v>2.7192400000000001</v>
      </c>
      <c r="I6054" s="190">
        <v>6.46</v>
      </c>
      <c r="J6054" s="189">
        <v>38.409999999999997</v>
      </c>
    </row>
    <row r="6055" spans="1:10" ht="14.25" customHeight="1" x14ac:dyDescent="0.25">
      <c r="A6055" s="239" t="s">
        <v>2627</v>
      </c>
      <c r="B6055" s="240"/>
      <c r="C6055" s="240"/>
      <c r="D6055" s="240"/>
      <c r="E6055" s="241"/>
      <c r="F6055" s="188">
        <v>43.31</v>
      </c>
      <c r="G6055" s="239" t="s">
        <v>2626</v>
      </c>
      <c r="H6055" s="240"/>
      <c r="I6055" s="241"/>
      <c r="J6055" s="188">
        <v>217.83</v>
      </c>
    </row>
    <row r="6056" spans="1:10" ht="14.25" customHeight="1" x14ac:dyDescent="0.25">
      <c r="A6056" s="239" t="s">
        <v>2625</v>
      </c>
      <c r="B6056" s="240"/>
      <c r="C6056" s="240"/>
      <c r="D6056" s="240"/>
      <c r="E6056" s="241"/>
      <c r="F6056" s="188">
        <v>51.39</v>
      </c>
      <c r="G6056" s="239" t="s">
        <v>2624</v>
      </c>
      <c r="H6056" s="240"/>
      <c r="I6056" s="241"/>
      <c r="J6056" s="188">
        <v>48.95</v>
      </c>
    </row>
    <row r="6057" spans="1:10" ht="14.25" customHeight="1" x14ac:dyDescent="0.25">
      <c r="A6057" s="239" t="s">
        <v>2623</v>
      </c>
      <c r="B6057" s="240"/>
      <c r="C6057" s="240"/>
      <c r="D6057" s="240"/>
      <c r="E6057" s="241"/>
      <c r="F6057" s="188">
        <v>94.7</v>
      </c>
      <c r="G6057" s="239" t="s">
        <v>2622</v>
      </c>
      <c r="H6057" s="240"/>
      <c r="I6057" s="241"/>
      <c r="J6057" s="188">
        <v>266.77999999999997</v>
      </c>
    </row>
    <row r="6058" spans="1:10" ht="14.25" customHeight="1" x14ac:dyDescent="0.25">
      <c r="A6058" s="196" t="s">
        <v>1257</v>
      </c>
      <c r="B6058" s="196" t="s">
        <v>2642</v>
      </c>
      <c r="C6058" s="196" t="s">
        <v>3094</v>
      </c>
      <c r="D6058" s="233" t="s">
        <v>786</v>
      </c>
      <c r="E6058" s="234"/>
      <c r="F6058" s="234"/>
      <c r="G6058" s="234"/>
      <c r="H6058" s="234"/>
      <c r="I6058" s="235"/>
      <c r="J6058" s="196" t="s">
        <v>1</v>
      </c>
    </row>
    <row r="6059" spans="1:10" ht="14.25" customHeight="1" x14ac:dyDescent="0.25">
      <c r="A6059" s="195" t="s">
        <v>74</v>
      </c>
      <c r="B6059" s="195" t="s">
        <v>75</v>
      </c>
      <c r="C6059" s="195" t="s">
        <v>29</v>
      </c>
      <c r="D6059" s="236" t="s">
        <v>30</v>
      </c>
      <c r="E6059" s="237"/>
      <c r="F6059" s="238"/>
      <c r="G6059" s="195" t="s">
        <v>2635</v>
      </c>
      <c r="H6059" s="195" t="s">
        <v>1465</v>
      </c>
      <c r="I6059" s="194" t="s">
        <v>2634</v>
      </c>
      <c r="J6059" s="193" t="s">
        <v>76</v>
      </c>
    </row>
    <row r="6060" spans="1:10" ht="14.25" customHeight="1" x14ac:dyDescent="0.25">
      <c r="A6060" s="192" t="s">
        <v>2643</v>
      </c>
      <c r="B6060" s="192" t="s">
        <v>2642</v>
      </c>
      <c r="C6060" s="192" t="s">
        <v>1644</v>
      </c>
      <c r="D6060" s="230" t="s">
        <v>1645</v>
      </c>
      <c r="E6060" s="231"/>
      <c r="F6060" s="232"/>
      <c r="G6060" s="192" t="s">
        <v>19</v>
      </c>
      <c r="H6060" s="191">
        <v>2.992</v>
      </c>
      <c r="I6060" s="190">
        <v>7.8502999999999998</v>
      </c>
      <c r="J6060" s="189">
        <v>23.49</v>
      </c>
    </row>
    <row r="6061" spans="1:10" ht="14.25" customHeight="1" x14ac:dyDescent="0.25">
      <c r="A6061" s="192" t="s">
        <v>2643</v>
      </c>
      <c r="B6061" s="192" t="s">
        <v>2642</v>
      </c>
      <c r="C6061" s="192" t="s">
        <v>1582</v>
      </c>
      <c r="D6061" s="230" t="s">
        <v>1583</v>
      </c>
      <c r="E6061" s="231"/>
      <c r="F6061" s="232"/>
      <c r="G6061" s="192" t="s">
        <v>1584</v>
      </c>
      <c r="H6061" s="191">
        <v>0.67124499999999998</v>
      </c>
      <c r="I6061" s="190">
        <v>37.0642</v>
      </c>
      <c r="J6061" s="189">
        <v>24.88</v>
      </c>
    </row>
    <row r="6062" spans="1:10" ht="14.25" customHeight="1" x14ac:dyDescent="0.25">
      <c r="A6062" s="192" t="s">
        <v>2643</v>
      </c>
      <c r="B6062" s="192" t="s">
        <v>2642</v>
      </c>
      <c r="C6062" s="192" t="s">
        <v>2335</v>
      </c>
      <c r="D6062" s="230" t="s">
        <v>2336</v>
      </c>
      <c r="E6062" s="231"/>
      <c r="F6062" s="232"/>
      <c r="G6062" s="192" t="s">
        <v>1606</v>
      </c>
      <c r="H6062" s="191">
        <v>5.1060000000000001E-2</v>
      </c>
      <c r="I6062" s="190">
        <v>10.5319</v>
      </c>
      <c r="J6062" s="189">
        <v>0.54</v>
      </c>
    </row>
    <row r="6063" spans="1:10" ht="14.25" customHeight="1" x14ac:dyDescent="0.25">
      <c r="A6063" s="192" t="s">
        <v>2643</v>
      </c>
      <c r="B6063" s="192" t="s">
        <v>2642</v>
      </c>
      <c r="C6063" s="192" t="s">
        <v>1779</v>
      </c>
      <c r="D6063" s="230" t="s">
        <v>1780</v>
      </c>
      <c r="E6063" s="231"/>
      <c r="F6063" s="232"/>
      <c r="G6063" s="192" t="s">
        <v>1677</v>
      </c>
      <c r="H6063" s="191">
        <v>1.2239999999999999E-2</v>
      </c>
      <c r="I6063" s="190">
        <v>141.7756</v>
      </c>
      <c r="J6063" s="189">
        <v>1.74</v>
      </c>
    </row>
    <row r="6064" spans="1:10" ht="14.25" customHeight="1" x14ac:dyDescent="0.25">
      <c r="A6064" s="192" t="s">
        <v>2643</v>
      </c>
      <c r="B6064" s="192" t="s">
        <v>2642</v>
      </c>
      <c r="C6064" s="192" t="s">
        <v>1841</v>
      </c>
      <c r="D6064" s="230" t="s">
        <v>1842</v>
      </c>
      <c r="E6064" s="231"/>
      <c r="F6064" s="232"/>
      <c r="G6064" s="192" t="s">
        <v>19</v>
      </c>
      <c r="H6064" s="191">
        <v>0.14280000000000001</v>
      </c>
      <c r="I6064" s="190">
        <v>16.1219</v>
      </c>
      <c r="J6064" s="189">
        <v>2.2999999999999998</v>
      </c>
    </row>
    <row r="6065" spans="1:10" ht="14.25" customHeight="1" x14ac:dyDescent="0.25">
      <c r="A6065" s="192" t="s">
        <v>2643</v>
      </c>
      <c r="B6065" s="192" t="s">
        <v>2642</v>
      </c>
      <c r="C6065" s="192" t="s">
        <v>1675</v>
      </c>
      <c r="D6065" s="230" t="s">
        <v>1676</v>
      </c>
      <c r="E6065" s="231"/>
      <c r="F6065" s="232"/>
      <c r="G6065" s="192" t="s">
        <v>1677</v>
      </c>
      <c r="H6065" s="191">
        <v>5.7119999999999997E-2</v>
      </c>
      <c r="I6065" s="190">
        <v>170.13069999999999</v>
      </c>
      <c r="J6065" s="189">
        <v>9.7200000000000006</v>
      </c>
    </row>
    <row r="6066" spans="1:10" ht="14.25" customHeight="1" x14ac:dyDescent="0.25">
      <c r="A6066" s="192" t="s">
        <v>2643</v>
      </c>
      <c r="B6066" s="192" t="s">
        <v>2642</v>
      </c>
      <c r="C6066" s="192" t="s">
        <v>1590</v>
      </c>
      <c r="D6066" s="230" t="s">
        <v>1591</v>
      </c>
      <c r="E6066" s="231"/>
      <c r="F6066" s="232"/>
      <c r="G6066" s="192" t="s">
        <v>1575</v>
      </c>
      <c r="H6066" s="191">
        <v>5.0560000000000001E-2</v>
      </c>
      <c r="I6066" s="190">
        <v>182.79329999999999</v>
      </c>
      <c r="J6066" s="189">
        <v>9.24</v>
      </c>
    </row>
    <row r="6067" spans="1:10" ht="14.25" customHeight="1" x14ac:dyDescent="0.25">
      <c r="A6067" s="192" t="s">
        <v>2643</v>
      </c>
      <c r="B6067" s="192" t="s">
        <v>2642</v>
      </c>
      <c r="C6067" s="192" t="s">
        <v>1696</v>
      </c>
      <c r="D6067" s="230" t="s">
        <v>1697</v>
      </c>
      <c r="E6067" s="231"/>
      <c r="F6067" s="232"/>
      <c r="G6067" s="192" t="s">
        <v>1677</v>
      </c>
      <c r="H6067" s="191">
        <v>9.3840000000000007E-2</v>
      </c>
      <c r="I6067" s="190">
        <v>72.913200000000003</v>
      </c>
      <c r="J6067" s="189">
        <v>6.84</v>
      </c>
    </row>
    <row r="6068" spans="1:10" ht="14.25" customHeight="1" x14ac:dyDescent="0.25">
      <c r="A6068" s="192" t="s">
        <v>2643</v>
      </c>
      <c r="B6068" s="192" t="s">
        <v>2642</v>
      </c>
      <c r="C6068" s="192" t="s">
        <v>1725</v>
      </c>
      <c r="D6068" s="230" t="s">
        <v>1726</v>
      </c>
      <c r="E6068" s="231"/>
      <c r="F6068" s="232"/>
      <c r="G6068" s="192" t="s">
        <v>1</v>
      </c>
      <c r="H6068" s="191">
        <v>50.16</v>
      </c>
      <c r="I6068" s="190">
        <v>0.54279999999999995</v>
      </c>
      <c r="J6068" s="189">
        <v>27.23</v>
      </c>
    </row>
    <row r="6069" spans="1:10" ht="14.25" customHeight="1" x14ac:dyDescent="0.25">
      <c r="A6069" s="192" t="s">
        <v>2643</v>
      </c>
      <c r="B6069" s="192" t="s">
        <v>2630</v>
      </c>
      <c r="C6069" s="192" t="s">
        <v>2773</v>
      </c>
      <c r="D6069" s="230" t="s">
        <v>2014</v>
      </c>
      <c r="E6069" s="231"/>
      <c r="F6069" s="232"/>
      <c r="G6069" s="192" t="s">
        <v>19</v>
      </c>
      <c r="H6069" s="191">
        <v>8.0240000000000006E-2</v>
      </c>
      <c r="I6069" s="190">
        <v>6.8537999999999997</v>
      </c>
      <c r="J6069" s="189">
        <v>0.55000000000000004</v>
      </c>
    </row>
    <row r="6070" spans="1:10" ht="22.9" customHeight="1" x14ac:dyDescent="0.25">
      <c r="A6070" s="192" t="s">
        <v>2643</v>
      </c>
      <c r="B6070" s="192" t="s">
        <v>2630</v>
      </c>
      <c r="C6070" s="192" t="s">
        <v>2765</v>
      </c>
      <c r="D6070" s="230" t="s">
        <v>1626</v>
      </c>
      <c r="E6070" s="231"/>
      <c r="F6070" s="232"/>
      <c r="G6070" s="192" t="s">
        <v>1575</v>
      </c>
      <c r="H6070" s="191">
        <v>0.12587880000000001</v>
      </c>
      <c r="I6070" s="190">
        <v>80.018199999999993</v>
      </c>
      <c r="J6070" s="189">
        <v>10.07</v>
      </c>
    </row>
    <row r="6071" spans="1:10" ht="14.25" customHeight="1" x14ac:dyDescent="0.25">
      <c r="A6071" s="192" t="s">
        <v>2725</v>
      </c>
      <c r="B6071" s="192" t="s">
        <v>2642</v>
      </c>
      <c r="C6071" s="192" t="s">
        <v>2103</v>
      </c>
      <c r="D6071" s="230" t="s">
        <v>2104</v>
      </c>
      <c r="E6071" s="231"/>
      <c r="F6071" s="232"/>
      <c r="G6071" s="192" t="s">
        <v>0</v>
      </c>
      <c r="H6071" s="191">
        <v>3.2569899999999999E-2</v>
      </c>
      <c r="I6071" s="190">
        <v>2.5114999999999998</v>
      </c>
      <c r="J6071" s="189">
        <v>0.08</v>
      </c>
    </row>
    <row r="6072" spans="1:10" ht="14.25" customHeight="1" x14ac:dyDescent="0.25">
      <c r="A6072" s="192" t="s">
        <v>2725</v>
      </c>
      <c r="B6072" s="192" t="s">
        <v>2642</v>
      </c>
      <c r="C6072" s="192" t="s">
        <v>2083</v>
      </c>
      <c r="D6072" s="230" t="s">
        <v>2084</v>
      </c>
      <c r="E6072" s="231"/>
      <c r="F6072" s="232"/>
      <c r="G6072" s="192" t="s">
        <v>0</v>
      </c>
      <c r="H6072" s="191">
        <v>2.2100000000000002E-2</v>
      </c>
      <c r="I6072" s="190">
        <v>1.7499</v>
      </c>
      <c r="J6072" s="189">
        <v>0.04</v>
      </c>
    </row>
    <row r="6073" spans="1:10" ht="14.25" customHeight="1" x14ac:dyDescent="0.25">
      <c r="A6073" s="192" t="s">
        <v>2631</v>
      </c>
      <c r="B6073" s="192" t="s">
        <v>2642</v>
      </c>
      <c r="C6073" s="192" t="s">
        <v>2771</v>
      </c>
      <c r="D6073" s="230" t="s">
        <v>2770</v>
      </c>
      <c r="E6073" s="231"/>
      <c r="F6073" s="232"/>
      <c r="G6073" s="192" t="s">
        <v>0</v>
      </c>
      <c r="H6073" s="191">
        <v>0.95064000000000004</v>
      </c>
      <c r="I6073" s="190">
        <v>8.93</v>
      </c>
      <c r="J6073" s="189">
        <v>18.559999999999999</v>
      </c>
    </row>
    <row r="6074" spans="1:10" ht="14.25" customHeight="1" x14ac:dyDescent="0.25">
      <c r="A6074" s="192" t="s">
        <v>2631</v>
      </c>
      <c r="B6074" s="192" t="s">
        <v>2642</v>
      </c>
      <c r="C6074" s="192" t="s">
        <v>2769</v>
      </c>
      <c r="D6074" s="230" t="s">
        <v>2768</v>
      </c>
      <c r="E6074" s="231"/>
      <c r="F6074" s="232"/>
      <c r="G6074" s="192" t="s">
        <v>0</v>
      </c>
      <c r="H6074" s="191">
        <v>3.2569899999999999E-2</v>
      </c>
      <c r="I6074" s="190">
        <v>6.7</v>
      </c>
      <c r="J6074" s="189">
        <v>0.48</v>
      </c>
    </row>
    <row r="6075" spans="1:10" ht="14.25" customHeight="1" x14ac:dyDescent="0.25">
      <c r="A6075" s="192" t="s">
        <v>2631</v>
      </c>
      <c r="B6075" s="192" t="s">
        <v>2642</v>
      </c>
      <c r="C6075" s="192" t="s">
        <v>2641</v>
      </c>
      <c r="D6075" s="230" t="s">
        <v>2640</v>
      </c>
      <c r="E6075" s="231"/>
      <c r="F6075" s="232"/>
      <c r="G6075" s="192" t="s">
        <v>0</v>
      </c>
      <c r="H6075" s="191">
        <v>0.50439999999999996</v>
      </c>
      <c r="I6075" s="190">
        <v>6.46</v>
      </c>
      <c r="J6075" s="189">
        <v>7.12</v>
      </c>
    </row>
    <row r="6076" spans="1:10" ht="14.25" customHeight="1" x14ac:dyDescent="0.25">
      <c r="A6076" s="192" t="s">
        <v>2631</v>
      </c>
      <c r="B6076" s="192" t="s">
        <v>2630</v>
      </c>
      <c r="C6076" s="192" t="s">
        <v>2743</v>
      </c>
      <c r="D6076" s="230" t="s">
        <v>2742</v>
      </c>
      <c r="E6076" s="231"/>
      <c r="F6076" s="232"/>
      <c r="G6076" s="192" t="s">
        <v>0</v>
      </c>
      <c r="H6076" s="191">
        <v>0.21759999999999999</v>
      </c>
      <c r="I6076" s="190">
        <v>8.93</v>
      </c>
      <c r="J6076" s="189">
        <v>4.25</v>
      </c>
    </row>
    <row r="6077" spans="1:10" ht="14.25" customHeight="1" x14ac:dyDescent="0.25">
      <c r="A6077" s="192" t="s">
        <v>2631</v>
      </c>
      <c r="B6077" s="192" t="s">
        <v>2630</v>
      </c>
      <c r="C6077" s="192" t="s">
        <v>2639</v>
      </c>
      <c r="D6077" s="230" t="s">
        <v>2638</v>
      </c>
      <c r="E6077" s="231"/>
      <c r="F6077" s="232"/>
      <c r="G6077" s="192" t="s">
        <v>0</v>
      </c>
      <c r="H6077" s="191">
        <v>2.9420000000000002</v>
      </c>
      <c r="I6077" s="190">
        <v>8.93</v>
      </c>
      <c r="J6077" s="189">
        <v>57.45</v>
      </c>
    </row>
    <row r="6078" spans="1:10" ht="14.25" customHeight="1" x14ac:dyDescent="0.25">
      <c r="A6078" s="192" t="s">
        <v>2631</v>
      </c>
      <c r="B6078" s="192" t="s">
        <v>2630</v>
      </c>
      <c r="C6078" s="192" t="s">
        <v>2646</v>
      </c>
      <c r="D6078" s="230" t="s">
        <v>2645</v>
      </c>
      <c r="E6078" s="231"/>
      <c r="F6078" s="232"/>
      <c r="G6078" s="192" t="s">
        <v>0</v>
      </c>
      <c r="H6078" s="191">
        <v>4.2366599999999996</v>
      </c>
      <c r="I6078" s="190">
        <v>6.46</v>
      </c>
      <c r="J6078" s="189">
        <v>59.84</v>
      </c>
    </row>
    <row r="6079" spans="1:10" ht="14.25" customHeight="1" x14ac:dyDescent="0.25">
      <c r="A6079" s="239" t="s">
        <v>2627</v>
      </c>
      <c r="B6079" s="240"/>
      <c r="C6079" s="240"/>
      <c r="D6079" s="240"/>
      <c r="E6079" s="241"/>
      <c r="F6079" s="188">
        <v>67.56</v>
      </c>
      <c r="G6079" s="239" t="s">
        <v>2626</v>
      </c>
      <c r="H6079" s="240"/>
      <c r="I6079" s="241"/>
      <c r="J6079" s="188">
        <v>332.51</v>
      </c>
    </row>
    <row r="6080" spans="1:10" ht="14.25" customHeight="1" x14ac:dyDescent="0.25">
      <c r="A6080" s="239" t="s">
        <v>2625</v>
      </c>
      <c r="B6080" s="240"/>
      <c r="C6080" s="240"/>
      <c r="D6080" s="240"/>
      <c r="E6080" s="241"/>
      <c r="F6080" s="188">
        <v>80.180000000000007</v>
      </c>
      <c r="G6080" s="239" t="s">
        <v>2624</v>
      </c>
      <c r="H6080" s="240"/>
      <c r="I6080" s="241"/>
      <c r="J6080" s="188">
        <v>74.709999999999994</v>
      </c>
    </row>
    <row r="6081" spans="1:10" ht="14.25" customHeight="1" x14ac:dyDescent="0.25">
      <c r="A6081" s="239" t="s">
        <v>2623</v>
      </c>
      <c r="B6081" s="240"/>
      <c r="C6081" s="240"/>
      <c r="D6081" s="240"/>
      <c r="E6081" s="241"/>
      <c r="F6081" s="188">
        <v>147.74</v>
      </c>
      <c r="G6081" s="239" t="s">
        <v>2622</v>
      </c>
      <c r="H6081" s="240"/>
      <c r="I6081" s="241"/>
      <c r="J6081" s="188">
        <v>407.22</v>
      </c>
    </row>
    <row r="6082" spans="1:10" ht="14.25" customHeight="1" x14ac:dyDescent="0.25">
      <c r="A6082" s="196" t="s">
        <v>1258</v>
      </c>
      <c r="B6082" s="196" t="s">
        <v>2642</v>
      </c>
      <c r="C6082" s="196" t="s">
        <v>3093</v>
      </c>
      <c r="D6082" s="233" t="s">
        <v>787</v>
      </c>
      <c r="E6082" s="234"/>
      <c r="F6082" s="234"/>
      <c r="G6082" s="234"/>
      <c r="H6082" s="234"/>
      <c r="I6082" s="235"/>
      <c r="J6082" s="196" t="s">
        <v>1</v>
      </c>
    </row>
    <row r="6083" spans="1:10" ht="14.25" customHeight="1" x14ac:dyDescent="0.25">
      <c r="A6083" s="195" t="s">
        <v>74</v>
      </c>
      <c r="B6083" s="195" t="s">
        <v>75</v>
      </c>
      <c r="C6083" s="195" t="s">
        <v>29</v>
      </c>
      <c r="D6083" s="236" t="s">
        <v>30</v>
      </c>
      <c r="E6083" s="237"/>
      <c r="F6083" s="238"/>
      <c r="G6083" s="195" t="s">
        <v>2635</v>
      </c>
      <c r="H6083" s="195" t="s">
        <v>1465</v>
      </c>
      <c r="I6083" s="194" t="s">
        <v>2634</v>
      </c>
      <c r="J6083" s="193" t="s">
        <v>76</v>
      </c>
    </row>
    <row r="6084" spans="1:10" ht="14.25" customHeight="1" x14ac:dyDescent="0.25">
      <c r="A6084" s="192" t="s">
        <v>2643</v>
      </c>
      <c r="B6084" s="192" t="s">
        <v>2642</v>
      </c>
      <c r="C6084" s="192" t="s">
        <v>2385</v>
      </c>
      <c r="D6084" s="230" t="s">
        <v>2386</v>
      </c>
      <c r="E6084" s="231"/>
      <c r="F6084" s="232"/>
      <c r="G6084" s="192" t="s">
        <v>1</v>
      </c>
      <c r="H6084" s="191">
        <v>1</v>
      </c>
      <c r="I6084" s="190">
        <v>25.722100000000001</v>
      </c>
      <c r="J6084" s="189">
        <v>25.72</v>
      </c>
    </row>
    <row r="6085" spans="1:10" ht="14.25" customHeight="1" x14ac:dyDescent="0.25">
      <c r="A6085" s="192" t="s">
        <v>2631</v>
      </c>
      <c r="B6085" s="192" t="s">
        <v>2630</v>
      </c>
      <c r="C6085" s="192" t="s">
        <v>2902</v>
      </c>
      <c r="D6085" s="230" t="s">
        <v>2901</v>
      </c>
      <c r="E6085" s="231"/>
      <c r="F6085" s="232"/>
      <c r="G6085" s="192" t="s">
        <v>0</v>
      </c>
      <c r="H6085" s="191">
        <v>0.3248434</v>
      </c>
      <c r="I6085" s="190">
        <v>6.46</v>
      </c>
      <c r="J6085" s="189">
        <v>4.59</v>
      </c>
    </row>
    <row r="6086" spans="1:10" ht="14.25" customHeight="1" x14ac:dyDescent="0.25">
      <c r="A6086" s="192" t="s">
        <v>2631</v>
      </c>
      <c r="B6086" s="192" t="s">
        <v>2630</v>
      </c>
      <c r="C6086" s="192" t="s">
        <v>2870</v>
      </c>
      <c r="D6086" s="230" t="s">
        <v>2869</v>
      </c>
      <c r="E6086" s="231"/>
      <c r="F6086" s="232"/>
      <c r="G6086" s="192" t="s">
        <v>0</v>
      </c>
      <c r="H6086" s="191">
        <v>0.3248434</v>
      </c>
      <c r="I6086" s="190">
        <v>8.93</v>
      </c>
      <c r="J6086" s="189">
        <v>6.34</v>
      </c>
    </row>
    <row r="6087" spans="1:10" ht="3" customHeight="1" x14ac:dyDescent="0.25"/>
    <row r="6088" spans="1:10" ht="11.25" customHeight="1" x14ac:dyDescent="0.25">
      <c r="A6088" s="242" t="s">
        <v>2621</v>
      </c>
      <c r="B6088" s="242"/>
      <c r="C6088" s="242"/>
      <c r="D6088" s="242"/>
      <c r="E6088" s="242"/>
      <c r="F6088" s="242"/>
      <c r="G6088" s="242"/>
      <c r="H6088" s="242"/>
      <c r="I6088" s="242"/>
      <c r="J6088" s="242"/>
    </row>
    <row r="6089" spans="1:10" ht="11.25" customHeight="1" x14ac:dyDescent="0.25">
      <c r="A6089" s="242" t="s">
        <v>2620</v>
      </c>
      <c r="B6089" s="242"/>
      <c r="C6089" s="242"/>
      <c r="D6089" s="242"/>
      <c r="E6089" s="242"/>
      <c r="F6089" s="242"/>
      <c r="G6089" s="242"/>
      <c r="H6089" s="242"/>
      <c r="I6089" s="242"/>
      <c r="J6089" s="242"/>
    </row>
    <row r="6090" spans="1:10" ht="11.25" customHeight="1" x14ac:dyDescent="0.25">
      <c r="A6090" s="242" t="s">
        <v>2619</v>
      </c>
      <c r="B6090" s="242"/>
      <c r="C6090" s="242"/>
      <c r="D6090" s="242"/>
      <c r="E6090" s="242"/>
      <c r="F6090" s="242"/>
      <c r="G6090" s="242"/>
      <c r="H6090" s="242"/>
      <c r="I6090" s="242"/>
      <c r="J6090" s="242"/>
    </row>
    <row r="6091" spans="1:10" ht="70.900000000000006" customHeight="1" x14ac:dyDescent="0.25"/>
    <row r="6092" spans="1:10" ht="14.25" customHeight="1" x14ac:dyDescent="0.25">
      <c r="A6092" s="210" t="s">
        <v>2673</v>
      </c>
      <c r="B6092" s="211"/>
      <c r="C6092" s="211"/>
      <c r="D6092" s="211"/>
      <c r="E6092" s="211"/>
      <c r="F6092" s="211"/>
      <c r="G6092" s="211"/>
      <c r="H6092" s="211"/>
      <c r="I6092" s="211"/>
      <c r="J6092" s="212"/>
    </row>
    <row r="6093" spans="1:10" ht="14.25" customHeight="1" x14ac:dyDescent="0.25">
      <c r="A6093" s="200" t="s">
        <v>2672</v>
      </c>
      <c r="B6093" s="213" t="s">
        <v>77</v>
      </c>
      <c r="C6093" s="214"/>
      <c r="D6093" s="214"/>
      <c r="E6093" s="214"/>
      <c r="F6093" s="214"/>
      <c r="G6093" s="214"/>
      <c r="H6093" s="215"/>
      <c r="I6093" s="197" t="s">
        <v>2671</v>
      </c>
      <c r="J6093" s="192" t="s">
        <v>3092</v>
      </c>
    </row>
    <row r="6094" spans="1:10" ht="14.25" customHeight="1" x14ac:dyDescent="0.25">
      <c r="A6094" s="200" t="s">
        <v>81</v>
      </c>
      <c r="B6094" s="213" t="s">
        <v>85</v>
      </c>
      <c r="C6094" s="214"/>
      <c r="D6094" s="214"/>
      <c r="E6094" s="214"/>
      <c r="F6094" s="214"/>
      <c r="G6094" s="214"/>
      <c r="H6094" s="215"/>
      <c r="I6094" s="197" t="s">
        <v>2669</v>
      </c>
      <c r="J6094" s="202">
        <v>45477</v>
      </c>
    </row>
    <row r="6095" spans="1:10" ht="14.25" customHeight="1" x14ac:dyDescent="0.25">
      <c r="A6095" s="199" t="s">
        <v>2668</v>
      </c>
      <c r="B6095" s="213" t="s">
        <v>2667</v>
      </c>
      <c r="C6095" s="214"/>
      <c r="D6095" s="214"/>
      <c r="E6095" s="214"/>
      <c r="F6095" s="214"/>
      <c r="G6095" s="214"/>
      <c r="H6095" s="215"/>
      <c r="I6095" s="216" t="s">
        <v>2666</v>
      </c>
      <c r="J6095" s="217"/>
    </row>
    <row r="6096" spans="1:10" ht="14.25" customHeight="1" x14ac:dyDescent="0.25">
      <c r="A6096" s="218" t="s">
        <v>2665</v>
      </c>
      <c r="B6096" s="221" t="s">
        <v>2664</v>
      </c>
      <c r="C6096" s="222"/>
      <c r="D6096" s="222"/>
      <c r="E6096" s="222"/>
      <c r="F6096" s="222"/>
      <c r="G6096" s="222"/>
      <c r="H6096" s="223"/>
      <c r="I6096" s="197" t="s">
        <v>2663</v>
      </c>
      <c r="J6096" s="192" t="s">
        <v>2662</v>
      </c>
    </row>
    <row r="6097" spans="1:10" ht="14.25" customHeight="1" x14ac:dyDescent="0.25">
      <c r="A6097" s="219"/>
      <c r="B6097" s="224"/>
      <c r="C6097" s="225"/>
      <c r="D6097" s="225"/>
      <c r="E6097" s="225"/>
      <c r="F6097" s="225"/>
      <c r="G6097" s="225"/>
      <c r="H6097" s="226"/>
      <c r="I6097" s="198" t="s">
        <v>2661</v>
      </c>
      <c r="J6097" s="192" t="s">
        <v>2660</v>
      </c>
    </row>
    <row r="6098" spans="1:10" ht="14.25" customHeight="1" x14ac:dyDescent="0.25">
      <c r="A6098" s="219"/>
      <c r="B6098" s="224"/>
      <c r="C6098" s="225"/>
      <c r="D6098" s="225"/>
      <c r="E6098" s="225"/>
      <c r="F6098" s="225"/>
      <c r="G6098" s="225"/>
      <c r="H6098" s="226"/>
      <c r="I6098" s="216" t="s">
        <v>27</v>
      </c>
      <c r="J6098" s="217"/>
    </row>
    <row r="6099" spans="1:10" ht="14.25" customHeight="1" x14ac:dyDescent="0.25">
      <c r="A6099" s="219"/>
      <c r="B6099" s="227"/>
      <c r="C6099" s="228"/>
      <c r="D6099" s="228"/>
      <c r="E6099" s="228"/>
      <c r="F6099" s="228"/>
      <c r="G6099" s="228"/>
      <c r="H6099" s="229"/>
      <c r="I6099" s="197" t="s">
        <v>2659</v>
      </c>
      <c r="J6099" s="192" t="s">
        <v>2658</v>
      </c>
    </row>
    <row r="6100" spans="1:10" ht="14.25" customHeight="1" x14ac:dyDescent="0.25">
      <c r="A6100" s="220"/>
      <c r="B6100" s="230" t="s">
        <v>2383</v>
      </c>
      <c r="C6100" s="231"/>
      <c r="D6100" s="232"/>
      <c r="E6100" s="230" t="s">
        <v>2383</v>
      </c>
      <c r="F6100" s="231"/>
      <c r="G6100" s="231"/>
      <c r="H6100" s="232"/>
      <c r="I6100" s="197" t="s">
        <v>2657</v>
      </c>
      <c r="J6100" s="192" t="s">
        <v>2383</v>
      </c>
    </row>
    <row r="6101" spans="1:10" ht="14.25" customHeight="1" x14ac:dyDescent="0.25">
      <c r="A6101" s="197" t="s">
        <v>2656</v>
      </c>
      <c r="B6101" s="230" t="s">
        <v>2655</v>
      </c>
      <c r="C6101" s="231"/>
      <c r="D6101" s="231"/>
      <c r="E6101" s="231"/>
      <c r="F6101" s="231"/>
      <c r="G6101" s="231"/>
      <c r="H6101" s="231"/>
      <c r="I6101" s="231"/>
      <c r="J6101" s="232"/>
    </row>
    <row r="6102" spans="1:10" ht="14.25" customHeight="1" x14ac:dyDescent="0.25">
      <c r="A6102" s="239" t="s">
        <v>2627</v>
      </c>
      <c r="B6102" s="240"/>
      <c r="C6102" s="240"/>
      <c r="D6102" s="240"/>
      <c r="E6102" s="241"/>
      <c r="F6102" s="188">
        <v>5</v>
      </c>
      <c r="G6102" s="239" t="s">
        <v>2626</v>
      </c>
      <c r="H6102" s="240"/>
      <c r="I6102" s="241"/>
      <c r="J6102" s="188">
        <v>41.9</v>
      </c>
    </row>
    <row r="6103" spans="1:10" ht="14.25" customHeight="1" x14ac:dyDescent="0.25">
      <c r="A6103" s="239" t="s">
        <v>2625</v>
      </c>
      <c r="B6103" s="240"/>
      <c r="C6103" s="240"/>
      <c r="D6103" s="240"/>
      <c r="E6103" s="241"/>
      <c r="F6103" s="188">
        <v>5.94</v>
      </c>
      <c r="G6103" s="239" t="s">
        <v>2624</v>
      </c>
      <c r="H6103" s="240"/>
      <c r="I6103" s="241"/>
      <c r="J6103" s="188">
        <v>9.41</v>
      </c>
    </row>
    <row r="6104" spans="1:10" ht="14.25" customHeight="1" x14ac:dyDescent="0.25">
      <c r="A6104" s="239" t="s">
        <v>2623</v>
      </c>
      <c r="B6104" s="240"/>
      <c r="C6104" s="240"/>
      <c r="D6104" s="240"/>
      <c r="E6104" s="241"/>
      <c r="F6104" s="188">
        <v>10.94</v>
      </c>
      <c r="G6104" s="239" t="s">
        <v>2622</v>
      </c>
      <c r="H6104" s="240"/>
      <c r="I6104" s="241"/>
      <c r="J6104" s="188">
        <v>51.31</v>
      </c>
    </row>
    <row r="6105" spans="1:10" ht="14.25" customHeight="1" x14ac:dyDescent="0.25">
      <c r="A6105" s="196" t="s">
        <v>1260</v>
      </c>
      <c r="B6105" s="196" t="s">
        <v>2630</v>
      </c>
      <c r="C6105" s="196" t="s">
        <v>2957</v>
      </c>
      <c r="D6105" s="233" t="s">
        <v>788</v>
      </c>
      <c r="E6105" s="234"/>
      <c r="F6105" s="234"/>
      <c r="G6105" s="234"/>
      <c r="H6105" s="234"/>
      <c r="I6105" s="235"/>
      <c r="J6105" s="196" t="s">
        <v>1</v>
      </c>
    </row>
    <row r="6106" spans="1:10" ht="14.25" customHeight="1" x14ac:dyDescent="0.25">
      <c r="A6106" s="195" t="s">
        <v>74</v>
      </c>
      <c r="B6106" s="195" t="s">
        <v>75</v>
      </c>
      <c r="C6106" s="195" t="s">
        <v>29</v>
      </c>
      <c r="D6106" s="236" t="s">
        <v>30</v>
      </c>
      <c r="E6106" s="237"/>
      <c r="F6106" s="238"/>
      <c r="G6106" s="195" t="s">
        <v>2635</v>
      </c>
      <c r="H6106" s="195" t="s">
        <v>1465</v>
      </c>
      <c r="I6106" s="194" t="s">
        <v>2634</v>
      </c>
      <c r="J6106" s="193" t="s">
        <v>76</v>
      </c>
    </row>
    <row r="6107" spans="1:10" ht="14.25" customHeight="1" x14ac:dyDescent="0.25">
      <c r="A6107" s="192" t="s">
        <v>2643</v>
      </c>
      <c r="B6107" s="192" t="s">
        <v>2630</v>
      </c>
      <c r="C6107" s="192" t="s">
        <v>2702</v>
      </c>
      <c r="D6107" s="230" t="s">
        <v>1597</v>
      </c>
      <c r="E6107" s="231"/>
      <c r="F6107" s="232"/>
      <c r="G6107" s="192" t="s">
        <v>1575</v>
      </c>
      <c r="H6107" s="191">
        <v>9.6299999999999999E-4</v>
      </c>
      <c r="I6107" s="190">
        <v>78.9893</v>
      </c>
      <c r="J6107" s="189">
        <v>0.08</v>
      </c>
    </row>
    <row r="6108" spans="1:10" ht="14.25" customHeight="1" x14ac:dyDescent="0.25">
      <c r="A6108" s="192" t="s">
        <v>2643</v>
      </c>
      <c r="B6108" s="192" t="s">
        <v>2630</v>
      </c>
      <c r="C6108" s="192" t="s">
        <v>2956</v>
      </c>
      <c r="D6108" s="230" t="s">
        <v>1920</v>
      </c>
      <c r="E6108" s="231"/>
      <c r="F6108" s="232"/>
      <c r="G6108" s="192" t="s">
        <v>1</v>
      </c>
      <c r="H6108" s="191">
        <v>1</v>
      </c>
      <c r="I6108" s="190">
        <v>2.1307</v>
      </c>
      <c r="J6108" s="189">
        <v>2.13</v>
      </c>
    </row>
    <row r="6109" spans="1:10" ht="14.25" customHeight="1" x14ac:dyDescent="0.25">
      <c r="A6109" s="192" t="s">
        <v>2643</v>
      </c>
      <c r="B6109" s="192" t="s">
        <v>2630</v>
      </c>
      <c r="C6109" s="192" t="s">
        <v>2700</v>
      </c>
      <c r="D6109" s="230" t="s">
        <v>1579</v>
      </c>
      <c r="E6109" s="231"/>
      <c r="F6109" s="232"/>
      <c r="G6109" s="192" t="s">
        <v>19</v>
      </c>
      <c r="H6109" s="191">
        <v>0.43466399999999999</v>
      </c>
      <c r="I6109" s="190">
        <v>0.90739999999999998</v>
      </c>
      <c r="J6109" s="189">
        <v>0.39</v>
      </c>
    </row>
    <row r="6110" spans="1:10" ht="14.25" customHeight="1" x14ac:dyDescent="0.25">
      <c r="A6110" s="192" t="s">
        <v>2631</v>
      </c>
      <c r="B6110" s="192" t="s">
        <v>2630</v>
      </c>
      <c r="C6110" s="192" t="s">
        <v>2902</v>
      </c>
      <c r="D6110" s="230" t="s">
        <v>2901</v>
      </c>
      <c r="E6110" s="231"/>
      <c r="F6110" s="232"/>
      <c r="G6110" s="192" t="s">
        <v>0</v>
      </c>
      <c r="H6110" s="191">
        <v>0.22181219999999999</v>
      </c>
      <c r="I6110" s="190">
        <v>6.46</v>
      </c>
      <c r="J6110" s="189">
        <v>3.13</v>
      </c>
    </row>
    <row r="6111" spans="1:10" ht="14.25" customHeight="1" x14ac:dyDescent="0.25">
      <c r="A6111" s="192" t="s">
        <v>2631</v>
      </c>
      <c r="B6111" s="192" t="s">
        <v>2630</v>
      </c>
      <c r="C6111" s="192" t="s">
        <v>2870</v>
      </c>
      <c r="D6111" s="230" t="s">
        <v>2869</v>
      </c>
      <c r="E6111" s="231"/>
      <c r="F6111" s="232"/>
      <c r="G6111" s="192" t="s">
        <v>0</v>
      </c>
      <c r="H6111" s="191">
        <v>0.22181219999999999</v>
      </c>
      <c r="I6111" s="190">
        <v>8.93</v>
      </c>
      <c r="J6111" s="189">
        <v>4.33</v>
      </c>
    </row>
    <row r="6112" spans="1:10" ht="14.25" customHeight="1" x14ac:dyDescent="0.25">
      <c r="A6112" s="192" t="s">
        <v>2631</v>
      </c>
      <c r="B6112" s="192" t="s">
        <v>2630</v>
      </c>
      <c r="C6112" s="192" t="s">
        <v>2646</v>
      </c>
      <c r="D6112" s="230" t="s">
        <v>2645</v>
      </c>
      <c r="E6112" s="231"/>
      <c r="F6112" s="232"/>
      <c r="G6112" s="192" t="s">
        <v>0</v>
      </c>
      <c r="H6112" s="191">
        <v>7.7130000000000002E-3</v>
      </c>
      <c r="I6112" s="190">
        <v>6.46</v>
      </c>
      <c r="J6112" s="189">
        <v>0.11</v>
      </c>
    </row>
    <row r="6113" spans="1:10" ht="14.25" customHeight="1" x14ac:dyDescent="0.25">
      <c r="A6113" s="239" t="s">
        <v>2627</v>
      </c>
      <c r="B6113" s="240"/>
      <c r="C6113" s="240"/>
      <c r="D6113" s="240"/>
      <c r="E6113" s="241"/>
      <c r="F6113" s="188">
        <v>3.46</v>
      </c>
      <c r="G6113" s="239" t="s">
        <v>2626</v>
      </c>
      <c r="H6113" s="240"/>
      <c r="I6113" s="241"/>
      <c r="J6113" s="188">
        <v>13.81</v>
      </c>
    </row>
    <row r="6114" spans="1:10" ht="14.25" customHeight="1" x14ac:dyDescent="0.25">
      <c r="A6114" s="239" t="s">
        <v>2625</v>
      </c>
      <c r="B6114" s="240"/>
      <c r="C6114" s="240"/>
      <c r="D6114" s="240"/>
      <c r="E6114" s="241"/>
      <c r="F6114" s="188">
        <v>4.1100000000000003</v>
      </c>
      <c r="G6114" s="239" t="s">
        <v>2624</v>
      </c>
      <c r="H6114" s="240"/>
      <c r="I6114" s="241"/>
      <c r="J6114" s="188">
        <v>3.1</v>
      </c>
    </row>
    <row r="6115" spans="1:10" ht="14.25" customHeight="1" x14ac:dyDescent="0.25">
      <c r="A6115" s="239" t="s">
        <v>2623</v>
      </c>
      <c r="B6115" s="240"/>
      <c r="C6115" s="240"/>
      <c r="D6115" s="240"/>
      <c r="E6115" s="241"/>
      <c r="F6115" s="188">
        <v>7.57</v>
      </c>
      <c r="G6115" s="239" t="s">
        <v>2622</v>
      </c>
      <c r="H6115" s="240"/>
      <c r="I6115" s="241"/>
      <c r="J6115" s="188">
        <v>16.91</v>
      </c>
    </row>
    <row r="6116" spans="1:10" ht="14.25" customHeight="1" x14ac:dyDescent="0.25">
      <c r="A6116" s="196" t="s">
        <v>1261</v>
      </c>
      <c r="B6116" s="196" t="s">
        <v>2642</v>
      </c>
      <c r="C6116" s="196" t="s">
        <v>3091</v>
      </c>
      <c r="D6116" s="233" t="s">
        <v>789</v>
      </c>
      <c r="E6116" s="234"/>
      <c r="F6116" s="234"/>
      <c r="G6116" s="234"/>
      <c r="H6116" s="234"/>
      <c r="I6116" s="235"/>
      <c r="J6116" s="196" t="s">
        <v>1</v>
      </c>
    </row>
    <row r="6117" spans="1:10" ht="14.25" customHeight="1" x14ac:dyDescent="0.25">
      <c r="A6117" s="195" t="s">
        <v>74</v>
      </c>
      <c r="B6117" s="195" t="s">
        <v>75</v>
      </c>
      <c r="C6117" s="195" t="s">
        <v>29</v>
      </c>
      <c r="D6117" s="236" t="s">
        <v>30</v>
      </c>
      <c r="E6117" s="237"/>
      <c r="F6117" s="238"/>
      <c r="G6117" s="195" t="s">
        <v>2635</v>
      </c>
      <c r="H6117" s="195" t="s">
        <v>1465</v>
      </c>
      <c r="I6117" s="194" t="s">
        <v>2634</v>
      </c>
      <c r="J6117" s="193" t="s">
        <v>76</v>
      </c>
    </row>
    <row r="6118" spans="1:10" ht="14.25" customHeight="1" x14ac:dyDescent="0.25">
      <c r="A6118" s="192" t="s">
        <v>2643</v>
      </c>
      <c r="B6118" s="192" t="s">
        <v>2650</v>
      </c>
      <c r="C6118" s="192" t="s">
        <v>3090</v>
      </c>
      <c r="D6118" s="230" t="s">
        <v>2124</v>
      </c>
      <c r="E6118" s="231"/>
      <c r="F6118" s="232"/>
      <c r="G6118" s="192" t="s">
        <v>1</v>
      </c>
      <c r="H6118" s="191">
        <v>1</v>
      </c>
      <c r="I6118" s="190">
        <v>44.558100000000003</v>
      </c>
      <c r="J6118" s="189">
        <v>44.56</v>
      </c>
    </row>
    <row r="6119" spans="1:10" ht="14.25" customHeight="1" x14ac:dyDescent="0.25">
      <c r="A6119" s="192" t="s">
        <v>2631</v>
      </c>
      <c r="B6119" s="192" t="s">
        <v>2630</v>
      </c>
      <c r="C6119" s="192" t="s">
        <v>2902</v>
      </c>
      <c r="D6119" s="230" t="s">
        <v>2901</v>
      </c>
      <c r="E6119" s="231"/>
      <c r="F6119" s="232"/>
      <c r="G6119" s="192" t="s">
        <v>0</v>
      </c>
      <c r="H6119" s="191">
        <v>0.22684099999999999</v>
      </c>
      <c r="I6119" s="190">
        <v>6.46</v>
      </c>
      <c r="J6119" s="189">
        <v>3.2</v>
      </c>
    </row>
    <row r="6120" spans="1:10" ht="14.25" customHeight="1" x14ac:dyDescent="0.25">
      <c r="A6120" s="192" t="s">
        <v>2631</v>
      </c>
      <c r="B6120" s="192" t="s">
        <v>2630</v>
      </c>
      <c r="C6120" s="192" t="s">
        <v>2870</v>
      </c>
      <c r="D6120" s="230" t="s">
        <v>2869</v>
      </c>
      <c r="E6120" s="231"/>
      <c r="F6120" s="232"/>
      <c r="G6120" s="192" t="s">
        <v>0</v>
      </c>
      <c r="H6120" s="191">
        <v>0.22684099999999999</v>
      </c>
      <c r="I6120" s="190">
        <v>8.93</v>
      </c>
      <c r="J6120" s="189">
        <v>4.43</v>
      </c>
    </row>
    <row r="6121" spans="1:10" ht="14.25" customHeight="1" x14ac:dyDescent="0.25">
      <c r="A6121" s="239" t="s">
        <v>2627</v>
      </c>
      <c r="B6121" s="240"/>
      <c r="C6121" s="240"/>
      <c r="D6121" s="240"/>
      <c r="E6121" s="241"/>
      <c r="F6121" s="188">
        <v>3.49</v>
      </c>
      <c r="G6121" s="239" t="s">
        <v>2626</v>
      </c>
      <c r="H6121" s="240"/>
      <c r="I6121" s="241"/>
      <c r="J6121" s="188">
        <v>55.85</v>
      </c>
    </row>
    <row r="6122" spans="1:10" ht="14.25" customHeight="1" x14ac:dyDescent="0.25">
      <c r="A6122" s="239" t="s">
        <v>2625</v>
      </c>
      <c r="B6122" s="240"/>
      <c r="C6122" s="240"/>
      <c r="D6122" s="240"/>
      <c r="E6122" s="241"/>
      <c r="F6122" s="188">
        <v>4.1500000000000004</v>
      </c>
      <c r="G6122" s="239" t="s">
        <v>2624</v>
      </c>
      <c r="H6122" s="240"/>
      <c r="I6122" s="241"/>
      <c r="J6122" s="188">
        <v>12.55</v>
      </c>
    </row>
    <row r="6123" spans="1:10" ht="14.25" customHeight="1" x14ac:dyDescent="0.25">
      <c r="A6123" s="239" t="s">
        <v>2623</v>
      </c>
      <c r="B6123" s="240"/>
      <c r="C6123" s="240"/>
      <c r="D6123" s="240"/>
      <c r="E6123" s="241"/>
      <c r="F6123" s="188">
        <v>7.64</v>
      </c>
      <c r="G6123" s="239" t="s">
        <v>2622</v>
      </c>
      <c r="H6123" s="240"/>
      <c r="I6123" s="241"/>
      <c r="J6123" s="188">
        <v>68.400000000000006</v>
      </c>
    </row>
    <row r="6124" spans="1:10" ht="14.25" customHeight="1" x14ac:dyDescent="0.25">
      <c r="A6124" s="196" t="s">
        <v>1262</v>
      </c>
      <c r="B6124" s="196" t="s">
        <v>2642</v>
      </c>
      <c r="C6124" s="196" t="s">
        <v>3089</v>
      </c>
      <c r="D6124" s="233" t="s">
        <v>790</v>
      </c>
      <c r="E6124" s="234"/>
      <c r="F6124" s="234"/>
      <c r="G6124" s="234"/>
      <c r="H6124" s="234"/>
      <c r="I6124" s="235"/>
      <c r="J6124" s="196" t="s">
        <v>1</v>
      </c>
    </row>
    <row r="6125" spans="1:10" ht="14.25" customHeight="1" x14ac:dyDescent="0.25">
      <c r="A6125" s="195" t="s">
        <v>74</v>
      </c>
      <c r="B6125" s="195" t="s">
        <v>75</v>
      </c>
      <c r="C6125" s="195" t="s">
        <v>29</v>
      </c>
      <c r="D6125" s="236" t="s">
        <v>30</v>
      </c>
      <c r="E6125" s="237"/>
      <c r="F6125" s="238"/>
      <c r="G6125" s="195" t="s">
        <v>2635</v>
      </c>
      <c r="H6125" s="195" t="s">
        <v>1465</v>
      </c>
      <c r="I6125" s="194" t="s">
        <v>2634</v>
      </c>
      <c r="J6125" s="193" t="s">
        <v>76</v>
      </c>
    </row>
    <row r="6126" spans="1:10" ht="14.25" customHeight="1" x14ac:dyDescent="0.25">
      <c r="A6126" s="192" t="s">
        <v>2643</v>
      </c>
      <c r="B6126" s="192" t="s">
        <v>2642</v>
      </c>
      <c r="C6126" s="192" t="s">
        <v>2062</v>
      </c>
      <c r="D6126" s="230" t="s">
        <v>2063</v>
      </c>
      <c r="E6126" s="231"/>
      <c r="F6126" s="232"/>
      <c r="G6126" s="192" t="s">
        <v>1</v>
      </c>
      <c r="H6126" s="191">
        <v>1</v>
      </c>
      <c r="I6126" s="190">
        <v>3.9697</v>
      </c>
      <c r="J6126" s="189">
        <v>3.97</v>
      </c>
    </row>
    <row r="6127" spans="1:10" ht="14.25" customHeight="1" x14ac:dyDescent="0.25">
      <c r="A6127" s="192" t="s">
        <v>2631</v>
      </c>
      <c r="B6127" s="192" t="s">
        <v>2630</v>
      </c>
      <c r="C6127" s="192" t="s">
        <v>2902</v>
      </c>
      <c r="D6127" s="230" t="s">
        <v>2901</v>
      </c>
      <c r="E6127" s="231"/>
      <c r="F6127" s="232"/>
      <c r="G6127" s="192" t="s">
        <v>0</v>
      </c>
      <c r="H6127" s="191">
        <v>0.14581089999999999</v>
      </c>
      <c r="I6127" s="190">
        <v>6.46</v>
      </c>
      <c r="J6127" s="189">
        <v>2.06</v>
      </c>
    </row>
    <row r="6128" spans="1:10" ht="14.25" customHeight="1" x14ac:dyDescent="0.25">
      <c r="A6128" s="192" t="s">
        <v>2631</v>
      </c>
      <c r="B6128" s="192" t="s">
        <v>2630</v>
      </c>
      <c r="C6128" s="192" t="s">
        <v>2870</v>
      </c>
      <c r="D6128" s="230" t="s">
        <v>2869</v>
      </c>
      <c r="E6128" s="231"/>
      <c r="F6128" s="232"/>
      <c r="G6128" s="192" t="s">
        <v>0</v>
      </c>
      <c r="H6128" s="191">
        <v>0.29162179999999999</v>
      </c>
      <c r="I6128" s="190">
        <v>8.93</v>
      </c>
      <c r="J6128" s="189">
        <v>5.69</v>
      </c>
    </row>
    <row r="6129" spans="1:10" ht="14.25" customHeight="1" x14ac:dyDescent="0.25">
      <c r="A6129" s="239" t="s">
        <v>2627</v>
      </c>
      <c r="B6129" s="240"/>
      <c r="C6129" s="240"/>
      <c r="D6129" s="240"/>
      <c r="E6129" s="241"/>
      <c r="F6129" s="188">
        <v>3.55</v>
      </c>
      <c r="G6129" s="239" t="s">
        <v>2626</v>
      </c>
      <c r="H6129" s="240"/>
      <c r="I6129" s="241"/>
      <c r="J6129" s="188">
        <v>15.27</v>
      </c>
    </row>
    <row r="6130" spans="1:10" ht="14.25" customHeight="1" x14ac:dyDescent="0.25">
      <c r="A6130" s="239" t="s">
        <v>2625</v>
      </c>
      <c r="B6130" s="240"/>
      <c r="C6130" s="240"/>
      <c r="D6130" s="240"/>
      <c r="E6130" s="241"/>
      <c r="F6130" s="188">
        <v>4.2</v>
      </c>
      <c r="G6130" s="239" t="s">
        <v>2624</v>
      </c>
      <c r="H6130" s="240"/>
      <c r="I6130" s="241"/>
      <c r="J6130" s="188">
        <v>3.43</v>
      </c>
    </row>
    <row r="6131" spans="1:10" ht="14.25" customHeight="1" x14ac:dyDescent="0.25">
      <c r="A6131" s="239" t="s">
        <v>2623</v>
      </c>
      <c r="B6131" s="240"/>
      <c r="C6131" s="240"/>
      <c r="D6131" s="240"/>
      <c r="E6131" s="241"/>
      <c r="F6131" s="188">
        <v>7.75</v>
      </c>
      <c r="G6131" s="239" t="s">
        <v>2622</v>
      </c>
      <c r="H6131" s="240"/>
      <c r="I6131" s="241"/>
      <c r="J6131" s="188">
        <v>18.7</v>
      </c>
    </row>
    <row r="6132" spans="1:10" ht="14.25" customHeight="1" x14ac:dyDescent="0.25">
      <c r="A6132" s="196" t="s">
        <v>1263</v>
      </c>
      <c r="B6132" s="196" t="s">
        <v>2642</v>
      </c>
      <c r="C6132" s="196" t="s">
        <v>3088</v>
      </c>
      <c r="D6132" s="233" t="s">
        <v>791</v>
      </c>
      <c r="E6132" s="234"/>
      <c r="F6132" s="234"/>
      <c r="G6132" s="234"/>
      <c r="H6132" s="234"/>
      <c r="I6132" s="235"/>
      <c r="J6132" s="196" t="s">
        <v>1</v>
      </c>
    </row>
    <row r="6133" spans="1:10" ht="14.25" customHeight="1" x14ac:dyDescent="0.25">
      <c r="A6133" s="195" t="s">
        <v>74</v>
      </c>
      <c r="B6133" s="195" t="s">
        <v>75</v>
      </c>
      <c r="C6133" s="195" t="s">
        <v>29</v>
      </c>
      <c r="D6133" s="236" t="s">
        <v>30</v>
      </c>
      <c r="E6133" s="237"/>
      <c r="F6133" s="238"/>
      <c r="G6133" s="195" t="s">
        <v>2635</v>
      </c>
      <c r="H6133" s="195" t="s">
        <v>1465</v>
      </c>
      <c r="I6133" s="194" t="s">
        <v>2634</v>
      </c>
      <c r="J6133" s="193" t="s">
        <v>76</v>
      </c>
    </row>
    <row r="6134" spans="1:10" ht="14.25" customHeight="1" x14ac:dyDescent="0.25">
      <c r="A6134" s="192" t="s">
        <v>2643</v>
      </c>
      <c r="B6134" s="192" t="s">
        <v>2642</v>
      </c>
      <c r="C6134" s="192" t="s">
        <v>2234</v>
      </c>
      <c r="D6134" s="230" t="s">
        <v>2235</v>
      </c>
      <c r="E6134" s="231"/>
      <c r="F6134" s="232"/>
      <c r="G6134" s="192" t="s">
        <v>1</v>
      </c>
      <c r="H6134" s="191">
        <v>1</v>
      </c>
      <c r="I6134" s="190">
        <v>3.3216000000000001</v>
      </c>
      <c r="J6134" s="189">
        <v>3.32</v>
      </c>
    </row>
    <row r="6135" spans="1:10" ht="14.25" customHeight="1" x14ac:dyDescent="0.25">
      <c r="A6135" s="192" t="s">
        <v>2631</v>
      </c>
      <c r="B6135" s="192" t="s">
        <v>2630</v>
      </c>
      <c r="C6135" s="192" t="s">
        <v>2902</v>
      </c>
      <c r="D6135" s="230" t="s">
        <v>2901</v>
      </c>
      <c r="E6135" s="231"/>
      <c r="F6135" s="232"/>
      <c r="G6135" s="192" t="s">
        <v>0</v>
      </c>
      <c r="H6135" s="191">
        <v>3.9133599999999998E-2</v>
      </c>
      <c r="I6135" s="190">
        <v>6.46</v>
      </c>
      <c r="J6135" s="189">
        <v>0.55000000000000004</v>
      </c>
    </row>
    <row r="6136" spans="1:10" ht="14.25" customHeight="1" x14ac:dyDescent="0.25">
      <c r="A6136" s="192" t="s">
        <v>2631</v>
      </c>
      <c r="B6136" s="192" t="s">
        <v>2630</v>
      </c>
      <c r="C6136" s="192" t="s">
        <v>2870</v>
      </c>
      <c r="D6136" s="230" t="s">
        <v>2869</v>
      </c>
      <c r="E6136" s="231"/>
      <c r="F6136" s="232"/>
      <c r="G6136" s="192" t="s">
        <v>0</v>
      </c>
      <c r="H6136" s="191">
        <v>7.8267100000000006E-2</v>
      </c>
      <c r="I6136" s="190">
        <v>8.93</v>
      </c>
      <c r="J6136" s="189">
        <v>1.53</v>
      </c>
    </row>
    <row r="6137" spans="1:10" ht="14.25" customHeight="1" x14ac:dyDescent="0.25">
      <c r="A6137" s="239" t="s">
        <v>2627</v>
      </c>
      <c r="B6137" s="240"/>
      <c r="C6137" s="240"/>
      <c r="D6137" s="240"/>
      <c r="E6137" s="241"/>
      <c r="F6137" s="188">
        <v>0.95</v>
      </c>
      <c r="G6137" s="239" t="s">
        <v>2626</v>
      </c>
      <c r="H6137" s="240"/>
      <c r="I6137" s="241"/>
      <c r="J6137" s="188">
        <v>6.35</v>
      </c>
    </row>
    <row r="6138" spans="1:10" ht="14.25" customHeight="1" x14ac:dyDescent="0.25">
      <c r="A6138" s="239" t="s">
        <v>2625</v>
      </c>
      <c r="B6138" s="240"/>
      <c r="C6138" s="240"/>
      <c r="D6138" s="240"/>
      <c r="E6138" s="241"/>
      <c r="F6138" s="188">
        <v>1.1299999999999999</v>
      </c>
      <c r="G6138" s="239" t="s">
        <v>2624</v>
      </c>
      <c r="H6138" s="240"/>
      <c r="I6138" s="241"/>
      <c r="J6138" s="188">
        <v>1.43</v>
      </c>
    </row>
    <row r="6139" spans="1:10" ht="14.25" customHeight="1" x14ac:dyDescent="0.25">
      <c r="A6139" s="239" t="s">
        <v>2623</v>
      </c>
      <c r="B6139" s="240"/>
      <c r="C6139" s="240"/>
      <c r="D6139" s="240"/>
      <c r="E6139" s="241"/>
      <c r="F6139" s="188">
        <v>2.08</v>
      </c>
      <c r="G6139" s="239" t="s">
        <v>2622</v>
      </c>
      <c r="H6139" s="240"/>
      <c r="I6139" s="241"/>
      <c r="J6139" s="188">
        <v>7.78</v>
      </c>
    </row>
    <row r="6140" spans="1:10" ht="14.25" customHeight="1" x14ac:dyDescent="0.25">
      <c r="A6140" s="196" t="s">
        <v>1264</v>
      </c>
      <c r="B6140" s="196" t="s">
        <v>2642</v>
      </c>
      <c r="C6140" s="196" t="s">
        <v>3087</v>
      </c>
      <c r="D6140" s="233" t="s">
        <v>792</v>
      </c>
      <c r="E6140" s="234"/>
      <c r="F6140" s="234"/>
      <c r="G6140" s="234"/>
      <c r="H6140" s="234"/>
      <c r="I6140" s="235"/>
      <c r="J6140" s="196" t="s">
        <v>1</v>
      </c>
    </row>
    <row r="6141" spans="1:10" ht="14.25" customHeight="1" x14ac:dyDescent="0.25">
      <c r="A6141" s="195" t="s">
        <v>74</v>
      </c>
      <c r="B6141" s="195" t="s">
        <v>75</v>
      </c>
      <c r="C6141" s="195" t="s">
        <v>29</v>
      </c>
      <c r="D6141" s="236" t="s">
        <v>30</v>
      </c>
      <c r="E6141" s="237"/>
      <c r="F6141" s="238"/>
      <c r="G6141" s="195" t="s">
        <v>2635</v>
      </c>
      <c r="H6141" s="195" t="s">
        <v>1465</v>
      </c>
      <c r="I6141" s="194" t="s">
        <v>2634</v>
      </c>
      <c r="J6141" s="193" t="s">
        <v>76</v>
      </c>
    </row>
    <row r="6142" spans="1:10" ht="14.25" customHeight="1" x14ac:dyDescent="0.25">
      <c r="A6142" s="192" t="s">
        <v>2643</v>
      </c>
      <c r="B6142" s="192" t="s">
        <v>2642</v>
      </c>
      <c r="C6142" s="192" t="s">
        <v>1926</v>
      </c>
      <c r="D6142" s="230" t="s">
        <v>1927</v>
      </c>
      <c r="E6142" s="231"/>
      <c r="F6142" s="232"/>
      <c r="G6142" s="192" t="s">
        <v>1</v>
      </c>
      <c r="H6142" s="191">
        <v>1</v>
      </c>
      <c r="I6142" s="190">
        <v>2.6086999999999998</v>
      </c>
      <c r="J6142" s="189">
        <v>2.61</v>
      </c>
    </row>
    <row r="6143" spans="1:10" ht="14.25" customHeight="1" x14ac:dyDescent="0.25">
      <c r="A6143" s="192" t="s">
        <v>2631</v>
      </c>
      <c r="B6143" s="192" t="s">
        <v>2630</v>
      </c>
      <c r="C6143" s="192" t="s">
        <v>2902</v>
      </c>
      <c r="D6143" s="230" t="s">
        <v>2901</v>
      </c>
      <c r="E6143" s="231"/>
      <c r="F6143" s="232"/>
      <c r="G6143" s="192" t="s">
        <v>0</v>
      </c>
      <c r="H6143" s="191">
        <v>3.84327E-2</v>
      </c>
      <c r="I6143" s="190">
        <v>6.46</v>
      </c>
      <c r="J6143" s="189">
        <v>0.54</v>
      </c>
    </row>
    <row r="6144" spans="1:10" ht="14.25" customHeight="1" x14ac:dyDescent="0.25">
      <c r="A6144" s="192" t="s">
        <v>2631</v>
      </c>
      <c r="B6144" s="192" t="s">
        <v>2630</v>
      </c>
      <c r="C6144" s="192" t="s">
        <v>2870</v>
      </c>
      <c r="D6144" s="230" t="s">
        <v>2869</v>
      </c>
      <c r="E6144" s="231"/>
      <c r="F6144" s="232"/>
      <c r="G6144" s="192" t="s">
        <v>0</v>
      </c>
      <c r="H6144" s="191">
        <v>7.6865500000000003E-2</v>
      </c>
      <c r="I6144" s="190">
        <v>8.93</v>
      </c>
      <c r="J6144" s="189">
        <v>1.5</v>
      </c>
    </row>
    <row r="6145" spans="1:10" ht="14.25" customHeight="1" x14ac:dyDescent="0.25">
      <c r="A6145" s="239" t="s">
        <v>2627</v>
      </c>
      <c r="B6145" s="240"/>
      <c r="C6145" s="240"/>
      <c r="D6145" s="240"/>
      <c r="E6145" s="241"/>
      <c r="F6145" s="188">
        <v>0.93</v>
      </c>
      <c r="G6145" s="239" t="s">
        <v>2626</v>
      </c>
      <c r="H6145" s="240"/>
      <c r="I6145" s="241"/>
      <c r="J6145" s="188">
        <v>5.59</v>
      </c>
    </row>
    <row r="6146" spans="1:10" ht="14.25" customHeight="1" x14ac:dyDescent="0.25">
      <c r="A6146" s="239" t="s">
        <v>2625</v>
      </c>
      <c r="B6146" s="240"/>
      <c r="C6146" s="240"/>
      <c r="D6146" s="240"/>
      <c r="E6146" s="241"/>
      <c r="F6146" s="188">
        <v>1.1200000000000001</v>
      </c>
      <c r="G6146" s="239" t="s">
        <v>2624</v>
      </c>
      <c r="H6146" s="240"/>
      <c r="I6146" s="241"/>
      <c r="J6146" s="188">
        <v>1.26</v>
      </c>
    </row>
    <row r="6147" spans="1:10" ht="14.25" customHeight="1" x14ac:dyDescent="0.25">
      <c r="A6147" s="239" t="s">
        <v>2623</v>
      </c>
      <c r="B6147" s="240"/>
      <c r="C6147" s="240"/>
      <c r="D6147" s="240"/>
      <c r="E6147" s="241"/>
      <c r="F6147" s="188">
        <v>2.0499999999999998</v>
      </c>
      <c r="G6147" s="239" t="s">
        <v>2622</v>
      </c>
      <c r="H6147" s="240"/>
      <c r="I6147" s="241"/>
      <c r="J6147" s="188">
        <v>6.85</v>
      </c>
    </row>
    <row r="6148" spans="1:10" ht="14.25" customHeight="1" x14ac:dyDescent="0.25">
      <c r="A6148" s="196" t="s">
        <v>1265</v>
      </c>
      <c r="B6148" s="196" t="s">
        <v>2637</v>
      </c>
      <c r="C6148" s="196" t="s">
        <v>3086</v>
      </c>
      <c r="D6148" s="233" t="s">
        <v>1502</v>
      </c>
      <c r="E6148" s="234"/>
      <c r="F6148" s="234"/>
      <c r="G6148" s="234"/>
      <c r="H6148" s="234"/>
      <c r="I6148" s="235"/>
      <c r="J6148" s="196" t="s">
        <v>16</v>
      </c>
    </row>
    <row r="6149" spans="1:10" ht="14.25" customHeight="1" x14ac:dyDescent="0.25">
      <c r="A6149" s="195" t="s">
        <v>74</v>
      </c>
      <c r="B6149" s="195" t="s">
        <v>75</v>
      </c>
      <c r="C6149" s="195" t="s">
        <v>29</v>
      </c>
      <c r="D6149" s="236" t="s">
        <v>30</v>
      </c>
      <c r="E6149" s="237"/>
      <c r="F6149" s="238"/>
      <c r="G6149" s="195" t="s">
        <v>2635</v>
      </c>
      <c r="H6149" s="195" t="s">
        <v>1465</v>
      </c>
      <c r="I6149" s="194" t="s">
        <v>2634</v>
      </c>
      <c r="J6149" s="193" t="s">
        <v>76</v>
      </c>
    </row>
    <row r="6150" spans="1:10" ht="14.25" customHeight="1" x14ac:dyDescent="0.25">
      <c r="A6150" s="192" t="s">
        <v>2643</v>
      </c>
      <c r="B6150" s="192" t="s">
        <v>2642</v>
      </c>
      <c r="C6150" s="192" t="s">
        <v>2250</v>
      </c>
      <c r="D6150" s="230" t="s">
        <v>2251</v>
      </c>
      <c r="E6150" s="231"/>
      <c r="F6150" s="232"/>
      <c r="G6150" s="192" t="s">
        <v>1</v>
      </c>
      <c r="H6150" s="191">
        <v>2</v>
      </c>
      <c r="I6150" s="190">
        <v>0.54279999999999995</v>
      </c>
      <c r="J6150" s="189">
        <v>1.0900000000000001</v>
      </c>
    </row>
    <row r="6151" spans="1:10" ht="14.25" customHeight="1" x14ac:dyDescent="0.25">
      <c r="A6151" s="192" t="s">
        <v>2643</v>
      </c>
      <c r="B6151" s="192" t="s">
        <v>2642</v>
      </c>
      <c r="C6151" s="192" t="s">
        <v>2255</v>
      </c>
      <c r="D6151" s="230" t="s">
        <v>2256</v>
      </c>
      <c r="E6151" s="231"/>
      <c r="F6151" s="232"/>
      <c r="G6151" s="192" t="s">
        <v>1</v>
      </c>
      <c r="H6151" s="191">
        <v>7</v>
      </c>
      <c r="I6151" s="190">
        <v>0.16200000000000001</v>
      </c>
      <c r="J6151" s="189">
        <v>1.1299999999999999</v>
      </c>
    </row>
    <row r="6152" spans="1:10" ht="14.25" customHeight="1" x14ac:dyDescent="0.25">
      <c r="A6152" s="192" t="s">
        <v>2643</v>
      </c>
      <c r="B6152" s="192" t="s">
        <v>2630</v>
      </c>
      <c r="C6152" s="192" t="s">
        <v>3085</v>
      </c>
      <c r="D6152" s="230" t="s">
        <v>2240</v>
      </c>
      <c r="E6152" s="231"/>
      <c r="F6152" s="232"/>
      <c r="G6152" s="192" t="s">
        <v>1</v>
      </c>
      <c r="H6152" s="191">
        <v>13</v>
      </c>
      <c r="I6152" s="190">
        <v>0.1215</v>
      </c>
      <c r="J6152" s="189">
        <v>1.58</v>
      </c>
    </row>
    <row r="6153" spans="1:10" ht="22.9" customHeight="1" x14ac:dyDescent="0.25">
      <c r="A6153" s="192" t="s">
        <v>2643</v>
      </c>
      <c r="B6153" s="192" t="s">
        <v>2630</v>
      </c>
      <c r="C6153" s="192" t="s">
        <v>3084</v>
      </c>
      <c r="D6153" s="230" t="s">
        <v>2061</v>
      </c>
      <c r="E6153" s="231"/>
      <c r="F6153" s="232"/>
      <c r="G6153" s="192" t="s">
        <v>1</v>
      </c>
      <c r="H6153" s="191">
        <v>12</v>
      </c>
      <c r="I6153" s="190">
        <v>0.38080000000000003</v>
      </c>
      <c r="J6153" s="189">
        <v>4.57</v>
      </c>
    </row>
    <row r="6154" spans="1:10" ht="22.9" customHeight="1" x14ac:dyDescent="0.25">
      <c r="A6154" s="192" t="s">
        <v>2643</v>
      </c>
      <c r="B6154" s="192" t="s">
        <v>2630</v>
      </c>
      <c r="C6154" s="192" t="s">
        <v>3083</v>
      </c>
      <c r="D6154" s="230" t="s">
        <v>2225</v>
      </c>
      <c r="E6154" s="231"/>
      <c r="F6154" s="232"/>
      <c r="G6154" s="192" t="s">
        <v>1</v>
      </c>
      <c r="H6154" s="191">
        <v>4</v>
      </c>
      <c r="I6154" s="190">
        <v>0.4375</v>
      </c>
      <c r="J6154" s="189">
        <v>1.75</v>
      </c>
    </row>
    <row r="6155" spans="1:10" ht="14.25" customHeight="1" x14ac:dyDescent="0.25">
      <c r="A6155" s="192" t="s">
        <v>2643</v>
      </c>
      <c r="B6155" s="192" t="s">
        <v>2630</v>
      </c>
      <c r="C6155" s="192" t="s">
        <v>3082</v>
      </c>
      <c r="D6155" s="230" t="s">
        <v>2443</v>
      </c>
      <c r="E6155" s="231"/>
      <c r="F6155" s="232"/>
      <c r="G6155" s="192" t="s">
        <v>1</v>
      </c>
      <c r="H6155" s="191">
        <v>2</v>
      </c>
      <c r="I6155" s="190">
        <v>0.21870000000000001</v>
      </c>
      <c r="J6155" s="189">
        <v>0.44</v>
      </c>
    </row>
    <row r="6156" spans="1:10" ht="14.25" customHeight="1" x14ac:dyDescent="0.25">
      <c r="A6156" s="192" t="s">
        <v>2643</v>
      </c>
      <c r="B6156" s="192" t="s">
        <v>2630</v>
      </c>
      <c r="C6156" s="192" t="s">
        <v>3081</v>
      </c>
      <c r="D6156" s="230" t="s">
        <v>2200</v>
      </c>
      <c r="E6156" s="231"/>
      <c r="F6156" s="232"/>
      <c r="G6156" s="192" t="s">
        <v>1</v>
      </c>
      <c r="H6156" s="191">
        <v>7</v>
      </c>
      <c r="I6156" s="190">
        <v>0.29980000000000001</v>
      </c>
      <c r="J6156" s="189">
        <v>2.1</v>
      </c>
    </row>
    <row r="6157" spans="1:10" ht="14.25" customHeight="1" x14ac:dyDescent="0.25">
      <c r="A6157" s="192" t="s">
        <v>2643</v>
      </c>
      <c r="B6157" s="192" t="s">
        <v>2650</v>
      </c>
      <c r="C6157" s="192" t="s">
        <v>3080</v>
      </c>
      <c r="D6157" s="230" t="s">
        <v>1844</v>
      </c>
      <c r="E6157" s="231"/>
      <c r="F6157" s="232"/>
      <c r="G6157" s="192" t="s">
        <v>1</v>
      </c>
      <c r="H6157" s="191">
        <v>1</v>
      </c>
      <c r="I6157" s="190">
        <v>18.633400000000002</v>
      </c>
      <c r="J6157" s="189">
        <v>18.63</v>
      </c>
    </row>
    <row r="6158" spans="1:10" ht="14.25" customHeight="1" x14ac:dyDescent="0.25">
      <c r="A6158" s="192" t="s">
        <v>2631</v>
      </c>
      <c r="B6158" s="192" t="s">
        <v>2630</v>
      </c>
      <c r="C6158" s="192" t="s">
        <v>2902</v>
      </c>
      <c r="D6158" s="230" t="s">
        <v>2901</v>
      </c>
      <c r="E6158" s="231"/>
      <c r="F6158" s="232"/>
      <c r="G6158" s="192" t="s">
        <v>0</v>
      </c>
      <c r="H6158" s="191">
        <v>0.1146726</v>
      </c>
      <c r="I6158" s="190">
        <v>6.46</v>
      </c>
      <c r="J6158" s="189">
        <v>1.62</v>
      </c>
    </row>
    <row r="6159" spans="1:10" ht="14.25" customHeight="1" x14ac:dyDescent="0.25">
      <c r="A6159" s="192" t="s">
        <v>2631</v>
      </c>
      <c r="B6159" s="192" t="s">
        <v>2630</v>
      </c>
      <c r="C6159" s="192" t="s">
        <v>2870</v>
      </c>
      <c r="D6159" s="230" t="s">
        <v>2869</v>
      </c>
      <c r="E6159" s="231"/>
      <c r="F6159" s="232"/>
      <c r="G6159" s="192" t="s">
        <v>0</v>
      </c>
      <c r="H6159" s="191">
        <v>0.1146726</v>
      </c>
      <c r="I6159" s="190">
        <v>8.93</v>
      </c>
      <c r="J6159" s="189">
        <v>2.2400000000000002</v>
      </c>
    </row>
    <row r="6160" spans="1:10" ht="14.25" customHeight="1" x14ac:dyDescent="0.25">
      <c r="A6160" s="239" t="s">
        <v>2627</v>
      </c>
      <c r="B6160" s="240"/>
      <c r="C6160" s="240"/>
      <c r="D6160" s="240"/>
      <c r="E6160" s="241"/>
      <c r="F6160" s="188">
        <v>1.76</v>
      </c>
      <c r="G6160" s="239" t="s">
        <v>2626</v>
      </c>
      <c r="H6160" s="240"/>
      <c r="I6160" s="241"/>
      <c r="J6160" s="188">
        <v>37</v>
      </c>
    </row>
    <row r="6161" spans="1:10" ht="14.25" customHeight="1" x14ac:dyDescent="0.25">
      <c r="A6161" s="239" t="s">
        <v>2625</v>
      </c>
      <c r="B6161" s="240"/>
      <c r="C6161" s="240"/>
      <c r="D6161" s="240"/>
      <c r="E6161" s="241"/>
      <c r="F6161" s="188">
        <v>2.1</v>
      </c>
      <c r="G6161" s="239" t="s">
        <v>2624</v>
      </c>
      <c r="H6161" s="240"/>
      <c r="I6161" s="241"/>
      <c r="J6161" s="188">
        <v>8.31</v>
      </c>
    </row>
    <row r="6162" spans="1:10" ht="14.25" customHeight="1" x14ac:dyDescent="0.25">
      <c r="A6162" s="239" t="s">
        <v>2623</v>
      </c>
      <c r="B6162" s="240"/>
      <c r="C6162" s="240"/>
      <c r="D6162" s="240"/>
      <c r="E6162" s="241"/>
      <c r="F6162" s="188">
        <v>3.86</v>
      </c>
      <c r="G6162" s="239" t="s">
        <v>2622</v>
      </c>
      <c r="H6162" s="240"/>
      <c r="I6162" s="241"/>
      <c r="J6162" s="188">
        <v>45.31</v>
      </c>
    </row>
    <row r="6163" spans="1:10" ht="14.25" customHeight="1" x14ac:dyDescent="0.25">
      <c r="A6163" s="196" t="s">
        <v>1266</v>
      </c>
      <c r="B6163" s="196" t="s">
        <v>2637</v>
      </c>
      <c r="C6163" s="196" t="s">
        <v>3079</v>
      </c>
      <c r="D6163" s="233" t="s">
        <v>1564</v>
      </c>
      <c r="E6163" s="234"/>
      <c r="F6163" s="234"/>
      <c r="G6163" s="234"/>
      <c r="H6163" s="234"/>
      <c r="I6163" s="235"/>
      <c r="J6163" s="196" t="s">
        <v>16</v>
      </c>
    </row>
    <row r="6164" spans="1:10" ht="14.25" customHeight="1" x14ac:dyDescent="0.25">
      <c r="A6164" s="195" t="s">
        <v>74</v>
      </c>
      <c r="B6164" s="195" t="s">
        <v>75</v>
      </c>
      <c r="C6164" s="195" t="s">
        <v>29</v>
      </c>
      <c r="D6164" s="236" t="s">
        <v>30</v>
      </c>
      <c r="E6164" s="237"/>
      <c r="F6164" s="238"/>
      <c r="G6164" s="195" t="s">
        <v>2635</v>
      </c>
      <c r="H6164" s="195" t="s">
        <v>1465</v>
      </c>
      <c r="I6164" s="194" t="s">
        <v>2634</v>
      </c>
      <c r="J6164" s="193" t="s">
        <v>76</v>
      </c>
    </row>
    <row r="6165" spans="1:10" ht="14.25" customHeight="1" x14ac:dyDescent="0.25">
      <c r="A6165" s="192" t="s">
        <v>2643</v>
      </c>
      <c r="B6165" s="192" t="s">
        <v>2630</v>
      </c>
      <c r="C6165" s="192" t="s">
        <v>3078</v>
      </c>
      <c r="D6165" s="230" t="s">
        <v>2399</v>
      </c>
      <c r="E6165" s="231"/>
      <c r="F6165" s="232"/>
      <c r="G6165" s="192" t="s">
        <v>1</v>
      </c>
      <c r="H6165" s="191">
        <v>1</v>
      </c>
      <c r="I6165" s="190">
        <v>4.8285</v>
      </c>
      <c r="J6165" s="189">
        <v>4.83</v>
      </c>
    </row>
    <row r="6166" spans="1:10" ht="3" customHeight="1" x14ac:dyDescent="0.25"/>
    <row r="6167" spans="1:10" ht="11.25" customHeight="1" x14ac:dyDescent="0.25">
      <c r="A6167" s="242" t="s">
        <v>2621</v>
      </c>
      <c r="B6167" s="242"/>
      <c r="C6167" s="242"/>
      <c r="D6167" s="242"/>
      <c r="E6167" s="242"/>
      <c r="F6167" s="242"/>
      <c r="G6167" s="242"/>
      <c r="H6167" s="242"/>
      <c r="I6167" s="242"/>
      <c r="J6167" s="242"/>
    </row>
    <row r="6168" spans="1:10" ht="11.25" customHeight="1" x14ac:dyDescent="0.25">
      <c r="A6168" s="242" t="s">
        <v>2620</v>
      </c>
      <c r="B6168" s="242"/>
      <c r="C6168" s="242"/>
      <c r="D6168" s="242"/>
      <c r="E6168" s="242"/>
      <c r="F6168" s="242"/>
      <c r="G6168" s="242"/>
      <c r="H6168" s="242"/>
      <c r="I6168" s="242"/>
      <c r="J6168" s="242"/>
    </row>
    <row r="6169" spans="1:10" ht="11.25" customHeight="1" x14ac:dyDescent="0.25">
      <c r="A6169" s="242" t="s">
        <v>2619</v>
      </c>
      <c r="B6169" s="242"/>
      <c r="C6169" s="242"/>
      <c r="D6169" s="242"/>
      <c r="E6169" s="242"/>
      <c r="F6169" s="242"/>
      <c r="G6169" s="242"/>
      <c r="H6169" s="242"/>
      <c r="I6169" s="242"/>
      <c r="J6169" s="242"/>
    </row>
    <row r="6170" spans="1:10" ht="70.900000000000006" customHeight="1" x14ac:dyDescent="0.25"/>
    <row r="6171" spans="1:10" ht="14.25" customHeight="1" x14ac:dyDescent="0.25">
      <c r="A6171" s="210" t="s">
        <v>2673</v>
      </c>
      <c r="B6171" s="211"/>
      <c r="C6171" s="211"/>
      <c r="D6171" s="211"/>
      <c r="E6171" s="211"/>
      <c r="F6171" s="211"/>
      <c r="G6171" s="211"/>
      <c r="H6171" s="211"/>
      <c r="I6171" s="211"/>
      <c r="J6171" s="212"/>
    </row>
    <row r="6172" spans="1:10" ht="14.25" customHeight="1" x14ac:dyDescent="0.25">
      <c r="A6172" s="200" t="s">
        <v>2672</v>
      </c>
      <c r="B6172" s="213" t="s">
        <v>77</v>
      </c>
      <c r="C6172" s="214"/>
      <c r="D6172" s="214"/>
      <c r="E6172" s="214"/>
      <c r="F6172" s="214"/>
      <c r="G6172" s="214"/>
      <c r="H6172" s="215"/>
      <c r="I6172" s="197" t="s">
        <v>2671</v>
      </c>
      <c r="J6172" s="192" t="s">
        <v>3077</v>
      </c>
    </row>
    <row r="6173" spans="1:10" ht="14.25" customHeight="1" x14ac:dyDescent="0.25">
      <c r="A6173" s="200" t="s">
        <v>81</v>
      </c>
      <c r="B6173" s="213" t="s">
        <v>85</v>
      </c>
      <c r="C6173" s="214"/>
      <c r="D6173" s="214"/>
      <c r="E6173" s="214"/>
      <c r="F6173" s="214"/>
      <c r="G6173" s="214"/>
      <c r="H6173" s="215"/>
      <c r="I6173" s="197" t="s">
        <v>2669</v>
      </c>
      <c r="J6173" s="202">
        <v>45477</v>
      </c>
    </row>
    <row r="6174" spans="1:10" ht="14.25" customHeight="1" x14ac:dyDescent="0.25">
      <c r="A6174" s="199" t="s">
        <v>2668</v>
      </c>
      <c r="B6174" s="213" t="s">
        <v>2667</v>
      </c>
      <c r="C6174" s="214"/>
      <c r="D6174" s="214"/>
      <c r="E6174" s="214"/>
      <c r="F6174" s="214"/>
      <c r="G6174" s="214"/>
      <c r="H6174" s="215"/>
      <c r="I6174" s="216" t="s">
        <v>2666</v>
      </c>
      <c r="J6174" s="217"/>
    </row>
    <row r="6175" spans="1:10" ht="14.25" customHeight="1" x14ac:dyDescent="0.25">
      <c r="A6175" s="218" t="s">
        <v>2665</v>
      </c>
      <c r="B6175" s="221" t="s">
        <v>2664</v>
      </c>
      <c r="C6175" s="222"/>
      <c r="D6175" s="222"/>
      <c r="E6175" s="222"/>
      <c r="F6175" s="222"/>
      <c r="G6175" s="222"/>
      <c r="H6175" s="223"/>
      <c r="I6175" s="197" t="s">
        <v>2663</v>
      </c>
      <c r="J6175" s="192" t="s">
        <v>2662</v>
      </c>
    </row>
    <row r="6176" spans="1:10" ht="14.25" customHeight="1" x14ac:dyDescent="0.25">
      <c r="A6176" s="219"/>
      <c r="B6176" s="224"/>
      <c r="C6176" s="225"/>
      <c r="D6176" s="225"/>
      <c r="E6176" s="225"/>
      <c r="F6176" s="225"/>
      <c r="G6176" s="225"/>
      <c r="H6176" s="226"/>
      <c r="I6176" s="198" t="s">
        <v>2661</v>
      </c>
      <c r="J6176" s="192" t="s">
        <v>2660</v>
      </c>
    </row>
    <row r="6177" spans="1:10" ht="14.25" customHeight="1" x14ac:dyDescent="0.25">
      <c r="A6177" s="219"/>
      <c r="B6177" s="224"/>
      <c r="C6177" s="225"/>
      <c r="D6177" s="225"/>
      <c r="E6177" s="225"/>
      <c r="F6177" s="225"/>
      <c r="G6177" s="225"/>
      <c r="H6177" s="226"/>
      <c r="I6177" s="216" t="s">
        <v>27</v>
      </c>
      <c r="J6177" s="217"/>
    </row>
    <row r="6178" spans="1:10" ht="14.25" customHeight="1" x14ac:dyDescent="0.25">
      <c r="A6178" s="219"/>
      <c r="B6178" s="227"/>
      <c r="C6178" s="228"/>
      <c r="D6178" s="228"/>
      <c r="E6178" s="228"/>
      <c r="F6178" s="228"/>
      <c r="G6178" s="228"/>
      <c r="H6178" s="229"/>
      <c r="I6178" s="197" t="s">
        <v>2659</v>
      </c>
      <c r="J6178" s="192" t="s">
        <v>2658</v>
      </c>
    </row>
    <row r="6179" spans="1:10" ht="14.25" customHeight="1" x14ac:dyDescent="0.25">
      <c r="A6179" s="220"/>
      <c r="B6179" s="230" t="s">
        <v>2383</v>
      </c>
      <c r="C6179" s="231"/>
      <c r="D6179" s="232"/>
      <c r="E6179" s="230" t="s">
        <v>2383</v>
      </c>
      <c r="F6179" s="231"/>
      <c r="G6179" s="231"/>
      <c r="H6179" s="232"/>
      <c r="I6179" s="197" t="s">
        <v>2657</v>
      </c>
      <c r="J6179" s="192" t="s">
        <v>2383</v>
      </c>
    </row>
    <row r="6180" spans="1:10" ht="14.25" customHeight="1" x14ac:dyDescent="0.25">
      <c r="A6180" s="197" t="s">
        <v>2656</v>
      </c>
      <c r="B6180" s="230" t="s">
        <v>2655</v>
      </c>
      <c r="C6180" s="231"/>
      <c r="D6180" s="231"/>
      <c r="E6180" s="231"/>
      <c r="F6180" s="231"/>
      <c r="G6180" s="231"/>
      <c r="H6180" s="231"/>
      <c r="I6180" s="231"/>
      <c r="J6180" s="232"/>
    </row>
    <row r="6181" spans="1:10" ht="14.25" customHeight="1" x14ac:dyDescent="0.25">
      <c r="A6181" s="192" t="s">
        <v>2643</v>
      </c>
      <c r="B6181" s="192" t="s">
        <v>2630</v>
      </c>
      <c r="C6181" s="192" t="s">
        <v>3076</v>
      </c>
      <c r="D6181" s="230" t="s">
        <v>2362</v>
      </c>
      <c r="E6181" s="231"/>
      <c r="F6181" s="232"/>
      <c r="G6181" s="192" t="s">
        <v>1</v>
      </c>
      <c r="H6181" s="191">
        <v>1</v>
      </c>
      <c r="I6181" s="190">
        <v>5.9222000000000001</v>
      </c>
      <c r="J6181" s="189">
        <v>5.92</v>
      </c>
    </row>
    <row r="6182" spans="1:10" ht="14.25" customHeight="1" x14ac:dyDescent="0.25">
      <c r="A6182" s="192" t="s">
        <v>2631</v>
      </c>
      <c r="B6182" s="192" t="s">
        <v>2630</v>
      </c>
      <c r="C6182" s="192" t="s">
        <v>2902</v>
      </c>
      <c r="D6182" s="230" t="s">
        <v>2901</v>
      </c>
      <c r="E6182" s="231"/>
      <c r="F6182" s="232"/>
      <c r="G6182" s="192" t="s">
        <v>0</v>
      </c>
      <c r="H6182" s="191">
        <v>0.10428610000000001</v>
      </c>
      <c r="I6182" s="190">
        <v>6.46</v>
      </c>
      <c r="J6182" s="189">
        <v>1.47</v>
      </c>
    </row>
    <row r="6183" spans="1:10" ht="14.25" customHeight="1" x14ac:dyDescent="0.25">
      <c r="A6183" s="192" t="s">
        <v>2631</v>
      </c>
      <c r="B6183" s="192" t="s">
        <v>2630</v>
      </c>
      <c r="C6183" s="192" t="s">
        <v>2870</v>
      </c>
      <c r="D6183" s="230" t="s">
        <v>2869</v>
      </c>
      <c r="E6183" s="231"/>
      <c r="F6183" s="232"/>
      <c r="G6183" s="192" t="s">
        <v>0</v>
      </c>
      <c r="H6183" s="191">
        <v>0.10428610000000001</v>
      </c>
      <c r="I6183" s="190">
        <v>8.93</v>
      </c>
      <c r="J6183" s="189">
        <v>2.04</v>
      </c>
    </row>
    <row r="6184" spans="1:10" ht="14.25" customHeight="1" x14ac:dyDescent="0.25">
      <c r="A6184" s="239" t="s">
        <v>2627</v>
      </c>
      <c r="B6184" s="240"/>
      <c r="C6184" s="240"/>
      <c r="D6184" s="240"/>
      <c r="E6184" s="241"/>
      <c r="F6184" s="188">
        <v>1.6</v>
      </c>
      <c r="G6184" s="239" t="s">
        <v>2626</v>
      </c>
      <c r="H6184" s="240"/>
      <c r="I6184" s="241"/>
      <c r="J6184" s="188">
        <v>15.94</v>
      </c>
    </row>
    <row r="6185" spans="1:10" ht="14.25" customHeight="1" x14ac:dyDescent="0.25">
      <c r="A6185" s="239" t="s">
        <v>2625</v>
      </c>
      <c r="B6185" s="240"/>
      <c r="C6185" s="240"/>
      <c r="D6185" s="240"/>
      <c r="E6185" s="241"/>
      <c r="F6185" s="188">
        <v>1.91</v>
      </c>
      <c r="G6185" s="239" t="s">
        <v>2624</v>
      </c>
      <c r="H6185" s="240"/>
      <c r="I6185" s="241"/>
      <c r="J6185" s="188">
        <v>3.58</v>
      </c>
    </row>
    <row r="6186" spans="1:10" ht="14.25" customHeight="1" x14ac:dyDescent="0.25">
      <c r="A6186" s="239" t="s">
        <v>2623</v>
      </c>
      <c r="B6186" s="240"/>
      <c r="C6186" s="240"/>
      <c r="D6186" s="240"/>
      <c r="E6186" s="241"/>
      <c r="F6186" s="188">
        <v>3.51</v>
      </c>
      <c r="G6186" s="239" t="s">
        <v>2622</v>
      </c>
      <c r="H6186" s="240"/>
      <c r="I6186" s="241"/>
      <c r="J6186" s="188">
        <v>19.52</v>
      </c>
    </row>
    <row r="6187" spans="1:10" ht="14.25" customHeight="1" x14ac:dyDescent="0.25">
      <c r="A6187" s="196" t="s">
        <v>1267</v>
      </c>
      <c r="B6187" s="196" t="s">
        <v>2637</v>
      </c>
      <c r="C6187" s="196" t="s">
        <v>3075</v>
      </c>
      <c r="D6187" s="233" t="s">
        <v>1562</v>
      </c>
      <c r="E6187" s="234"/>
      <c r="F6187" s="234"/>
      <c r="G6187" s="234"/>
      <c r="H6187" s="234"/>
      <c r="I6187" s="235"/>
      <c r="J6187" s="196" t="s">
        <v>16</v>
      </c>
    </row>
    <row r="6188" spans="1:10" ht="14.25" customHeight="1" x14ac:dyDescent="0.25">
      <c r="A6188" s="195" t="s">
        <v>74</v>
      </c>
      <c r="B6188" s="195" t="s">
        <v>75</v>
      </c>
      <c r="C6188" s="195" t="s">
        <v>29</v>
      </c>
      <c r="D6188" s="236" t="s">
        <v>30</v>
      </c>
      <c r="E6188" s="237"/>
      <c r="F6188" s="238"/>
      <c r="G6188" s="195" t="s">
        <v>2635</v>
      </c>
      <c r="H6188" s="195" t="s">
        <v>1465</v>
      </c>
      <c r="I6188" s="194" t="s">
        <v>2634</v>
      </c>
      <c r="J6188" s="193" t="s">
        <v>76</v>
      </c>
    </row>
    <row r="6189" spans="1:10" ht="14.25" customHeight="1" x14ac:dyDescent="0.25">
      <c r="A6189" s="192" t="s">
        <v>2643</v>
      </c>
      <c r="B6189" s="192" t="s">
        <v>2630</v>
      </c>
      <c r="C6189" s="192" t="s">
        <v>3073</v>
      </c>
      <c r="D6189" s="230" t="s">
        <v>2267</v>
      </c>
      <c r="E6189" s="231"/>
      <c r="F6189" s="232"/>
      <c r="G6189" s="192" t="s">
        <v>1</v>
      </c>
      <c r="H6189" s="191">
        <v>1</v>
      </c>
      <c r="I6189" s="190">
        <v>0.46179999999999999</v>
      </c>
      <c r="J6189" s="189">
        <v>0.46</v>
      </c>
    </row>
    <row r="6190" spans="1:10" ht="14.25" customHeight="1" x14ac:dyDescent="0.25">
      <c r="A6190" s="192" t="s">
        <v>2643</v>
      </c>
      <c r="B6190" s="192" t="s">
        <v>2630</v>
      </c>
      <c r="C6190" s="192" t="s">
        <v>3072</v>
      </c>
      <c r="D6190" s="230" t="s">
        <v>2171</v>
      </c>
      <c r="E6190" s="231"/>
      <c r="F6190" s="232"/>
      <c r="G6190" s="192" t="s">
        <v>1</v>
      </c>
      <c r="H6190" s="191">
        <v>1</v>
      </c>
      <c r="I6190" s="190">
        <v>0.89929999999999999</v>
      </c>
      <c r="J6190" s="189">
        <v>0.9</v>
      </c>
    </row>
    <row r="6191" spans="1:10" ht="14.25" customHeight="1" x14ac:dyDescent="0.25">
      <c r="A6191" s="192" t="s">
        <v>2631</v>
      </c>
      <c r="B6191" s="192" t="s">
        <v>2630</v>
      </c>
      <c r="C6191" s="192" t="s">
        <v>2902</v>
      </c>
      <c r="D6191" s="230" t="s">
        <v>2901</v>
      </c>
      <c r="E6191" s="231"/>
      <c r="F6191" s="232"/>
      <c r="G6191" s="192" t="s">
        <v>0</v>
      </c>
      <c r="H6191" s="191">
        <v>8.6846499999999993E-2</v>
      </c>
      <c r="I6191" s="190">
        <v>6.46</v>
      </c>
      <c r="J6191" s="189">
        <v>1.23</v>
      </c>
    </row>
    <row r="6192" spans="1:10" ht="14.25" customHeight="1" x14ac:dyDescent="0.25">
      <c r="A6192" s="192" t="s">
        <v>2631</v>
      </c>
      <c r="B6192" s="192" t="s">
        <v>2630</v>
      </c>
      <c r="C6192" s="192" t="s">
        <v>2870</v>
      </c>
      <c r="D6192" s="230" t="s">
        <v>2869</v>
      </c>
      <c r="E6192" s="231"/>
      <c r="F6192" s="232"/>
      <c r="G6192" s="192" t="s">
        <v>0</v>
      </c>
      <c r="H6192" s="191">
        <v>8.6846499999999993E-2</v>
      </c>
      <c r="I6192" s="190">
        <v>8.93</v>
      </c>
      <c r="J6192" s="189">
        <v>1.7</v>
      </c>
    </row>
    <row r="6193" spans="1:10" ht="14.25" customHeight="1" x14ac:dyDescent="0.25">
      <c r="A6193" s="239" t="s">
        <v>2627</v>
      </c>
      <c r="B6193" s="240"/>
      <c r="C6193" s="240"/>
      <c r="D6193" s="240"/>
      <c r="E6193" s="241"/>
      <c r="F6193" s="188">
        <v>1.34</v>
      </c>
      <c r="G6193" s="239" t="s">
        <v>2626</v>
      </c>
      <c r="H6193" s="240"/>
      <c r="I6193" s="241"/>
      <c r="J6193" s="188">
        <v>5.69</v>
      </c>
    </row>
    <row r="6194" spans="1:10" ht="14.25" customHeight="1" x14ac:dyDescent="0.25">
      <c r="A6194" s="239" t="s">
        <v>2625</v>
      </c>
      <c r="B6194" s="240"/>
      <c r="C6194" s="240"/>
      <c r="D6194" s="240"/>
      <c r="E6194" s="241"/>
      <c r="F6194" s="188">
        <v>1.58</v>
      </c>
      <c r="G6194" s="239" t="s">
        <v>2624</v>
      </c>
      <c r="H6194" s="240"/>
      <c r="I6194" s="241"/>
      <c r="J6194" s="188">
        <v>1.28</v>
      </c>
    </row>
    <row r="6195" spans="1:10" ht="14.25" customHeight="1" x14ac:dyDescent="0.25">
      <c r="A6195" s="239" t="s">
        <v>2623</v>
      </c>
      <c r="B6195" s="240"/>
      <c r="C6195" s="240"/>
      <c r="D6195" s="240"/>
      <c r="E6195" s="241"/>
      <c r="F6195" s="188">
        <v>2.92</v>
      </c>
      <c r="G6195" s="239" t="s">
        <v>2622</v>
      </c>
      <c r="H6195" s="240"/>
      <c r="I6195" s="241"/>
      <c r="J6195" s="188">
        <v>6.97</v>
      </c>
    </row>
    <row r="6196" spans="1:10" ht="14.25" customHeight="1" x14ac:dyDescent="0.25">
      <c r="A6196" s="196" t="s">
        <v>1268</v>
      </c>
      <c r="B6196" s="196" t="s">
        <v>2637</v>
      </c>
      <c r="C6196" s="196" t="s">
        <v>3074</v>
      </c>
      <c r="D6196" s="233" t="s">
        <v>1523</v>
      </c>
      <c r="E6196" s="234"/>
      <c r="F6196" s="234"/>
      <c r="G6196" s="234"/>
      <c r="H6196" s="234"/>
      <c r="I6196" s="235"/>
      <c r="J6196" s="196" t="s">
        <v>16</v>
      </c>
    </row>
    <row r="6197" spans="1:10" ht="14.25" customHeight="1" x14ac:dyDescent="0.25">
      <c r="A6197" s="195" t="s">
        <v>74</v>
      </c>
      <c r="B6197" s="195" t="s">
        <v>75</v>
      </c>
      <c r="C6197" s="195" t="s">
        <v>29</v>
      </c>
      <c r="D6197" s="236" t="s">
        <v>30</v>
      </c>
      <c r="E6197" s="237"/>
      <c r="F6197" s="238"/>
      <c r="G6197" s="195" t="s">
        <v>2635</v>
      </c>
      <c r="H6197" s="195" t="s">
        <v>1465</v>
      </c>
      <c r="I6197" s="194" t="s">
        <v>2634</v>
      </c>
      <c r="J6197" s="193" t="s">
        <v>76</v>
      </c>
    </row>
    <row r="6198" spans="1:10" ht="14.25" customHeight="1" x14ac:dyDescent="0.25">
      <c r="A6198" s="192" t="s">
        <v>2643</v>
      </c>
      <c r="B6198" s="192" t="s">
        <v>2630</v>
      </c>
      <c r="C6198" s="192" t="s">
        <v>3073</v>
      </c>
      <c r="D6198" s="230" t="s">
        <v>2267</v>
      </c>
      <c r="E6198" s="231"/>
      <c r="F6198" s="232"/>
      <c r="G6198" s="192" t="s">
        <v>1</v>
      </c>
      <c r="H6198" s="191">
        <v>1</v>
      </c>
      <c r="I6198" s="190">
        <v>0.46179999999999999</v>
      </c>
      <c r="J6198" s="189">
        <v>0.46</v>
      </c>
    </row>
    <row r="6199" spans="1:10" ht="14.25" customHeight="1" x14ac:dyDescent="0.25">
      <c r="A6199" s="192" t="s">
        <v>2643</v>
      </c>
      <c r="B6199" s="192" t="s">
        <v>2630</v>
      </c>
      <c r="C6199" s="192" t="s">
        <v>3072</v>
      </c>
      <c r="D6199" s="230" t="s">
        <v>2171</v>
      </c>
      <c r="E6199" s="231"/>
      <c r="F6199" s="232"/>
      <c r="G6199" s="192" t="s">
        <v>1</v>
      </c>
      <c r="H6199" s="191">
        <v>1</v>
      </c>
      <c r="I6199" s="190">
        <v>0.89929999999999999</v>
      </c>
      <c r="J6199" s="189">
        <v>0.9</v>
      </c>
    </row>
    <row r="6200" spans="1:10" ht="14.25" customHeight="1" x14ac:dyDescent="0.25">
      <c r="A6200" s="192" t="s">
        <v>2631</v>
      </c>
      <c r="B6200" s="192" t="s">
        <v>2630</v>
      </c>
      <c r="C6200" s="192" t="s">
        <v>2902</v>
      </c>
      <c r="D6200" s="230" t="s">
        <v>2901</v>
      </c>
      <c r="E6200" s="231"/>
      <c r="F6200" s="232"/>
      <c r="G6200" s="192" t="s">
        <v>0</v>
      </c>
      <c r="H6200" s="191">
        <v>7.9552200000000003E-2</v>
      </c>
      <c r="I6200" s="190">
        <v>6.46</v>
      </c>
      <c r="J6200" s="189">
        <v>1.1200000000000001</v>
      </c>
    </row>
    <row r="6201" spans="1:10" ht="14.25" customHeight="1" x14ac:dyDescent="0.25">
      <c r="A6201" s="192" t="s">
        <v>2631</v>
      </c>
      <c r="B6201" s="192" t="s">
        <v>2630</v>
      </c>
      <c r="C6201" s="192" t="s">
        <v>2870</v>
      </c>
      <c r="D6201" s="230" t="s">
        <v>2869</v>
      </c>
      <c r="E6201" s="231"/>
      <c r="F6201" s="232"/>
      <c r="G6201" s="192" t="s">
        <v>0</v>
      </c>
      <c r="H6201" s="191">
        <v>7.9552200000000003E-2</v>
      </c>
      <c r="I6201" s="190">
        <v>8.93</v>
      </c>
      <c r="J6201" s="189">
        <v>1.55</v>
      </c>
    </row>
    <row r="6202" spans="1:10" ht="14.25" customHeight="1" x14ac:dyDescent="0.25">
      <c r="A6202" s="239" t="s">
        <v>2627</v>
      </c>
      <c r="B6202" s="240"/>
      <c r="C6202" s="240"/>
      <c r="D6202" s="240"/>
      <c r="E6202" s="241"/>
      <c r="F6202" s="188">
        <v>1.22</v>
      </c>
      <c r="G6202" s="239" t="s">
        <v>2626</v>
      </c>
      <c r="H6202" s="240"/>
      <c r="I6202" s="241"/>
      <c r="J6202" s="188">
        <v>5.32</v>
      </c>
    </row>
    <row r="6203" spans="1:10" ht="14.25" customHeight="1" x14ac:dyDescent="0.25">
      <c r="A6203" s="239" t="s">
        <v>2625</v>
      </c>
      <c r="B6203" s="240"/>
      <c r="C6203" s="240"/>
      <c r="D6203" s="240"/>
      <c r="E6203" s="241"/>
      <c r="F6203" s="188">
        <v>1.46</v>
      </c>
      <c r="G6203" s="239" t="s">
        <v>2624</v>
      </c>
      <c r="H6203" s="240"/>
      <c r="I6203" s="241"/>
      <c r="J6203" s="188">
        <v>1.2</v>
      </c>
    </row>
    <row r="6204" spans="1:10" ht="14.25" customHeight="1" x14ac:dyDescent="0.25">
      <c r="A6204" s="239" t="s">
        <v>2623</v>
      </c>
      <c r="B6204" s="240"/>
      <c r="C6204" s="240"/>
      <c r="D6204" s="240"/>
      <c r="E6204" s="241"/>
      <c r="F6204" s="188">
        <v>2.68</v>
      </c>
      <c r="G6204" s="239" t="s">
        <v>2622</v>
      </c>
      <c r="H6204" s="240"/>
      <c r="I6204" s="241"/>
      <c r="J6204" s="188">
        <v>6.52</v>
      </c>
    </row>
    <row r="6205" spans="1:10" ht="14.25" customHeight="1" x14ac:dyDescent="0.25">
      <c r="A6205" s="196" t="s">
        <v>1269</v>
      </c>
      <c r="B6205" s="196" t="s">
        <v>2637</v>
      </c>
      <c r="C6205" s="196" t="s">
        <v>3071</v>
      </c>
      <c r="D6205" s="233" t="s">
        <v>798</v>
      </c>
      <c r="E6205" s="234"/>
      <c r="F6205" s="234"/>
      <c r="G6205" s="234"/>
      <c r="H6205" s="234"/>
      <c r="I6205" s="235"/>
      <c r="J6205" s="196" t="s">
        <v>1</v>
      </c>
    </row>
    <row r="6206" spans="1:10" ht="14.25" customHeight="1" x14ac:dyDescent="0.25">
      <c r="A6206" s="195" t="s">
        <v>74</v>
      </c>
      <c r="B6206" s="195" t="s">
        <v>75</v>
      </c>
      <c r="C6206" s="195" t="s">
        <v>29</v>
      </c>
      <c r="D6206" s="236" t="s">
        <v>30</v>
      </c>
      <c r="E6206" s="237"/>
      <c r="F6206" s="238"/>
      <c r="G6206" s="195" t="s">
        <v>2635</v>
      </c>
      <c r="H6206" s="195" t="s">
        <v>1465</v>
      </c>
      <c r="I6206" s="194" t="s">
        <v>2634</v>
      </c>
      <c r="J6206" s="193" t="s">
        <v>76</v>
      </c>
    </row>
    <row r="6207" spans="1:10" ht="14.25" customHeight="1" x14ac:dyDescent="0.25">
      <c r="A6207" s="192" t="s">
        <v>2643</v>
      </c>
      <c r="B6207" s="192" t="s">
        <v>2630</v>
      </c>
      <c r="C6207" s="192" t="s">
        <v>2956</v>
      </c>
      <c r="D6207" s="230" t="s">
        <v>1920</v>
      </c>
      <c r="E6207" s="231"/>
      <c r="F6207" s="232"/>
      <c r="G6207" s="192" t="s">
        <v>1</v>
      </c>
      <c r="H6207" s="191">
        <v>1</v>
      </c>
      <c r="I6207" s="190">
        <v>2.1307</v>
      </c>
      <c r="J6207" s="189">
        <v>2.13</v>
      </c>
    </row>
    <row r="6208" spans="1:10" ht="14.25" customHeight="1" x14ac:dyDescent="0.25">
      <c r="A6208" s="192" t="s">
        <v>2631</v>
      </c>
      <c r="B6208" s="192" t="s">
        <v>2630</v>
      </c>
      <c r="C6208" s="192" t="s">
        <v>2902</v>
      </c>
      <c r="D6208" s="230" t="s">
        <v>2901</v>
      </c>
      <c r="E6208" s="231"/>
      <c r="F6208" s="232"/>
      <c r="G6208" s="192" t="s">
        <v>0</v>
      </c>
      <c r="H6208" s="191">
        <v>0.1156237</v>
      </c>
      <c r="I6208" s="190">
        <v>6.46</v>
      </c>
      <c r="J6208" s="189">
        <v>1.63</v>
      </c>
    </row>
    <row r="6209" spans="1:10" ht="14.25" customHeight="1" x14ac:dyDescent="0.25">
      <c r="A6209" s="192" t="s">
        <v>2631</v>
      </c>
      <c r="B6209" s="192" t="s">
        <v>2630</v>
      </c>
      <c r="C6209" s="192" t="s">
        <v>2870</v>
      </c>
      <c r="D6209" s="230" t="s">
        <v>2869</v>
      </c>
      <c r="E6209" s="231"/>
      <c r="F6209" s="232"/>
      <c r="G6209" s="192" t="s">
        <v>0</v>
      </c>
      <c r="H6209" s="191">
        <v>0.1156237</v>
      </c>
      <c r="I6209" s="190">
        <v>8.93</v>
      </c>
      <c r="J6209" s="189">
        <v>2.2599999999999998</v>
      </c>
    </row>
    <row r="6210" spans="1:10" ht="14.25" customHeight="1" x14ac:dyDescent="0.25">
      <c r="A6210" s="239" t="s">
        <v>2627</v>
      </c>
      <c r="B6210" s="240"/>
      <c r="C6210" s="240"/>
      <c r="D6210" s="240"/>
      <c r="E6210" s="241"/>
      <c r="F6210" s="188">
        <v>1.78</v>
      </c>
      <c r="G6210" s="239" t="s">
        <v>2626</v>
      </c>
      <c r="H6210" s="240"/>
      <c r="I6210" s="241"/>
      <c r="J6210" s="188">
        <v>7.89</v>
      </c>
    </row>
    <row r="6211" spans="1:10" ht="14.25" customHeight="1" x14ac:dyDescent="0.25">
      <c r="A6211" s="239" t="s">
        <v>2625</v>
      </c>
      <c r="B6211" s="240"/>
      <c r="C6211" s="240"/>
      <c r="D6211" s="240"/>
      <c r="E6211" s="241"/>
      <c r="F6211" s="188">
        <v>2.11</v>
      </c>
      <c r="G6211" s="239" t="s">
        <v>2624</v>
      </c>
      <c r="H6211" s="240"/>
      <c r="I6211" s="241"/>
      <c r="J6211" s="188">
        <v>1.77</v>
      </c>
    </row>
    <row r="6212" spans="1:10" ht="14.25" customHeight="1" x14ac:dyDescent="0.25">
      <c r="A6212" s="239" t="s">
        <v>2623</v>
      </c>
      <c r="B6212" s="240"/>
      <c r="C6212" s="240"/>
      <c r="D6212" s="240"/>
      <c r="E6212" s="241"/>
      <c r="F6212" s="188">
        <v>3.89</v>
      </c>
      <c r="G6212" s="239" t="s">
        <v>2622</v>
      </c>
      <c r="H6212" s="240"/>
      <c r="I6212" s="241"/>
      <c r="J6212" s="188">
        <v>9.66</v>
      </c>
    </row>
    <row r="6213" spans="1:10" ht="14.25" customHeight="1" x14ac:dyDescent="0.25">
      <c r="A6213" s="196" t="s">
        <v>1270</v>
      </c>
      <c r="B6213" s="196" t="s">
        <v>2637</v>
      </c>
      <c r="C6213" s="196" t="s">
        <v>3070</v>
      </c>
      <c r="D6213" s="233" t="s">
        <v>799</v>
      </c>
      <c r="E6213" s="234"/>
      <c r="F6213" s="234"/>
      <c r="G6213" s="234"/>
      <c r="H6213" s="234"/>
      <c r="I6213" s="235"/>
      <c r="J6213" s="196" t="s">
        <v>1</v>
      </c>
    </row>
    <row r="6214" spans="1:10" ht="14.25" customHeight="1" x14ac:dyDescent="0.25">
      <c r="A6214" s="195" t="s">
        <v>74</v>
      </c>
      <c r="B6214" s="195" t="s">
        <v>75</v>
      </c>
      <c r="C6214" s="195" t="s">
        <v>29</v>
      </c>
      <c r="D6214" s="236" t="s">
        <v>30</v>
      </c>
      <c r="E6214" s="237"/>
      <c r="F6214" s="238"/>
      <c r="G6214" s="195" t="s">
        <v>2635</v>
      </c>
      <c r="H6214" s="195" t="s">
        <v>1465</v>
      </c>
      <c r="I6214" s="194" t="s">
        <v>2634</v>
      </c>
      <c r="J6214" s="193" t="s">
        <v>76</v>
      </c>
    </row>
    <row r="6215" spans="1:10" ht="22.9" customHeight="1" x14ac:dyDescent="0.25">
      <c r="A6215" s="192" t="s">
        <v>2643</v>
      </c>
      <c r="B6215" s="192" t="s">
        <v>2630</v>
      </c>
      <c r="C6215" s="192" t="s">
        <v>3069</v>
      </c>
      <c r="D6215" s="230" t="s">
        <v>1871</v>
      </c>
      <c r="E6215" s="231"/>
      <c r="F6215" s="232"/>
      <c r="G6215" s="192" t="s">
        <v>1</v>
      </c>
      <c r="H6215" s="191">
        <v>1</v>
      </c>
      <c r="I6215" s="190">
        <v>5.5090000000000003</v>
      </c>
      <c r="J6215" s="189">
        <v>5.51</v>
      </c>
    </row>
    <row r="6216" spans="1:10" ht="14.25" customHeight="1" x14ac:dyDescent="0.25">
      <c r="A6216" s="192" t="s">
        <v>2631</v>
      </c>
      <c r="B6216" s="192" t="s">
        <v>2630</v>
      </c>
      <c r="C6216" s="192" t="s">
        <v>2902</v>
      </c>
      <c r="D6216" s="230" t="s">
        <v>2901</v>
      </c>
      <c r="E6216" s="231"/>
      <c r="F6216" s="232"/>
      <c r="G6216" s="192" t="s">
        <v>0</v>
      </c>
      <c r="H6216" s="191">
        <v>0.1194112</v>
      </c>
      <c r="I6216" s="190">
        <v>6.46</v>
      </c>
      <c r="J6216" s="189">
        <v>1.69</v>
      </c>
    </row>
    <row r="6217" spans="1:10" ht="14.25" customHeight="1" x14ac:dyDescent="0.25">
      <c r="A6217" s="192" t="s">
        <v>2631</v>
      </c>
      <c r="B6217" s="192" t="s">
        <v>2630</v>
      </c>
      <c r="C6217" s="192" t="s">
        <v>2870</v>
      </c>
      <c r="D6217" s="230" t="s">
        <v>2869</v>
      </c>
      <c r="E6217" s="231"/>
      <c r="F6217" s="232"/>
      <c r="G6217" s="192" t="s">
        <v>0</v>
      </c>
      <c r="H6217" s="191">
        <v>0.1194112</v>
      </c>
      <c r="I6217" s="190">
        <v>8.93</v>
      </c>
      <c r="J6217" s="189">
        <v>2.33</v>
      </c>
    </row>
    <row r="6218" spans="1:10" ht="14.25" customHeight="1" x14ac:dyDescent="0.25">
      <c r="A6218" s="239" t="s">
        <v>2627</v>
      </c>
      <c r="B6218" s="240"/>
      <c r="C6218" s="240"/>
      <c r="D6218" s="240"/>
      <c r="E6218" s="241"/>
      <c r="F6218" s="188">
        <v>1.84</v>
      </c>
      <c r="G6218" s="239" t="s">
        <v>2626</v>
      </c>
      <c r="H6218" s="240"/>
      <c r="I6218" s="241"/>
      <c r="J6218" s="188">
        <v>11.45</v>
      </c>
    </row>
    <row r="6219" spans="1:10" ht="14.25" customHeight="1" x14ac:dyDescent="0.25">
      <c r="A6219" s="239" t="s">
        <v>2625</v>
      </c>
      <c r="B6219" s="240"/>
      <c r="C6219" s="240"/>
      <c r="D6219" s="240"/>
      <c r="E6219" s="241"/>
      <c r="F6219" s="188">
        <v>2.1800000000000002</v>
      </c>
      <c r="G6219" s="239" t="s">
        <v>2624</v>
      </c>
      <c r="H6219" s="240"/>
      <c r="I6219" s="241"/>
      <c r="J6219" s="188">
        <v>2.57</v>
      </c>
    </row>
    <row r="6220" spans="1:10" ht="14.25" customHeight="1" x14ac:dyDescent="0.25">
      <c r="A6220" s="239" t="s">
        <v>2623</v>
      </c>
      <c r="B6220" s="240"/>
      <c r="C6220" s="240"/>
      <c r="D6220" s="240"/>
      <c r="E6220" s="241"/>
      <c r="F6220" s="188">
        <v>4.0199999999999996</v>
      </c>
      <c r="G6220" s="239" t="s">
        <v>2622</v>
      </c>
      <c r="H6220" s="240"/>
      <c r="I6220" s="241"/>
      <c r="J6220" s="188">
        <v>14.02</v>
      </c>
    </row>
    <row r="6221" spans="1:10" ht="14.25" customHeight="1" x14ac:dyDescent="0.25">
      <c r="A6221" s="196" t="s">
        <v>1271</v>
      </c>
      <c r="B6221" s="196" t="s">
        <v>2642</v>
      </c>
      <c r="C6221" s="196" t="s">
        <v>3068</v>
      </c>
      <c r="D6221" s="233" t="s">
        <v>800</v>
      </c>
      <c r="E6221" s="234"/>
      <c r="F6221" s="234"/>
      <c r="G6221" s="234"/>
      <c r="H6221" s="234"/>
      <c r="I6221" s="235"/>
      <c r="J6221" s="196" t="s">
        <v>1</v>
      </c>
    </row>
    <row r="6222" spans="1:10" ht="14.25" customHeight="1" x14ac:dyDescent="0.25">
      <c r="A6222" s="195" t="s">
        <v>74</v>
      </c>
      <c r="B6222" s="195" t="s">
        <v>75</v>
      </c>
      <c r="C6222" s="195" t="s">
        <v>29</v>
      </c>
      <c r="D6222" s="236" t="s">
        <v>30</v>
      </c>
      <c r="E6222" s="237"/>
      <c r="F6222" s="238"/>
      <c r="G6222" s="195" t="s">
        <v>2635</v>
      </c>
      <c r="H6222" s="195" t="s">
        <v>1465</v>
      </c>
      <c r="I6222" s="194" t="s">
        <v>2634</v>
      </c>
      <c r="J6222" s="193" t="s">
        <v>76</v>
      </c>
    </row>
    <row r="6223" spans="1:10" ht="14.25" customHeight="1" x14ac:dyDescent="0.25">
      <c r="A6223" s="192" t="s">
        <v>2643</v>
      </c>
      <c r="B6223" s="192" t="s">
        <v>2642</v>
      </c>
      <c r="C6223" s="192" t="s">
        <v>2166</v>
      </c>
      <c r="D6223" s="230" t="s">
        <v>2167</v>
      </c>
      <c r="E6223" s="231"/>
      <c r="F6223" s="232"/>
      <c r="G6223" s="192" t="s">
        <v>1</v>
      </c>
      <c r="H6223" s="191">
        <v>1</v>
      </c>
      <c r="I6223" s="190">
        <v>52.375999999999998</v>
      </c>
      <c r="J6223" s="189">
        <v>52.38</v>
      </c>
    </row>
    <row r="6224" spans="1:10" ht="14.25" customHeight="1" x14ac:dyDescent="0.25">
      <c r="A6224" s="192" t="s">
        <v>2631</v>
      </c>
      <c r="B6224" s="192" t="s">
        <v>2630</v>
      </c>
      <c r="C6224" s="192" t="s">
        <v>2902</v>
      </c>
      <c r="D6224" s="230" t="s">
        <v>2901</v>
      </c>
      <c r="E6224" s="231"/>
      <c r="F6224" s="232"/>
      <c r="G6224" s="192" t="s">
        <v>0</v>
      </c>
      <c r="H6224" s="191">
        <v>0.4084815</v>
      </c>
      <c r="I6224" s="190">
        <v>6.46</v>
      </c>
      <c r="J6224" s="189">
        <v>5.77</v>
      </c>
    </row>
    <row r="6225" spans="1:10" ht="14.25" customHeight="1" x14ac:dyDescent="0.25">
      <c r="A6225" s="192" t="s">
        <v>2631</v>
      </c>
      <c r="B6225" s="192" t="s">
        <v>2630</v>
      </c>
      <c r="C6225" s="192" t="s">
        <v>2870</v>
      </c>
      <c r="D6225" s="230" t="s">
        <v>2869</v>
      </c>
      <c r="E6225" s="231"/>
      <c r="F6225" s="232"/>
      <c r="G6225" s="192" t="s">
        <v>0</v>
      </c>
      <c r="H6225" s="191">
        <v>0.81696299999999999</v>
      </c>
      <c r="I6225" s="190">
        <v>8.93</v>
      </c>
      <c r="J6225" s="189">
        <v>15.95</v>
      </c>
    </row>
    <row r="6226" spans="1:10" ht="14.25" customHeight="1" x14ac:dyDescent="0.25">
      <c r="A6226" s="239" t="s">
        <v>2627</v>
      </c>
      <c r="B6226" s="240"/>
      <c r="C6226" s="240"/>
      <c r="D6226" s="240"/>
      <c r="E6226" s="241"/>
      <c r="F6226" s="188">
        <v>9.93</v>
      </c>
      <c r="G6226" s="239" t="s">
        <v>2626</v>
      </c>
      <c r="H6226" s="240"/>
      <c r="I6226" s="241"/>
      <c r="J6226" s="188">
        <v>84.04</v>
      </c>
    </row>
    <row r="6227" spans="1:10" ht="14.25" customHeight="1" x14ac:dyDescent="0.25">
      <c r="A6227" s="239" t="s">
        <v>2625</v>
      </c>
      <c r="B6227" s="240"/>
      <c r="C6227" s="240"/>
      <c r="D6227" s="240"/>
      <c r="E6227" s="241"/>
      <c r="F6227" s="188">
        <v>11.8</v>
      </c>
      <c r="G6227" s="239" t="s">
        <v>2624</v>
      </c>
      <c r="H6227" s="240"/>
      <c r="I6227" s="241"/>
      <c r="J6227" s="188">
        <v>18.88</v>
      </c>
    </row>
    <row r="6228" spans="1:10" ht="14.25" customHeight="1" x14ac:dyDescent="0.25">
      <c r="A6228" s="239" t="s">
        <v>2623</v>
      </c>
      <c r="B6228" s="240"/>
      <c r="C6228" s="240"/>
      <c r="D6228" s="240"/>
      <c r="E6228" s="241"/>
      <c r="F6228" s="188">
        <v>21.73</v>
      </c>
      <c r="G6228" s="239" t="s">
        <v>2622</v>
      </c>
      <c r="H6228" s="240"/>
      <c r="I6228" s="241"/>
      <c r="J6228" s="188">
        <v>102.92</v>
      </c>
    </row>
    <row r="6229" spans="1:10" ht="14.25" customHeight="1" x14ac:dyDescent="0.25">
      <c r="A6229" s="196" t="s">
        <v>1272</v>
      </c>
      <c r="B6229" s="196" t="s">
        <v>2642</v>
      </c>
      <c r="C6229" s="196" t="s">
        <v>3067</v>
      </c>
      <c r="D6229" s="233" t="s">
        <v>801</v>
      </c>
      <c r="E6229" s="234"/>
      <c r="F6229" s="234"/>
      <c r="G6229" s="234"/>
      <c r="H6229" s="234"/>
      <c r="I6229" s="235"/>
      <c r="J6229" s="196" t="s">
        <v>1</v>
      </c>
    </row>
    <row r="6230" spans="1:10" ht="14.25" customHeight="1" x14ac:dyDescent="0.25">
      <c r="A6230" s="195" t="s">
        <v>74</v>
      </c>
      <c r="B6230" s="195" t="s">
        <v>75</v>
      </c>
      <c r="C6230" s="195" t="s">
        <v>29</v>
      </c>
      <c r="D6230" s="236" t="s">
        <v>30</v>
      </c>
      <c r="E6230" s="237"/>
      <c r="F6230" s="238"/>
      <c r="G6230" s="195" t="s">
        <v>2635</v>
      </c>
      <c r="H6230" s="195" t="s">
        <v>1465</v>
      </c>
      <c r="I6230" s="194" t="s">
        <v>2634</v>
      </c>
      <c r="J6230" s="193" t="s">
        <v>76</v>
      </c>
    </row>
    <row r="6231" spans="1:10" ht="14.25" customHeight="1" x14ac:dyDescent="0.25">
      <c r="A6231" s="192" t="s">
        <v>2643</v>
      </c>
      <c r="B6231" s="192" t="s">
        <v>2642</v>
      </c>
      <c r="C6231" s="192" t="s">
        <v>1888</v>
      </c>
      <c r="D6231" s="230" t="s">
        <v>1889</v>
      </c>
      <c r="E6231" s="231"/>
      <c r="F6231" s="232"/>
      <c r="G6231" s="192" t="s">
        <v>1</v>
      </c>
      <c r="H6231" s="191">
        <v>1</v>
      </c>
      <c r="I6231" s="190">
        <v>39.486499999999999</v>
      </c>
      <c r="J6231" s="189">
        <v>39.49</v>
      </c>
    </row>
    <row r="6232" spans="1:10" ht="14.25" customHeight="1" x14ac:dyDescent="0.25">
      <c r="A6232" s="192" t="s">
        <v>2631</v>
      </c>
      <c r="B6232" s="192" t="s">
        <v>2630</v>
      </c>
      <c r="C6232" s="192" t="s">
        <v>2902</v>
      </c>
      <c r="D6232" s="230" t="s">
        <v>2901</v>
      </c>
      <c r="E6232" s="231"/>
      <c r="F6232" s="232"/>
      <c r="G6232" s="192" t="s">
        <v>0</v>
      </c>
      <c r="H6232" s="191">
        <v>0.40010610000000002</v>
      </c>
      <c r="I6232" s="190">
        <v>6.46</v>
      </c>
      <c r="J6232" s="189">
        <v>5.65</v>
      </c>
    </row>
    <row r="6233" spans="1:10" ht="14.25" customHeight="1" x14ac:dyDescent="0.25">
      <c r="A6233" s="192" t="s">
        <v>2631</v>
      </c>
      <c r="B6233" s="192" t="s">
        <v>2630</v>
      </c>
      <c r="C6233" s="192" t="s">
        <v>2870</v>
      </c>
      <c r="D6233" s="230" t="s">
        <v>2869</v>
      </c>
      <c r="E6233" s="231"/>
      <c r="F6233" s="232"/>
      <c r="G6233" s="192" t="s">
        <v>0</v>
      </c>
      <c r="H6233" s="191">
        <v>0.80021220000000004</v>
      </c>
      <c r="I6233" s="190">
        <v>8.93</v>
      </c>
      <c r="J6233" s="189">
        <v>15.63</v>
      </c>
    </row>
    <row r="6234" spans="1:10" ht="14.25" customHeight="1" x14ac:dyDescent="0.25">
      <c r="A6234" s="239" t="s">
        <v>2627</v>
      </c>
      <c r="B6234" s="240"/>
      <c r="C6234" s="240"/>
      <c r="D6234" s="240"/>
      <c r="E6234" s="241"/>
      <c r="F6234" s="188">
        <v>9.73</v>
      </c>
      <c r="G6234" s="239" t="s">
        <v>2626</v>
      </c>
      <c r="H6234" s="240"/>
      <c r="I6234" s="241"/>
      <c r="J6234" s="188">
        <v>70.5</v>
      </c>
    </row>
    <row r="6235" spans="1:10" ht="14.25" customHeight="1" x14ac:dyDescent="0.25">
      <c r="A6235" s="239" t="s">
        <v>2625</v>
      </c>
      <c r="B6235" s="240"/>
      <c r="C6235" s="240"/>
      <c r="D6235" s="240"/>
      <c r="E6235" s="241"/>
      <c r="F6235" s="188">
        <v>11.55</v>
      </c>
      <c r="G6235" s="239" t="s">
        <v>2624</v>
      </c>
      <c r="H6235" s="240"/>
      <c r="I6235" s="241"/>
      <c r="J6235" s="188">
        <v>15.84</v>
      </c>
    </row>
    <row r="6236" spans="1:10" ht="14.25" customHeight="1" x14ac:dyDescent="0.25">
      <c r="A6236" s="239" t="s">
        <v>2623</v>
      </c>
      <c r="B6236" s="240"/>
      <c r="C6236" s="240"/>
      <c r="D6236" s="240"/>
      <c r="E6236" s="241"/>
      <c r="F6236" s="188">
        <v>21.28</v>
      </c>
      <c r="G6236" s="239" t="s">
        <v>2622</v>
      </c>
      <c r="H6236" s="240"/>
      <c r="I6236" s="241"/>
      <c r="J6236" s="188">
        <v>86.34</v>
      </c>
    </row>
    <row r="6237" spans="1:10" ht="14.25" customHeight="1" x14ac:dyDescent="0.25">
      <c r="A6237" s="196" t="s">
        <v>1273</v>
      </c>
      <c r="B6237" s="196" t="s">
        <v>2637</v>
      </c>
      <c r="C6237" s="196" t="s">
        <v>3066</v>
      </c>
      <c r="D6237" s="233" t="s">
        <v>1534</v>
      </c>
      <c r="E6237" s="234"/>
      <c r="F6237" s="234"/>
      <c r="G6237" s="234"/>
      <c r="H6237" s="234"/>
      <c r="I6237" s="235"/>
      <c r="J6237" s="196" t="s">
        <v>1</v>
      </c>
    </row>
    <row r="6238" spans="1:10" ht="14.25" customHeight="1" x14ac:dyDescent="0.25">
      <c r="A6238" s="195" t="s">
        <v>74</v>
      </c>
      <c r="B6238" s="195" t="s">
        <v>75</v>
      </c>
      <c r="C6238" s="195" t="s">
        <v>29</v>
      </c>
      <c r="D6238" s="236" t="s">
        <v>30</v>
      </c>
      <c r="E6238" s="237"/>
      <c r="F6238" s="238"/>
      <c r="G6238" s="195" t="s">
        <v>2635</v>
      </c>
      <c r="H6238" s="195" t="s">
        <v>1465</v>
      </c>
      <c r="I6238" s="194" t="s">
        <v>2634</v>
      </c>
      <c r="J6238" s="193" t="s">
        <v>76</v>
      </c>
    </row>
    <row r="6239" spans="1:10" ht="14.25" customHeight="1" x14ac:dyDescent="0.25">
      <c r="A6239" s="192" t="s">
        <v>2643</v>
      </c>
      <c r="B6239" s="192" t="s">
        <v>2630</v>
      </c>
      <c r="C6239" s="192" t="s">
        <v>3065</v>
      </c>
      <c r="D6239" s="230" t="s">
        <v>2003</v>
      </c>
      <c r="E6239" s="231"/>
      <c r="F6239" s="232"/>
      <c r="G6239" s="192" t="s">
        <v>1</v>
      </c>
      <c r="H6239" s="191">
        <v>1</v>
      </c>
      <c r="I6239" s="190">
        <v>110.7632</v>
      </c>
      <c r="J6239" s="189">
        <v>110.76</v>
      </c>
    </row>
    <row r="6240" spans="1:10" ht="14.25" customHeight="1" x14ac:dyDescent="0.25">
      <c r="A6240" s="192" t="s">
        <v>2631</v>
      </c>
      <c r="B6240" s="192" t="s">
        <v>2630</v>
      </c>
      <c r="C6240" s="192" t="s">
        <v>2902</v>
      </c>
      <c r="D6240" s="230" t="s">
        <v>2901</v>
      </c>
      <c r="E6240" s="231"/>
      <c r="F6240" s="232"/>
      <c r="G6240" s="192" t="s">
        <v>0</v>
      </c>
      <c r="H6240" s="191">
        <v>0.1577461</v>
      </c>
      <c r="I6240" s="190">
        <v>6.46</v>
      </c>
      <c r="J6240" s="189">
        <v>2.23</v>
      </c>
    </row>
    <row r="6241" spans="1:10" ht="14.25" customHeight="1" x14ac:dyDescent="0.25">
      <c r="A6241" s="192" t="s">
        <v>2631</v>
      </c>
      <c r="B6241" s="192" t="s">
        <v>2630</v>
      </c>
      <c r="C6241" s="192" t="s">
        <v>2870</v>
      </c>
      <c r="D6241" s="230" t="s">
        <v>2869</v>
      </c>
      <c r="E6241" s="231"/>
      <c r="F6241" s="232"/>
      <c r="G6241" s="192" t="s">
        <v>0</v>
      </c>
      <c r="H6241" s="191">
        <v>0.1577461</v>
      </c>
      <c r="I6241" s="190">
        <v>8.93</v>
      </c>
      <c r="J6241" s="189">
        <v>3.08</v>
      </c>
    </row>
    <row r="6242" spans="1:10" ht="14.25" customHeight="1" x14ac:dyDescent="0.25">
      <c r="A6242" s="239" t="s">
        <v>2627</v>
      </c>
      <c r="B6242" s="240"/>
      <c r="C6242" s="240"/>
      <c r="D6242" s="240"/>
      <c r="E6242" s="241"/>
      <c r="F6242" s="188">
        <v>2.4300000000000002</v>
      </c>
      <c r="G6242" s="239" t="s">
        <v>2626</v>
      </c>
      <c r="H6242" s="240"/>
      <c r="I6242" s="241"/>
      <c r="J6242" s="188">
        <v>118.62</v>
      </c>
    </row>
    <row r="6243" spans="1:10" ht="14.25" customHeight="1" x14ac:dyDescent="0.25">
      <c r="A6243" s="239" t="s">
        <v>2625</v>
      </c>
      <c r="B6243" s="240"/>
      <c r="C6243" s="240"/>
      <c r="D6243" s="240"/>
      <c r="E6243" s="241"/>
      <c r="F6243" s="188">
        <v>2.88</v>
      </c>
      <c r="G6243" s="239" t="s">
        <v>2624</v>
      </c>
      <c r="H6243" s="240"/>
      <c r="I6243" s="241"/>
      <c r="J6243" s="188">
        <v>26.65</v>
      </c>
    </row>
    <row r="6244" spans="1:10" ht="14.25" customHeight="1" x14ac:dyDescent="0.25">
      <c r="A6244" s="239" t="s">
        <v>2623</v>
      </c>
      <c r="B6244" s="240"/>
      <c r="C6244" s="240"/>
      <c r="D6244" s="240"/>
      <c r="E6244" s="241"/>
      <c r="F6244" s="188">
        <v>5.31</v>
      </c>
      <c r="G6244" s="239" t="s">
        <v>2622</v>
      </c>
      <c r="H6244" s="240"/>
      <c r="I6244" s="241"/>
      <c r="J6244" s="188">
        <v>145.27000000000001</v>
      </c>
    </row>
    <row r="6245" spans="1:10" ht="11.65" customHeight="1" x14ac:dyDescent="0.25"/>
    <row r="6246" spans="1:10" ht="11.25" customHeight="1" x14ac:dyDescent="0.25">
      <c r="A6246" s="242" t="s">
        <v>2621</v>
      </c>
      <c r="B6246" s="242"/>
      <c r="C6246" s="242"/>
      <c r="D6246" s="242"/>
      <c r="E6246" s="242"/>
      <c r="F6246" s="242"/>
      <c r="G6246" s="242"/>
      <c r="H6246" s="242"/>
      <c r="I6246" s="242"/>
      <c r="J6246" s="242"/>
    </row>
    <row r="6247" spans="1:10" ht="11.25" customHeight="1" x14ac:dyDescent="0.25">
      <c r="A6247" s="242" t="s">
        <v>2620</v>
      </c>
      <c r="B6247" s="242"/>
      <c r="C6247" s="242"/>
      <c r="D6247" s="242"/>
      <c r="E6247" s="242"/>
      <c r="F6247" s="242"/>
      <c r="G6247" s="242"/>
      <c r="H6247" s="242"/>
      <c r="I6247" s="242"/>
      <c r="J6247" s="242"/>
    </row>
    <row r="6248" spans="1:10" ht="11.25" customHeight="1" x14ac:dyDescent="0.25">
      <c r="A6248" s="242" t="s">
        <v>2619</v>
      </c>
      <c r="B6248" s="242"/>
      <c r="C6248" s="242"/>
      <c r="D6248" s="242"/>
      <c r="E6248" s="242"/>
      <c r="F6248" s="242"/>
      <c r="G6248" s="242"/>
      <c r="H6248" s="242"/>
      <c r="I6248" s="242"/>
      <c r="J6248" s="242"/>
    </row>
    <row r="6249" spans="1:10" ht="70.900000000000006" customHeight="1" x14ac:dyDescent="0.25"/>
    <row r="6250" spans="1:10" ht="14.25" customHeight="1" x14ac:dyDescent="0.25">
      <c r="A6250" s="210" t="s">
        <v>2673</v>
      </c>
      <c r="B6250" s="211"/>
      <c r="C6250" s="211"/>
      <c r="D6250" s="211"/>
      <c r="E6250" s="211"/>
      <c r="F6250" s="211"/>
      <c r="G6250" s="211"/>
      <c r="H6250" s="211"/>
      <c r="I6250" s="211"/>
      <c r="J6250" s="212"/>
    </row>
    <row r="6251" spans="1:10" ht="14.25" customHeight="1" x14ac:dyDescent="0.25">
      <c r="A6251" s="200" t="s">
        <v>2672</v>
      </c>
      <c r="B6251" s="213" t="s">
        <v>77</v>
      </c>
      <c r="C6251" s="214"/>
      <c r="D6251" s="214"/>
      <c r="E6251" s="214"/>
      <c r="F6251" s="214"/>
      <c r="G6251" s="214"/>
      <c r="H6251" s="215"/>
      <c r="I6251" s="197" t="s">
        <v>2671</v>
      </c>
      <c r="J6251" s="192" t="s">
        <v>3064</v>
      </c>
    </row>
    <row r="6252" spans="1:10" ht="14.25" customHeight="1" x14ac:dyDescent="0.25">
      <c r="A6252" s="200" t="s">
        <v>81</v>
      </c>
      <c r="B6252" s="213" t="s">
        <v>85</v>
      </c>
      <c r="C6252" s="214"/>
      <c r="D6252" s="214"/>
      <c r="E6252" s="214"/>
      <c r="F6252" s="214"/>
      <c r="G6252" s="214"/>
      <c r="H6252" s="215"/>
      <c r="I6252" s="197" t="s">
        <v>2669</v>
      </c>
      <c r="J6252" s="202">
        <v>45477</v>
      </c>
    </row>
    <row r="6253" spans="1:10" ht="14.25" customHeight="1" x14ac:dyDescent="0.25">
      <c r="A6253" s="199" t="s">
        <v>2668</v>
      </c>
      <c r="B6253" s="213" t="s">
        <v>2667</v>
      </c>
      <c r="C6253" s="214"/>
      <c r="D6253" s="214"/>
      <c r="E6253" s="214"/>
      <c r="F6253" s="214"/>
      <c r="G6253" s="214"/>
      <c r="H6253" s="215"/>
      <c r="I6253" s="216" t="s">
        <v>2666</v>
      </c>
      <c r="J6253" s="217"/>
    </row>
    <row r="6254" spans="1:10" ht="14.25" customHeight="1" x14ac:dyDescent="0.25">
      <c r="A6254" s="218" t="s">
        <v>2665</v>
      </c>
      <c r="B6254" s="221" t="s">
        <v>2664</v>
      </c>
      <c r="C6254" s="222"/>
      <c r="D6254" s="222"/>
      <c r="E6254" s="222"/>
      <c r="F6254" s="222"/>
      <c r="G6254" s="222"/>
      <c r="H6254" s="223"/>
      <c r="I6254" s="197" t="s">
        <v>2663</v>
      </c>
      <c r="J6254" s="192" t="s">
        <v>2662</v>
      </c>
    </row>
    <row r="6255" spans="1:10" ht="14.25" customHeight="1" x14ac:dyDescent="0.25">
      <c r="A6255" s="219"/>
      <c r="B6255" s="224"/>
      <c r="C6255" s="225"/>
      <c r="D6255" s="225"/>
      <c r="E6255" s="225"/>
      <c r="F6255" s="225"/>
      <c r="G6255" s="225"/>
      <c r="H6255" s="226"/>
      <c r="I6255" s="198" t="s">
        <v>2661</v>
      </c>
      <c r="J6255" s="192" t="s">
        <v>2660</v>
      </c>
    </row>
    <row r="6256" spans="1:10" ht="14.25" customHeight="1" x14ac:dyDescent="0.25">
      <c r="A6256" s="219"/>
      <c r="B6256" s="224"/>
      <c r="C6256" s="225"/>
      <c r="D6256" s="225"/>
      <c r="E6256" s="225"/>
      <c r="F6256" s="225"/>
      <c r="G6256" s="225"/>
      <c r="H6256" s="226"/>
      <c r="I6256" s="216" t="s">
        <v>27</v>
      </c>
      <c r="J6256" s="217"/>
    </row>
    <row r="6257" spans="1:10" ht="14.25" customHeight="1" x14ac:dyDescent="0.25">
      <c r="A6257" s="219"/>
      <c r="B6257" s="227"/>
      <c r="C6257" s="228"/>
      <c r="D6257" s="228"/>
      <c r="E6257" s="228"/>
      <c r="F6257" s="228"/>
      <c r="G6257" s="228"/>
      <c r="H6257" s="229"/>
      <c r="I6257" s="197" t="s">
        <v>2659</v>
      </c>
      <c r="J6257" s="192" t="s">
        <v>2658</v>
      </c>
    </row>
    <row r="6258" spans="1:10" ht="14.25" customHeight="1" x14ac:dyDescent="0.25">
      <c r="A6258" s="220"/>
      <c r="B6258" s="230" t="s">
        <v>2383</v>
      </c>
      <c r="C6258" s="231"/>
      <c r="D6258" s="232"/>
      <c r="E6258" s="230" t="s">
        <v>2383</v>
      </c>
      <c r="F6258" s="231"/>
      <c r="G6258" s="231"/>
      <c r="H6258" s="232"/>
      <c r="I6258" s="197" t="s">
        <v>2657</v>
      </c>
      <c r="J6258" s="192" t="s">
        <v>2383</v>
      </c>
    </row>
    <row r="6259" spans="1:10" ht="14.25" customHeight="1" x14ac:dyDescent="0.25">
      <c r="A6259" s="197" t="s">
        <v>2656</v>
      </c>
      <c r="B6259" s="230" t="s">
        <v>2655</v>
      </c>
      <c r="C6259" s="231"/>
      <c r="D6259" s="231"/>
      <c r="E6259" s="231"/>
      <c r="F6259" s="231"/>
      <c r="G6259" s="231"/>
      <c r="H6259" s="231"/>
      <c r="I6259" s="231"/>
      <c r="J6259" s="232"/>
    </row>
    <row r="6260" spans="1:10" ht="14.25" customHeight="1" x14ac:dyDescent="0.25">
      <c r="A6260" s="196" t="s">
        <v>3063</v>
      </c>
      <c r="B6260" s="196" t="s">
        <v>2637</v>
      </c>
      <c r="C6260" s="196" t="s">
        <v>3062</v>
      </c>
      <c r="D6260" s="233" t="s">
        <v>1515</v>
      </c>
      <c r="E6260" s="234"/>
      <c r="F6260" s="234"/>
      <c r="G6260" s="234"/>
      <c r="H6260" s="234"/>
      <c r="I6260" s="235"/>
      <c r="J6260" s="196" t="s">
        <v>1</v>
      </c>
    </row>
    <row r="6261" spans="1:10" ht="14.25" customHeight="1" x14ac:dyDescent="0.25">
      <c r="A6261" s="195" t="s">
        <v>74</v>
      </c>
      <c r="B6261" s="195" t="s">
        <v>75</v>
      </c>
      <c r="C6261" s="195" t="s">
        <v>29</v>
      </c>
      <c r="D6261" s="236" t="s">
        <v>30</v>
      </c>
      <c r="E6261" s="237"/>
      <c r="F6261" s="238"/>
      <c r="G6261" s="195" t="s">
        <v>2635</v>
      </c>
      <c r="H6261" s="195" t="s">
        <v>1465</v>
      </c>
      <c r="I6261" s="194" t="s">
        <v>2634</v>
      </c>
      <c r="J6261" s="193" t="s">
        <v>76</v>
      </c>
    </row>
    <row r="6262" spans="1:10" ht="14.25" customHeight="1" x14ac:dyDescent="0.25">
      <c r="A6262" s="192" t="s">
        <v>2643</v>
      </c>
      <c r="B6262" s="192" t="s">
        <v>2630</v>
      </c>
      <c r="C6262" s="192" t="s">
        <v>3061</v>
      </c>
      <c r="D6262" s="230" t="s">
        <v>1834</v>
      </c>
      <c r="E6262" s="231"/>
      <c r="F6262" s="232"/>
      <c r="G6262" s="192" t="s">
        <v>1</v>
      </c>
      <c r="H6262" s="191">
        <v>1</v>
      </c>
      <c r="I6262" s="190">
        <v>112.7319</v>
      </c>
      <c r="J6262" s="189">
        <v>112.73</v>
      </c>
    </row>
    <row r="6263" spans="1:10" ht="14.25" customHeight="1" x14ac:dyDescent="0.25">
      <c r="A6263" s="192" t="s">
        <v>2631</v>
      </c>
      <c r="B6263" s="192" t="s">
        <v>2630</v>
      </c>
      <c r="C6263" s="192" t="s">
        <v>2902</v>
      </c>
      <c r="D6263" s="230" t="s">
        <v>2901</v>
      </c>
      <c r="E6263" s="231"/>
      <c r="F6263" s="232"/>
      <c r="G6263" s="192" t="s">
        <v>0</v>
      </c>
      <c r="H6263" s="191">
        <v>0.15897220000000001</v>
      </c>
      <c r="I6263" s="190">
        <v>6.46</v>
      </c>
      <c r="J6263" s="189">
        <v>2.25</v>
      </c>
    </row>
    <row r="6264" spans="1:10" ht="14.25" customHeight="1" x14ac:dyDescent="0.25">
      <c r="A6264" s="192" t="s">
        <v>2631</v>
      </c>
      <c r="B6264" s="192" t="s">
        <v>2630</v>
      </c>
      <c r="C6264" s="192" t="s">
        <v>2870</v>
      </c>
      <c r="D6264" s="230" t="s">
        <v>2869</v>
      </c>
      <c r="E6264" s="231"/>
      <c r="F6264" s="232"/>
      <c r="G6264" s="192" t="s">
        <v>0</v>
      </c>
      <c r="H6264" s="191">
        <v>0.15897220000000001</v>
      </c>
      <c r="I6264" s="190">
        <v>8.93</v>
      </c>
      <c r="J6264" s="189">
        <v>3.1</v>
      </c>
    </row>
    <row r="6265" spans="1:10" ht="14.25" customHeight="1" x14ac:dyDescent="0.25">
      <c r="A6265" s="239" t="s">
        <v>2627</v>
      </c>
      <c r="B6265" s="240"/>
      <c r="C6265" s="240"/>
      <c r="D6265" s="240"/>
      <c r="E6265" s="241"/>
      <c r="F6265" s="188">
        <v>2.4500000000000002</v>
      </c>
      <c r="G6265" s="239" t="s">
        <v>2626</v>
      </c>
      <c r="H6265" s="240"/>
      <c r="I6265" s="241"/>
      <c r="J6265" s="188">
        <v>120.65</v>
      </c>
    </row>
    <row r="6266" spans="1:10" ht="14.25" customHeight="1" x14ac:dyDescent="0.25">
      <c r="A6266" s="239" t="s">
        <v>2625</v>
      </c>
      <c r="B6266" s="240"/>
      <c r="C6266" s="240"/>
      <c r="D6266" s="240"/>
      <c r="E6266" s="241"/>
      <c r="F6266" s="188">
        <v>2.91</v>
      </c>
      <c r="G6266" s="239" t="s">
        <v>2624</v>
      </c>
      <c r="H6266" s="240"/>
      <c r="I6266" s="241"/>
      <c r="J6266" s="188">
        <v>27.11</v>
      </c>
    </row>
    <row r="6267" spans="1:10" ht="14.25" customHeight="1" x14ac:dyDescent="0.25">
      <c r="A6267" s="239" t="s">
        <v>2623</v>
      </c>
      <c r="B6267" s="240"/>
      <c r="C6267" s="240"/>
      <c r="D6267" s="240"/>
      <c r="E6267" s="241"/>
      <c r="F6267" s="188">
        <v>5.36</v>
      </c>
      <c r="G6267" s="239" t="s">
        <v>2622</v>
      </c>
      <c r="H6267" s="240"/>
      <c r="I6267" s="241"/>
      <c r="J6267" s="188">
        <v>147.76</v>
      </c>
    </row>
    <row r="6268" spans="1:10" ht="14.25" customHeight="1" x14ac:dyDescent="0.25">
      <c r="A6268" s="196" t="s">
        <v>1274</v>
      </c>
      <c r="B6268" s="196" t="s">
        <v>2630</v>
      </c>
      <c r="C6268" s="196" t="s">
        <v>3060</v>
      </c>
      <c r="D6268" s="233" t="s">
        <v>806</v>
      </c>
      <c r="E6268" s="234"/>
      <c r="F6268" s="234"/>
      <c r="G6268" s="234"/>
      <c r="H6268" s="234"/>
      <c r="I6268" s="235"/>
      <c r="J6268" s="196" t="s">
        <v>10</v>
      </c>
    </row>
    <row r="6269" spans="1:10" ht="14.25" customHeight="1" x14ac:dyDescent="0.25">
      <c r="A6269" s="195" t="s">
        <v>74</v>
      </c>
      <c r="B6269" s="195" t="s">
        <v>75</v>
      </c>
      <c r="C6269" s="195" t="s">
        <v>29</v>
      </c>
      <c r="D6269" s="236" t="s">
        <v>30</v>
      </c>
      <c r="E6269" s="237"/>
      <c r="F6269" s="238"/>
      <c r="G6269" s="195" t="s">
        <v>2635</v>
      </c>
      <c r="H6269" s="195" t="s">
        <v>1465</v>
      </c>
      <c r="I6269" s="194" t="s">
        <v>2634</v>
      </c>
      <c r="J6269" s="193" t="s">
        <v>76</v>
      </c>
    </row>
    <row r="6270" spans="1:10" ht="22.9" customHeight="1" x14ac:dyDescent="0.25">
      <c r="A6270" s="192" t="s">
        <v>2643</v>
      </c>
      <c r="B6270" s="192" t="s">
        <v>2630</v>
      </c>
      <c r="C6270" s="192" t="s">
        <v>3059</v>
      </c>
      <c r="D6270" s="230" t="s">
        <v>1632</v>
      </c>
      <c r="E6270" s="231"/>
      <c r="F6270" s="232"/>
      <c r="G6270" s="192" t="s">
        <v>10</v>
      </c>
      <c r="H6270" s="191">
        <v>1.2434000000000001</v>
      </c>
      <c r="I6270" s="190">
        <v>1.839</v>
      </c>
      <c r="J6270" s="189">
        <v>2.29</v>
      </c>
    </row>
    <row r="6271" spans="1:10" ht="14.25" customHeight="1" x14ac:dyDescent="0.25">
      <c r="A6271" s="192" t="s">
        <v>2643</v>
      </c>
      <c r="B6271" s="192" t="s">
        <v>2630</v>
      </c>
      <c r="C6271" s="192" t="s">
        <v>3051</v>
      </c>
      <c r="D6271" s="230" t="s">
        <v>1965</v>
      </c>
      <c r="E6271" s="231"/>
      <c r="F6271" s="232"/>
      <c r="G6271" s="192" t="s">
        <v>1</v>
      </c>
      <c r="H6271" s="191">
        <v>9.4000000000000004E-3</v>
      </c>
      <c r="I6271" s="190">
        <v>6.2705000000000002</v>
      </c>
      <c r="J6271" s="189">
        <v>0.06</v>
      </c>
    </row>
    <row r="6272" spans="1:10" ht="14.25" customHeight="1" x14ac:dyDescent="0.25">
      <c r="A6272" s="192" t="s">
        <v>2631</v>
      </c>
      <c r="B6272" s="192" t="s">
        <v>2630</v>
      </c>
      <c r="C6272" s="192" t="s">
        <v>2902</v>
      </c>
      <c r="D6272" s="230" t="s">
        <v>2901</v>
      </c>
      <c r="E6272" s="231"/>
      <c r="F6272" s="232"/>
      <c r="G6272" s="192" t="s">
        <v>0</v>
      </c>
      <c r="H6272" s="191">
        <v>2.3747999999999998E-2</v>
      </c>
      <c r="I6272" s="190">
        <v>6.46</v>
      </c>
      <c r="J6272" s="189">
        <v>0.34</v>
      </c>
    </row>
    <row r="6273" spans="1:10" ht="14.25" customHeight="1" x14ac:dyDescent="0.25">
      <c r="A6273" s="192" t="s">
        <v>2631</v>
      </c>
      <c r="B6273" s="192" t="s">
        <v>2630</v>
      </c>
      <c r="C6273" s="192" t="s">
        <v>2870</v>
      </c>
      <c r="D6273" s="230" t="s">
        <v>2869</v>
      </c>
      <c r="E6273" s="231"/>
      <c r="F6273" s="232"/>
      <c r="G6273" s="192" t="s">
        <v>0</v>
      </c>
      <c r="H6273" s="191">
        <v>2.3747999999999998E-2</v>
      </c>
      <c r="I6273" s="190">
        <v>8.93</v>
      </c>
      <c r="J6273" s="189">
        <v>0.46</v>
      </c>
    </row>
    <row r="6274" spans="1:10" ht="14.25" customHeight="1" x14ac:dyDescent="0.25">
      <c r="A6274" s="239" t="s">
        <v>2627</v>
      </c>
      <c r="B6274" s="240"/>
      <c r="C6274" s="240"/>
      <c r="D6274" s="240"/>
      <c r="E6274" s="241"/>
      <c r="F6274" s="188">
        <v>0.37</v>
      </c>
      <c r="G6274" s="239" t="s">
        <v>2626</v>
      </c>
      <c r="H6274" s="240"/>
      <c r="I6274" s="241"/>
      <c r="J6274" s="188">
        <v>3.53</v>
      </c>
    </row>
    <row r="6275" spans="1:10" ht="14.25" customHeight="1" x14ac:dyDescent="0.25">
      <c r="A6275" s="239" t="s">
        <v>2625</v>
      </c>
      <c r="B6275" s="240"/>
      <c r="C6275" s="240"/>
      <c r="D6275" s="240"/>
      <c r="E6275" s="241"/>
      <c r="F6275" s="188">
        <v>0.43</v>
      </c>
      <c r="G6275" s="239" t="s">
        <v>2624</v>
      </c>
      <c r="H6275" s="240"/>
      <c r="I6275" s="241"/>
      <c r="J6275" s="188">
        <v>0.79</v>
      </c>
    </row>
    <row r="6276" spans="1:10" ht="14.25" customHeight="1" x14ac:dyDescent="0.25">
      <c r="A6276" s="239" t="s">
        <v>2623</v>
      </c>
      <c r="B6276" s="240"/>
      <c r="C6276" s="240"/>
      <c r="D6276" s="240"/>
      <c r="E6276" s="241"/>
      <c r="F6276" s="188">
        <v>0.8</v>
      </c>
      <c r="G6276" s="239" t="s">
        <v>2622</v>
      </c>
      <c r="H6276" s="240"/>
      <c r="I6276" s="241"/>
      <c r="J6276" s="188">
        <v>4.32</v>
      </c>
    </row>
    <row r="6277" spans="1:10" ht="14.25" customHeight="1" x14ac:dyDescent="0.25">
      <c r="A6277" s="196" t="s">
        <v>1275</v>
      </c>
      <c r="B6277" s="196" t="s">
        <v>2630</v>
      </c>
      <c r="C6277" s="196" t="s">
        <v>3058</v>
      </c>
      <c r="D6277" s="233" t="s">
        <v>807</v>
      </c>
      <c r="E6277" s="234"/>
      <c r="F6277" s="234"/>
      <c r="G6277" s="234"/>
      <c r="H6277" s="234"/>
      <c r="I6277" s="235"/>
      <c r="J6277" s="196" t="s">
        <v>10</v>
      </c>
    </row>
    <row r="6278" spans="1:10" ht="14.25" customHeight="1" x14ac:dyDescent="0.25">
      <c r="A6278" s="195" t="s">
        <v>74</v>
      </c>
      <c r="B6278" s="195" t="s">
        <v>75</v>
      </c>
      <c r="C6278" s="195" t="s">
        <v>29</v>
      </c>
      <c r="D6278" s="236" t="s">
        <v>30</v>
      </c>
      <c r="E6278" s="237"/>
      <c r="F6278" s="238"/>
      <c r="G6278" s="195" t="s">
        <v>2635</v>
      </c>
      <c r="H6278" s="195" t="s">
        <v>1465</v>
      </c>
      <c r="I6278" s="194" t="s">
        <v>2634</v>
      </c>
      <c r="J6278" s="193" t="s">
        <v>76</v>
      </c>
    </row>
    <row r="6279" spans="1:10" ht="22.9" customHeight="1" x14ac:dyDescent="0.25">
      <c r="A6279" s="192" t="s">
        <v>2643</v>
      </c>
      <c r="B6279" s="192" t="s">
        <v>2630</v>
      </c>
      <c r="C6279" s="192" t="s">
        <v>3057</v>
      </c>
      <c r="D6279" s="230" t="s">
        <v>1672</v>
      </c>
      <c r="E6279" s="231"/>
      <c r="F6279" s="232"/>
      <c r="G6279" s="192" t="s">
        <v>10</v>
      </c>
      <c r="H6279" s="191">
        <v>1.2434000000000001</v>
      </c>
      <c r="I6279" s="190">
        <v>3.0461999999999998</v>
      </c>
      <c r="J6279" s="189">
        <v>3.79</v>
      </c>
    </row>
    <row r="6280" spans="1:10" ht="14.25" customHeight="1" x14ac:dyDescent="0.25">
      <c r="A6280" s="192" t="s">
        <v>2643</v>
      </c>
      <c r="B6280" s="192" t="s">
        <v>2630</v>
      </c>
      <c r="C6280" s="192" t="s">
        <v>3051</v>
      </c>
      <c r="D6280" s="230" t="s">
        <v>1965</v>
      </c>
      <c r="E6280" s="231"/>
      <c r="F6280" s="232"/>
      <c r="G6280" s="192" t="s">
        <v>1</v>
      </c>
      <c r="H6280" s="191">
        <v>9.4000000000000004E-3</v>
      </c>
      <c r="I6280" s="190">
        <v>6.2705000000000002</v>
      </c>
      <c r="J6280" s="189">
        <v>0.06</v>
      </c>
    </row>
    <row r="6281" spans="1:10" ht="14.25" customHeight="1" x14ac:dyDescent="0.25">
      <c r="A6281" s="192" t="s">
        <v>2631</v>
      </c>
      <c r="B6281" s="192" t="s">
        <v>2630</v>
      </c>
      <c r="C6281" s="192" t="s">
        <v>2902</v>
      </c>
      <c r="D6281" s="230" t="s">
        <v>2901</v>
      </c>
      <c r="E6281" s="231"/>
      <c r="F6281" s="232"/>
      <c r="G6281" s="192" t="s">
        <v>0</v>
      </c>
      <c r="H6281" s="191">
        <v>3.3093200000000003E-2</v>
      </c>
      <c r="I6281" s="190">
        <v>6.46</v>
      </c>
      <c r="J6281" s="189">
        <v>0.47</v>
      </c>
    </row>
    <row r="6282" spans="1:10" ht="14.25" customHeight="1" x14ac:dyDescent="0.25">
      <c r="A6282" s="192" t="s">
        <v>2631</v>
      </c>
      <c r="B6282" s="192" t="s">
        <v>2630</v>
      </c>
      <c r="C6282" s="192" t="s">
        <v>2870</v>
      </c>
      <c r="D6282" s="230" t="s">
        <v>2869</v>
      </c>
      <c r="E6282" s="231"/>
      <c r="F6282" s="232"/>
      <c r="G6282" s="192" t="s">
        <v>0</v>
      </c>
      <c r="H6282" s="191">
        <v>3.3093200000000003E-2</v>
      </c>
      <c r="I6282" s="190">
        <v>8.93</v>
      </c>
      <c r="J6282" s="189">
        <v>0.65</v>
      </c>
    </row>
    <row r="6283" spans="1:10" ht="14.25" customHeight="1" x14ac:dyDescent="0.25">
      <c r="A6283" s="239" t="s">
        <v>2627</v>
      </c>
      <c r="B6283" s="240"/>
      <c r="C6283" s="240"/>
      <c r="D6283" s="240"/>
      <c r="E6283" s="241"/>
      <c r="F6283" s="188">
        <v>0.51</v>
      </c>
      <c r="G6283" s="239" t="s">
        <v>2626</v>
      </c>
      <c r="H6283" s="240"/>
      <c r="I6283" s="241"/>
      <c r="J6283" s="188">
        <v>5.49</v>
      </c>
    </row>
    <row r="6284" spans="1:10" ht="14.25" customHeight="1" x14ac:dyDescent="0.25">
      <c r="A6284" s="239" t="s">
        <v>2625</v>
      </c>
      <c r="B6284" s="240"/>
      <c r="C6284" s="240"/>
      <c r="D6284" s="240"/>
      <c r="E6284" s="241"/>
      <c r="F6284" s="188">
        <v>0.61</v>
      </c>
      <c r="G6284" s="239" t="s">
        <v>2624</v>
      </c>
      <c r="H6284" s="240"/>
      <c r="I6284" s="241"/>
      <c r="J6284" s="188">
        <v>1.23</v>
      </c>
    </row>
    <row r="6285" spans="1:10" ht="14.25" customHeight="1" x14ac:dyDescent="0.25">
      <c r="A6285" s="239" t="s">
        <v>2623</v>
      </c>
      <c r="B6285" s="240"/>
      <c r="C6285" s="240"/>
      <c r="D6285" s="240"/>
      <c r="E6285" s="241"/>
      <c r="F6285" s="188">
        <v>1.1200000000000001</v>
      </c>
      <c r="G6285" s="239" t="s">
        <v>2622</v>
      </c>
      <c r="H6285" s="240"/>
      <c r="I6285" s="241"/>
      <c r="J6285" s="188">
        <v>6.72</v>
      </c>
    </row>
    <row r="6286" spans="1:10" ht="14.25" customHeight="1" x14ac:dyDescent="0.25">
      <c r="A6286" s="196" t="s">
        <v>1276</v>
      </c>
      <c r="B6286" s="196" t="s">
        <v>2630</v>
      </c>
      <c r="C6286" s="196" t="s">
        <v>3056</v>
      </c>
      <c r="D6286" s="233" t="s">
        <v>808</v>
      </c>
      <c r="E6286" s="234"/>
      <c r="F6286" s="234"/>
      <c r="G6286" s="234"/>
      <c r="H6286" s="234"/>
      <c r="I6286" s="235"/>
      <c r="J6286" s="196" t="s">
        <v>10</v>
      </c>
    </row>
    <row r="6287" spans="1:10" ht="14.25" customHeight="1" x14ac:dyDescent="0.25">
      <c r="A6287" s="195" t="s">
        <v>74</v>
      </c>
      <c r="B6287" s="195" t="s">
        <v>75</v>
      </c>
      <c r="C6287" s="195" t="s">
        <v>29</v>
      </c>
      <c r="D6287" s="236" t="s">
        <v>30</v>
      </c>
      <c r="E6287" s="237"/>
      <c r="F6287" s="238"/>
      <c r="G6287" s="195" t="s">
        <v>2635</v>
      </c>
      <c r="H6287" s="195" t="s">
        <v>1465</v>
      </c>
      <c r="I6287" s="194" t="s">
        <v>2634</v>
      </c>
      <c r="J6287" s="193" t="s">
        <v>76</v>
      </c>
    </row>
    <row r="6288" spans="1:10" ht="22.9" customHeight="1" x14ac:dyDescent="0.25">
      <c r="A6288" s="192" t="s">
        <v>2643</v>
      </c>
      <c r="B6288" s="192" t="s">
        <v>2630</v>
      </c>
      <c r="C6288" s="192" t="s">
        <v>3055</v>
      </c>
      <c r="D6288" s="230" t="s">
        <v>1685</v>
      </c>
      <c r="E6288" s="231"/>
      <c r="F6288" s="232"/>
      <c r="G6288" s="192" t="s">
        <v>10</v>
      </c>
      <c r="H6288" s="191">
        <v>1.2434000000000001</v>
      </c>
      <c r="I6288" s="190">
        <v>4.3747999999999996</v>
      </c>
      <c r="J6288" s="189">
        <v>5.44</v>
      </c>
    </row>
    <row r="6289" spans="1:10" ht="14.25" customHeight="1" x14ac:dyDescent="0.25">
      <c r="A6289" s="192" t="s">
        <v>2643</v>
      </c>
      <c r="B6289" s="192" t="s">
        <v>2630</v>
      </c>
      <c r="C6289" s="192" t="s">
        <v>3051</v>
      </c>
      <c r="D6289" s="230" t="s">
        <v>1965</v>
      </c>
      <c r="E6289" s="231"/>
      <c r="F6289" s="232"/>
      <c r="G6289" s="192" t="s">
        <v>1</v>
      </c>
      <c r="H6289" s="191">
        <v>9.4000000000000004E-3</v>
      </c>
      <c r="I6289" s="190">
        <v>6.2705000000000002</v>
      </c>
      <c r="J6289" s="189">
        <v>0.06</v>
      </c>
    </row>
    <row r="6290" spans="1:10" ht="14.25" customHeight="1" x14ac:dyDescent="0.25">
      <c r="A6290" s="192" t="s">
        <v>2631</v>
      </c>
      <c r="B6290" s="192" t="s">
        <v>2630</v>
      </c>
      <c r="C6290" s="192" t="s">
        <v>2902</v>
      </c>
      <c r="D6290" s="230" t="s">
        <v>2901</v>
      </c>
      <c r="E6290" s="231"/>
      <c r="F6290" s="232"/>
      <c r="G6290" s="192" t="s">
        <v>0</v>
      </c>
      <c r="H6290" s="191">
        <v>4.3742200000000002E-2</v>
      </c>
      <c r="I6290" s="190">
        <v>6.46</v>
      </c>
      <c r="J6290" s="189">
        <v>0.62</v>
      </c>
    </row>
    <row r="6291" spans="1:10" ht="14.25" customHeight="1" x14ac:dyDescent="0.25">
      <c r="A6291" s="192" t="s">
        <v>2631</v>
      </c>
      <c r="B6291" s="192" t="s">
        <v>2630</v>
      </c>
      <c r="C6291" s="192" t="s">
        <v>2870</v>
      </c>
      <c r="D6291" s="230" t="s">
        <v>2869</v>
      </c>
      <c r="E6291" s="231"/>
      <c r="F6291" s="232"/>
      <c r="G6291" s="192" t="s">
        <v>0</v>
      </c>
      <c r="H6291" s="191">
        <v>4.3742200000000002E-2</v>
      </c>
      <c r="I6291" s="190">
        <v>8.93</v>
      </c>
      <c r="J6291" s="189">
        <v>0.85</v>
      </c>
    </row>
    <row r="6292" spans="1:10" ht="14.25" customHeight="1" x14ac:dyDescent="0.25">
      <c r="A6292" s="239" t="s">
        <v>2627</v>
      </c>
      <c r="B6292" s="240"/>
      <c r="C6292" s="240"/>
      <c r="D6292" s="240"/>
      <c r="E6292" s="241"/>
      <c r="F6292" s="188">
        <v>0.67</v>
      </c>
      <c r="G6292" s="239" t="s">
        <v>2626</v>
      </c>
      <c r="H6292" s="240"/>
      <c r="I6292" s="241"/>
      <c r="J6292" s="188">
        <v>7.68</v>
      </c>
    </row>
    <row r="6293" spans="1:10" ht="14.25" customHeight="1" x14ac:dyDescent="0.25">
      <c r="A6293" s="239" t="s">
        <v>2625</v>
      </c>
      <c r="B6293" s="240"/>
      <c r="C6293" s="240"/>
      <c r="D6293" s="240"/>
      <c r="E6293" s="241"/>
      <c r="F6293" s="188">
        <v>0.8</v>
      </c>
      <c r="G6293" s="239" t="s">
        <v>2624</v>
      </c>
      <c r="H6293" s="240"/>
      <c r="I6293" s="241"/>
      <c r="J6293" s="188">
        <v>1.73</v>
      </c>
    </row>
    <row r="6294" spans="1:10" ht="14.25" customHeight="1" x14ac:dyDescent="0.25">
      <c r="A6294" s="239" t="s">
        <v>2623</v>
      </c>
      <c r="B6294" s="240"/>
      <c r="C6294" s="240"/>
      <c r="D6294" s="240"/>
      <c r="E6294" s="241"/>
      <c r="F6294" s="188">
        <v>1.47</v>
      </c>
      <c r="G6294" s="239" t="s">
        <v>2622</v>
      </c>
      <c r="H6294" s="240"/>
      <c r="I6294" s="241"/>
      <c r="J6294" s="188">
        <v>9.41</v>
      </c>
    </row>
    <row r="6295" spans="1:10" ht="14.25" customHeight="1" x14ac:dyDescent="0.25">
      <c r="A6295" s="196" t="s">
        <v>1278</v>
      </c>
      <c r="B6295" s="196" t="s">
        <v>2630</v>
      </c>
      <c r="C6295" s="196" t="s">
        <v>3054</v>
      </c>
      <c r="D6295" s="233" t="s">
        <v>809</v>
      </c>
      <c r="E6295" s="234"/>
      <c r="F6295" s="234"/>
      <c r="G6295" s="234"/>
      <c r="H6295" s="234"/>
      <c r="I6295" s="235"/>
      <c r="J6295" s="196" t="s">
        <v>10</v>
      </c>
    </row>
    <row r="6296" spans="1:10" ht="14.25" customHeight="1" x14ac:dyDescent="0.25">
      <c r="A6296" s="195" t="s">
        <v>74</v>
      </c>
      <c r="B6296" s="195" t="s">
        <v>75</v>
      </c>
      <c r="C6296" s="195" t="s">
        <v>29</v>
      </c>
      <c r="D6296" s="236" t="s">
        <v>30</v>
      </c>
      <c r="E6296" s="237"/>
      <c r="F6296" s="238"/>
      <c r="G6296" s="195" t="s">
        <v>2635</v>
      </c>
      <c r="H6296" s="195" t="s">
        <v>1465</v>
      </c>
      <c r="I6296" s="194" t="s">
        <v>2634</v>
      </c>
      <c r="J6296" s="193" t="s">
        <v>76</v>
      </c>
    </row>
    <row r="6297" spans="1:10" ht="22.9" customHeight="1" x14ac:dyDescent="0.25">
      <c r="A6297" s="192" t="s">
        <v>2643</v>
      </c>
      <c r="B6297" s="192" t="s">
        <v>2630</v>
      </c>
      <c r="C6297" s="192" t="s">
        <v>3053</v>
      </c>
      <c r="D6297" s="230" t="s">
        <v>1669</v>
      </c>
      <c r="E6297" s="231"/>
      <c r="F6297" s="232"/>
      <c r="G6297" s="192" t="s">
        <v>10</v>
      </c>
      <c r="H6297" s="191">
        <v>1.2434000000000001</v>
      </c>
      <c r="I6297" s="190">
        <v>11.957800000000001</v>
      </c>
      <c r="J6297" s="189">
        <v>14.87</v>
      </c>
    </row>
    <row r="6298" spans="1:10" ht="14.25" customHeight="1" x14ac:dyDescent="0.25">
      <c r="A6298" s="192" t="s">
        <v>2643</v>
      </c>
      <c r="B6298" s="192" t="s">
        <v>2630</v>
      </c>
      <c r="C6298" s="192" t="s">
        <v>3051</v>
      </c>
      <c r="D6298" s="230" t="s">
        <v>1965</v>
      </c>
      <c r="E6298" s="231"/>
      <c r="F6298" s="232"/>
      <c r="G6298" s="192" t="s">
        <v>1</v>
      </c>
      <c r="H6298" s="191">
        <v>9.4000000000000004E-3</v>
      </c>
      <c r="I6298" s="190">
        <v>6.2705000000000002</v>
      </c>
      <c r="J6298" s="189">
        <v>0.06</v>
      </c>
    </row>
    <row r="6299" spans="1:10" ht="14.25" customHeight="1" x14ac:dyDescent="0.25">
      <c r="A6299" s="192" t="s">
        <v>2631</v>
      </c>
      <c r="B6299" s="192" t="s">
        <v>2630</v>
      </c>
      <c r="C6299" s="192" t="s">
        <v>2902</v>
      </c>
      <c r="D6299" s="230" t="s">
        <v>2901</v>
      </c>
      <c r="E6299" s="231"/>
      <c r="F6299" s="232"/>
      <c r="G6299" s="192" t="s">
        <v>0</v>
      </c>
      <c r="H6299" s="191">
        <v>0.10071720000000001</v>
      </c>
      <c r="I6299" s="190">
        <v>6.46</v>
      </c>
      <c r="J6299" s="189">
        <v>1.42</v>
      </c>
    </row>
    <row r="6300" spans="1:10" ht="14.25" customHeight="1" x14ac:dyDescent="0.25">
      <c r="A6300" s="192" t="s">
        <v>2631</v>
      </c>
      <c r="B6300" s="192" t="s">
        <v>2630</v>
      </c>
      <c r="C6300" s="192" t="s">
        <v>2870</v>
      </c>
      <c r="D6300" s="230" t="s">
        <v>2869</v>
      </c>
      <c r="E6300" s="231"/>
      <c r="F6300" s="232"/>
      <c r="G6300" s="192" t="s">
        <v>0</v>
      </c>
      <c r="H6300" s="191">
        <v>0.10071720000000001</v>
      </c>
      <c r="I6300" s="190">
        <v>8.93</v>
      </c>
      <c r="J6300" s="189">
        <v>1.97</v>
      </c>
    </row>
    <row r="6301" spans="1:10" ht="14.25" customHeight="1" x14ac:dyDescent="0.25">
      <c r="A6301" s="239" t="s">
        <v>2627</v>
      </c>
      <c r="B6301" s="240"/>
      <c r="C6301" s="240"/>
      <c r="D6301" s="240"/>
      <c r="E6301" s="241"/>
      <c r="F6301" s="188">
        <v>1.55</v>
      </c>
      <c r="G6301" s="239" t="s">
        <v>2626</v>
      </c>
      <c r="H6301" s="240"/>
      <c r="I6301" s="241"/>
      <c r="J6301" s="188">
        <v>19.940000000000001</v>
      </c>
    </row>
    <row r="6302" spans="1:10" ht="14.25" customHeight="1" x14ac:dyDescent="0.25">
      <c r="A6302" s="239" t="s">
        <v>2625</v>
      </c>
      <c r="B6302" s="240"/>
      <c r="C6302" s="240"/>
      <c r="D6302" s="240"/>
      <c r="E6302" s="241"/>
      <c r="F6302" s="188">
        <v>1.84</v>
      </c>
      <c r="G6302" s="239" t="s">
        <v>2624</v>
      </c>
      <c r="H6302" s="240"/>
      <c r="I6302" s="241"/>
      <c r="J6302" s="188">
        <v>4.4800000000000004</v>
      </c>
    </row>
    <row r="6303" spans="1:10" ht="14.25" customHeight="1" x14ac:dyDescent="0.25">
      <c r="A6303" s="239" t="s">
        <v>2623</v>
      </c>
      <c r="B6303" s="240"/>
      <c r="C6303" s="240"/>
      <c r="D6303" s="240"/>
      <c r="E6303" s="241"/>
      <c r="F6303" s="188">
        <v>3.39</v>
      </c>
      <c r="G6303" s="239" t="s">
        <v>2622</v>
      </c>
      <c r="H6303" s="240"/>
      <c r="I6303" s="241"/>
      <c r="J6303" s="188">
        <v>24.42</v>
      </c>
    </row>
    <row r="6304" spans="1:10" ht="14.25" customHeight="1" x14ac:dyDescent="0.25">
      <c r="A6304" s="196" t="s">
        <v>1279</v>
      </c>
      <c r="B6304" s="196" t="s">
        <v>2630</v>
      </c>
      <c r="C6304" s="196" t="s">
        <v>3052</v>
      </c>
      <c r="D6304" s="233" t="s">
        <v>810</v>
      </c>
      <c r="E6304" s="234"/>
      <c r="F6304" s="234"/>
      <c r="G6304" s="234"/>
      <c r="H6304" s="234"/>
      <c r="I6304" s="235"/>
      <c r="J6304" s="196" t="s">
        <v>10</v>
      </c>
    </row>
    <row r="6305" spans="1:10" ht="14.25" customHeight="1" x14ac:dyDescent="0.25">
      <c r="A6305" s="195" t="s">
        <v>74</v>
      </c>
      <c r="B6305" s="195" t="s">
        <v>75</v>
      </c>
      <c r="C6305" s="195" t="s">
        <v>29</v>
      </c>
      <c r="D6305" s="236" t="s">
        <v>30</v>
      </c>
      <c r="E6305" s="237"/>
      <c r="F6305" s="238"/>
      <c r="G6305" s="195" t="s">
        <v>2635</v>
      </c>
      <c r="H6305" s="195" t="s">
        <v>1465</v>
      </c>
      <c r="I6305" s="194" t="s">
        <v>2634</v>
      </c>
      <c r="J6305" s="193" t="s">
        <v>76</v>
      </c>
    </row>
    <row r="6306" spans="1:10" ht="14.25" customHeight="1" x14ac:dyDescent="0.25">
      <c r="A6306" s="192" t="s">
        <v>2643</v>
      </c>
      <c r="B6306" s="192" t="s">
        <v>2630</v>
      </c>
      <c r="C6306" s="192" t="s">
        <v>3051</v>
      </c>
      <c r="D6306" s="230" t="s">
        <v>1965</v>
      </c>
      <c r="E6306" s="231"/>
      <c r="F6306" s="232"/>
      <c r="G6306" s="192" t="s">
        <v>1</v>
      </c>
      <c r="H6306" s="191">
        <v>8.9999999999999993E-3</v>
      </c>
      <c r="I6306" s="190">
        <v>6.2705000000000002</v>
      </c>
      <c r="J6306" s="189">
        <v>0.06</v>
      </c>
    </row>
    <row r="6307" spans="1:10" ht="22.9" customHeight="1" x14ac:dyDescent="0.25">
      <c r="A6307" s="192" t="s">
        <v>2643</v>
      </c>
      <c r="B6307" s="192" t="s">
        <v>2630</v>
      </c>
      <c r="C6307" s="192" t="s">
        <v>3050</v>
      </c>
      <c r="D6307" s="230" t="s">
        <v>1718</v>
      </c>
      <c r="E6307" s="231"/>
      <c r="F6307" s="232"/>
      <c r="G6307" s="192" t="s">
        <v>10</v>
      </c>
      <c r="H6307" s="191">
        <v>1.0149999999999999</v>
      </c>
      <c r="I6307" s="190">
        <v>18.7225</v>
      </c>
      <c r="J6307" s="189">
        <v>19</v>
      </c>
    </row>
    <row r="6308" spans="1:10" ht="14.25" customHeight="1" x14ac:dyDescent="0.25">
      <c r="A6308" s="192" t="s">
        <v>2631</v>
      </c>
      <c r="B6308" s="192" t="s">
        <v>2630</v>
      </c>
      <c r="C6308" s="192" t="s">
        <v>2902</v>
      </c>
      <c r="D6308" s="230" t="s">
        <v>2901</v>
      </c>
      <c r="E6308" s="231"/>
      <c r="F6308" s="232"/>
      <c r="G6308" s="192" t="s">
        <v>0</v>
      </c>
      <c r="H6308" s="191">
        <v>6.6762799999999997E-2</v>
      </c>
      <c r="I6308" s="190">
        <v>6.46</v>
      </c>
      <c r="J6308" s="189">
        <v>0.94</v>
      </c>
    </row>
    <row r="6309" spans="1:10" ht="14.25" customHeight="1" x14ac:dyDescent="0.25">
      <c r="A6309" s="192" t="s">
        <v>2631</v>
      </c>
      <c r="B6309" s="192" t="s">
        <v>2630</v>
      </c>
      <c r="C6309" s="192" t="s">
        <v>2870</v>
      </c>
      <c r="D6309" s="230" t="s">
        <v>2869</v>
      </c>
      <c r="E6309" s="231"/>
      <c r="F6309" s="232"/>
      <c r="G6309" s="192" t="s">
        <v>0</v>
      </c>
      <c r="H6309" s="191">
        <v>6.6762799999999997E-2</v>
      </c>
      <c r="I6309" s="190">
        <v>8.93</v>
      </c>
      <c r="J6309" s="189">
        <v>1.3</v>
      </c>
    </row>
    <row r="6310" spans="1:10" ht="14.25" customHeight="1" x14ac:dyDescent="0.25">
      <c r="A6310" s="239" t="s">
        <v>2627</v>
      </c>
      <c r="B6310" s="240"/>
      <c r="C6310" s="240"/>
      <c r="D6310" s="240"/>
      <c r="E6310" s="241"/>
      <c r="F6310" s="188">
        <v>1.03</v>
      </c>
      <c r="G6310" s="239" t="s">
        <v>2626</v>
      </c>
      <c r="H6310" s="240"/>
      <c r="I6310" s="241"/>
      <c r="J6310" s="188">
        <v>22.38</v>
      </c>
    </row>
    <row r="6311" spans="1:10" ht="14.25" customHeight="1" x14ac:dyDescent="0.25">
      <c r="A6311" s="239" t="s">
        <v>2625</v>
      </c>
      <c r="B6311" s="240"/>
      <c r="C6311" s="240"/>
      <c r="D6311" s="240"/>
      <c r="E6311" s="241"/>
      <c r="F6311" s="188">
        <v>1.21</v>
      </c>
      <c r="G6311" s="239" t="s">
        <v>2624</v>
      </c>
      <c r="H6311" s="240"/>
      <c r="I6311" s="241"/>
      <c r="J6311" s="188">
        <v>5.03</v>
      </c>
    </row>
    <row r="6312" spans="1:10" ht="14.25" customHeight="1" x14ac:dyDescent="0.25">
      <c r="A6312" s="239" t="s">
        <v>2623</v>
      </c>
      <c r="B6312" s="240"/>
      <c r="C6312" s="240"/>
      <c r="D6312" s="240"/>
      <c r="E6312" s="241"/>
      <c r="F6312" s="188">
        <v>2.2400000000000002</v>
      </c>
      <c r="G6312" s="239" t="s">
        <v>2622</v>
      </c>
      <c r="H6312" s="240"/>
      <c r="I6312" s="241"/>
      <c r="J6312" s="188">
        <v>27.41</v>
      </c>
    </row>
    <row r="6313" spans="1:10" ht="14.25" customHeight="1" x14ac:dyDescent="0.25">
      <c r="A6313" s="196" t="s">
        <v>1280</v>
      </c>
      <c r="B6313" s="196" t="s">
        <v>2642</v>
      </c>
      <c r="C6313" s="196" t="s">
        <v>3049</v>
      </c>
      <c r="D6313" s="233" t="s">
        <v>811</v>
      </c>
      <c r="E6313" s="234"/>
      <c r="F6313" s="234"/>
      <c r="G6313" s="234"/>
      <c r="H6313" s="234"/>
      <c r="I6313" s="235"/>
      <c r="J6313" s="196" t="s">
        <v>10</v>
      </c>
    </row>
    <row r="6314" spans="1:10" ht="14.25" customHeight="1" x14ac:dyDescent="0.25">
      <c r="A6314" s="195" t="s">
        <v>74</v>
      </c>
      <c r="B6314" s="195" t="s">
        <v>75</v>
      </c>
      <c r="C6314" s="195" t="s">
        <v>29</v>
      </c>
      <c r="D6314" s="236" t="s">
        <v>30</v>
      </c>
      <c r="E6314" s="237"/>
      <c r="F6314" s="238"/>
      <c r="G6314" s="195" t="s">
        <v>2635</v>
      </c>
      <c r="H6314" s="195" t="s">
        <v>1465</v>
      </c>
      <c r="I6314" s="194" t="s">
        <v>2634</v>
      </c>
      <c r="J6314" s="193" t="s">
        <v>76</v>
      </c>
    </row>
    <row r="6315" spans="1:10" ht="14.25" customHeight="1" x14ac:dyDescent="0.25">
      <c r="A6315" s="192" t="s">
        <v>2643</v>
      </c>
      <c r="B6315" s="192" t="s">
        <v>2642</v>
      </c>
      <c r="C6315" s="192" t="s">
        <v>1723</v>
      </c>
      <c r="D6315" s="230" t="s">
        <v>1724</v>
      </c>
      <c r="E6315" s="231"/>
      <c r="F6315" s="232"/>
      <c r="G6315" s="192" t="s">
        <v>10</v>
      </c>
      <c r="H6315" s="191">
        <v>1.02</v>
      </c>
      <c r="I6315" s="190">
        <v>27.747499999999999</v>
      </c>
      <c r="J6315" s="189">
        <v>28.3</v>
      </c>
    </row>
    <row r="6316" spans="1:10" ht="14.25" customHeight="1" x14ac:dyDescent="0.25">
      <c r="A6316" s="192" t="s">
        <v>2643</v>
      </c>
      <c r="B6316" s="192" t="s">
        <v>2642</v>
      </c>
      <c r="C6316" s="192" t="s">
        <v>2159</v>
      </c>
      <c r="D6316" s="230" t="s">
        <v>2160</v>
      </c>
      <c r="E6316" s="231"/>
      <c r="F6316" s="232"/>
      <c r="G6316" s="192" t="s">
        <v>10</v>
      </c>
      <c r="H6316" s="191">
        <v>0.1</v>
      </c>
      <c r="I6316" s="190">
        <v>1.4663999999999999</v>
      </c>
      <c r="J6316" s="189">
        <v>0.15</v>
      </c>
    </row>
    <row r="6317" spans="1:10" ht="14.25" customHeight="1" x14ac:dyDescent="0.25">
      <c r="A6317" s="192" t="s">
        <v>2631</v>
      </c>
      <c r="B6317" s="192" t="s">
        <v>2630</v>
      </c>
      <c r="C6317" s="192" t="s">
        <v>2902</v>
      </c>
      <c r="D6317" s="230" t="s">
        <v>2901</v>
      </c>
      <c r="E6317" s="231"/>
      <c r="F6317" s="232"/>
      <c r="G6317" s="192" t="s">
        <v>0</v>
      </c>
      <c r="H6317" s="191">
        <v>0.18476329999999999</v>
      </c>
      <c r="I6317" s="190">
        <v>6.46</v>
      </c>
      <c r="J6317" s="189">
        <v>2.61</v>
      </c>
    </row>
    <row r="6318" spans="1:10" ht="14.25" customHeight="1" x14ac:dyDescent="0.25">
      <c r="A6318" s="192" t="s">
        <v>2631</v>
      </c>
      <c r="B6318" s="192" t="s">
        <v>2630</v>
      </c>
      <c r="C6318" s="192" t="s">
        <v>2870</v>
      </c>
      <c r="D6318" s="230" t="s">
        <v>2869</v>
      </c>
      <c r="E6318" s="231"/>
      <c r="F6318" s="232"/>
      <c r="G6318" s="192" t="s">
        <v>0</v>
      </c>
      <c r="H6318" s="191">
        <v>0.18476329999999999</v>
      </c>
      <c r="I6318" s="190">
        <v>8.93</v>
      </c>
      <c r="J6318" s="189">
        <v>3.61</v>
      </c>
    </row>
    <row r="6319" spans="1:10" ht="14.25" customHeight="1" x14ac:dyDescent="0.25">
      <c r="A6319" s="239" t="s">
        <v>2627</v>
      </c>
      <c r="B6319" s="240"/>
      <c r="C6319" s="240"/>
      <c r="D6319" s="240"/>
      <c r="E6319" s="241"/>
      <c r="F6319" s="188">
        <v>2.84</v>
      </c>
      <c r="G6319" s="239" t="s">
        <v>2626</v>
      </c>
      <c r="H6319" s="240"/>
      <c r="I6319" s="241"/>
      <c r="J6319" s="188">
        <v>37.65</v>
      </c>
    </row>
    <row r="6320" spans="1:10" ht="14.25" customHeight="1" x14ac:dyDescent="0.25">
      <c r="A6320" s="239" t="s">
        <v>2625</v>
      </c>
      <c r="B6320" s="240"/>
      <c r="C6320" s="240"/>
      <c r="D6320" s="240"/>
      <c r="E6320" s="241"/>
      <c r="F6320" s="188">
        <v>3.38</v>
      </c>
      <c r="G6320" s="239" t="s">
        <v>2624</v>
      </c>
      <c r="H6320" s="240"/>
      <c r="I6320" s="241"/>
      <c r="J6320" s="188">
        <v>8.4600000000000009</v>
      </c>
    </row>
    <row r="6321" spans="1:10" ht="14.25" customHeight="1" x14ac:dyDescent="0.25">
      <c r="A6321" s="239" t="s">
        <v>2623</v>
      </c>
      <c r="B6321" s="240"/>
      <c r="C6321" s="240"/>
      <c r="D6321" s="240"/>
      <c r="E6321" s="241"/>
      <c r="F6321" s="188">
        <v>6.22</v>
      </c>
      <c r="G6321" s="239" t="s">
        <v>2622</v>
      </c>
      <c r="H6321" s="240"/>
      <c r="I6321" s="241"/>
      <c r="J6321" s="188">
        <v>46.11</v>
      </c>
    </row>
    <row r="6322" spans="1:10" ht="5.25" customHeight="1" x14ac:dyDescent="0.25"/>
    <row r="6323" spans="1:10" ht="11.25" customHeight="1" x14ac:dyDescent="0.25">
      <c r="A6323" s="242" t="s">
        <v>2621</v>
      </c>
      <c r="B6323" s="242"/>
      <c r="C6323" s="242"/>
      <c r="D6323" s="242"/>
      <c r="E6323" s="242"/>
      <c r="F6323" s="242"/>
      <c r="G6323" s="242"/>
      <c r="H6323" s="242"/>
      <c r="I6323" s="242"/>
      <c r="J6323" s="242"/>
    </row>
    <row r="6324" spans="1:10" ht="11.25" customHeight="1" x14ac:dyDescent="0.25">
      <c r="A6324" s="242" t="s">
        <v>2620</v>
      </c>
      <c r="B6324" s="242"/>
      <c r="C6324" s="242"/>
      <c r="D6324" s="242"/>
      <c r="E6324" s="242"/>
      <c r="F6324" s="242"/>
      <c r="G6324" s="242"/>
      <c r="H6324" s="242"/>
      <c r="I6324" s="242"/>
      <c r="J6324" s="242"/>
    </row>
    <row r="6325" spans="1:10" ht="11.25" customHeight="1" x14ac:dyDescent="0.25">
      <c r="A6325" s="242" t="s">
        <v>2619</v>
      </c>
      <c r="B6325" s="242"/>
      <c r="C6325" s="242"/>
      <c r="D6325" s="242"/>
      <c r="E6325" s="242"/>
      <c r="F6325" s="242"/>
      <c r="G6325" s="242"/>
      <c r="H6325" s="242"/>
      <c r="I6325" s="242"/>
      <c r="J6325" s="242"/>
    </row>
    <row r="6326" spans="1:10" ht="70.900000000000006" customHeight="1" x14ac:dyDescent="0.25"/>
    <row r="6327" spans="1:10" ht="14.25" customHeight="1" x14ac:dyDescent="0.25">
      <c r="A6327" s="210" t="s">
        <v>2673</v>
      </c>
      <c r="B6327" s="211"/>
      <c r="C6327" s="211"/>
      <c r="D6327" s="211"/>
      <c r="E6327" s="211"/>
      <c r="F6327" s="211"/>
      <c r="G6327" s="211"/>
      <c r="H6327" s="211"/>
      <c r="I6327" s="211"/>
      <c r="J6327" s="212"/>
    </row>
    <row r="6328" spans="1:10" ht="14.25" customHeight="1" x14ac:dyDescent="0.25">
      <c r="A6328" s="200" t="s">
        <v>2672</v>
      </c>
      <c r="B6328" s="213" t="s">
        <v>77</v>
      </c>
      <c r="C6328" s="214"/>
      <c r="D6328" s="214"/>
      <c r="E6328" s="214"/>
      <c r="F6328" s="214"/>
      <c r="G6328" s="214"/>
      <c r="H6328" s="215"/>
      <c r="I6328" s="197" t="s">
        <v>2671</v>
      </c>
      <c r="J6328" s="192" t="s">
        <v>3048</v>
      </c>
    </row>
    <row r="6329" spans="1:10" ht="14.25" customHeight="1" x14ac:dyDescent="0.25">
      <c r="A6329" s="200" t="s">
        <v>81</v>
      </c>
      <c r="B6329" s="213" t="s">
        <v>85</v>
      </c>
      <c r="C6329" s="214"/>
      <c r="D6329" s="214"/>
      <c r="E6329" s="214"/>
      <c r="F6329" s="214"/>
      <c r="G6329" s="214"/>
      <c r="H6329" s="215"/>
      <c r="I6329" s="197" t="s">
        <v>2669</v>
      </c>
      <c r="J6329" s="202">
        <v>45477</v>
      </c>
    </row>
    <row r="6330" spans="1:10" ht="14.25" customHeight="1" x14ac:dyDescent="0.25">
      <c r="A6330" s="199" t="s">
        <v>2668</v>
      </c>
      <c r="B6330" s="213" t="s">
        <v>2667</v>
      </c>
      <c r="C6330" s="214"/>
      <c r="D6330" s="214"/>
      <c r="E6330" s="214"/>
      <c r="F6330" s="214"/>
      <c r="G6330" s="214"/>
      <c r="H6330" s="215"/>
      <c r="I6330" s="216" t="s">
        <v>2666</v>
      </c>
      <c r="J6330" s="217"/>
    </row>
    <row r="6331" spans="1:10" ht="14.25" customHeight="1" x14ac:dyDescent="0.25">
      <c r="A6331" s="218" t="s">
        <v>2665</v>
      </c>
      <c r="B6331" s="221" t="s">
        <v>2664</v>
      </c>
      <c r="C6331" s="222"/>
      <c r="D6331" s="222"/>
      <c r="E6331" s="222"/>
      <c r="F6331" s="222"/>
      <c r="G6331" s="222"/>
      <c r="H6331" s="223"/>
      <c r="I6331" s="197" t="s">
        <v>2663</v>
      </c>
      <c r="J6331" s="192" t="s">
        <v>2662</v>
      </c>
    </row>
    <row r="6332" spans="1:10" ht="14.25" customHeight="1" x14ac:dyDescent="0.25">
      <c r="A6332" s="219"/>
      <c r="B6332" s="224"/>
      <c r="C6332" s="225"/>
      <c r="D6332" s="225"/>
      <c r="E6332" s="225"/>
      <c r="F6332" s="225"/>
      <c r="G6332" s="225"/>
      <c r="H6332" s="226"/>
      <c r="I6332" s="198" t="s">
        <v>2661</v>
      </c>
      <c r="J6332" s="192" t="s">
        <v>2660</v>
      </c>
    </row>
    <row r="6333" spans="1:10" ht="14.25" customHeight="1" x14ac:dyDescent="0.25">
      <c r="A6333" s="219"/>
      <c r="B6333" s="224"/>
      <c r="C6333" s="225"/>
      <c r="D6333" s="225"/>
      <c r="E6333" s="225"/>
      <c r="F6333" s="225"/>
      <c r="G6333" s="225"/>
      <c r="H6333" s="226"/>
      <c r="I6333" s="216" t="s">
        <v>27</v>
      </c>
      <c r="J6333" s="217"/>
    </row>
    <row r="6334" spans="1:10" ht="14.25" customHeight="1" x14ac:dyDescent="0.25">
      <c r="A6334" s="219"/>
      <c r="B6334" s="227"/>
      <c r="C6334" s="228"/>
      <c r="D6334" s="228"/>
      <c r="E6334" s="228"/>
      <c r="F6334" s="228"/>
      <c r="G6334" s="228"/>
      <c r="H6334" s="229"/>
      <c r="I6334" s="197" t="s">
        <v>2659</v>
      </c>
      <c r="J6334" s="192" t="s">
        <v>2658</v>
      </c>
    </row>
    <row r="6335" spans="1:10" ht="14.25" customHeight="1" x14ac:dyDescent="0.25">
      <c r="A6335" s="220"/>
      <c r="B6335" s="230" t="s">
        <v>2383</v>
      </c>
      <c r="C6335" s="231"/>
      <c r="D6335" s="232"/>
      <c r="E6335" s="230" t="s">
        <v>2383</v>
      </c>
      <c r="F6335" s="231"/>
      <c r="G6335" s="231"/>
      <c r="H6335" s="232"/>
      <c r="I6335" s="197" t="s">
        <v>2657</v>
      </c>
      <c r="J6335" s="192" t="s">
        <v>2383</v>
      </c>
    </row>
    <row r="6336" spans="1:10" ht="14.25" customHeight="1" x14ac:dyDescent="0.25">
      <c r="A6336" s="197" t="s">
        <v>2656</v>
      </c>
      <c r="B6336" s="230" t="s">
        <v>2655</v>
      </c>
      <c r="C6336" s="231"/>
      <c r="D6336" s="231"/>
      <c r="E6336" s="231"/>
      <c r="F6336" s="231"/>
      <c r="G6336" s="231"/>
      <c r="H6336" s="231"/>
      <c r="I6336" s="231"/>
      <c r="J6336" s="232"/>
    </row>
    <row r="6337" spans="1:10" ht="14.25" customHeight="1" x14ac:dyDescent="0.25">
      <c r="A6337" s="196" t="s">
        <v>3047</v>
      </c>
      <c r="B6337" s="196" t="s">
        <v>2642</v>
      </c>
      <c r="C6337" s="196" t="s">
        <v>3046</v>
      </c>
      <c r="D6337" s="233" t="s">
        <v>812</v>
      </c>
      <c r="E6337" s="234"/>
      <c r="F6337" s="234"/>
      <c r="G6337" s="234"/>
      <c r="H6337" s="234"/>
      <c r="I6337" s="235"/>
      <c r="J6337" s="196" t="s">
        <v>10</v>
      </c>
    </row>
    <row r="6338" spans="1:10" ht="14.25" customHeight="1" x14ac:dyDescent="0.25">
      <c r="A6338" s="195" t="s">
        <v>74</v>
      </c>
      <c r="B6338" s="195" t="s">
        <v>75</v>
      </c>
      <c r="C6338" s="195" t="s">
        <v>29</v>
      </c>
      <c r="D6338" s="236" t="s">
        <v>30</v>
      </c>
      <c r="E6338" s="237"/>
      <c r="F6338" s="238"/>
      <c r="G6338" s="195" t="s">
        <v>2635</v>
      </c>
      <c r="H6338" s="195" t="s">
        <v>1465</v>
      </c>
      <c r="I6338" s="194" t="s">
        <v>2634</v>
      </c>
      <c r="J6338" s="193" t="s">
        <v>76</v>
      </c>
    </row>
    <row r="6339" spans="1:10" ht="14.25" customHeight="1" x14ac:dyDescent="0.25">
      <c r="A6339" s="192" t="s">
        <v>2643</v>
      </c>
      <c r="B6339" s="192" t="s">
        <v>2642</v>
      </c>
      <c r="C6339" s="192" t="s">
        <v>1600</v>
      </c>
      <c r="D6339" s="230" t="s">
        <v>1601</v>
      </c>
      <c r="E6339" s="231"/>
      <c r="F6339" s="232"/>
      <c r="G6339" s="192" t="s">
        <v>10</v>
      </c>
      <c r="H6339" s="191">
        <v>1.02</v>
      </c>
      <c r="I6339" s="190">
        <v>54.960299999999997</v>
      </c>
      <c r="J6339" s="189">
        <v>56.06</v>
      </c>
    </row>
    <row r="6340" spans="1:10" ht="14.25" customHeight="1" x14ac:dyDescent="0.25">
      <c r="A6340" s="192" t="s">
        <v>2643</v>
      </c>
      <c r="B6340" s="192" t="s">
        <v>2642</v>
      </c>
      <c r="C6340" s="192" t="s">
        <v>2159</v>
      </c>
      <c r="D6340" s="230" t="s">
        <v>2160</v>
      </c>
      <c r="E6340" s="231"/>
      <c r="F6340" s="232"/>
      <c r="G6340" s="192" t="s">
        <v>10</v>
      </c>
      <c r="H6340" s="191">
        <v>0.1</v>
      </c>
      <c r="I6340" s="190">
        <v>1.4663999999999999</v>
      </c>
      <c r="J6340" s="189">
        <v>0.15</v>
      </c>
    </row>
    <row r="6341" spans="1:10" ht="14.25" customHeight="1" x14ac:dyDescent="0.25">
      <c r="A6341" s="192" t="s">
        <v>2631</v>
      </c>
      <c r="B6341" s="192" t="s">
        <v>2630</v>
      </c>
      <c r="C6341" s="192" t="s">
        <v>2902</v>
      </c>
      <c r="D6341" s="230" t="s">
        <v>2901</v>
      </c>
      <c r="E6341" s="231"/>
      <c r="F6341" s="232"/>
      <c r="G6341" s="192" t="s">
        <v>0</v>
      </c>
      <c r="H6341" s="191">
        <v>0.30849929999999998</v>
      </c>
      <c r="I6341" s="190">
        <v>6.46</v>
      </c>
      <c r="J6341" s="189">
        <v>4.3600000000000003</v>
      </c>
    </row>
    <row r="6342" spans="1:10" ht="14.25" customHeight="1" x14ac:dyDescent="0.25">
      <c r="A6342" s="192" t="s">
        <v>2631</v>
      </c>
      <c r="B6342" s="192" t="s">
        <v>2630</v>
      </c>
      <c r="C6342" s="192" t="s">
        <v>2870</v>
      </c>
      <c r="D6342" s="230" t="s">
        <v>2869</v>
      </c>
      <c r="E6342" s="231"/>
      <c r="F6342" s="232"/>
      <c r="G6342" s="192" t="s">
        <v>0</v>
      </c>
      <c r="H6342" s="191">
        <v>0.30849929999999998</v>
      </c>
      <c r="I6342" s="190">
        <v>8.93</v>
      </c>
      <c r="J6342" s="189">
        <v>6.02</v>
      </c>
    </row>
    <row r="6343" spans="1:10" ht="14.25" customHeight="1" x14ac:dyDescent="0.25">
      <c r="A6343" s="239" t="s">
        <v>2627</v>
      </c>
      <c r="B6343" s="240"/>
      <c r="C6343" s="240"/>
      <c r="D6343" s="240"/>
      <c r="E6343" s="241"/>
      <c r="F6343" s="188">
        <v>4.75</v>
      </c>
      <c r="G6343" s="239" t="s">
        <v>2626</v>
      </c>
      <c r="H6343" s="240"/>
      <c r="I6343" s="241"/>
      <c r="J6343" s="188">
        <v>71.569999999999993</v>
      </c>
    </row>
    <row r="6344" spans="1:10" ht="14.25" customHeight="1" x14ac:dyDescent="0.25">
      <c r="A6344" s="239" t="s">
        <v>2625</v>
      </c>
      <c r="B6344" s="240"/>
      <c r="C6344" s="240"/>
      <c r="D6344" s="240"/>
      <c r="E6344" s="241"/>
      <c r="F6344" s="188">
        <v>5.63</v>
      </c>
      <c r="G6344" s="239" t="s">
        <v>2624</v>
      </c>
      <c r="H6344" s="240"/>
      <c r="I6344" s="241"/>
      <c r="J6344" s="188">
        <v>16.079999999999998</v>
      </c>
    </row>
    <row r="6345" spans="1:10" ht="14.25" customHeight="1" x14ac:dyDescent="0.25">
      <c r="A6345" s="239" t="s">
        <v>2623</v>
      </c>
      <c r="B6345" s="240"/>
      <c r="C6345" s="240"/>
      <c r="D6345" s="240"/>
      <c r="E6345" s="241"/>
      <c r="F6345" s="188">
        <v>10.38</v>
      </c>
      <c r="G6345" s="239" t="s">
        <v>2622</v>
      </c>
      <c r="H6345" s="240"/>
      <c r="I6345" s="241"/>
      <c r="J6345" s="188">
        <v>87.65</v>
      </c>
    </row>
    <row r="6346" spans="1:10" ht="14.25" customHeight="1" x14ac:dyDescent="0.25">
      <c r="A6346" s="196" t="s">
        <v>3045</v>
      </c>
      <c r="B6346" s="196" t="s">
        <v>2642</v>
      </c>
      <c r="C6346" s="196" t="s">
        <v>3044</v>
      </c>
      <c r="D6346" s="233" t="s">
        <v>813</v>
      </c>
      <c r="E6346" s="234"/>
      <c r="F6346" s="234"/>
      <c r="G6346" s="234"/>
      <c r="H6346" s="234"/>
      <c r="I6346" s="235"/>
      <c r="J6346" s="196" t="s">
        <v>10</v>
      </c>
    </row>
    <row r="6347" spans="1:10" ht="14.25" customHeight="1" x14ac:dyDescent="0.25">
      <c r="A6347" s="195" t="s">
        <v>74</v>
      </c>
      <c r="B6347" s="195" t="s">
        <v>75</v>
      </c>
      <c r="C6347" s="195" t="s">
        <v>29</v>
      </c>
      <c r="D6347" s="236" t="s">
        <v>30</v>
      </c>
      <c r="E6347" s="237"/>
      <c r="F6347" s="238"/>
      <c r="G6347" s="195" t="s">
        <v>2635</v>
      </c>
      <c r="H6347" s="195" t="s">
        <v>1465</v>
      </c>
      <c r="I6347" s="194" t="s">
        <v>2634</v>
      </c>
      <c r="J6347" s="193" t="s">
        <v>76</v>
      </c>
    </row>
    <row r="6348" spans="1:10" ht="14.25" customHeight="1" x14ac:dyDescent="0.25">
      <c r="A6348" s="192" t="s">
        <v>2643</v>
      </c>
      <c r="B6348" s="192" t="s">
        <v>2642</v>
      </c>
      <c r="C6348" s="192" t="s">
        <v>1608</v>
      </c>
      <c r="D6348" s="230" t="s">
        <v>1609</v>
      </c>
      <c r="E6348" s="231"/>
      <c r="F6348" s="232"/>
      <c r="G6348" s="192" t="s">
        <v>10</v>
      </c>
      <c r="H6348" s="191">
        <v>1.02</v>
      </c>
      <c r="I6348" s="190">
        <v>108.51909999999999</v>
      </c>
      <c r="J6348" s="189">
        <v>110.69</v>
      </c>
    </row>
    <row r="6349" spans="1:10" ht="14.25" customHeight="1" x14ac:dyDescent="0.25">
      <c r="A6349" s="192" t="s">
        <v>2643</v>
      </c>
      <c r="B6349" s="192" t="s">
        <v>2642</v>
      </c>
      <c r="C6349" s="192" t="s">
        <v>2159</v>
      </c>
      <c r="D6349" s="230" t="s">
        <v>2160</v>
      </c>
      <c r="E6349" s="231"/>
      <c r="F6349" s="232"/>
      <c r="G6349" s="192" t="s">
        <v>10</v>
      </c>
      <c r="H6349" s="191">
        <v>0.1</v>
      </c>
      <c r="I6349" s="190">
        <v>1.4663999999999999</v>
      </c>
      <c r="J6349" s="189">
        <v>0.15</v>
      </c>
    </row>
    <row r="6350" spans="1:10" ht="14.25" customHeight="1" x14ac:dyDescent="0.25">
      <c r="A6350" s="192" t="s">
        <v>2631</v>
      </c>
      <c r="B6350" s="192" t="s">
        <v>2630</v>
      </c>
      <c r="C6350" s="192" t="s">
        <v>2902</v>
      </c>
      <c r="D6350" s="230" t="s">
        <v>2901</v>
      </c>
      <c r="E6350" s="231"/>
      <c r="F6350" s="232"/>
      <c r="G6350" s="192" t="s">
        <v>0</v>
      </c>
      <c r="H6350" s="191">
        <v>0.53421660000000004</v>
      </c>
      <c r="I6350" s="190">
        <v>6.46</v>
      </c>
      <c r="J6350" s="189">
        <v>7.55</v>
      </c>
    </row>
    <row r="6351" spans="1:10" ht="14.25" customHeight="1" x14ac:dyDescent="0.25">
      <c r="A6351" s="192" t="s">
        <v>2631</v>
      </c>
      <c r="B6351" s="192" t="s">
        <v>2630</v>
      </c>
      <c r="C6351" s="192" t="s">
        <v>2870</v>
      </c>
      <c r="D6351" s="230" t="s">
        <v>2869</v>
      </c>
      <c r="E6351" s="231"/>
      <c r="F6351" s="232"/>
      <c r="G6351" s="192" t="s">
        <v>0</v>
      </c>
      <c r="H6351" s="191">
        <v>0.53421660000000004</v>
      </c>
      <c r="I6351" s="190">
        <v>8.93</v>
      </c>
      <c r="J6351" s="189">
        <v>10.43</v>
      </c>
    </row>
    <row r="6352" spans="1:10" ht="14.25" customHeight="1" x14ac:dyDescent="0.25">
      <c r="A6352" s="239" t="s">
        <v>2627</v>
      </c>
      <c r="B6352" s="240"/>
      <c r="C6352" s="240"/>
      <c r="D6352" s="240"/>
      <c r="E6352" s="241"/>
      <c r="F6352" s="188">
        <v>8.2200000000000006</v>
      </c>
      <c r="G6352" s="239" t="s">
        <v>2626</v>
      </c>
      <c r="H6352" s="240"/>
      <c r="I6352" s="241"/>
      <c r="J6352" s="188">
        <v>137.44</v>
      </c>
    </row>
    <row r="6353" spans="1:10" ht="14.25" customHeight="1" x14ac:dyDescent="0.25">
      <c r="A6353" s="239" t="s">
        <v>2625</v>
      </c>
      <c r="B6353" s="240"/>
      <c r="C6353" s="240"/>
      <c r="D6353" s="240"/>
      <c r="E6353" s="241"/>
      <c r="F6353" s="188">
        <v>9.76</v>
      </c>
      <c r="G6353" s="239" t="s">
        <v>2624</v>
      </c>
      <c r="H6353" s="240"/>
      <c r="I6353" s="241"/>
      <c r="J6353" s="188">
        <v>30.88</v>
      </c>
    </row>
    <row r="6354" spans="1:10" ht="14.25" customHeight="1" x14ac:dyDescent="0.25">
      <c r="A6354" s="239" t="s">
        <v>2623</v>
      </c>
      <c r="B6354" s="240"/>
      <c r="C6354" s="240"/>
      <c r="D6354" s="240"/>
      <c r="E6354" s="241"/>
      <c r="F6354" s="188">
        <v>17.98</v>
      </c>
      <c r="G6354" s="239" t="s">
        <v>2622</v>
      </c>
      <c r="H6354" s="240"/>
      <c r="I6354" s="241"/>
      <c r="J6354" s="188">
        <v>168.32</v>
      </c>
    </row>
    <row r="6355" spans="1:10" ht="14.25" customHeight="1" x14ac:dyDescent="0.25">
      <c r="A6355" s="196" t="s">
        <v>1282</v>
      </c>
      <c r="B6355" s="196" t="s">
        <v>2637</v>
      </c>
      <c r="C6355" s="196" t="s">
        <v>3043</v>
      </c>
      <c r="D6355" s="233" t="s">
        <v>1549</v>
      </c>
      <c r="E6355" s="234"/>
      <c r="F6355" s="234"/>
      <c r="G6355" s="234"/>
      <c r="H6355" s="234"/>
      <c r="I6355" s="235"/>
      <c r="J6355" s="196" t="s">
        <v>1</v>
      </c>
    </row>
    <row r="6356" spans="1:10" ht="14.25" customHeight="1" x14ac:dyDescent="0.25">
      <c r="A6356" s="195" t="s">
        <v>74</v>
      </c>
      <c r="B6356" s="195" t="s">
        <v>75</v>
      </c>
      <c r="C6356" s="195" t="s">
        <v>29</v>
      </c>
      <c r="D6356" s="236" t="s">
        <v>30</v>
      </c>
      <c r="E6356" s="237"/>
      <c r="F6356" s="238"/>
      <c r="G6356" s="195" t="s">
        <v>2635</v>
      </c>
      <c r="H6356" s="195" t="s">
        <v>1465</v>
      </c>
      <c r="I6356" s="194" t="s">
        <v>2634</v>
      </c>
      <c r="J6356" s="193" t="s">
        <v>76</v>
      </c>
    </row>
    <row r="6357" spans="1:10" ht="14.25" customHeight="1" x14ac:dyDescent="0.25">
      <c r="A6357" s="192" t="s">
        <v>2643</v>
      </c>
      <c r="B6357" s="192" t="s">
        <v>2650</v>
      </c>
      <c r="C6357" s="192" t="s">
        <v>3042</v>
      </c>
      <c r="D6357" s="230" t="s">
        <v>2157</v>
      </c>
      <c r="E6357" s="231"/>
      <c r="F6357" s="232"/>
      <c r="G6357" s="192" t="s">
        <v>1</v>
      </c>
      <c r="H6357" s="191">
        <v>1</v>
      </c>
      <c r="I6357" s="190">
        <v>22.603100000000001</v>
      </c>
      <c r="J6357" s="189">
        <v>22.6</v>
      </c>
    </row>
    <row r="6358" spans="1:10" ht="14.25" customHeight="1" x14ac:dyDescent="0.25">
      <c r="A6358" s="192" t="s">
        <v>2631</v>
      </c>
      <c r="B6358" s="192" t="s">
        <v>2630</v>
      </c>
      <c r="C6358" s="192" t="s">
        <v>2902</v>
      </c>
      <c r="D6358" s="230" t="s">
        <v>2901</v>
      </c>
      <c r="E6358" s="231"/>
      <c r="F6358" s="232"/>
      <c r="G6358" s="192" t="s">
        <v>0</v>
      </c>
      <c r="H6358" s="191">
        <v>0.12908639999999999</v>
      </c>
      <c r="I6358" s="190">
        <v>6.46</v>
      </c>
      <c r="J6358" s="189">
        <v>1.82</v>
      </c>
    </row>
    <row r="6359" spans="1:10" ht="14.25" customHeight="1" x14ac:dyDescent="0.25">
      <c r="A6359" s="192" t="s">
        <v>2631</v>
      </c>
      <c r="B6359" s="192" t="s">
        <v>2630</v>
      </c>
      <c r="C6359" s="192" t="s">
        <v>2870</v>
      </c>
      <c r="D6359" s="230" t="s">
        <v>2869</v>
      </c>
      <c r="E6359" s="231"/>
      <c r="F6359" s="232"/>
      <c r="G6359" s="192" t="s">
        <v>0</v>
      </c>
      <c r="H6359" s="191">
        <v>0.25817289999999998</v>
      </c>
      <c r="I6359" s="190">
        <v>8.93</v>
      </c>
      <c r="J6359" s="189">
        <v>5.04</v>
      </c>
    </row>
    <row r="6360" spans="1:10" ht="14.25" customHeight="1" x14ac:dyDescent="0.25">
      <c r="A6360" s="239" t="s">
        <v>2627</v>
      </c>
      <c r="B6360" s="240"/>
      <c r="C6360" s="240"/>
      <c r="D6360" s="240"/>
      <c r="E6360" s="241"/>
      <c r="F6360" s="188">
        <v>3.14</v>
      </c>
      <c r="G6360" s="239" t="s">
        <v>2626</v>
      </c>
      <c r="H6360" s="240"/>
      <c r="I6360" s="241"/>
      <c r="J6360" s="188">
        <v>32.61</v>
      </c>
    </row>
    <row r="6361" spans="1:10" ht="14.25" customHeight="1" x14ac:dyDescent="0.25">
      <c r="A6361" s="239" t="s">
        <v>2625</v>
      </c>
      <c r="B6361" s="240"/>
      <c r="C6361" s="240"/>
      <c r="D6361" s="240"/>
      <c r="E6361" s="241"/>
      <c r="F6361" s="188">
        <v>3.72</v>
      </c>
      <c r="G6361" s="239" t="s">
        <v>2624</v>
      </c>
      <c r="H6361" s="240"/>
      <c r="I6361" s="241"/>
      <c r="J6361" s="188">
        <v>7.33</v>
      </c>
    </row>
    <row r="6362" spans="1:10" ht="14.25" customHeight="1" x14ac:dyDescent="0.25">
      <c r="A6362" s="239" t="s">
        <v>2623</v>
      </c>
      <c r="B6362" s="240"/>
      <c r="C6362" s="240"/>
      <c r="D6362" s="240"/>
      <c r="E6362" s="241"/>
      <c r="F6362" s="188">
        <v>6.86</v>
      </c>
      <c r="G6362" s="239" t="s">
        <v>2622</v>
      </c>
      <c r="H6362" s="240"/>
      <c r="I6362" s="241"/>
      <c r="J6362" s="188">
        <v>39.94</v>
      </c>
    </row>
    <row r="6363" spans="1:10" ht="14.25" customHeight="1" x14ac:dyDescent="0.25">
      <c r="A6363" s="196" t="s">
        <v>1283</v>
      </c>
      <c r="B6363" s="196" t="s">
        <v>2637</v>
      </c>
      <c r="C6363" s="196" t="s">
        <v>3041</v>
      </c>
      <c r="D6363" s="233" t="s">
        <v>1516</v>
      </c>
      <c r="E6363" s="234"/>
      <c r="F6363" s="234"/>
      <c r="G6363" s="234"/>
      <c r="H6363" s="234"/>
      <c r="I6363" s="235"/>
      <c r="J6363" s="196" t="s">
        <v>1</v>
      </c>
    </row>
    <row r="6364" spans="1:10" ht="14.25" customHeight="1" x14ac:dyDescent="0.25">
      <c r="A6364" s="195" t="s">
        <v>74</v>
      </c>
      <c r="B6364" s="195" t="s">
        <v>75</v>
      </c>
      <c r="C6364" s="195" t="s">
        <v>29</v>
      </c>
      <c r="D6364" s="236" t="s">
        <v>30</v>
      </c>
      <c r="E6364" s="237"/>
      <c r="F6364" s="238"/>
      <c r="G6364" s="195" t="s">
        <v>2635</v>
      </c>
      <c r="H6364" s="195" t="s">
        <v>1465</v>
      </c>
      <c r="I6364" s="194" t="s">
        <v>2634</v>
      </c>
      <c r="J6364" s="193" t="s">
        <v>76</v>
      </c>
    </row>
    <row r="6365" spans="1:10" ht="14.25" customHeight="1" x14ac:dyDescent="0.25">
      <c r="A6365" s="192" t="s">
        <v>2643</v>
      </c>
      <c r="B6365" s="192" t="s">
        <v>2650</v>
      </c>
      <c r="C6365" s="192" t="s">
        <v>3040</v>
      </c>
      <c r="D6365" s="230" t="s">
        <v>1516</v>
      </c>
      <c r="E6365" s="231"/>
      <c r="F6365" s="232"/>
      <c r="G6365" s="192" t="s">
        <v>1</v>
      </c>
      <c r="H6365" s="191">
        <v>1</v>
      </c>
      <c r="I6365" s="190">
        <v>10.847899999999999</v>
      </c>
      <c r="J6365" s="189">
        <v>10.85</v>
      </c>
    </row>
    <row r="6366" spans="1:10" ht="14.25" customHeight="1" x14ac:dyDescent="0.25">
      <c r="A6366" s="192" t="s">
        <v>2631</v>
      </c>
      <c r="B6366" s="192" t="s">
        <v>2630</v>
      </c>
      <c r="C6366" s="192" t="s">
        <v>2902</v>
      </c>
      <c r="D6366" s="230" t="s">
        <v>2901</v>
      </c>
      <c r="E6366" s="231"/>
      <c r="F6366" s="232"/>
      <c r="G6366" s="192" t="s">
        <v>0</v>
      </c>
      <c r="H6366" s="191">
        <v>0.1202545</v>
      </c>
      <c r="I6366" s="190">
        <v>6.46</v>
      </c>
      <c r="J6366" s="189">
        <v>1.7</v>
      </c>
    </row>
    <row r="6367" spans="1:10" ht="14.25" customHeight="1" x14ac:dyDescent="0.25">
      <c r="A6367" s="192" t="s">
        <v>2631</v>
      </c>
      <c r="B6367" s="192" t="s">
        <v>2630</v>
      </c>
      <c r="C6367" s="192" t="s">
        <v>2870</v>
      </c>
      <c r="D6367" s="230" t="s">
        <v>2869</v>
      </c>
      <c r="E6367" s="231"/>
      <c r="F6367" s="232"/>
      <c r="G6367" s="192" t="s">
        <v>0</v>
      </c>
      <c r="H6367" s="191">
        <v>0.240509</v>
      </c>
      <c r="I6367" s="190">
        <v>8.93</v>
      </c>
      <c r="J6367" s="189">
        <v>4.7</v>
      </c>
    </row>
    <row r="6368" spans="1:10" ht="14.25" customHeight="1" x14ac:dyDescent="0.25">
      <c r="A6368" s="239" t="s">
        <v>2627</v>
      </c>
      <c r="B6368" s="240"/>
      <c r="C6368" s="240"/>
      <c r="D6368" s="240"/>
      <c r="E6368" s="241"/>
      <c r="F6368" s="188">
        <v>2.92</v>
      </c>
      <c r="G6368" s="239" t="s">
        <v>2626</v>
      </c>
      <c r="H6368" s="240"/>
      <c r="I6368" s="241"/>
      <c r="J6368" s="188">
        <v>20.170000000000002</v>
      </c>
    </row>
    <row r="6369" spans="1:10" ht="14.25" customHeight="1" x14ac:dyDescent="0.25">
      <c r="A6369" s="239" t="s">
        <v>2625</v>
      </c>
      <c r="B6369" s="240"/>
      <c r="C6369" s="240"/>
      <c r="D6369" s="240"/>
      <c r="E6369" s="241"/>
      <c r="F6369" s="188">
        <v>3.48</v>
      </c>
      <c r="G6369" s="239" t="s">
        <v>2624</v>
      </c>
      <c r="H6369" s="240"/>
      <c r="I6369" s="241"/>
      <c r="J6369" s="188">
        <v>4.53</v>
      </c>
    </row>
    <row r="6370" spans="1:10" ht="14.25" customHeight="1" x14ac:dyDescent="0.25">
      <c r="A6370" s="239" t="s">
        <v>2623</v>
      </c>
      <c r="B6370" s="240"/>
      <c r="C6370" s="240"/>
      <c r="D6370" s="240"/>
      <c r="E6370" s="241"/>
      <c r="F6370" s="188">
        <v>6.4</v>
      </c>
      <c r="G6370" s="239" t="s">
        <v>2622</v>
      </c>
      <c r="H6370" s="240"/>
      <c r="I6370" s="241"/>
      <c r="J6370" s="188">
        <v>24.7</v>
      </c>
    </row>
    <row r="6371" spans="1:10" ht="14.25" customHeight="1" x14ac:dyDescent="0.25">
      <c r="A6371" s="196" t="s">
        <v>1284</v>
      </c>
      <c r="B6371" s="196" t="s">
        <v>2642</v>
      </c>
      <c r="C6371" s="196" t="s">
        <v>3039</v>
      </c>
      <c r="D6371" s="233" t="s">
        <v>818</v>
      </c>
      <c r="E6371" s="234"/>
      <c r="F6371" s="234"/>
      <c r="G6371" s="234"/>
      <c r="H6371" s="234"/>
      <c r="I6371" s="235"/>
      <c r="J6371" s="196" t="s">
        <v>1</v>
      </c>
    </row>
    <row r="6372" spans="1:10" ht="14.25" customHeight="1" x14ac:dyDescent="0.25">
      <c r="A6372" s="195" t="s">
        <v>74</v>
      </c>
      <c r="B6372" s="195" t="s">
        <v>75</v>
      </c>
      <c r="C6372" s="195" t="s">
        <v>29</v>
      </c>
      <c r="D6372" s="236" t="s">
        <v>30</v>
      </c>
      <c r="E6372" s="237"/>
      <c r="F6372" s="238"/>
      <c r="G6372" s="195" t="s">
        <v>2635</v>
      </c>
      <c r="H6372" s="195" t="s">
        <v>1465</v>
      </c>
      <c r="I6372" s="194" t="s">
        <v>2634</v>
      </c>
      <c r="J6372" s="193" t="s">
        <v>76</v>
      </c>
    </row>
    <row r="6373" spans="1:10" ht="14.25" customHeight="1" x14ac:dyDescent="0.25">
      <c r="A6373" s="192" t="s">
        <v>2643</v>
      </c>
      <c r="B6373" s="192" t="s">
        <v>2642</v>
      </c>
      <c r="C6373" s="192" t="s">
        <v>2326</v>
      </c>
      <c r="D6373" s="230" t="s">
        <v>2327</v>
      </c>
      <c r="E6373" s="231"/>
      <c r="F6373" s="232"/>
      <c r="G6373" s="192" t="s">
        <v>1</v>
      </c>
      <c r="H6373" s="191">
        <v>4</v>
      </c>
      <c r="I6373" s="190">
        <v>1.9443999999999999</v>
      </c>
      <c r="J6373" s="189">
        <v>7.78</v>
      </c>
    </row>
    <row r="6374" spans="1:10" ht="14.25" customHeight="1" x14ac:dyDescent="0.25">
      <c r="A6374" s="192" t="s">
        <v>2643</v>
      </c>
      <c r="B6374" s="192" t="s">
        <v>2642</v>
      </c>
      <c r="C6374" s="192" t="s">
        <v>2374</v>
      </c>
      <c r="D6374" s="230" t="s">
        <v>2375</v>
      </c>
      <c r="E6374" s="231"/>
      <c r="F6374" s="232"/>
      <c r="G6374" s="192" t="s">
        <v>1</v>
      </c>
      <c r="H6374" s="191">
        <v>16</v>
      </c>
      <c r="I6374" s="190">
        <v>0.34029999999999999</v>
      </c>
      <c r="J6374" s="189">
        <v>5.44</v>
      </c>
    </row>
    <row r="6375" spans="1:10" ht="14.25" customHeight="1" x14ac:dyDescent="0.25">
      <c r="A6375" s="192" t="s">
        <v>2643</v>
      </c>
      <c r="B6375" s="192" t="s">
        <v>2642</v>
      </c>
      <c r="C6375" s="192" t="s">
        <v>2255</v>
      </c>
      <c r="D6375" s="230" t="s">
        <v>2256</v>
      </c>
      <c r="E6375" s="231"/>
      <c r="F6375" s="232"/>
      <c r="G6375" s="192" t="s">
        <v>1</v>
      </c>
      <c r="H6375" s="191">
        <v>16</v>
      </c>
      <c r="I6375" s="190">
        <v>0.16200000000000001</v>
      </c>
      <c r="J6375" s="189">
        <v>2.59</v>
      </c>
    </row>
    <row r="6376" spans="1:10" ht="14.25" customHeight="1" x14ac:dyDescent="0.25">
      <c r="A6376" s="192" t="s">
        <v>2643</v>
      </c>
      <c r="B6376" s="192" t="s">
        <v>2642</v>
      </c>
      <c r="C6376" s="192" t="s">
        <v>2481</v>
      </c>
      <c r="D6376" s="230" t="s">
        <v>2482</v>
      </c>
      <c r="E6376" s="231"/>
      <c r="F6376" s="232"/>
      <c r="G6376" s="192" t="s">
        <v>1</v>
      </c>
      <c r="H6376" s="191">
        <v>16</v>
      </c>
      <c r="I6376" s="190">
        <v>0.14580000000000001</v>
      </c>
      <c r="J6376" s="189">
        <v>2.33</v>
      </c>
    </row>
    <row r="6377" spans="1:10" ht="14.25" customHeight="1" x14ac:dyDescent="0.25">
      <c r="A6377" s="192" t="s">
        <v>2643</v>
      </c>
      <c r="B6377" s="192" t="s">
        <v>2642</v>
      </c>
      <c r="C6377" s="192" t="s">
        <v>2153</v>
      </c>
      <c r="D6377" s="230" t="s">
        <v>2154</v>
      </c>
      <c r="E6377" s="231"/>
      <c r="F6377" s="232"/>
      <c r="G6377" s="192" t="s">
        <v>1</v>
      </c>
      <c r="H6377" s="191">
        <v>1</v>
      </c>
      <c r="I6377" s="190">
        <v>22.757000000000001</v>
      </c>
      <c r="J6377" s="189">
        <v>22.76</v>
      </c>
    </row>
    <row r="6378" spans="1:10" ht="14.25" customHeight="1" x14ac:dyDescent="0.25">
      <c r="A6378" s="192" t="s">
        <v>2631</v>
      </c>
      <c r="B6378" s="192" t="s">
        <v>2630</v>
      </c>
      <c r="C6378" s="192" t="s">
        <v>2902</v>
      </c>
      <c r="D6378" s="230" t="s">
        <v>2901</v>
      </c>
      <c r="E6378" s="231"/>
      <c r="F6378" s="232"/>
      <c r="G6378" s="192" t="s">
        <v>0</v>
      </c>
      <c r="H6378" s="191">
        <v>0.50827350000000004</v>
      </c>
      <c r="I6378" s="190">
        <v>6.46</v>
      </c>
      <c r="J6378" s="189">
        <v>7.18</v>
      </c>
    </row>
    <row r="6379" spans="1:10" ht="14.25" customHeight="1" x14ac:dyDescent="0.25">
      <c r="A6379" s="192" t="s">
        <v>2631</v>
      </c>
      <c r="B6379" s="192" t="s">
        <v>2630</v>
      </c>
      <c r="C6379" s="192" t="s">
        <v>2870</v>
      </c>
      <c r="D6379" s="230" t="s">
        <v>2869</v>
      </c>
      <c r="E6379" s="231"/>
      <c r="F6379" s="232"/>
      <c r="G6379" s="192" t="s">
        <v>0</v>
      </c>
      <c r="H6379" s="191">
        <v>0.50827350000000004</v>
      </c>
      <c r="I6379" s="190">
        <v>8.93</v>
      </c>
      <c r="J6379" s="189">
        <v>9.92</v>
      </c>
    </row>
    <row r="6380" spans="1:10" ht="14.25" customHeight="1" x14ac:dyDescent="0.25">
      <c r="A6380" s="239" t="s">
        <v>2627</v>
      </c>
      <c r="B6380" s="240"/>
      <c r="C6380" s="240"/>
      <c r="D6380" s="240"/>
      <c r="E6380" s="241"/>
      <c r="F6380" s="188">
        <v>7.82</v>
      </c>
      <c r="G6380" s="239" t="s">
        <v>2626</v>
      </c>
      <c r="H6380" s="240"/>
      <c r="I6380" s="241"/>
      <c r="J6380" s="188">
        <v>66.22</v>
      </c>
    </row>
    <row r="6381" spans="1:10" ht="14.25" customHeight="1" x14ac:dyDescent="0.25">
      <c r="A6381" s="239" t="s">
        <v>2625</v>
      </c>
      <c r="B6381" s="240"/>
      <c r="C6381" s="240"/>
      <c r="D6381" s="240"/>
      <c r="E6381" s="241"/>
      <c r="F6381" s="188">
        <v>9.2899999999999991</v>
      </c>
      <c r="G6381" s="239" t="s">
        <v>2624</v>
      </c>
      <c r="H6381" s="240"/>
      <c r="I6381" s="241"/>
      <c r="J6381" s="188">
        <v>14.88</v>
      </c>
    </row>
    <row r="6382" spans="1:10" ht="14.25" customHeight="1" x14ac:dyDescent="0.25">
      <c r="A6382" s="239" t="s">
        <v>2623</v>
      </c>
      <c r="B6382" s="240"/>
      <c r="C6382" s="240"/>
      <c r="D6382" s="240"/>
      <c r="E6382" s="241"/>
      <c r="F6382" s="188">
        <v>17.11</v>
      </c>
      <c r="G6382" s="239" t="s">
        <v>2622</v>
      </c>
      <c r="H6382" s="240"/>
      <c r="I6382" s="241"/>
      <c r="J6382" s="188">
        <v>81.099999999999994</v>
      </c>
    </row>
    <row r="6383" spans="1:10" ht="14.25" customHeight="1" x14ac:dyDescent="0.25">
      <c r="A6383" s="196" t="s">
        <v>1285</v>
      </c>
      <c r="B6383" s="196" t="s">
        <v>2637</v>
      </c>
      <c r="C6383" s="196" t="s">
        <v>3038</v>
      </c>
      <c r="D6383" s="233" t="s">
        <v>1479</v>
      </c>
      <c r="E6383" s="234"/>
      <c r="F6383" s="234"/>
      <c r="G6383" s="234"/>
      <c r="H6383" s="234"/>
      <c r="I6383" s="235"/>
      <c r="J6383" s="196" t="s">
        <v>1</v>
      </c>
    </row>
    <row r="6384" spans="1:10" ht="14.25" customHeight="1" x14ac:dyDescent="0.25">
      <c r="A6384" s="195" t="s">
        <v>74</v>
      </c>
      <c r="B6384" s="195" t="s">
        <v>75</v>
      </c>
      <c r="C6384" s="195" t="s">
        <v>29</v>
      </c>
      <c r="D6384" s="236" t="s">
        <v>30</v>
      </c>
      <c r="E6384" s="237"/>
      <c r="F6384" s="238"/>
      <c r="G6384" s="195" t="s">
        <v>2635</v>
      </c>
      <c r="H6384" s="195" t="s">
        <v>1465</v>
      </c>
      <c r="I6384" s="194" t="s">
        <v>2634</v>
      </c>
      <c r="J6384" s="193" t="s">
        <v>76</v>
      </c>
    </row>
    <row r="6385" spans="1:10" ht="14.25" customHeight="1" x14ac:dyDescent="0.25">
      <c r="A6385" s="192" t="s">
        <v>2643</v>
      </c>
      <c r="B6385" s="192" t="s">
        <v>2642</v>
      </c>
      <c r="C6385" s="192" t="s">
        <v>1618</v>
      </c>
      <c r="D6385" s="230" t="s">
        <v>1619</v>
      </c>
      <c r="E6385" s="231"/>
      <c r="F6385" s="232"/>
      <c r="G6385" s="192" t="s">
        <v>1</v>
      </c>
      <c r="H6385" s="191">
        <v>1.4</v>
      </c>
      <c r="I6385" s="190">
        <v>107.4173</v>
      </c>
      <c r="J6385" s="189">
        <v>150.38</v>
      </c>
    </row>
    <row r="6386" spans="1:10" ht="14.25" customHeight="1" x14ac:dyDescent="0.25">
      <c r="A6386" s="192" t="s">
        <v>2643</v>
      </c>
      <c r="B6386" s="192" t="s">
        <v>2642</v>
      </c>
      <c r="C6386" s="192" t="s">
        <v>1654</v>
      </c>
      <c r="D6386" s="230" t="s">
        <v>1655</v>
      </c>
      <c r="E6386" s="231"/>
      <c r="F6386" s="232"/>
      <c r="G6386" s="192" t="s">
        <v>1</v>
      </c>
      <c r="H6386" s="191">
        <v>1</v>
      </c>
      <c r="I6386" s="190">
        <v>61.563000000000002</v>
      </c>
      <c r="J6386" s="189">
        <v>61.56</v>
      </c>
    </row>
    <row r="6387" spans="1:10" ht="14.25" customHeight="1" x14ac:dyDescent="0.25">
      <c r="A6387" s="192" t="s">
        <v>2631</v>
      </c>
      <c r="B6387" s="192" t="s">
        <v>2630</v>
      </c>
      <c r="C6387" s="192" t="s">
        <v>2902</v>
      </c>
      <c r="D6387" s="230" t="s">
        <v>2901</v>
      </c>
      <c r="E6387" s="231"/>
      <c r="F6387" s="232"/>
      <c r="G6387" s="192" t="s">
        <v>0</v>
      </c>
      <c r="H6387" s="191">
        <v>0.51763179999999998</v>
      </c>
      <c r="I6387" s="190">
        <v>6.46</v>
      </c>
      <c r="J6387" s="189">
        <v>7.31</v>
      </c>
    </row>
    <row r="6388" spans="1:10" ht="14.25" customHeight="1" x14ac:dyDescent="0.25">
      <c r="A6388" s="192" t="s">
        <v>2631</v>
      </c>
      <c r="B6388" s="192" t="s">
        <v>2630</v>
      </c>
      <c r="C6388" s="192" t="s">
        <v>2870</v>
      </c>
      <c r="D6388" s="230" t="s">
        <v>2869</v>
      </c>
      <c r="E6388" s="231"/>
      <c r="F6388" s="232"/>
      <c r="G6388" s="192" t="s">
        <v>0</v>
      </c>
      <c r="H6388" s="191">
        <v>0.51763179999999998</v>
      </c>
      <c r="I6388" s="190">
        <v>8.93</v>
      </c>
      <c r="J6388" s="189">
        <v>10.11</v>
      </c>
    </row>
    <row r="6389" spans="1:10" ht="14.25" customHeight="1" x14ac:dyDescent="0.25">
      <c r="A6389" s="239" t="s">
        <v>2627</v>
      </c>
      <c r="B6389" s="240"/>
      <c r="C6389" s="240"/>
      <c r="D6389" s="240"/>
      <c r="E6389" s="241"/>
      <c r="F6389" s="188">
        <v>7.97</v>
      </c>
      <c r="G6389" s="239" t="s">
        <v>2626</v>
      </c>
      <c r="H6389" s="240"/>
      <c r="I6389" s="241"/>
      <c r="J6389" s="188">
        <v>237.72</v>
      </c>
    </row>
    <row r="6390" spans="1:10" ht="14.25" customHeight="1" x14ac:dyDescent="0.25">
      <c r="A6390" s="239" t="s">
        <v>2625</v>
      </c>
      <c r="B6390" s="240"/>
      <c r="C6390" s="240"/>
      <c r="D6390" s="240"/>
      <c r="E6390" s="241"/>
      <c r="F6390" s="188">
        <v>9.4499999999999993</v>
      </c>
      <c r="G6390" s="239" t="s">
        <v>2624</v>
      </c>
      <c r="H6390" s="240"/>
      <c r="I6390" s="241"/>
      <c r="J6390" s="188">
        <v>53.42</v>
      </c>
    </row>
    <row r="6391" spans="1:10" ht="14.25" customHeight="1" x14ac:dyDescent="0.25">
      <c r="A6391" s="239" t="s">
        <v>2623</v>
      </c>
      <c r="B6391" s="240"/>
      <c r="C6391" s="240"/>
      <c r="D6391" s="240"/>
      <c r="E6391" s="241"/>
      <c r="F6391" s="188">
        <v>17.420000000000002</v>
      </c>
      <c r="G6391" s="239" t="s">
        <v>2622</v>
      </c>
      <c r="H6391" s="240"/>
      <c r="I6391" s="241"/>
      <c r="J6391" s="188">
        <v>291.14</v>
      </c>
    </row>
    <row r="6392" spans="1:10" ht="14.25" customHeight="1" x14ac:dyDescent="0.25">
      <c r="A6392" s="196" t="s">
        <v>1286</v>
      </c>
      <c r="B6392" s="196" t="s">
        <v>2637</v>
      </c>
      <c r="C6392" s="196" t="s">
        <v>3037</v>
      </c>
      <c r="D6392" s="233" t="s">
        <v>1533</v>
      </c>
      <c r="E6392" s="234"/>
      <c r="F6392" s="234"/>
      <c r="G6392" s="234"/>
      <c r="H6392" s="234"/>
      <c r="I6392" s="235"/>
      <c r="J6392" s="196" t="s">
        <v>1</v>
      </c>
    </row>
    <row r="6393" spans="1:10" ht="14.25" customHeight="1" x14ac:dyDescent="0.25">
      <c r="A6393" s="195" t="s">
        <v>74</v>
      </c>
      <c r="B6393" s="195" t="s">
        <v>75</v>
      </c>
      <c r="C6393" s="195" t="s">
        <v>29</v>
      </c>
      <c r="D6393" s="236" t="s">
        <v>30</v>
      </c>
      <c r="E6393" s="237"/>
      <c r="F6393" s="238"/>
      <c r="G6393" s="195" t="s">
        <v>2635</v>
      </c>
      <c r="H6393" s="195" t="s">
        <v>1465</v>
      </c>
      <c r="I6393" s="194" t="s">
        <v>2634</v>
      </c>
      <c r="J6393" s="193" t="s">
        <v>76</v>
      </c>
    </row>
    <row r="6394" spans="1:10" ht="14.25" customHeight="1" x14ac:dyDescent="0.25">
      <c r="A6394" s="192" t="s">
        <v>2643</v>
      </c>
      <c r="B6394" s="192" t="s">
        <v>2650</v>
      </c>
      <c r="C6394" s="192" t="s">
        <v>3036</v>
      </c>
      <c r="D6394" s="230" t="s">
        <v>2005</v>
      </c>
      <c r="E6394" s="231"/>
      <c r="F6394" s="232"/>
      <c r="G6394" s="192" t="s">
        <v>1</v>
      </c>
      <c r="H6394" s="191">
        <v>1</v>
      </c>
      <c r="I6394" s="190">
        <v>67.161100000000005</v>
      </c>
      <c r="J6394" s="189">
        <v>67.16</v>
      </c>
    </row>
    <row r="6395" spans="1:10" ht="14.25" customHeight="1" x14ac:dyDescent="0.25">
      <c r="A6395" s="192" t="s">
        <v>2631</v>
      </c>
      <c r="B6395" s="192" t="s">
        <v>2630</v>
      </c>
      <c r="C6395" s="192" t="s">
        <v>2902</v>
      </c>
      <c r="D6395" s="230" t="s">
        <v>2901</v>
      </c>
      <c r="E6395" s="231"/>
      <c r="F6395" s="232"/>
      <c r="G6395" s="192" t="s">
        <v>0</v>
      </c>
      <c r="H6395" s="191">
        <v>0.27204640000000002</v>
      </c>
      <c r="I6395" s="190">
        <v>6.46</v>
      </c>
      <c r="J6395" s="189">
        <v>3.84</v>
      </c>
    </row>
    <row r="6396" spans="1:10" ht="14.25" customHeight="1" x14ac:dyDescent="0.25">
      <c r="A6396" s="192" t="s">
        <v>2631</v>
      </c>
      <c r="B6396" s="192" t="s">
        <v>2630</v>
      </c>
      <c r="C6396" s="192" t="s">
        <v>2870</v>
      </c>
      <c r="D6396" s="230" t="s">
        <v>2869</v>
      </c>
      <c r="E6396" s="231"/>
      <c r="F6396" s="232"/>
      <c r="G6396" s="192" t="s">
        <v>0</v>
      </c>
      <c r="H6396" s="191">
        <v>0.27053460000000001</v>
      </c>
      <c r="I6396" s="190">
        <v>8.93</v>
      </c>
      <c r="J6396" s="189">
        <v>5.28</v>
      </c>
    </row>
    <row r="6397" spans="1:10" ht="14.25" customHeight="1" x14ac:dyDescent="0.25">
      <c r="A6397" s="239" t="s">
        <v>2627</v>
      </c>
      <c r="B6397" s="240"/>
      <c r="C6397" s="240"/>
      <c r="D6397" s="240"/>
      <c r="E6397" s="241"/>
      <c r="F6397" s="188">
        <v>4.17</v>
      </c>
      <c r="G6397" s="239" t="s">
        <v>2626</v>
      </c>
      <c r="H6397" s="240"/>
      <c r="I6397" s="241"/>
      <c r="J6397" s="188">
        <v>80.66</v>
      </c>
    </row>
    <row r="6398" spans="1:10" ht="14.25" customHeight="1" x14ac:dyDescent="0.25">
      <c r="A6398" s="239" t="s">
        <v>2625</v>
      </c>
      <c r="B6398" s="240"/>
      <c r="C6398" s="240"/>
      <c r="D6398" s="240"/>
      <c r="E6398" s="241"/>
      <c r="F6398" s="188">
        <v>4.95</v>
      </c>
      <c r="G6398" s="239" t="s">
        <v>2624</v>
      </c>
      <c r="H6398" s="240"/>
      <c r="I6398" s="241"/>
      <c r="J6398" s="188">
        <v>18.12</v>
      </c>
    </row>
    <row r="6399" spans="1:10" ht="14.25" customHeight="1" x14ac:dyDescent="0.25">
      <c r="A6399" s="239" t="s">
        <v>2623</v>
      </c>
      <c r="B6399" s="240"/>
      <c r="C6399" s="240"/>
      <c r="D6399" s="240"/>
      <c r="E6399" s="241"/>
      <c r="F6399" s="188">
        <v>9.1199999999999992</v>
      </c>
      <c r="G6399" s="239" t="s">
        <v>2622</v>
      </c>
      <c r="H6399" s="240"/>
      <c r="I6399" s="241"/>
      <c r="J6399" s="188">
        <v>98.78</v>
      </c>
    </row>
    <row r="6400" spans="1:10" ht="14.25" customHeight="1" x14ac:dyDescent="0.25">
      <c r="A6400" s="196" t="s">
        <v>1287</v>
      </c>
      <c r="B6400" s="196" t="s">
        <v>2637</v>
      </c>
      <c r="C6400" s="196" t="s">
        <v>3035</v>
      </c>
      <c r="D6400" s="233" t="s">
        <v>1531</v>
      </c>
      <c r="E6400" s="234"/>
      <c r="F6400" s="234"/>
      <c r="G6400" s="234"/>
      <c r="H6400" s="234"/>
      <c r="I6400" s="235"/>
      <c r="J6400" s="196" t="s">
        <v>1</v>
      </c>
    </row>
    <row r="6401" spans="1:10" ht="14.25" customHeight="1" x14ac:dyDescent="0.25">
      <c r="A6401" s="195" t="s">
        <v>74</v>
      </c>
      <c r="B6401" s="195" t="s">
        <v>75</v>
      </c>
      <c r="C6401" s="195" t="s">
        <v>29</v>
      </c>
      <c r="D6401" s="236" t="s">
        <v>30</v>
      </c>
      <c r="E6401" s="237"/>
      <c r="F6401" s="238"/>
      <c r="G6401" s="195" t="s">
        <v>2635</v>
      </c>
      <c r="H6401" s="195" t="s">
        <v>1465</v>
      </c>
      <c r="I6401" s="194" t="s">
        <v>2634</v>
      </c>
      <c r="J6401" s="193" t="s">
        <v>76</v>
      </c>
    </row>
    <row r="6402" spans="1:10" ht="6.4" customHeight="1" x14ac:dyDescent="0.25"/>
    <row r="6403" spans="1:10" ht="11.25" customHeight="1" x14ac:dyDescent="0.25">
      <c r="A6403" s="242" t="s">
        <v>2621</v>
      </c>
      <c r="B6403" s="242"/>
      <c r="C6403" s="242"/>
      <c r="D6403" s="242"/>
      <c r="E6403" s="242"/>
      <c r="F6403" s="242"/>
      <c r="G6403" s="242"/>
      <c r="H6403" s="242"/>
      <c r="I6403" s="242"/>
      <c r="J6403" s="242"/>
    </row>
    <row r="6404" spans="1:10" ht="11.25" customHeight="1" x14ac:dyDescent="0.25">
      <c r="A6404" s="242" t="s">
        <v>2620</v>
      </c>
      <c r="B6404" s="242"/>
      <c r="C6404" s="242"/>
      <c r="D6404" s="242"/>
      <c r="E6404" s="242"/>
      <c r="F6404" s="242"/>
      <c r="G6404" s="242"/>
      <c r="H6404" s="242"/>
      <c r="I6404" s="242"/>
      <c r="J6404" s="242"/>
    </row>
    <row r="6405" spans="1:10" ht="11.25" customHeight="1" x14ac:dyDescent="0.25">
      <c r="A6405" s="242" t="s">
        <v>2619</v>
      </c>
      <c r="B6405" s="242"/>
      <c r="C6405" s="242"/>
      <c r="D6405" s="242"/>
      <c r="E6405" s="242"/>
      <c r="F6405" s="242"/>
      <c r="G6405" s="242"/>
      <c r="H6405" s="242"/>
      <c r="I6405" s="242"/>
      <c r="J6405" s="242"/>
    </row>
    <row r="6406" spans="1:10" ht="70.900000000000006" customHeight="1" x14ac:dyDescent="0.25"/>
    <row r="6407" spans="1:10" ht="14.25" customHeight="1" x14ac:dyDescent="0.25">
      <c r="A6407" s="210" t="s">
        <v>2673</v>
      </c>
      <c r="B6407" s="211"/>
      <c r="C6407" s="211"/>
      <c r="D6407" s="211"/>
      <c r="E6407" s="211"/>
      <c r="F6407" s="211"/>
      <c r="G6407" s="211"/>
      <c r="H6407" s="211"/>
      <c r="I6407" s="211"/>
      <c r="J6407" s="212"/>
    </row>
    <row r="6408" spans="1:10" ht="14.25" customHeight="1" x14ac:dyDescent="0.25">
      <c r="A6408" s="200" t="s">
        <v>2672</v>
      </c>
      <c r="B6408" s="213" t="s">
        <v>77</v>
      </c>
      <c r="C6408" s="214"/>
      <c r="D6408" s="214"/>
      <c r="E6408" s="214"/>
      <c r="F6408" s="214"/>
      <c r="G6408" s="214"/>
      <c r="H6408" s="215"/>
      <c r="I6408" s="197" t="s">
        <v>2671</v>
      </c>
      <c r="J6408" s="192" t="s">
        <v>3034</v>
      </c>
    </row>
    <row r="6409" spans="1:10" ht="14.25" customHeight="1" x14ac:dyDescent="0.25">
      <c r="A6409" s="200" t="s">
        <v>81</v>
      </c>
      <c r="B6409" s="213" t="s">
        <v>85</v>
      </c>
      <c r="C6409" s="214"/>
      <c r="D6409" s="214"/>
      <c r="E6409" s="214"/>
      <c r="F6409" s="214"/>
      <c r="G6409" s="214"/>
      <c r="H6409" s="215"/>
      <c r="I6409" s="197" t="s">
        <v>2669</v>
      </c>
      <c r="J6409" s="202">
        <v>45477</v>
      </c>
    </row>
    <row r="6410" spans="1:10" ht="14.25" customHeight="1" x14ac:dyDescent="0.25">
      <c r="A6410" s="199" t="s">
        <v>2668</v>
      </c>
      <c r="B6410" s="213" t="s">
        <v>2667</v>
      </c>
      <c r="C6410" s="214"/>
      <c r="D6410" s="214"/>
      <c r="E6410" s="214"/>
      <c r="F6410" s="214"/>
      <c r="G6410" s="214"/>
      <c r="H6410" s="215"/>
      <c r="I6410" s="216" t="s">
        <v>2666</v>
      </c>
      <c r="J6410" s="217"/>
    </row>
    <row r="6411" spans="1:10" ht="14.25" customHeight="1" x14ac:dyDescent="0.25">
      <c r="A6411" s="218" t="s">
        <v>2665</v>
      </c>
      <c r="B6411" s="221" t="s">
        <v>2664</v>
      </c>
      <c r="C6411" s="222"/>
      <c r="D6411" s="222"/>
      <c r="E6411" s="222"/>
      <c r="F6411" s="222"/>
      <c r="G6411" s="222"/>
      <c r="H6411" s="223"/>
      <c r="I6411" s="197" t="s">
        <v>2663</v>
      </c>
      <c r="J6411" s="192" t="s">
        <v>2662</v>
      </c>
    </row>
    <row r="6412" spans="1:10" ht="14.25" customHeight="1" x14ac:dyDescent="0.25">
      <c r="A6412" s="219"/>
      <c r="B6412" s="224"/>
      <c r="C6412" s="225"/>
      <c r="D6412" s="225"/>
      <c r="E6412" s="225"/>
      <c r="F6412" s="225"/>
      <c r="G6412" s="225"/>
      <c r="H6412" s="226"/>
      <c r="I6412" s="198" t="s">
        <v>2661</v>
      </c>
      <c r="J6412" s="192" t="s">
        <v>2660</v>
      </c>
    </row>
    <row r="6413" spans="1:10" ht="14.25" customHeight="1" x14ac:dyDescent="0.25">
      <c r="A6413" s="219"/>
      <c r="B6413" s="224"/>
      <c r="C6413" s="225"/>
      <c r="D6413" s="225"/>
      <c r="E6413" s="225"/>
      <c r="F6413" s="225"/>
      <c r="G6413" s="225"/>
      <c r="H6413" s="226"/>
      <c r="I6413" s="216" t="s">
        <v>27</v>
      </c>
      <c r="J6413" s="217"/>
    </row>
    <row r="6414" spans="1:10" ht="14.25" customHeight="1" x14ac:dyDescent="0.25">
      <c r="A6414" s="219"/>
      <c r="B6414" s="227"/>
      <c r="C6414" s="228"/>
      <c r="D6414" s="228"/>
      <c r="E6414" s="228"/>
      <c r="F6414" s="228"/>
      <c r="G6414" s="228"/>
      <c r="H6414" s="229"/>
      <c r="I6414" s="197" t="s">
        <v>2659</v>
      </c>
      <c r="J6414" s="192" t="s">
        <v>2658</v>
      </c>
    </row>
    <row r="6415" spans="1:10" ht="14.25" customHeight="1" x14ac:dyDescent="0.25">
      <c r="A6415" s="220"/>
      <c r="B6415" s="230" t="s">
        <v>2383</v>
      </c>
      <c r="C6415" s="231"/>
      <c r="D6415" s="232"/>
      <c r="E6415" s="230" t="s">
        <v>2383</v>
      </c>
      <c r="F6415" s="231"/>
      <c r="G6415" s="231"/>
      <c r="H6415" s="232"/>
      <c r="I6415" s="197" t="s">
        <v>2657</v>
      </c>
      <c r="J6415" s="192" t="s">
        <v>2383</v>
      </c>
    </row>
    <row r="6416" spans="1:10" ht="14.25" customHeight="1" x14ac:dyDescent="0.25">
      <c r="A6416" s="197" t="s">
        <v>2656</v>
      </c>
      <c r="B6416" s="230" t="s">
        <v>2655</v>
      </c>
      <c r="C6416" s="231"/>
      <c r="D6416" s="231"/>
      <c r="E6416" s="231"/>
      <c r="F6416" s="231"/>
      <c r="G6416" s="231"/>
      <c r="H6416" s="231"/>
      <c r="I6416" s="231"/>
      <c r="J6416" s="232"/>
    </row>
    <row r="6417" spans="1:10" ht="14.25" customHeight="1" x14ac:dyDescent="0.25">
      <c r="A6417" s="192" t="s">
        <v>2643</v>
      </c>
      <c r="B6417" s="192" t="s">
        <v>2650</v>
      </c>
      <c r="C6417" s="192" t="s">
        <v>3033</v>
      </c>
      <c r="D6417" s="230" t="s">
        <v>2198</v>
      </c>
      <c r="E6417" s="231"/>
      <c r="F6417" s="232"/>
      <c r="G6417" s="192" t="s">
        <v>1</v>
      </c>
      <c r="H6417" s="191">
        <v>1</v>
      </c>
      <c r="I6417" s="190">
        <v>2.1063999999999998</v>
      </c>
      <c r="J6417" s="189">
        <v>2.11</v>
      </c>
    </row>
    <row r="6418" spans="1:10" ht="14.25" customHeight="1" x14ac:dyDescent="0.25">
      <c r="A6418" s="192" t="s">
        <v>2631</v>
      </c>
      <c r="B6418" s="192" t="s">
        <v>2630</v>
      </c>
      <c r="C6418" s="192" t="s">
        <v>2902</v>
      </c>
      <c r="D6418" s="230" t="s">
        <v>2901</v>
      </c>
      <c r="E6418" s="231"/>
      <c r="F6418" s="232"/>
      <c r="G6418" s="192" t="s">
        <v>0</v>
      </c>
      <c r="H6418" s="191">
        <v>0.11468680000000001</v>
      </c>
      <c r="I6418" s="190">
        <v>6.46</v>
      </c>
      <c r="J6418" s="189">
        <v>1.62</v>
      </c>
    </row>
    <row r="6419" spans="1:10" ht="14.25" customHeight="1" x14ac:dyDescent="0.25">
      <c r="A6419" s="192" t="s">
        <v>2631</v>
      </c>
      <c r="B6419" s="192" t="s">
        <v>2630</v>
      </c>
      <c r="C6419" s="192" t="s">
        <v>2870</v>
      </c>
      <c r="D6419" s="230" t="s">
        <v>2869</v>
      </c>
      <c r="E6419" s="231"/>
      <c r="F6419" s="232"/>
      <c r="G6419" s="192" t="s">
        <v>0</v>
      </c>
      <c r="H6419" s="191">
        <v>0.22937370000000001</v>
      </c>
      <c r="I6419" s="190">
        <v>8.93</v>
      </c>
      <c r="J6419" s="189">
        <v>4.4800000000000004</v>
      </c>
    </row>
    <row r="6420" spans="1:10" ht="14.25" customHeight="1" x14ac:dyDescent="0.25">
      <c r="A6420" s="239" t="s">
        <v>2627</v>
      </c>
      <c r="B6420" s="240"/>
      <c r="C6420" s="240"/>
      <c r="D6420" s="240"/>
      <c r="E6420" s="241"/>
      <c r="F6420" s="188">
        <v>2.79</v>
      </c>
      <c r="G6420" s="239" t="s">
        <v>2626</v>
      </c>
      <c r="H6420" s="240"/>
      <c r="I6420" s="241"/>
      <c r="J6420" s="188">
        <v>10.99</v>
      </c>
    </row>
    <row r="6421" spans="1:10" ht="14.25" customHeight="1" x14ac:dyDescent="0.25">
      <c r="A6421" s="239" t="s">
        <v>2625</v>
      </c>
      <c r="B6421" s="240"/>
      <c r="C6421" s="240"/>
      <c r="D6421" s="240"/>
      <c r="E6421" s="241"/>
      <c r="F6421" s="188">
        <v>3.31</v>
      </c>
      <c r="G6421" s="239" t="s">
        <v>2624</v>
      </c>
      <c r="H6421" s="240"/>
      <c r="I6421" s="241"/>
      <c r="J6421" s="188">
        <v>2.4700000000000002</v>
      </c>
    </row>
    <row r="6422" spans="1:10" ht="14.25" customHeight="1" x14ac:dyDescent="0.25">
      <c r="A6422" s="239" t="s">
        <v>2623</v>
      </c>
      <c r="B6422" s="240"/>
      <c r="C6422" s="240"/>
      <c r="D6422" s="240"/>
      <c r="E6422" s="241"/>
      <c r="F6422" s="188">
        <v>6.1</v>
      </c>
      <c r="G6422" s="239" t="s">
        <v>2622</v>
      </c>
      <c r="H6422" s="240"/>
      <c r="I6422" s="241"/>
      <c r="J6422" s="188">
        <v>13.46</v>
      </c>
    </row>
    <row r="6423" spans="1:10" ht="14.25" customHeight="1" x14ac:dyDescent="0.25">
      <c r="A6423" s="196" t="s">
        <v>1288</v>
      </c>
      <c r="B6423" s="196" t="s">
        <v>2637</v>
      </c>
      <c r="C6423" s="196" t="s">
        <v>3032</v>
      </c>
      <c r="D6423" s="233" t="s">
        <v>1552</v>
      </c>
      <c r="E6423" s="234"/>
      <c r="F6423" s="234"/>
      <c r="G6423" s="234"/>
      <c r="H6423" s="234"/>
      <c r="I6423" s="235"/>
      <c r="J6423" s="196" t="s">
        <v>1</v>
      </c>
    </row>
    <row r="6424" spans="1:10" ht="14.25" customHeight="1" x14ac:dyDescent="0.25">
      <c r="A6424" s="195" t="s">
        <v>74</v>
      </c>
      <c r="B6424" s="195" t="s">
        <v>75</v>
      </c>
      <c r="C6424" s="195" t="s">
        <v>29</v>
      </c>
      <c r="D6424" s="236" t="s">
        <v>30</v>
      </c>
      <c r="E6424" s="237"/>
      <c r="F6424" s="238"/>
      <c r="G6424" s="195" t="s">
        <v>2635</v>
      </c>
      <c r="H6424" s="195" t="s">
        <v>1465</v>
      </c>
      <c r="I6424" s="194" t="s">
        <v>2634</v>
      </c>
      <c r="J6424" s="193" t="s">
        <v>76</v>
      </c>
    </row>
    <row r="6425" spans="1:10" ht="22.9" customHeight="1" x14ac:dyDescent="0.25">
      <c r="A6425" s="192" t="s">
        <v>2643</v>
      </c>
      <c r="B6425" s="192" t="s">
        <v>2650</v>
      </c>
      <c r="C6425" s="192" t="s">
        <v>3031</v>
      </c>
      <c r="D6425" s="230" t="s">
        <v>2227</v>
      </c>
      <c r="E6425" s="231"/>
      <c r="F6425" s="232"/>
      <c r="G6425" s="192" t="s">
        <v>1</v>
      </c>
      <c r="H6425" s="191">
        <v>1</v>
      </c>
      <c r="I6425" s="190">
        <v>17.2561</v>
      </c>
      <c r="J6425" s="189">
        <v>17.260000000000002</v>
      </c>
    </row>
    <row r="6426" spans="1:10" ht="14.25" customHeight="1" x14ac:dyDescent="0.25">
      <c r="A6426" s="192" t="s">
        <v>2643</v>
      </c>
      <c r="B6426" s="192" t="s">
        <v>2650</v>
      </c>
      <c r="C6426" s="192" t="s">
        <v>3030</v>
      </c>
      <c r="D6426" s="230" t="s">
        <v>2328</v>
      </c>
      <c r="E6426" s="231"/>
      <c r="F6426" s="232"/>
      <c r="G6426" s="192" t="s">
        <v>1</v>
      </c>
      <c r="H6426" s="191">
        <v>1</v>
      </c>
      <c r="I6426" s="190">
        <v>9.6812000000000005</v>
      </c>
      <c r="J6426" s="189">
        <v>9.68</v>
      </c>
    </row>
    <row r="6427" spans="1:10" ht="14.25" customHeight="1" x14ac:dyDescent="0.25">
      <c r="A6427" s="192" t="s">
        <v>2631</v>
      </c>
      <c r="B6427" s="192" t="s">
        <v>2630</v>
      </c>
      <c r="C6427" s="192" t="s">
        <v>2902</v>
      </c>
      <c r="D6427" s="230" t="s">
        <v>2901</v>
      </c>
      <c r="E6427" s="231"/>
      <c r="F6427" s="232"/>
      <c r="G6427" s="192" t="s">
        <v>0</v>
      </c>
      <c r="H6427" s="191">
        <v>0.1327401</v>
      </c>
      <c r="I6427" s="190">
        <v>6.46</v>
      </c>
      <c r="J6427" s="189">
        <v>1.88</v>
      </c>
    </row>
    <row r="6428" spans="1:10" ht="14.25" customHeight="1" x14ac:dyDescent="0.25">
      <c r="A6428" s="192" t="s">
        <v>2631</v>
      </c>
      <c r="B6428" s="192" t="s">
        <v>2630</v>
      </c>
      <c r="C6428" s="192" t="s">
        <v>2870</v>
      </c>
      <c r="D6428" s="230" t="s">
        <v>2869</v>
      </c>
      <c r="E6428" s="231"/>
      <c r="F6428" s="232"/>
      <c r="G6428" s="192" t="s">
        <v>0</v>
      </c>
      <c r="H6428" s="191">
        <v>0.2654802</v>
      </c>
      <c r="I6428" s="190">
        <v>8.93</v>
      </c>
      <c r="J6428" s="189">
        <v>5.18</v>
      </c>
    </row>
    <row r="6429" spans="1:10" ht="14.25" customHeight="1" x14ac:dyDescent="0.25">
      <c r="A6429" s="239" t="s">
        <v>2627</v>
      </c>
      <c r="B6429" s="240"/>
      <c r="C6429" s="240"/>
      <c r="D6429" s="240"/>
      <c r="E6429" s="241"/>
      <c r="F6429" s="188">
        <v>3.23</v>
      </c>
      <c r="G6429" s="239" t="s">
        <v>2626</v>
      </c>
      <c r="H6429" s="240"/>
      <c r="I6429" s="241"/>
      <c r="J6429" s="188">
        <v>37.22</v>
      </c>
    </row>
    <row r="6430" spans="1:10" ht="14.25" customHeight="1" x14ac:dyDescent="0.25">
      <c r="A6430" s="239" t="s">
        <v>2625</v>
      </c>
      <c r="B6430" s="240"/>
      <c r="C6430" s="240"/>
      <c r="D6430" s="240"/>
      <c r="E6430" s="241"/>
      <c r="F6430" s="188">
        <v>3.83</v>
      </c>
      <c r="G6430" s="239" t="s">
        <v>2624</v>
      </c>
      <c r="H6430" s="240"/>
      <c r="I6430" s="241"/>
      <c r="J6430" s="188">
        <v>8.36</v>
      </c>
    </row>
    <row r="6431" spans="1:10" ht="14.25" customHeight="1" x14ac:dyDescent="0.25">
      <c r="A6431" s="239" t="s">
        <v>2623</v>
      </c>
      <c r="B6431" s="240"/>
      <c r="C6431" s="240"/>
      <c r="D6431" s="240"/>
      <c r="E6431" s="241"/>
      <c r="F6431" s="188">
        <v>7.06</v>
      </c>
      <c r="G6431" s="239" t="s">
        <v>2622</v>
      </c>
      <c r="H6431" s="240"/>
      <c r="I6431" s="241"/>
      <c r="J6431" s="188">
        <v>45.58</v>
      </c>
    </row>
    <row r="6432" spans="1:10" ht="14.25" customHeight="1" x14ac:dyDescent="0.25">
      <c r="A6432" s="196" t="s">
        <v>1289</v>
      </c>
      <c r="B6432" s="196" t="s">
        <v>2637</v>
      </c>
      <c r="C6432" s="196" t="s">
        <v>3029</v>
      </c>
      <c r="D6432" s="233" t="s">
        <v>1568</v>
      </c>
      <c r="E6432" s="234"/>
      <c r="F6432" s="234"/>
      <c r="G6432" s="234"/>
      <c r="H6432" s="234"/>
      <c r="I6432" s="235"/>
      <c r="J6432" s="196" t="s">
        <v>1</v>
      </c>
    </row>
    <row r="6433" spans="1:10" ht="14.25" customHeight="1" x14ac:dyDescent="0.25">
      <c r="A6433" s="195" t="s">
        <v>74</v>
      </c>
      <c r="B6433" s="195" t="s">
        <v>75</v>
      </c>
      <c r="C6433" s="195" t="s">
        <v>29</v>
      </c>
      <c r="D6433" s="236" t="s">
        <v>30</v>
      </c>
      <c r="E6433" s="237"/>
      <c r="F6433" s="238"/>
      <c r="G6433" s="195" t="s">
        <v>2635</v>
      </c>
      <c r="H6433" s="195" t="s">
        <v>1465</v>
      </c>
      <c r="I6433" s="194" t="s">
        <v>2634</v>
      </c>
      <c r="J6433" s="193" t="s">
        <v>76</v>
      </c>
    </row>
    <row r="6434" spans="1:10" ht="22.9" customHeight="1" x14ac:dyDescent="0.25">
      <c r="A6434" s="192" t="s">
        <v>2643</v>
      </c>
      <c r="B6434" s="192" t="s">
        <v>2650</v>
      </c>
      <c r="C6434" s="192" t="s">
        <v>3028</v>
      </c>
      <c r="D6434" s="230" t="s">
        <v>2411</v>
      </c>
      <c r="E6434" s="231"/>
      <c r="F6434" s="232"/>
      <c r="G6434" s="192" t="s">
        <v>1</v>
      </c>
      <c r="H6434" s="191">
        <v>1</v>
      </c>
      <c r="I6434" s="190">
        <v>14.7447</v>
      </c>
      <c r="J6434" s="189">
        <v>14.74</v>
      </c>
    </row>
    <row r="6435" spans="1:10" ht="14.25" customHeight="1" x14ac:dyDescent="0.25">
      <c r="A6435" s="192" t="s">
        <v>2631</v>
      </c>
      <c r="B6435" s="192" t="s">
        <v>2630</v>
      </c>
      <c r="C6435" s="192" t="s">
        <v>2902</v>
      </c>
      <c r="D6435" s="230" t="s">
        <v>2901</v>
      </c>
      <c r="E6435" s="231"/>
      <c r="F6435" s="232"/>
      <c r="G6435" s="192" t="s">
        <v>0</v>
      </c>
      <c r="H6435" s="191">
        <v>0.1226256</v>
      </c>
      <c r="I6435" s="190">
        <v>6.46</v>
      </c>
      <c r="J6435" s="189">
        <v>1.73</v>
      </c>
    </row>
    <row r="6436" spans="1:10" ht="14.25" customHeight="1" x14ac:dyDescent="0.25">
      <c r="A6436" s="192" t="s">
        <v>2631</v>
      </c>
      <c r="B6436" s="192" t="s">
        <v>2630</v>
      </c>
      <c r="C6436" s="192" t="s">
        <v>2870</v>
      </c>
      <c r="D6436" s="230" t="s">
        <v>2869</v>
      </c>
      <c r="E6436" s="231"/>
      <c r="F6436" s="232"/>
      <c r="G6436" s="192" t="s">
        <v>0</v>
      </c>
      <c r="H6436" s="191">
        <v>0.2452511</v>
      </c>
      <c r="I6436" s="190">
        <v>8.93</v>
      </c>
      <c r="J6436" s="189">
        <v>4.79</v>
      </c>
    </row>
    <row r="6437" spans="1:10" ht="14.25" customHeight="1" x14ac:dyDescent="0.25">
      <c r="A6437" s="239" t="s">
        <v>2627</v>
      </c>
      <c r="B6437" s="240"/>
      <c r="C6437" s="240"/>
      <c r="D6437" s="240"/>
      <c r="E6437" s="241"/>
      <c r="F6437" s="188">
        <v>2.98</v>
      </c>
      <c r="G6437" s="239" t="s">
        <v>2626</v>
      </c>
      <c r="H6437" s="240"/>
      <c r="I6437" s="241"/>
      <c r="J6437" s="188">
        <v>24.25</v>
      </c>
    </row>
    <row r="6438" spans="1:10" ht="14.25" customHeight="1" x14ac:dyDescent="0.25">
      <c r="A6438" s="239" t="s">
        <v>2625</v>
      </c>
      <c r="B6438" s="240"/>
      <c r="C6438" s="240"/>
      <c r="D6438" s="240"/>
      <c r="E6438" s="241"/>
      <c r="F6438" s="188">
        <v>3.54</v>
      </c>
      <c r="G6438" s="239" t="s">
        <v>2624</v>
      </c>
      <c r="H6438" s="240"/>
      <c r="I6438" s="241"/>
      <c r="J6438" s="188">
        <v>5.45</v>
      </c>
    </row>
    <row r="6439" spans="1:10" ht="14.25" customHeight="1" x14ac:dyDescent="0.25">
      <c r="A6439" s="239" t="s">
        <v>2623</v>
      </c>
      <c r="B6439" s="240"/>
      <c r="C6439" s="240"/>
      <c r="D6439" s="240"/>
      <c r="E6439" s="241"/>
      <c r="F6439" s="188">
        <v>6.52</v>
      </c>
      <c r="G6439" s="239" t="s">
        <v>2622</v>
      </c>
      <c r="H6439" s="240"/>
      <c r="I6439" s="241"/>
      <c r="J6439" s="188">
        <v>29.7</v>
      </c>
    </row>
    <row r="6440" spans="1:10" ht="14.25" customHeight="1" x14ac:dyDescent="0.25">
      <c r="A6440" s="196" t="s">
        <v>1290</v>
      </c>
      <c r="B6440" s="196" t="s">
        <v>2637</v>
      </c>
      <c r="C6440" s="196" t="s">
        <v>3027</v>
      </c>
      <c r="D6440" s="233" t="s">
        <v>1554</v>
      </c>
      <c r="E6440" s="234"/>
      <c r="F6440" s="234"/>
      <c r="G6440" s="234"/>
      <c r="H6440" s="234"/>
      <c r="I6440" s="235"/>
      <c r="J6440" s="196" t="s">
        <v>1</v>
      </c>
    </row>
    <row r="6441" spans="1:10" ht="14.25" customHeight="1" x14ac:dyDescent="0.25">
      <c r="A6441" s="195" t="s">
        <v>74</v>
      </c>
      <c r="B6441" s="195" t="s">
        <v>75</v>
      </c>
      <c r="C6441" s="195" t="s">
        <v>29</v>
      </c>
      <c r="D6441" s="236" t="s">
        <v>30</v>
      </c>
      <c r="E6441" s="237"/>
      <c r="F6441" s="238"/>
      <c r="G6441" s="195" t="s">
        <v>2635</v>
      </c>
      <c r="H6441" s="195" t="s">
        <v>1465</v>
      </c>
      <c r="I6441" s="194" t="s">
        <v>2634</v>
      </c>
      <c r="J6441" s="193" t="s">
        <v>76</v>
      </c>
    </row>
    <row r="6442" spans="1:10" ht="22.9" customHeight="1" x14ac:dyDescent="0.25">
      <c r="A6442" s="192" t="s">
        <v>2643</v>
      </c>
      <c r="B6442" s="192" t="s">
        <v>2650</v>
      </c>
      <c r="C6442" s="192" t="s">
        <v>3026</v>
      </c>
      <c r="D6442" s="230" t="s">
        <v>2202</v>
      </c>
      <c r="E6442" s="231"/>
      <c r="F6442" s="232"/>
      <c r="G6442" s="192" t="s">
        <v>1</v>
      </c>
      <c r="H6442" s="191">
        <v>1</v>
      </c>
      <c r="I6442" s="190">
        <v>16.608000000000001</v>
      </c>
      <c r="J6442" s="189">
        <v>16.61</v>
      </c>
    </row>
    <row r="6443" spans="1:10" ht="14.25" customHeight="1" x14ac:dyDescent="0.25">
      <c r="A6443" s="192" t="s">
        <v>2631</v>
      </c>
      <c r="B6443" s="192" t="s">
        <v>2630</v>
      </c>
      <c r="C6443" s="192" t="s">
        <v>2902</v>
      </c>
      <c r="D6443" s="230" t="s">
        <v>2901</v>
      </c>
      <c r="E6443" s="231"/>
      <c r="F6443" s="232"/>
      <c r="G6443" s="192" t="s">
        <v>0</v>
      </c>
      <c r="H6443" s="191">
        <v>0.12550649999999999</v>
      </c>
      <c r="I6443" s="190">
        <v>6.46</v>
      </c>
      <c r="J6443" s="189">
        <v>1.77</v>
      </c>
    </row>
    <row r="6444" spans="1:10" ht="14.25" customHeight="1" x14ac:dyDescent="0.25">
      <c r="A6444" s="192" t="s">
        <v>2631</v>
      </c>
      <c r="B6444" s="192" t="s">
        <v>2630</v>
      </c>
      <c r="C6444" s="192" t="s">
        <v>2870</v>
      </c>
      <c r="D6444" s="230" t="s">
        <v>2869</v>
      </c>
      <c r="E6444" s="231"/>
      <c r="F6444" s="232"/>
      <c r="G6444" s="192" t="s">
        <v>0</v>
      </c>
      <c r="H6444" s="191">
        <v>0.25101299999999999</v>
      </c>
      <c r="I6444" s="190">
        <v>8.93</v>
      </c>
      <c r="J6444" s="189">
        <v>4.9000000000000004</v>
      </c>
    </row>
    <row r="6445" spans="1:10" ht="14.25" customHeight="1" x14ac:dyDescent="0.25">
      <c r="A6445" s="239" t="s">
        <v>2627</v>
      </c>
      <c r="B6445" s="240"/>
      <c r="C6445" s="240"/>
      <c r="D6445" s="240"/>
      <c r="E6445" s="241"/>
      <c r="F6445" s="188">
        <v>3.05</v>
      </c>
      <c r="G6445" s="239" t="s">
        <v>2626</v>
      </c>
      <c r="H6445" s="240"/>
      <c r="I6445" s="241"/>
      <c r="J6445" s="188">
        <v>26.33</v>
      </c>
    </row>
    <row r="6446" spans="1:10" ht="14.25" customHeight="1" x14ac:dyDescent="0.25">
      <c r="A6446" s="239" t="s">
        <v>2625</v>
      </c>
      <c r="B6446" s="240"/>
      <c r="C6446" s="240"/>
      <c r="D6446" s="240"/>
      <c r="E6446" s="241"/>
      <c r="F6446" s="188">
        <v>3.63</v>
      </c>
      <c r="G6446" s="239" t="s">
        <v>2624</v>
      </c>
      <c r="H6446" s="240"/>
      <c r="I6446" s="241"/>
      <c r="J6446" s="188">
        <v>5.92</v>
      </c>
    </row>
    <row r="6447" spans="1:10" ht="14.25" customHeight="1" x14ac:dyDescent="0.25">
      <c r="A6447" s="239" t="s">
        <v>2623</v>
      </c>
      <c r="B6447" s="240"/>
      <c r="C6447" s="240"/>
      <c r="D6447" s="240"/>
      <c r="E6447" s="241"/>
      <c r="F6447" s="188">
        <v>6.68</v>
      </c>
      <c r="G6447" s="239" t="s">
        <v>2622</v>
      </c>
      <c r="H6447" s="240"/>
      <c r="I6447" s="241"/>
      <c r="J6447" s="188">
        <v>32.25</v>
      </c>
    </row>
    <row r="6448" spans="1:10" ht="14.25" customHeight="1" x14ac:dyDescent="0.25">
      <c r="A6448" s="196" t="s">
        <v>1291</v>
      </c>
      <c r="B6448" s="196" t="s">
        <v>2630</v>
      </c>
      <c r="C6448" s="196" t="s">
        <v>3025</v>
      </c>
      <c r="D6448" s="233" t="s">
        <v>827</v>
      </c>
      <c r="E6448" s="234"/>
      <c r="F6448" s="234"/>
      <c r="G6448" s="234"/>
      <c r="H6448" s="234"/>
      <c r="I6448" s="235"/>
      <c r="J6448" s="196" t="s">
        <v>1</v>
      </c>
    </row>
    <row r="6449" spans="1:10" ht="14.25" customHeight="1" x14ac:dyDescent="0.25">
      <c r="A6449" s="195" t="s">
        <v>74</v>
      </c>
      <c r="B6449" s="195" t="s">
        <v>75</v>
      </c>
      <c r="C6449" s="195" t="s">
        <v>29</v>
      </c>
      <c r="D6449" s="236" t="s">
        <v>30</v>
      </c>
      <c r="E6449" s="237"/>
      <c r="F6449" s="238"/>
      <c r="G6449" s="195" t="s">
        <v>2635</v>
      </c>
      <c r="H6449" s="195" t="s">
        <v>1465</v>
      </c>
      <c r="I6449" s="194" t="s">
        <v>2634</v>
      </c>
      <c r="J6449" s="193" t="s">
        <v>76</v>
      </c>
    </row>
    <row r="6450" spans="1:10" ht="22.9" customHeight="1" x14ac:dyDescent="0.25">
      <c r="A6450" s="192" t="s">
        <v>2643</v>
      </c>
      <c r="B6450" s="192" t="s">
        <v>2630</v>
      </c>
      <c r="C6450" s="192" t="s">
        <v>3014</v>
      </c>
      <c r="D6450" s="230" t="s">
        <v>1972</v>
      </c>
      <c r="E6450" s="231"/>
      <c r="F6450" s="232"/>
      <c r="G6450" s="192" t="s">
        <v>1</v>
      </c>
      <c r="H6450" s="191">
        <v>0.9</v>
      </c>
      <c r="I6450" s="190">
        <v>2.3574999999999999</v>
      </c>
      <c r="J6450" s="189">
        <v>2.12</v>
      </c>
    </row>
    <row r="6451" spans="1:10" ht="22.9" customHeight="1" x14ac:dyDescent="0.25">
      <c r="A6451" s="192" t="s">
        <v>2643</v>
      </c>
      <c r="B6451" s="192" t="s">
        <v>2630</v>
      </c>
      <c r="C6451" s="192" t="s">
        <v>3013</v>
      </c>
      <c r="D6451" s="230" t="s">
        <v>2077</v>
      </c>
      <c r="E6451" s="231"/>
      <c r="F6451" s="232"/>
      <c r="G6451" s="192" t="s">
        <v>1</v>
      </c>
      <c r="H6451" s="191">
        <v>0.9</v>
      </c>
      <c r="I6451" s="190">
        <v>1.2233000000000001</v>
      </c>
      <c r="J6451" s="189">
        <v>1.1000000000000001</v>
      </c>
    </row>
    <row r="6452" spans="1:10" ht="14.25" customHeight="1" x14ac:dyDescent="0.25">
      <c r="A6452" s="192" t="s">
        <v>2643</v>
      </c>
      <c r="B6452" s="192" t="s">
        <v>2630</v>
      </c>
      <c r="C6452" s="192" t="s">
        <v>3012</v>
      </c>
      <c r="D6452" s="230" t="s">
        <v>1990</v>
      </c>
      <c r="E6452" s="231"/>
      <c r="F6452" s="232"/>
      <c r="G6452" s="192" t="s">
        <v>1</v>
      </c>
      <c r="H6452" s="191">
        <v>1</v>
      </c>
      <c r="I6452" s="190">
        <v>8.1096000000000004</v>
      </c>
      <c r="J6452" s="189">
        <v>8.11</v>
      </c>
    </row>
    <row r="6453" spans="1:10" ht="14.25" customHeight="1" x14ac:dyDescent="0.25">
      <c r="A6453" s="192" t="s">
        <v>2631</v>
      </c>
      <c r="B6453" s="192" t="s">
        <v>2630</v>
      </c>
      <c r="C6453" s="192" t="s">
        <v>2902</v>
      </c>
      <c r="D6453" s="230" t="s">
        <v>2901</v>
      </c>
      <c r="E6453" s="231"/>
      <c r="F6453" s="232"/>
      <c r="G6453" s="192" t="s">
        <v>0</v>
      </c>
      <c r="H6453" s="191">
        <v>0.62619999999999998</v>
      </c>
      <c r="I6453" s="190">
        <v>6.46</v>
      </c>
      <c r="J6453" s="189">
        <v>8.85</v>
      </c>
    </row>
    <row r="6454" spans="1:10" ht="14.25" customHeight="1" x14ac:dyDescent="0.25">
      <c r="A6454" s="192" t="s">
        <v>2631</v>
      </c>
      <c r="B6454" s="192" t="s">
        <v>2630</v>
      </c>
      <c r="C6454" s="192" t="s">
        <v>2870</v>
      </c>
      <c r="D6454" s="230" t="s">
        <v>2869</v>
      </c>
      <c r="E6454" s="231"/>
      <c r="F6454" s="232"/>
      <c r="G6454" s="192" t="s">
        <v>0</v>
      </c>
      <c r="H6454" s="191">
        <v>0.62619999999999998</v>
      </c>
      <c r="I6454" s="190">
        <v>8.93</v>
      </c>
      <c r="J6454" s="189">
        <v>12.23</v>
      </c>
    </row>
    <row r="6455" spans="1:10" ht="14.25" customHeight="1" x14ac:dyDescent="0.25">
      <c r="A6455" s="239" t="s">
        <v>2627</v>
      </c>
      <c r="B6455" s="240"/>
      <c r="C6455" s="240"/>
      <c r="D6455" s="240"/>
      <c r="E6455" s="241"/>
      <c r="F6455" s="188">
        <v>9.6300000000000008</v>
      </c>
      <c r="G6455" s="239" t="s">
        <v>2626</v>
      </c>
      <c r="H6455" s="240"/>
      <c r="I6455" s="241"/>
      <c r="J6455" s="188">
        <v>42.5</v>
      </c>
    </row>
    <row r="6456" spans="1:10" ht="14.25" customHeight="1" x14ac:dyDescent="0.25">
      <c r="A6456" s="239" t="s">
        <v>2625</v>
      </c>
      <c r="B6456" s="240"/>
      <c r="C6456" s="240"/>
      <c r="D6456" s="240"/>
      <c r="E6456" s="241"/>
      <c r="F6456" s="188">
        <v>11.45</v>
      </c>
      <c r="G6456" s="239" t="s">
        <v>2624</v>
      </c>
      <c r="H6456" s="240"/>
      <c r="I6456" s="241"/>
      <c r="J6456" s="188">
        <v>9.5500000000000007</v>
      </c>
    </row>
    <row r="6457" spans="1:10" ht="14.25" customHeight="1" x14ac:dyDescent="0.25">
      <c r="A6457" s="239" t="s">
        <v>2623</v>
      </c>
      <c r="B6457" s="240"/>
      <c r="C6457" s="240"/>
      <c r="D6457" s="240"/>
      <c r="E6457" s="241"/>
      <c r="F6457" s="188">
        <v>21.08</v>
      </c>
      <c r="G6457" s="239" t="s">
        <v>2622</v>
      </c>
      <c r="H6457" s="240"/>
      <c r="I6457" s="241"/>
      <c r="J6457" s="188">
        <v>52.05</v>
      </c>
    </row>
    <row r="6458" spans="1:10" ht="14.25" customHeight="1" x14ac:dyDescent="0.25">
      <c r="A6458" s="196" t="s">
        <v>1292</v>
      </c>
      <c r="B6458" s="196" t="s">
        <v>2630</v>
      </c>
      <c r="C6458" s="196" t="s">
        <v>3024</v>
      </c>
      <c r="D6458" s="233" t="s">
        <v>828</v>
      </c>
      <c r="E6458" s="234"/>
      <c r="F6458" s="234"/>
      <c r="G6458" s="234"/>
      <c r="H6458" s="234"/>
      <c r="I6458" s="235"/>
      <c r="J6458" s="196" t="s">
        <v>1</v>
      </c>
    </row>
    <row r="6459" spans="1:10" ht="14.25" customHeight="1" x14ac:dyDescent="0.25">
      <c r="A6459" s="195" t="s">
        <v>74</v>
      </c>
      <c r="B6459" s="195" t="s">
        <v>75</v>
      </c>
      <c r="C6459" s="195" t="s">
        <v>29</v>
      </c>
      <c r="D6459" s="236" t="s">
        <v>30</v>
      </c>
      <c r="E6459" s="237"/>
      <c r="F6459" s="238"/>
      <c r="G6459" s="195" t="s">
        <v>2635</v>
      </c>
      <c r="H6459" s="195" t="s">
        <v>1465</v>
      </c>
      <c r="I6459" s="194" t="s">
        <v>2634</v>
      </c>
      <c r="J6459" s="193" t="s">
        <v>76</v>
      </c>
    </row>
    <row r="6460" spans="1:10" ht="22.9" customHeight="1" x14ac:dyDescent="0.25">
      <c r="A6460" s="192" t="s">
        <v>2643</v>
      </c>
      <c r="B6460" s="192" t="s">
        <v>2630</v>
      </c>
      <c r="C6460" s="192" t="s">
        <v>3014</v>
      </c>
      <c r="D6460" s="230" t="s">
        <v>1972</v>
      </c>
      <c r="E6460" s="231"/>
      <c r="F6460" s="232"/>
      <c r="G6460" s="192" t="s">
        <v>1</v>
      </c>
      <c r="H6460" s="191">
        <v>0.95</v>
      </c>
      <c r="I6460" s="190">
        <v>2.3574999999999999</v>
      </c>
      <c r="J6460" s="189">
        <v>2.2400000000000002</v>
      </c>
    </row>
    <row r="6461" spans="1:10" ht="14.25" customHeight="1" x14ac:dyDescent="0.25">
      <c r="A6461" s="192" t="s">
        <v>2643</v>
      </c>
      <c r="B6461" s="192" t="s">
        <v>2630</v>
      </c>
      <c r="C6461" s="192" t="s">
        <v>3020</v>
      </c>
      <c r="D6461" s="230" t="s">
        <v>2365</v>
      </c>
      <c r="E6461" s="231"/>
      <c r="F6461" s="232"/>
      <c r="G6461" s="192" t="s">
        <v>1</v>
      </c>
      <c r="H6461" s="191">
        <v>1</v>
      </c>
      <c r="I6461" s="190">
        <v>7.2588999999999997</v>
      </c>
      <c r="J6461" s="189">
        <v>7.26</v>
      </c>
    </row>
    <row r="6462" spans="1:10" ht="22.9" customHeight="1" x14ac:dyDescent="0.25">
      <c r="A6462" s="192" t="s">
        <v>2643</v>
      </c>
      <c r="B6462" s="192" t="s">
        <v>2630</v>
      </c>
      <c r="C6462" s="192" t="s">
        <v>3013</v>
      </c>
      <c r="D6462" s="230" t="s">
        <v>2077</v>
      </c>
      <c r="E6462" s="231"/>
      <c r="F6462" s="232"/>
      <c r="G6462" s="192" t="s">
        <v>1</v>
      </c>
      <c r="H6462" s="191">
        <v>0.95</v>
      </c>
      <c r="I6462" s="190">
        <v>1.2233000000000001</v>
      </c>
      <c r="J6462" s="189">
        <v>1.1599999999999999</v>
      </c>
    </row>
    <row r="6463" spans="1:10" ht="14.25" customHeight="1" x14ac:dyDescent="0.25">
      <c r="A6463" s="192" t="s">
        <v>2631</v>
      </c>
      <c r="B6463" s="192" t="s">
        <v>2630</v>
      </c>
      <c r="C6463" s="192" t="s">
        <v>2902</v>
      </c>
      <c r="D6463" s="230" t="s">
        <v>2901</v>
      </c>
      <c r="E6463" s="231"/>
      <c r="F6463" s="232"/>
      <c r="G6463" s="192" t="s">
        <v>0</v>
      </c>
      <c r="H6463" s="191">
        <v>0.43859999999999999</v>
      </c>
      <c r="I6463" s="190">
        <v>6.46</v>
      </c>
      <c r="J6463" s="189">
        <v>6.2</v>
      </c>
    </row>
    <row r="6464" spans="1:10" ht="14.25" customHeight="1" x14ac:dyDescent="0.25">
      <c r="A6464" s="192" t="s">
        <v>2631</v>
      </c>
      <c r="B6464" s="192" t="s">
        <v>2630</v>
      </c>
      <c r="C6464" s="192" t="s">
        <v>2870</v>
      </c>
      <c r="D6464" s="230" t="s">
        <v>2869</v>
      </c>
      <c r="E6464" s="231"/>
      <c r="F6464" s="232"/>
      <c r="G6464" s="192" t="s">
        <v>0</v>
      </c>
      <c r="H6464" s="191">
        <v>0.43859999999999999</v>
      </c>
      <c r="I6464" s="190">
        <v>8.93</v>
      </c>
      <c r="J6464" s="189">
        <v>8.56</v>
      </c>
    </row>
    <row r="6465" spans="1:10" ht="14.25" customHeight="1" x14ac:dyDescent="0.25">
      <c r="A6465" s="239" t="s">
        <v>2627</v>
      </c>
      <c r="B6465" s="240"/>
      <c r="C6465" s="240"/>
      <c r="D6465" s="240"/>
      <c r="E6465" s="241"/>
      <c r="F6465" s="188">
        <v>6.75</v>
      </c>
      <c r="G6465" s="239" t="s">
        <v>2626</v>
      </c>
      <c r="H6465" s="240"/>
      <c r="I6465" s="241"/>
      <c r="J6465" s="188">
        <v>32.49</v>
      </c>
    </row>
    <row r="6466" spans="1:10" ht="14.25" customHeight="1" x14ac:dyDescent="0.25">
      <c r="A6466" s="239" t="s">
        <v>2625</v>
      </c>
      <c r="B6466" s="240"/>
      <c r="C6466" s="240"/>
      <c r="D6466" s="240"/>
      <c r="E6466" s="241"/>
      <c r="F6466" s="188">
        <v>8.01</v>
      </c>
      <c r="G6466" s="239" t="s">
        <v>2624</v>
      </c>
      <c r="H6466" s="240"/>
      <c r="I6466" s="241"/>
      <c r="J6466" s="188">
        <v>7.3</v>
      </c>
    </row>
    <row r="6467" spans="1:10" ht="14.25" customHeight="1" x14ac:dyDescent="0.25">
      <c r="A6467" s="239" t="s">
        <v>2623</v>
      </c>
      <c r="B6467" s="240"/>
      <c r="C6467" s="240"/>
      <c r="D6467" s="240"/>
      <c r="E6467" s="241"/>
      <c r="F6467" s="188">
        <v>14.76</v>
      </c>
      <c r="G6467" s="239" t="s">
        <v>2622</v>
      </c>
      <c r="H6467" s="240"/>
      <c r="I6467" s="241"/>
      <c r="J6467" s="188">
        <v>39.79</v>
      </c>
    </row>
    <row r="6468" spans="1:10" ht="14.25" customHeight="1" x14ac:dyDescent="0.25">
      <c r="A6468" s="196" t="s">
        <v>1293</v>
      </c>
      <c r="B6468" s="196" t="s">
        <v>2630</v>
      </c>
      <c r="C6468" s="196" t="s">
        <v>3023</v>
      </c>
      <c r="D6468" s="233" t="s">
        <v>829</v>
      </c>
      <c r="E6468" s="234"/>
      <c r="F6468" s="234"/>
      <c r="G6468" s="234"/>
      <c r="H6468" s="234"/>
      <c r="I6468" s="235"/>
      <c r="J6468" s="196" t="s">
        <v>1</v>
      </c>
    </row>
    <row r="6469" spans="1:10" ht="14.25" customHeight="1" x14ac:dyDescent="0.25">
      <c r="A6469" s="195" t="s">
        <v>74</v>
      </c>
      <c r="B6469" s="195" t="s">
        <v>75</v>
      </c>
      <c r="C6469" s="195" t="s">
        <v>29</v>
      </c>
      <c r="D6469" s="236" t="s">
        <v>30</v>
      </c>
      <c r="E6469" s="237"/>
      <c r="F6469" s="238"/>
      <c r="G6469" s="195" t="s">
        <v>2635</v>
      </c>
      <c r="H6469" s="195" t="s">
        <v>1465</v>
      </c>
      <c r="I6469" s="194" t="s">
        <v>2634</v>
      </c>
      <c r="J6469" s="193" t="s">
        <v>76</v>
      </c>
    </row>
    <row r="6470" spans="1:10" ht="22.9" customHeight="1" x14ac:dyDescent="0.25">
      <c r="A6470" s="192" t="s">
        <v>2643</v>
      </c>
      <c r="B6470" s="192" t="s">
        <v>2630</v>
      </c>
      <c r="C6470" s="192" t="s">
        <v>3014</v>
      </c>
      <c r="D6470" s="230" t="s">
        <v>1972</v>
      </c>
      <c r="E6470" s="231"/>
      <c r="F6470" s="232"/>
      <c r="G6470" s="192" t="s">
        <v>1</v>
      </c>
      <c r="H6470" s="191">
        <v>0.95</v>
      </c>
      <c r="I6470" s="190">
        <v>2.3574999999999999</v>
      </c>
      <c r="J6470" s="189">
        <v>2.2400000000000002</v>
      </c>
    </row>
    <row r="6471" spans="1:10" ht="14.25" customHeight="1" x14ac:dyDescent="0.25">
      <c r="A6471" s="192" t="s">
        <v>2643</v>
      </c>
      <c r="B6471" s="192" t="s">
        <v>2630</v>
      </c>
      <c r="C6471" s="192" t="s">
        <v>3019</v>
      </c>
      <c r="D6471" s="230" t="s">
        <v>2118</v>
      </c>
      <c r="E6471" s="231"/>
      <c r="F6471" s="232"/>
      <c r="G6471" s="192" t="s">
        <v>1</v>
      </c>
      <c r="H6471" s="191">
        <v>1</v>
      </c>
      <c r="I6471" s="190">
        <v>5.5738000000000003</v>
      </c>
      <c r="J6471" s="189">
        <v>5.57</v>
      </c>
    </row>
    <row r="6472" spans="1:10" ht="22.9" customHeight="1" x14ac:dyDescent="0.25">
      <c r="A6472" s="192" t="s">
        <v>2643</v>
      </c>
      <c r="B6472" s="192" t="s">
        <v>2630</v>
      </c>
      <c r="C6472" s="192" t="s">
        <v>3013</v>
      </c>
      <c r="D6472" s="230" t="s">
        <v>2077</v>
      </c>
      <c r="E6472" s="231"/>
      <c r="F6472" s="232"/>
      <c r="G6472" s="192" t="s">
        <v>1</v>
      </c>
      <c r="H6472" s="191">
        <v>0.95</v>
      </c>
      <c r="I6472" s="190">
        <v>1.2233000000000001</v>
      </c>
      <c r="J6472" s="189">
        <v>1.1599999999999999</v>
      </c>
    </row>
    <row r="6473" spans="1:10" ht="14.25" customHeight="1" x14ac:dyDescent="0.25">
      <c r="A6473" s="192" t="s">
        <v>2643</v>
      </c>
      <c r="B6473" s="192" t="s">
        <v>2630</v>
      </c>
      <c r="C6473" s="192" t="s">
        <v>3016</v>
      </c>
      <c r="D6473" s="230" t="s">
        <v>1850</v>
      </c>
      <c r="E6473" s="231"/>
      <c r="F6473" s="232"/>
      <c r="G6473" s="192" t="s">
        <v>1</v>
      </c>
      <c r="H6473" s="191">
        <v>1</v>
      </c>
      <c r="I6473" s="190">
        <v>6.3433999999999999</v>
      </c>
      <c r="J6473" s="189">
        <v>6.34</v>
      </c>
    </row>
    <row r="6474" spans="1:10" ht="14.25" customHeight="1" x14ac:dyDescent="0.25">
      <c r="A6474" s="192" t="s">
        <v>2631</v>
      </c>
      <c r="B6474" s="192" t="s">
        <v>2630</v>
      </c>
      <c r="C6474" s="192" t="s">
        <v>2902</v>
      </c>
      <c r="D6474" s="230" t="s">
        <v>2901</v>
      </c>
      <c r="E6474" s="231"/>
      <c r="F6474" s="232"/>
      <c r="G6474" s="192" t="s">
        <v>0</v>
      </c>
      <c r="H6474" s="191">
        <v>0.60760000000000003</v>
      </c>
      <c r="I6474" s="190">
        <v>6.46</v>
      </c>
      <c r="J6474" s="189">
        <v>8.58</v>
      </c>
    </row>
    <row r="6475" spans="1:10" ht="14.25" customHeight="1" x14ac:dyDescent="0.25">
      <c r="A6475" s="192" t="s">
        <v>2631</v>
      </c>
      <c r="B6475" s="192" t="s">
        <v>2630</v>
      </c>
      <c r="C6475" s="192" t="s">
        <v>2870</v>
      </c>
      <c r="D6475" s="230" t="s">
        <v>2869</v>
      </c>
      <c r="E6475" s="231"/>
      <c r="F6475" s="232"/>
      <c r="G6475" s="192" t="s">
        <v>0</v>
      </c>
      <c r="H6475" s="191">
        <v>0.60760000000000003</v>
      </c>
      <c r="I6475" s="190">
        <v>8.93</v>
      </c>
      <c r="J6475" s="189">
        <v>11.86</v>
      </c>
    </row>
    <row r="6476" spans="1:10" ht="13.15" customHeight="1" x14ac:dyDescent="0.25"/>
    <row r="6477" spans="1:10" ht="11.25" customHeight="1" x14ac:dyDescent="0.25">
      <c r="A6477" s="242" t="s">
        <v>2621</v>
      </c>
      <c r="B6477" s="242"/>
      <c r="C6477" s="242"/>
      <c r="D6477" s="242"/>
      <c r="E6477" s="242"/>
      <c r="F6477" s="242"/>
      <c r="G6477" s="242"/>
      <c r="H6477" s="242"/>
      <c r="I6477" s="242"/>
      <c r="J6477" s="242"/>
    </row>
    <row r="6478" spans="1:10" ht="11.25" customHeight="1" x14ac:dyDescent="0.25">
      <c r="A6478" s="242" t="s">
        <v>2620</v>
      </c>
      <c r="B6478" s="242"/>
      <c r="C6478" s="242"/>
      <c r="D6478" s="242"/>
      <c r="E6478" s="242"/>
      <c r="F6478" s="242"/>
      <c r="G6478" s="242"/>
      <c r="H6478" s="242"/>
      <c r="I6478" s="242"/>
      <c r="J6478" s="242"/>
    </row>
    <row r="6479" spans="1:10" ht="11.25" customHeight="1" x14ac:dyDescent="0.25">
      <c r="A6479" s="242" t="s">
        <v>2619</v>
      </c>
      <c r="B6479" s="242"/>
      <c r="C6479" s="242"/>
      <c r="D6479" s="242"/>
      <c r="E6479" s="242"/>
      <c r="F6479" s="242"/>
      <c r="G6479" s="242"/>
      <c r="H6479" s="242"/>
      <c r="I6479" s="242"/>
      <c r="J6479" s="242"/>
    </row>
    <row r="6480" spans="1:10" ht="70.900000000000006" customHeight="1" x14ac:dyDescent="0.25"/>
    <row r="6481" spans="1:10" ht="14.25" customHeight="1" x14ac:dyDescent="0.25">
      <c r="A6481" s="210" t="s">
        <v>2673</v>
      </c>
      <c r="B6481" s="211"/>
      <c r="C6481" s="211"/>
      <c r="D6481" s="211"/>
      <c r="E6481" s="211"/>
      <c r="F6481" s="211"/>
      <c r="G6481" s="211"/>
      <c r="H6481" s="211"/>
      <c r="I6481" s="211"/>
      <c r="J6481" s="212"/>
    </row>
    <row r="6482" spans="1:10" ht="14.25" customHeight="1" x14ac:dyDescent="0.25">
      <c r="A6482" s="200" t="s">
        <v>2672</v>
      </c>
      <c r="B6482" s="213" t="s">
        <v>77</v>
      </c>
      <c r="C6482" s="214"/>
      <c r="D6482" s="214"/>
      <c r="E6482" s="214"/>
      <c r="F6482" s="214"/>
      <c r="G6482" s="214"/>
      <c r="H6482" s="215"/>
      <c r="I6482" s="197" t="s">
        <v>2671</v>
      </c>
      <c r="J6482" s="192" t="s">
        <v>3022</v>
      </c>
    </row>
    <row r="6483" spans="1:10" ht="14.25" customHeight="1" x14ac:dyDescent="0.25">
      <c r="A6483" s="200" t="s">
        <v>81</v>
      </c>
      <c r="B6483" s="213" t="s">
        <v>85</v>
      </c>
      <c r="C6483" s="214"/>
      <c r="D6483" s="214"/>
      <c r="E6483" s="214"/>
      <c r="F6483" s="214"/>
      <c r="G6483" s="214"/>
      <c r="H6483" s="215"/>
      <c r="I6483" s="197" t="s">
        <v>2669</v>
      </c>
      <c r="J6483" s="202">
        <v>45477</v>
      </c>
    </row>
    <row r="6484" spans="1:10" ht="14.25" customHeight="1" x14ac:dyDescent="0.25">
      <c r="A6484" s="199" t="s">
        <v>2668</v>
      </c>
      <c r="B6484" s="213" t="s">
        <v>2667</v>
      </c>
      <c r="C6484" s="214"/>
      <c r="D6484" s="214"/>
      <c r="E6484" s="214"/>
      <c r="F6484" s="214"/>
      <c r="G6484" s="214"/>
      <c r="H6484" s="215"/>
      <c r="I6484" s="216" t="s">
        <v>2666</v>
      </c>
      <c r="J6484" s="217"/>
    </row>
    <row r="6485" spans="1:10" ht="14.25" customHeight="1" x14ac:dyDescent="0.25">
      <c r="A6485" s="218" t="s">
        <v>2665</v>
      </c>
      <c r="B6485" s="221" t="s">
        <v>2664</v>
      </c>
      <c r="C6485" s="222"/>
      <c r="D6485" s="222"/>
      <c r="E6485" s="222"/>
      <c r="F6485" s="222"/>
      <c r="G6485" s="222"/>
      <c r="H6485" s="223"/>
      <c r="I6485" s="197" t="s">
        <v>2663</v>
      </c>
      <c r="J6485" s="192" t="s">
        <v>2662</v>
      </c>
    </row>
    <row r="6486" spans="1:10" ht="14.25" customHeight="1" x14ac:dyDescent="0.25">
      <c r="A6486" s="219"/>
      <c r="B6486" s="224"/>
      <c r="C6486" s="225"/>
      <c r="D6486" s="225"/>
      <c r="E6486" s="225"/>
      <c r="F6486" s="225"/>
      <c r="G6486" s="225"/>
      <c r="H6486" s="226"/>
      <c r="I6486" s="198" t="s">
        <v>2661</v>
      </c>
      <c r="J6486" s="192" t="s">
        <v>2660</v>
      </c>
    </row>
    <row r="6487" spans="1:10" ht="14.25" customHeight="1" x14ac:dyDescent="0.25">
      <c r="A6487" s="219"/>
      <c r="B6487" s="224"/>
      <c r="C6487" s="225"/>
      <c r="D6487" s="225"/>
      <c r="E6487" s="225"/>
      <c r="F6487" s="225"/>
      <c r="G6487" s="225"/>
      <c r="H6487" s="226"/>
      <c r="I6487" s="216" t="s">
        <v>27</v>
      </c>
      <c r="J6487" s="217"/>
    </row>
    <row r="6488" spans="1:10" ht="14.25" customHeight="1" x14ac:dyDescent="0.25">
      <c r="A6488" s="219"/>
      <c r="B6488" s="227"/>
      <c r="C6488" s="228"/>
      <c r="D6488" s="228"/>
      <c r="E6488" s="228"/>
      <c r="F6488" s="228"/>
      <c r="G6488" s="228"/>
      <c r="H6488" s="229"/>
      <c r="I6488" s="197" t="s">
        <v>2659</v>
      </c>
      <c r="J6488" s="192" t="s">
        <v>2658</v>
      </c>
    </row>
    <row r="6489" spans="1:10" ht="14.25" customHeight="1" x14ac:dyDescent="0.25">
      <c r="A6489" s="220"/>
      <c r="B6489" s="230" t="s">
        <v>2383</v>
      </c>
      <c r="C6489" s="231"/>
      <c r="D6489" s="232"/>
      <c r="E6489" s="230" t="s">
        <v>2383</v>
      </c>
      <c r="F6489" s="231"/>
      <c r="G6489" s="231"/>
      <c r="H6489" s="232"/>
      <c r="I6489" s="197" t="s">
        <v>2657</v>
      </c>
      <c r="J6489" s="192" t="s">
        <v>2383</v>
      </c>
    </row>
    <row r="6490" spans="1:10" ht="14.25" customHeight="1" x14ac:dyDescent="0.25">
      <c r="A6490" s="197" t="s">
        <v>2656</v>
      </c>
      <c r="B6490" s="230" t="s">
        <v>2655</v>
      </c>
      <c r="C6490" s="231"/>
      <c r="D6490" s="231"/>
      <c r="E6490" s="231"/>
      <c r="F6490" s="231"/>
      <c r="G6490" s="231"/>
      <c r="H6490" s="231"/>
      <c r="I6490" s="231"/>
      <c r="J6490" s="232"/>
    </row>
    <row r="6491" spans="1:10" ht="14.25" customHeight="1" x14ac:dyDescent="0.25">
      <c r="A6491" s="239" t="s">
        <v>2627</v>
      </c>
      <c r="B6491" s="240"/>
      <c r="C6491" s="240"/>
      <c r="D6491" s="240"/>
      <c r="E6491" s="241"/>
      <c r="F6491" s="188">
        <v>9.35</v>
      </c>
      <c r="G6491" s="239" t="s">
        <v>2626</v>
      </c>
      <c r="H6491" s="240"/>
      <c r="I6491" s="241"/>
      <c r="J6491" s="188">
        <v>45.57</v>
      </c>
    </row>
    <row r="6492" spans="1:10" ht="14.25" customHeight="1" x14ac:dyDescent="0.25">
      <c r="A6492" s="239" t="s">
        <v>2625</v>
      </c>
      <c r="B6492" s="240"/>
      <c r="C6492" s="240"/>
      <c r="D6492" s="240"/>
      <c r="E6492" s="241"/>
      <c r="F6492" s="188">
        <v>11.1</v>
      </c>
      <c r="G6492" s="239" t="s">
        <v>2624</v>
      </c>
      <c r="H6492" s="240"/>
      <c r="I6492" s="241"/>
      <c r="J6492" s="188">
        <v>10.24</v>
      </c>
    </row>
    <row r="6493" spans="1:10" ht="14.25" customHeight="1" x14ac:dyDescent="0.25">
      <c r="A6493" s="239" t="s">
        <v>2623</v>
      </c>
      <c r="B6493" s="240"/>
      <c r="C6493" s="240"/>
      <c r="D6493" s="240"/>
      <c r="E6493" s="241"/>
      <c r="F6493" s="188">
        <v>20.45</v>
      </c>
      <c r="G6493" s="239" t="s">
        <v>2622</v>
      </c>
      <c r="H6493" s="240"/>
      <c r="I6493" s="241"/>
      <c r="J6493" s="188">
        <v>55.81</v>
      </c>
    </row>
    <row r="6494" spans="1:10" ht="22.9" customHeight="1" x14ac:dyDescent="0.25">
      <c r="A6494" s="196" t="s">
        <v>1294</v>
      </c>
      <c r="B6494" s="196" t="s">
        <v>2630</v>
      </c>
      <c r="C6494" s="196" t="s">
        <v>3021</v>
      </c>
      <c r="D6494" s="233" t="s">
        <v>830</v>
      </c>
      <c r="E6494" s="234"/>
      <c r="F6494" s="234"/>
      <c r="G6494" s="234"/>
      <c r="H6494" s="234"/>
      <c r="I6494" s="235"/>
      <c r="J6494" s="196" t="s">
        <v>1</v>
      </c>
    </row>
    <row r="6495" spans="1:10" ht="14.25" customHeight="1" x14ac:dyDescent="0.25">
      <c r="A6495" s="195" t="s">
        <v>74</v>
      </c>
      <c r="B6495" s="195" t="s">
        <v>75</v>
      </c>
      <c r="C6495" s="195" t="s">
        <v>29</v>
      </c>
      <c r="D6495" s="236" t="s">
        <v>30</v>
      </c>
      <c r="E6495" s="237"/>
      <c r="F6495" s="238"/>
      <c r="G6495" s="195" t="s">
        <v>2635</v>
      </c>
      <c r="H6495" s="195" t="s">
        <v>1465</v>
      </c>
      <c r="I6495" s="194" t="s">
        <v>2634</v>
      </c>
      <c r="J6495" s="193" t="s">
        <v>76</v>
      </c>
    </row>
    <row r="6496" spans="1:10" ht="22.9" customHeight="1" x14ac:dyDescent="0.25">
      <c r="A6496" s="192" t="s">
        <v>2643</v>
      </c>
      <c r="B6496" s="192" t="s">
        <v>2630</v>
      </c>
      <c r="C6496" s="192" t="s">
        <v>3014</v>
      </c>
      <c r="D6496" s="230" t="s">
        <v>1972</v>
      </c>
      <c r="E6496" s="231"/>
      <c r="F6496" s="232"/>
      <c r="G6496" s="192" t="s">
        <v>1</v>
      </c>
      <c r="H6496" s="191">
        <v>0.95</v>
      </c>
      <c r="I6496" s="190">
        <v>2.3574999999999999</v>
      </c>
      <c r="J6496" s="189">
        <v>2.2400000000000002</v>
      </c>
    </row>
    <row r="6497" spans="1:10" ht="14.25" customHeight="1" x14ac:dyDescent="0.25">
      <c r="A6497" s="192" t="s">
        <v>2643</v>
      </c>
      <c r="B6497" s="192" t="s">
        <v>2630</v>
      </c>
      <c r="C6497" s="192" t="s">
        <v>3020</v>
      </c>
      <c r="D6497" s="230" t="s">
        <v>2365</v>
      </c>
      <c r="E6497" s="231"/>
      <c r="F6497" s="232"/>
      <c r="G6497" s="192" t="s">
        <v>1</v>
      </c>
      <c r="H6497" s="191">
        <v>1</v>
      </c>
      <c r="I6497" s="190">
        <v>7.2588999999999997</v>
      </c>
      <c r="J6497" s="189">
        <v>7.26</v>
      </c>
    </row>
    <row r="6498" spans="1:10" ht="14.25" customHeight="1" x14ac:dyDescent="0.25">
      <c r="A6498" s="192" t="s">
        <v>2643</v>
      </c>
      <c r="B6498" s="192" t="s">
        <v>2630</v>
      </c>
      <c r="C6498" s="192" t="s">
        <v>3019</v>
      </c>
      <c r="D6498" s="230" t="s">
        <v>2118</v>
      </c>
      <c r="E6498" s="231"/>
      <c r="F6498" s="232"/>
      <c r="G6498" s="192" t="s">
        <v>1</v>
      </c>
      <c r="H6498" s="191">
        <v>2</v>
      </c>
      <c r="I6498" s="190">
        <v>5.5738000000000003</v>
      </c>
      <c r="J6498" s="189">
        <v>11.15</v>
      </c>
    </row>
    <row r="6499" spans="1:10" ht="22.9" customHeight="1" x14ac:dyDescent="0.25">
      <c r="A6499" s="192" t="s">
        <v>2643</v>
      </c>
      <c r="B6499" s="192" t="s">
        <v>2630</v>
      </c>
      <c r="C6499" s="192" t="s">
        <v>3013</v>
      </c>
      <c r="D6499" s="230" t="s">
        <v>2077</v>
      </c>
      <c r="E6499" s="231"/>
      <c r="F6499" s="232"/>
      <c r="G6499" s="192" t="s">
        <v>1</v>
      </c>
      <c r="H6499" s="191">
        <v>0.95</v>
      </c>
      <c r="I6499" s="190">
        <v>1.2233000000000001</v>
      </c>
      <c r="J6499" s="189">
        <v>1.1599999999999999</v>
      </c>
    </row>
    <row r="6500" spans="1:10" ht="14.25" customHeight="1" x14ac:dyDescent="0.25">
      <c r="A6500" s="192" t="s">
        <v>2631</v>
      </c>
      <c r="B6500" s="192" t="s">
        <v>2630</v>
      </c>
      <c r="C6500" s="192" t="s">
        <v>2902</v>
      </c>
      <c r="D6500" s="230" t="s">
        <v>2901</v>
      </c>
      <c r="E6500" s="231"/>
      <c r="F6500" s="232"/>
      <c r="G6500" s="192" t="s">
        <v>0</v>
      </c>
      <c r="H6500" s="191">
        <v>0.77759999999999996</v>
      </c>
      <c r="I6500" s="190">
        <v>6.46</v>
      </c>
      <c r="J6500" s="189">
        <v>10.98</v>
      </c>
    </row>
    <row r="6501" spans="1:10" ht="14.25" customHeight="1" x14ac:dyDescent="0.25">
      <c r="A6501" s="192" t="s">
        <v>2631</v>
      </c>
      <c r="B6501" s="192" t="s">
        <v>2630</v>
      </c>
      <c r="C6501" s="192" t="s">
        <v>2870</v>
      </c>
      <c r="D6501" s="230" t="s">
        <v>2869</v>
      </c>
      <c r="E6501" s="231"/>
      <c r="F6501" s="232"/>
      <c r="G6501" s="192" t="s">
        <v>0</v>
      </c>
      <c r="H6501" s="191">
        <v>0.77759999999999996</v>
      </c>
      <c r="I6501" s="190">
        <v>8.93</v>
      </c>
      <c r="J6501" s="189">
        <v>15.18</v>
      </c>
    </row>
    <row r="6502" spans="1:10" ht="14.25" customHeight="1" x14ac:dyDescent="0.25">
      <c r="A6502" s="239" t="s">
        <v>2627</v>
      </c>
      <c r="B6502" s="240"/>
      <c r="C6502" s="240"/>
      <c r="D6502" s="240"/>
      <c r="E6502" s="241"/>
      <c r="F6502" s="188">
        <v>11.97</v>
      </c>
      <c r="G6502" s="239" t="s">
        <v>2626</v>
      </c>
      <c r="H6502" s="240"/>
      <c r="I6502" s="241"/>
      <c r="J6502" s="188">
        <v>60.52</v>
      </c>
    </row>
    <row r="6503" spans="1:10" ht="14.25" customHeight="1" x14ac:dyDescent="0.25">
      <c r="A6503" s="239" t="s">
        <v>2625</v>
      </c>
      <c r="B6503" s="240"/>
      <c r="C6503" s="240"/>
      <c r="D6503" s="240"/>
      <c r="E6503" s="241"/>
      <c r="F6503" s="188">
        <v>14.2</v>
      </c>
      <c r="G6503" s="239" t="s">
        <v>2624</v>
      </c>
      <c r="H6503" s="240"/>
      <c r="I6503" s="241"/>
      <c r="J6503" s="188">
        <v>13.6</v>
      </c>
    </row>
    <row r="6504" spans="1:10" ht="14.25" customHeight="1" x14ac:dyDescent="0.25">
      <c r="A6504" s="239" t="s">
        <v>2623</v>
      </c>
      <c r="B6504" s="240"/>
      <c r="C6504" s="240"/>
      <c r="D6504" s="240"/>
      <c r="E6504" s="241"/>
      <c r="F6504" s="188">
        <v>26.17</v>
      </c>
      <c r="G6504" s="239" t="s">
        <v>2622</v>
      </c>
      <c r="H6504" s="240"/>
      <c r="I6504" s="241"/>
      <c r="J6504" s="188">
        <v>74.12</v>
      </c>
    </row>
    <row r="6505" spans="1:10" ht="22.9" customHeight="1" x14ac:dyDescent="0.25">
      <c r="A6505" s="196" t="s">
        <v>1295</v>
      </c>
      <c r="B6505" s="196" t="s">
        <v>2630</v>
      </c>
      <c r="C6505" s="196" t="s">
        <v>3018</v>
      </c>
      <c r="D6505" s="233" t="s">
        <v>831</v>
      </c>
      <c r="E6505" s="234"/>
      <c r="F6505" s="234"/>
      <c r="G6505" s="234"/>
      <c r="H6505" s="234"/>
      <c r="I6505" s="235"/>
      <c r="J6505" s="196" t="s">
        <v>1</v>
      </c>
    </row>
    <row r="6506" spans="1:10" ht="14.25" customHeight="1" x14ac:dyDescent="0.25">
      <c r="A6506" s="195" t="s">
        <v>74</v>
      </c>
      <c r="B6506" s="195" t="s">
        <v>75</v>
      </c>
      <c r="C6506" s="195" t="s">
        <v>29</v>
      </c>
      <c r="D6506" s="236" t="s">
        <v>30</v>
      </c>
      <c r="E6506" s="237"/>
      <c r="F6506" s="238"/>
      <c r="G6506" s="195" t="s">
        <v>2635</v>
      </c>
      <c r="H6506" s="195" t="s">
        <v>1465</v>
      </c>
      <c r="I6506" s="194" t="s">
        <v>2634</v>
      </c>
      <c r="J6506" s="193" t="s">
        <v>76</v>
      </c>
    </row>
    <row r="6507" spans="1:10" ht="22.9" customHeight="1" x14ac:dyDescent="0.25">
      <c r="A6507" s="192" t="s">
        <v>2643</v>
      </c>
      <c r="B6507" s="192" t="s">
        <v>2630</v>
      </c>
      <c r="C6507" s="192" t="s">
        <v>3014</v>
      </c>
      <c r="D6507" s="230" t="s">
        <v>1972</v>
      </c>
      <c r="E6507" s="231"/>
      <c r="F6507" s="232"/>
      <c r="G6507" s="192" t="s">
        <v>1</v>
      </c>
      <c r="H6507" s="191">
        <v>0.9</v>
      </c>
      <c r="I6507" s="190">
        <v>2.3574999999999999</v>
      </c>
      <c r="J6507" s="189">
        <v>2.12</v>
      </c>
    </row>
    <row r="6508" spans="1:10" ht="22.9" customHeight="1" x14ac:dyDescent="0.25">
      <c r="A6508" s="192" t="s">
        <v>2643</v>
      </c>
      <c r="B6508" s="192" t="s">
        <v>2630</v>
      </c>
      <c r="C6508" s="192" t="s">
        <v>3013</v>
      </c>
      <c r="D6508" s="230" t="s">
        <v>2077</v>
      </c>
      <c r="E6508" s="231"/>
      <c r="F6508" s="232"/>
      <c r="G6508" s="192" t="s">
        <v>1</v>
      </c>
      <c r="H6508" s="191">
        <v>0.9</v>
      </c>
      <c r="I6508" s="190">
        <v>1.2233000000000001</v>
      </c>
      <c r="J6508" s="189">
        <v>1.1000000000000001</v>
      </c>
    </row>
    <row r="6509" spans="1:10" ht="14.25" customHeight="1" x14ac:dyDescent="0.25">
      <c r="A6509" s="192" t="s">
        <v>2643</v>
      </c>
      <c r="B6509" s="192" t="s">
        <v>2630</v>
      </c>
      <c r="C6509" s="192" t="s">
        <v>3016</v>
      </c>
      <c r="D6509" s="230" t="s">
        <v>1850</v>
      </c>
      <c r="E6509" s="231"/>
      <c r="F6509" s="232"/>
      <c r="G6509" s="192" t="s">
        <v>1</v>
      </c>
      <c r="H6509" s="191">
        <v>2</v>
      </c>
      <c r="I6509" s="190">
        <v>6.3433999999999999</v>
      </c>
      <c r="J6509" s="189">
        <v>12.69</v>
      </c>
    </row>
    <row r="6510" spans="1:10" ht="14.25" customHeight="1" x14ac:dyDescent="0.25">
      <c r="A6510" s="192" t="s">
        <v>2631</v>
      </c>
      <c r="B6510" s="192" t="s">
        <v>2630</v>
      </c>
      <c r="C6510" s="192" t="s">
        <v>2902</v>
      </c>
      <c r="D6510" s="230" t="s">
        <v>2901</v>
      </c>
      <c r="E6510" s="231"/>
      <c r="F6510" s="232"/>
      <c r="G6510" s="192" t="s">
        <v>0</v>
      </c>
      <c r="H6510" s="191">
        <v>0.68720000000000003</v>
      </c>
      <c r="I6510" s="190">
        <v>6.46</v>
      </c>
      <c r="J6510" s="189">
        <v>9.7100000000000009</v>
      </c>
    </row>
    <row r="6511" spans="1:10" ht="14.25" customHeight="1" x14ac:dyDescent="0.25">
      <c r="A6511" s="192" t="s">
        <v>2631</v>
      </c>
      <c r="B6511" s="192" t="s">
        <v>2630</v>
      </c>
      <c r="C6511" s="192" t="s">
        <v>2870</v>
      </c>
      <c r="D6511" s="230" t="s">
        <v>2869</v>
      </c>
      <c r="E6511" s="231"/>
      <c r="F6511" s="232"/>
      <c r="G6511" s="192" t="s">
        <v>0</v>
      </c>
      <c r="H6511" s="191">
        <v>0.68720000000000003</v>
      </c>
      <c r="I6511" s="190">
        <v>8.93</v>
      </c>
      <c r="J6511" s="189">
        <v>13.42</v>
      </c>
    </row>
    <row r="6512" spans="1:10" ht="14.25" customHeight="1" x14ac:dyDescent="0.25">
      <c r="A6512" s="239" t="s">
        <v>2627</v>
      </c>
      <c r="B6512" s="240"/>
      <c r="C6512" s="240"/>
      <c r="D6512" s="240"/>
      <c r="E6512" s="241"/>
      <c r="F6512" s="188">
        <v>10.57</v>
      </c>
      <c r="G6512" s="239" t="s">
        <v>2626</v>
      </c>
      <c r="H6512" s="240"/>
      <c r="I6512" s="241"/>
      <c r="J6512" s="188">
        <v>50.12</v>
      </c>
    </row>
    <row r="6513" spans="1:10" ht="14.25" customHeight="1" x14ac:dyDescent="0.25">
      <c r="A6513" s="239" t="s">
        <v>2625</v>
      </c>
      <c r="B6513" s="240"/>
      <c r="C6513" s="240"/>
      <c r="D6513" s="240"/>
      <c r="E6513" s="241"/>
      <c r="F6513" s="188">
        <v>12.56</v>
      </c>
      <c r="G6513" s="239" t="s">
        <v>2624</v>
      </c>
      <c r="H6513" s="240"/>
      <c r="I6513" s="241"/>
      <c r="J6513" s="188">
        <v>11.26</v>
      </c>
    </row>
    <row r="6514" spans="1:10" ht="14.25" customHeight="1" x14ac:dyDescent="0.25">
      <c r="A6514" s="239" t="s">
        <v>2623</v>
      </c>
      <c r="B6514" s="240"/>
      <c r="C6514" s="240"/>
      <c r="D6514" s="240"/>
      <c r="E6514" s="241"/>
      <c r="F6514" s="188">
        <v>23.13</v>
      </c>
      <c r="G6514" s="239" t="s">
        <v>2622</v>
      </c>
      <c r="H6514" s="240"/>
      <c r="I6514" s="241"/>
      <c r="J6514" s="188">
        <v>61.38</v>
      </c>
    </row>
    <row r="6515" spans="1:10" ht="14.25" customHeight="1" x14ac:dyDescent="0.25">
      <c r="A6515" s="196" t="s">
        <v>1296</v>
      </c>
      <c r="B6515" s="196" t="s">
        <v>2630</v>
      </c>
      <c r="C6515" s="196" t="s">
        <v>3017</v>
      </c>
      <c r="D6515" s="233" t="s">
        <v>832</v>
      </c>
      <c r="E6515" s="234"/>
      <c r="F6515" s="234"/>
      <c r="G6515" s="234"/>
      <c r="H6515" s="234"/>
      <c r="I6515" s="235"/>
      <c r="J6515" s="196" t="s">
        <v>1</v>
      </c>
    </row>
    <row r="6516" spans="1:10" ht="14.25" customHeight="1" x14ac:dyDescent="0.25">
      <c r="A6516" s="195" t="s">
        <v>74</v>
      </c>
      <c r="B6516" s="195" t="s">
        <v>75</v>
      </c>
      <c r="C6516" s="195" t="s">
        <v>29</v>
      </c>
      <c r="D6516" s="236" t="s">
        <v>30</v>
      </c>
      <c r="E6516" s="237"/>
      <c r="F6516" s="238"/>
      <c r="G6516" s="195" t="s">
        <v>2635</v>
      </c>
      <c r="H6516" s="195" t="s">
        <v>1465</v>
      </c>
      <c r="I6516" s="194" t="s">
        <v>2634</v>
      </c>
      <c r="J6516" s="193" t="s">
        <v>76</v>
      </c>
    </row>
    <row r="6517" spans="1:10" ht="22.9" customHeight="1" x14ac:dyDescent="0.25">
      <c r="A6517" s="192" t="s">
        <v>2643</v>
      </c>
      <c r="B6517" s="192" t="s">
        <v>2630</v>
      </c>
      <c r="C6517" s="192" t="s">
        <v>3014</v>
      </c>
      <c r="D6517" s="230" t="s">
        <v>1972</v>
      </c>
      <c r="E6517" s="231"/>
      <c r="F6517" s="232"/>
      <c r="G6517" s="192" t="s">
        <v>1</v>
      </c>
      <c r="H6517" s="191">
        <v>0.95</v>
      </c>
      <c r="I6517" s="190">
        <v>2.3574999999999999</v>
      </c>
      <c r="J6517" s="189">
        <v>2.2400000000000002</v>
      </c>
    </row>
    <row r="6518" spans="1:10" ht="22.9" customHeight="1" x14ac:dyDescent="0.25">
      <c r="A6518" s="192" t="s">
        <v>2643</v>
      </c>
      <c r="B6518" s="192" t="s">
        <v>2630</v>
      </c>
      <c r="C6518" s="192" t="s">
        <v>3013</v>
      </c>
      <c r="D6518" s="230" t="s">
        <v>2077</v>
      </c>
      <c r="E6518" s="231"/>
      <c r="F6518" s="232"/>
      <c r="G6518" s="192" t="s">
        <v>1</v>
      </c>
      <c r="H6518" s="191">
        <v>0.95</v>
      </c>
      <c r="I6518" s="190">
        <v>1.2233000000000001</v>
      </c>
      <c r="J6518" s="189">
        <v>1.1599999999999999</v>
      </c>
    </row>
    <row r="6519" spans="1:10" ht="14.25" customHeight="1" x14ac:dyDescent="0.25">
      <c r="A6519" s="192" t="s">
        <v>2643</v>
      </c>
      <c r="B6519" s="192" t="s">
        <v>2630</v>
      </c>
      <c r="C6519" s="192" t="s">
        <v>3016</v>
      </c>
      <c r="D6519" s="230" t="s">
        <v>1850</v>
      </c>
      <c r="E6519" s="231"/>
      <c r="F6519" s="232"/>
      <c r="G6519" s="192" t="s">
        <v>1</v>
      </c>
      <c r="H6519" s="191">
        <v>1</v>
      </c>
      <c r="I6519" s="190">
        <v>6.3433999999999999</v>
      </c>
      <c r="J6519" s="189">
        <v>6.34</v>
      </c>
    </row>
    <row r="6520" spans="1:10" ht="14.25" customHeight="1" x14ac:dyDescent="0.25">
      <c r="A6520" s="192" t="s">
        <v>2631</v>
      </c>
      <c r="B6520" s="192" t="s">
        <v>2630</v>
      </c>
      <c r="C6520" s="192" t="s">
        <v>2902</v>
      </c>
      <c r="D6520" s="230" t="s">
        <v>2901</v>
      </c>
      <c r="E6520" s="231"/>
      <c r="F6520" s="232"/>
      <c r="G6520" s="192" t="s">
        <v>0</v>
      </c>
      <c r="H6520" s="191">
        <v>0.43859999999999999</v>
      </c>
      <c r="I6520" s="190">
        <v>6.46</v>
      </c>
      <c r="J6520" s="189">
        <v>6.2</v>
      </c>
    </row>
    <row r="6521" spans="1:10" ht="14.25" customHeight="1" x14ac:dyDescent="0.25">
      <c r="A6521" s="192" t="s">
        <v>2631</v>
      </c>
      <c r="B6521" s="192" t="s">
        <v>2630</v>
      </c>
      <c r="C6521" s="192" t="s">
        <v>2870</v>
      </c>
      <c r="D6521" s="230" t="s">
        <v>2869</v>
      </c>
      <c r="E6521" s="231"/>
      <c r="F6521" s="232"/>
      <c r="G6521" s="192" t="s">
        <v>0</v>
      </c>
      <c r="H6521" s="191">
        <v>0.43859999999999999</v>
      </c>
      <c r="I6521" s="190">
        <v>8.93</v>
      </c>
      <c r="J6521" s="189">
        <v>8.56</v>
      </c>
    </row>
    <row r="6522" spans="1:10" ht="14.25" customHeight="1" x14ac:dyDescent="0.25">
      <c r="A6522" s="239" t="s">
        <v>2627</v>
      </c>
      <c r="B6522" s="240"/>
      <c r="C6522" s="240"/>
      <c r="D6522" s="240"/>
      <c r="E6522" s="241"/>
      <c r="F6522" s="188">
        <v>6.75</v>
      </c>
      <c r="G6522" s="239" t="s">
        <v>2626</v>
      </c>
      <c r="H6522" s="240"/>
      <c r="I6522" s="241"/>
      <c r="J6522" s="188">
        <v>31.58</v>
      </c>
    </row>
    <row r="6523" spans="1:10" ht="14.25" customHeight="1" x14ac:dyDescent="0.25">
      <c r="A6523" s="239" t="s">
        <v>2625</v>
      </c>
      <c r="B6523" s="240"/>
      <c r="C6523" s="240"/>
      <c r="D6523" s="240"/>
      <c r="E6523" s="241"/>
      <c r="F6523" s="188">
        <v>8.01</v>
      </c>
      <c r="G6523" s="239" t="s">
        <v>2624</v>
      </c>
      <c r="H6523" s="240"/>
      <c r="I6523" s="241"/>
      <c r="J6523" s="188">
        <v>7.1</v>
      </c>
    </row>
    <row r="6524" spans="1:10" ht="14.25" customHeight="1" x14ac:dyDescent="0.25">
      <c r="A6524" s="239" t="s">
        <v>2623</v>
      </c>
      <c r="B6524" s="240"/>
      <c r="C6524" s="240"/>
      <c r="D6524" s="240"/>
      <c r="E6524" s="241"/>
      <c r="F6524" s="188">
        <v>14.76</v>
      </c>
      <c r="G6524" s="239" t="s">
        <v>2622</v>
      </c>
      <c r="H6524" s="240"/>
      <c r="I6524" s="241"/>
      <c r="J6524" s="188">
        <v>38.68</v>
      </c>
    </row>
    <row r="6525" spans="1:10" ht="14.25" customHeight="1" x14ac:dyDescent="0.25">
      <c r="A6525" s="196" t="s">
        <v>1297</v>
      </c>
      <c r="B6525" s="196" t="s">
        <v>2630</v>
      </c>
      <c r="C6525" s="196" t="s">
        <v>3015</v>
      </c>
      <c r="D6525" s="233" t="s">
        <v>833</v>
      </c>
      <c r="E6525" s="234"/>
      <c r="F6525" s="234"/>
      <c r="G6525" s="234"/>
      <c r="H6525" s="234"/>
      <c r="I6525" s="235"/>
      <c r="J6525" s="196" t="s">
        <v>1</v>
      </c>
    </row>
    <row r="6526" spans="1:10" ht="14.25" customHeight="1" x14ac:dyDescent="0.25">
      <c r="A6526" s="195" t="s">
        <v>74</v>
      </c>
      <c r="B6526" s="195" t="s">
        <v>75</v>
      </c>
      <c r="C6526" s="195" t="s">
        <v>29</v>
      </c>
      <c r="D6526" s="236" t="s">
        <v>30</v>
      </c>
      <c r="E6526" s="237"/>
      <c r="F6526" s="238"/>
      <c r="G6526" s="195" t="s">
        <v>2635</v>
      </c>
      <c r="H6526" s="195" t="s">
        <v>1465</v>
      </c>
      <c r="I6526" s="194" t="s">
        <v>2634</v>
      </c>
      <c r="J6526" s="193" t="s">
        <v>76</v>
      </c>
    </row>
    <row r="6527" spans="1:10" ht="22.9" customHeight="1" x14ac:dyDescent="0.25">
      <c r="A6527" s="192" t="s">
        <v>2643</v>
      </c>
      <c r="B6527" s="192" t="s">
        <v>2630</v>
      </c>
      <c r="C6527" s="192" t="s">
        <v>3014</v>
      </c>
      <c r="D6527" s="230" t="s">
        <v>1972</v>
      </c>
      <c r="E6527" s="231"/>
      <c r="F6527" s="232"/>
      <c r="G6527" s="192" t="s">
        <v>1</v>
      </c>
      <c r="H6527" s="191">
        <v>0.95</v>
      </c>
      <c r="I6527" s="190">
        <v>2.3574999999999999</v>
      </c>
      <c r="J6527" s="189">
        <v>2.2400000000000002</v>
      </c>
    </row>
    <row r="6528" spans="1:10" ht="22.9" customHeight="1" x14ac:dyDescent="0.25">
      <c r="A6528" s="192" t="s">
        <v>2643</v>
      </c>
      <c r="B6528" s="192" t="s">
        <v>2630</v>
      </c>
      <c r="C6528" s="192" t="s">
        <v>3013</v>
      </c>
      <c r="D6528" s="230" t="s">
        <v>2077</v>
      </c>
      <c r="E6528" s="231"/>
      <c r="F6528" s="232"/>
      <c r="G6528" s="192" t="s">
        <v>1</v>
      </c>
      <c r="H6528" s="191">
        <v>0.95</v>
      </c>
      <c r="I6528" s="190">
        <v>1.2233000000000001</v>
      </c>
      <c r="J6528" s="189">
        <v>1.1599999999999999</v>
      </c>
    </row>
    <row r="6529" spans="1:10" ht="14.25" customHeight="1" x14ac:dyDescent="0.25">
      <c r="A6529" s="192" t="s">
        <v>2643</v>
      </c>
      <c r="B6529" s="192" t="s">
        <v>2630</v>
      </c>
      <c r="C6529" s="192" t="s">
        <v>3012</v>
      </c>
      <c r="D6529" s="230" t="s">
        <v>1990</v>
      </c>
      <c r="E6529" s="231"/>
      <c r="F6529" s="232"/>
      <c r="G6529" s="192" t="s">
        <v>1</v>
      </c>
      <c r="H6529" s="191">
        <v>1</v>
      </c>
      <c r="I6529" s="190">
        <v>8.1096000000000004</v>
      </c>
      <c r="J6529" s="189">
        <v>8.11</v>
      </c>
    </row>
    <row r="6530" spans="1:10" ht="14.25" customHeight="1" x14ac:dyDescent="0.25">
      <c r="A6530" s="192" t="s">
        <v>2631</v>
      </c>
      <c r="B6530" s="192" t="s">
        <v>2630</v>
      </c>
      <c r="C6530" s="192" t="s">
        <v>2902</v>
      </c>
      <c r="D6530" s="230" t="s">
        <v>2901</v>
      </c>
      <c r="E6530" s="231"/>
      <c r="F6530" s="232"/>
      <c r="G6530" s="192" t="s">
        <v>0</v>
      </c>
      <c r="H6530" s="191">
        <v>0.43859999999999999</v>
      </c>
      <c r="I6530" s="190">
        <v>6.46</v>
      </c>
      <c r="J6530" s="189">
        <v>6.2</v>
      </c>
    </row>
    <row r="6531" spans="1:10" ht="14.25" customHeight="1" x14ac:dyDescent="0.25">
      <c r="A6531" s="192" t="s">
        <v>2631</v>
      </c>
      <c r="B6531" s="192" t="s">
        <v>2630</v>
      </c>
      <c r="C6531" s="192" t="s">
        <v>2870</v>
      </c>
      <c r="D6531" s="230" t="s">
        <v>2869</v>
      </c>
      <c r="E6531" s="231"/>
      <c r="F6531" s="232"/>
      <c r="G6531" s="192" t="s">
        <v>0</v>
      </c>
      <c r="H6531" s="191">
        <v>0.43859999999999999</v>
      </c>
      <c r="I6531" s="190">
        <v>8.93</v>
      </c>
      <c r="J6531" s="189">
        <v>8.56</v>
      </c>
    </row>
    <row r="6532" spans="1:10" ht="14.25" customHeight="1" x14ac:dyDescent="0.25">
      <c r="A6532" s="239" t="s">
        <v>2627</v>
      </c>
      <c r="B6532" s="240"/>
      <c r="C6532" s="240"/>
      <c r="D6532" s="240"/>
      <c r="E6532" s="241"/>
      <c r="F6532" s="188">
        <v>6.75</v>
      </c>
      <c r="G6532" s="239" t="s">
        <v>2626</v>
      </c>
      <c r="H6532" s="240"/>
      <c r="I6532" s="241"/>
      <c r="J6532" s="188">
        <v>33.340000000000003</v>
      </c>
    </row>
    <row r="6533" spans="1:10" ht="14.25" customHeight="1" x14ac:dyDescent="0.25">
      <c r="A6533" s="239" t="s">
        <v>2625</v>
      </c>
      <c r="B6533" s="240"/>
      <c r="C6533" s="240"/>
      <c r="D6533" s="240"/>
      <c r="E6533" s="241"/>
      <c r="F6533" s="188">
        <v>8.01</v>
      </c>
      <c r="G6533" s="239" t="s">
        <v>2624</v>
      </c>
      <c r="H6533" s="240"/>
      <c r="I6533" s="241"/>
      <c r="J6533" s="188">
        <v>7.49</v>
      </c>
    </row>
    <row r="6534" spans="1:10" ht="14.25" customHeight="1" x14ac:dyDescent="0.25">
      <c r="A6534" s="239" t="s">
        <v>2623</v>
      </c>
      <c r="B6534" s="240"/>
      <c r="C6534" s="240"/>
      <c r="D6534" s="240"/>
      <c r="E6534" s="241"/>
      <c r="F6534" s="188">
        <v>14.76</v>
      </c>
      <c r="G6534" s="239" t="s">
        <v>2622</v>
      </c>
      <c r="H6534" s="240"/>
      <c r="I6534" s="241"/>
      <c r="J6534" s="188">
        <v>40.83</v>
      </c>
    </row>
    <row r="6535" spans="1:10" ht="14.25" customHeight="1" x14ac:dyDescent="0.25">
      <c r="A6535" s="196" t="s">
        <v>1298</v>
      </c>
      <c r="B6535" s="196" t="s">
        <v>2642</v>
      </c>
      <c r="C6535" s="196" t="s">
        <v>3011</v>
      </c>
      <c r="D6535" s="233" t="s">
        <v>834</v>
      </c>
      <c r="E6535" s="234"/>
      <c r="F6535" s="234"/>
      <c r="G6535" s="234"/>
      <c r="H6535" s="234"/>
      <c r="I6535" s="235"/>
      <c r="J6535" s="196" t="s">
        <v>1</v>
      </c>
    </row>
    <row r="6536" spans="1:10" ht="14.25" customHeight="1" x14ac:dyDescent="0.25">
      <c r="A6536" s="195" t="s">
        <v>74</v>
      </c>
      <c r="B6536" s="195" t="s">
        <v>75</v>
      </c>
      <c r="C6536" s="195" t="s">
        <v>29</v>
      </c>
      <c r="D6536" s="236" t="s">
        <v>30</v>
      </c>
      <c r="E6536" s="237"/>
      <c r="F6536" s="238"/>
      <c r="G6536" s="195" t="s">
        <v>2635</v>
      </c>
      <c r="H6536" s="195" t="s">
        <v>1465</v>
      </c>
      <c r="I6536" s="194" t="s">
        <v>2634</v>
      </c>
      <c r="J6536" s="193" t="s">
        <v>76</v>
      </c>
    </row>
    <row r="6537" spans="1:10" ht="14.25" customHeight="1" x14ac:dyDescent="0.25">
      <c r="A6537" s="192" t="s">
        <v>2643</v>
      </c>
      <c r="B6537" s="192" t="s">
        <v>2642</v>
      </c>
      <c r="C6537" s="192" t="s">
        <v>2519</v>
      </c>
      <c r="D6537" s="230" t="s">
        <v>834</v>
      </c>
      <c r="E6537" s="231"/>
      <c r="F6537" s="232"/>
      <c r="G6537" s="192" t="s">
        <v>1</v>
      </c>
      <c r="H6537" s="191">
        <v>1</v>
      </c>
      <c r="I6537" s="190">
        <v>14.930999999999999</v>
      </c>
      <c r="J6537" s="189">
        <v>14.93</v>
      </c>
    </row>
    <row r="6538" spans="1:10" ht="14.25" customHeight="1" x14ac:dyDescent="0.25">
      <c r="A6538" s="192" t="s">
        <v>2631</v>
      </c>
      <c r="B6538" s="192" t="s">
        <v>2630</v>
      </c>
      <c r="C6538" s="192" t="s">
        <v>2902</v>
      </c>
      <c r="D6538" s="230" t="s">
        <v>2901</v>
      </c>
      <c r="E6538" s="231"/>
      <c r="F6538" s="232"/>
      <c r="G6538" s="192" t="s">
        <v>0</v>
      </c>
      <c r="H6538" s="191">
        <v>1.0371561</v>
      </c>
      <c r="I6538" s="190">
        <v>6.46</v>
      </c>
      <c r="J6538" s="189">
        <v>14.65</v>
      </c>
    </row>
    <row r="6539" spans="1:10" ht="14.25" customHeight="1" x14ac:dyDescent="0.25">
      <c r="A6539" s="192" t="s">
        <v>2631</v>
      </c>
      <c r="B6539" s="192" t="s">
        <v>2630</v>
      </c>
      <c r="C6539" s="192" t="s">
        <v>2870</v>
      </c>
      <c r="D6539" s="230" t="s">
        <v>2869</v>
      </c>
      <c r="E6539" s="231"/>
      <c r="F6539" s="232"/>
      <c r="G6539" s="192" t="s">
        <v>0</v>
      </c>
      <c r="H6539" s="191">
        <v>1.0371561</v>
      </c>
      <c r="I6539" s="190">
        <v>8.93</v>
      </c>
      <c r="J6539" s="189">
        <v>20.25</v>
      </c>
    </row>
    <row r="6540" spans="1:10" ht="14.25" customHeight="1" x14ac:dyDescent="0.25">
      <c r="A6540" s="239" t="s">
        <v>2627</v>
      </c>
      <c r="B6540" s="240"/>
      <c r="C6540" s="240"/>
      <c r="D6540" s="240"/>
      <c r="E6540" s="241"/>
      <c r="F6540" s="188">
        <v>15.96</v>
      </c>
      <c r="G6540" s="239" t="s">
        <v>2626</v>
      </c>
      <c r="H6540" s="240"/>
      <c r="I6540" s="241"/>
      <c r="J6540" s="188">
        <v>66.58</v>
      </c>
    </row>
    <row r="6541" spans="1:10" ht="14.25" customHeight="1" x14ac:dyDescent="0.25">
      <c r="A6541" s="239" t="s">
        <v>2625</v>
      </c>
      <c r="B6541" s="240"/>
      <c r="C6541" s="240"/>
      <c r="D6541" s="240"/>
      <c r="E6541" s="241"/>
      <c r="F6541" s="188">
        <v>18.95</v>
      </c>
      <c r="G6541" s="239" t="s">
        <v>2624</v>
      </c>
      <c r="H6541" s="240"/>
      <c r="I6541" s="241"/>
      <c r="J6541" s="188">
        <v>14.96</v>
      </c>
    </row>
    <row r="6542" spans="1:10" ht="14.25" customHeight="1" x14ac:dyDescent="0.25">
      <c r="A6542" s="239" t="s">
        <v>2623</v>
      </c>
      <c r="B6542" s="240"/>
      <c r="C6542" s="240"/>
      <c r="D6542" s="240"/>
      <c r="E6542" s="241"/>
      <c r="F6542" s="188">
        <v>34.909999999999997</v>
      </c>
      <c r="G6542" s="239" t="s">
        <v>2622</v>
      </c>
      <c r="H6542" s="240"/>
      <c r="I6542" s="241"/>
      <c r="J6542" s="188">
        <v>81.540000000000006</v>
      </c>
    </row>
    <row r="6543" spans="1:10" ht="14.25" customHeight="1" x14ac:dyDescent="0.25">
      <c r="A6543" s="196" t="s">
        <v>1299</v>
      </c>
      <c r="B6543" s="196" t="s">
        <v>2642</v>
      </c>
      <c r="C6543" s="196" t="s">
        <v>3010</v>
      </c>
      <c r="D6543" s="233" t="s">
        <v>835</v>
      </c>
      <c r="E6543" s="234"/>
      <c r="F6543" s="234"/>
      <c r="G6543" s="234"/>
      <c r="H6543" s="234"/>
      <c r="I6543" s="235"/>
      <c r="J6543" s="196" t="s">
        <v>836</v>
      </c>
    </row>
    <row r="6544" spans="1:10" ht="14.25" customHeight="1" x14ac:dyDescent="0.25">
      <c r="A6544" s="195" t="s">
        <v>74</v>
      </c>
      <c r="B6544" s="195" t="s">
        <v>75</v>
      </c>
      <c r="C6544" s="195" t="s">
        <v>29</v>
      </c>
      <c r="D6544" s="236" t="s">
        <v>30</v>
      </c>
      <c r="E6544" s="237"/>
      <c r="F6544" s="238"/>
      <c r="G6544" s="195" t="s">
        <v>2635</v>
      </c>
      <c r="H6544" s="195" t="s">
        <v>1465</v>
      </c>
      <c r="I6544" s="194" t="s">
        <v>2634</v>
      </c>
      <c r="J6544" s="193" t="s">
        <v>76</v>
      </c>
    </row>
    <row r="6545" spans="1:10" ht="14.25" customHeight="1" x14ac:dyDescent="0.25">
      <c r="A6545" s="192" t="s">
        <v>2643</v>
      </c>
      <c r="B6545" s="192" t="s">
        <v>2642</v>
      </c>
      <c r="C6545" s="192" t="s">
        <v>2577</v>
      </c>
      <c r="D6545" s="230" t="s">
        <v>2578</v>
      </c>
      <c r="E6545" s="231"/>
      <c r="F6545" s="232"/>
      <c r="G6545" s="192" t="s">
        <v>1</v>
      </c>
      <c r="H6545" s="191">
        <v>2</v>
      </c>
      <c r="I6545" s="190">
        <v>0.50229999999999997</v>
      </c>
      <c r="J6545" s="189">
        <v>1</v>
      </c>
    </row>
    <row r="6546" spans="1:10" ht="14.25" customHeight="1" x14ac:dyDescent="0.25">
      <c r="A6546" s="192" t="s">
        <v>2643</v>
      </c>
      <c r="B6546" s="192" t="s">
        <v>2642</v>
      </c>
      <c r="C6546" s="192" t="s">
        <v>2568</v>
      </c>
      <c r="D6546" s="230" t="s">
        <v>2569</v>
      </c>
      <c r="E6546" s="231"/>
      <c r="F6546" s="232"/>
      <c r="G6546" s="192" t="s">
        <v>1</v>
      </c>
      <c r="H6546" s="191">
        <v>2</v>
      </c>
      <c r="I6546" s="190">
        <v>0.70479999999999998</v>
      </c>
      <c r="J6546" s="189">
        <v>1.41</v>
      </c>
    </row>
    <row r="6547" spans="1:10" ht="14.25" customHeight="1" x14ac:dyDescent="0.25">
      <c r="A6547" s="192" t="s">
        <v>2643</v>
      </c>
      <c r="B6547" s="192" t="s">
        <v>2642</v>
      </c>
      <c r="C6547" s="192" t="s">
        <v>2524</v>
      </c>
      <c r="D6547" s="230" t="s">
        <v>2525</v>
      </c>
      <c r="E6547" s="231"/>
      <c r="F6547" s="232"/>
      <c r="G6547" s="192" t="s">
        <v>10</v>
      </c>
      <c r="H6547" s="191">
        <v>11</v>
      </c>
      <c r="I6547" s="190">
        <v>1.1099000000000001</v>
      </c>
      <c r="J6547" s="189">
        <v>12.21</v>
      </c>
    </row>
    <row r="6548" spans="1:10" ht="14.25" customHeight="1" x14ac:dyDescent="0.25">
      <c r="A6548" s="192" t="s">
        <v>2643</v>
      </c>
      <c r="B6548" s="192" t="s">
        <v>2642</v>
      </c>
      <c r="C6548" s="192" t="s">
        <v>2561</v>
      </c>
      <c r="D6548" s="230" t="s">
        <v>2562</v>
      </c>
      <c r="E6548" s="231"/>
      <c r="F6548" s="232"/>
      <c r="G6548" s="192" t="s">
        <v>1</v>
      </c>
      <c r="H6548" s="191">
        <v>1</v>
      </c>
      <c r="I6548" s="190">
        <v>1.7823</v>
      </c>
      <c r="J6548" s="189">
        <v>1.78</v>
      </c>
    </row>
    <row r="6549" spans="1:10" ht="14.25" customHeight="1" x14ac:dyDescent="0.25">
      <c r="A6549" s="192" t="s">
        <v>2643</v>
      </c>
      <c r="B6549" s="192" t="s">
        <v>2642</v>
      </c>
      <c r="C6549" s="192" t="s">
        <v>2446</v>
      </c>
      <c r="D6549" s="230" t="s">
        <v>2447</v>
      </c>
      <c r="E6549" s="231"/>
      <c r="F6549" s="232"/>
      <c r="G6549" s="192" t="s">
        <v>10</v>
      </c>
      <c r="H6549" s="191">
        <v>1.5</v>
      </c>
      <c r="I6549" s="190">
        <v>3.1920000000000002</v>
      </c>
      <c r="J6549" s="189">
        <v>4.79</v>
      </c>
    </row>
    <row r="6550" spans="1:10" ht="4.5" customHeight="1" x14ac:dyDescent="0.25"/>
    <row r="6551" spans="1:10" ht="11.25" customHeight="1" x14ac:dyDescent="0.25">
      <c r="A6551" s="242" t="s">
        <v>2621</v>
      </c>
      <c r="B6551" s="242"/>
      <c r="C6551" s="242"/>
      <c r="D6551" s="242"/>
      <c r="E6551" s="242"/>
      <c r="F6551" s="242"/>
      <c r="G6551" s="242"/>
      <c r="H6551" s="242"/>
      <c r="I6551" s="242"/>
      <c r="J6551" s="242"/>
    </row>
    <row r="6552" spans="1:10" ht="11.25" customHeight="1" x14ac:dyDescent="0.25">
      <c r="A6552" s="242" t="s">
        <v>2620</v>
      </c>
      <c r="B6552" s="242"/>
      <c r="C6552" s="242"/>
      <c r="D6552" s="242"/>
      <c r="E6552" s="242"/>
      <c r="F6552" s="242"/>
      <c r="G6552" s="242"/>
      <c r="H6552" s="242"/>
      <c r="I6552" s="242"/>
      <c r="J6552" s="242"/>
    </row>
    <row r="6553" spans="1:10" ht="11.25" customHeight="1" x14ac:dyDescent="0.25">
      <c r="A6553" s="242" t="s">
        <v>2619</v>
      </c>
      <c r="B6553" s="242"/>
      <c r="C6553" s="242"/>
      <c r="D6553" s="242"/>
      <c r="E6553" s="242"/>
      <c r="F6553" s="242"/>
      <c r="G6553" s="242"/>
      <c r="H6553" s="242"/>
      <c r="I6553" s="242"/>
      <c r="J6553" s="242"/>
    </row>
    <row r="6554" spans="1:10" ht="70.900000000000006" customHeight="1" x14ac:dyDescent="0.25"/>
    <row r="6555" spans="1:10" ht="14.25" customHeight="1" x14ac:dyDescent="0.25">
      <c r="A6555" s="210" t="s">
        <v>2673</v>
      </c>
      <c r="B6555" s="211"/>
      <c r="C6555" s="211"/>
      <c r="D6555" s="211"/>
      <c r="E6555" s="211"/>
      <c r="F6555" s="211"/>
      <c r="G6555" s="211"/>
      <c r="H6555" s="211"/>
      <c r="I6555" s="211"/>
      <c r="J6555" s="212"/>
    </row>
    <row r="6556" spans="1:10" ht="14.25" customHeight="1" x14ac:dyDescent="0.25">
      <c r="A6556" s="200" t="s">
        <v>2672</v>
      </c>
      <c r="B6556" s="213" t="s">
        <v>77</v>
      </c>
      <c r="C6556" s="214"/>
      <c r="D6556" s="214"/>
      <c r="E6556" s="214"/>
      <c r="F6556" s="214"/>
      <c r="G6556" s="214"/>
      <c r="H6556" s="215"/>
      <c r="I6556" s="197" t="s">
        <v>2671</v>
      </c>
      <c r="J6556" s="192" t="s">
        <v>3009</v>
      </c>
    </row>
    <row r="6557" spans="1:10" ht="14.25" customHeight="1" x14ac:dyDescent="0.25">
      <c r="A6557" s="200" t="s">
        <v>81</v>
      </c>
      <c r="B6557" s="213" t="s">
        <v>85</v>
      </c>
      <c r="C6557" s="214"/>
      <c r="D6557" s="214"/>
      <c r="E6557" s="214"/>
      <c r="F6557" s="214"/>
      <c r="G6557" s="214"/>
      <c r="H6557" s="215"/>
      <c r="I6557" s="197" t="s">
        <v>2669</v>
      </c>
      <c r="J6557" s="202">
        <v>45477</v>
      </c>
    </row>
    <row r="6558" spans="1:10" ht="14.25" customHeight="1" x14ac:dyDescent="0.25">
      <c r="A6558" s="199" t="s">
        <v>2668</v>
      </c>
      <c r="B6558" s="213" t="s">
        <v>2667</v>
      </c>
      <c r="C6558" s="214"/>
      <c r="D6558" s="214"/>
      <c r="E6558" s="214"/>
      <c r="F6558" s="214"/>
      <c r="G6558" s="214"/>
      <c r="H6558" s="215"/>
      <c r="I6558" s="216" t="s">
        <v>2666</v>
      </c>
      <c r="J6558" s="217"/>
    </row>
    <row r="6559" spans="1:10" ht="14.25" customHeight="1" x14ac:dyDescent="0.25">
      <c r="A6559" s="218" t="s">
        <v>2665</v>
      </c>
      <c r="B6559" s="221" t="s">
        <v>2664</v>
      </c>
      <c r="C6559" s="222"/>
      <c r="D6559" s="222"/>
      <c r="E6559" s="222"/>
      <c r="F6559" s="222"/>
      <c r="G6559" s="222"/>
      <c r="H6559" s="223"/>
      <c r="I6559" s="197" t="s">
        <v>2663</v>
      </c>
      <c r="J6559" s="192" t="s">
        <v>2662</v>
      </c>
    </row>
    <row r="6560" spans="1:10" ht="14.25" customHeight="1" x14ac:dyDescent="0.25">
      <c r="A6560" s="219"/>
      <c r="B6560" s="224"/>
      <c r="C6560" s="225"/>
      <c r="D6560" s="225"/>
      <c r="E6560" s="225"/>
      <c r="F6560" s="225"/>
      <c r="G6560" s="225"/>
      <c r="H6560" s="226"/>
      <c r="I6560" s="198" t="s">
        <v>2661</v>
      </c>
      <c r="J6560" s="192" t="s">
        <v>2660</v>
      </c>
    </row>
    <row r="6561" spans="1:10" ht="14.25" customHeight="1" x14ac:dyDescent="0.25">
      <c r="A6561" s="219"/>
      <c r="B6561" s="224"/>
      <c r="C6561" s="225"/>
      <c r="D6561" s="225"/>
      <c r="E6561" s="225"/>
      <c r="F6561" s="225"/>
      <c r="G6561" s="225"/>
      <c r="H6561" s="226"/>
      <c r="I6561" s="216" t="s">
        <v>27</v>
      </c>
      <c r="J6561" s="217"/>
    </row>
    <row r="6562" spans="1:10" ht="14.25" customHeight="1" x14ac:dyDescent="0.25">
      <c r="A6562" s="219"/>
      <c r="B6562" s="227"/>
      <c r="C6562" s="228"/>
      <c r="D6562" s="228"/>
      <c r="E6562" s="228"/>
      <c r="F6562" s="228"/>
      <c r="G6562" s="228"/>
      <c r="H6562" s="229"/>
      <c r="I6562" s="197" t="s">
        <v>2659</v>
      </c>
      <c r="J6562" s="192" t="s">
        <v>2658</v>
      </c>
    </row>
    <row r="6563" spans="1:10" ht="14.25" customHeight="1" x14ac:dyDescent="0.25">
      <c r="A6563" s="220"/>
      <c r="B6563" s="230" t="s">
        <v>2383</v>
      </c>
      <c r="C6563" s="231"/>
      <c r="D6563" s="232"/>
      <c r="E6563" s="230" t="s">
        <v>2383</v>
      </c>
      <c r="F6563" s="231"/>
      <c r="G6563" s="231"/>
      <c r="H6563" s="232"/>
      <c r="I6563" s="197" t="s">
        <v>2657</v>
      </c>
      <c r="J6563" s="192" t="s">
        <v>2383</v>
      </c>
    </row>
    <row r="6564" spans="1:10" ht="14.25" customHeight="1" x14ac:dyDescent="0.25">
      <c r="A6564" s="197" t="s">
        <v>2656</v>
      </c>
      <c r="B6564" s="230" t="s">
        <v>2655</v>
      </c>
      <c r="C6564" s="231"/>
      <c r="D6564" s="231"/>
      <c r="E6564" s="231"/>
      <c r="F6564" s="231"/>
      <c r="G6564" s="231"/>
      <c r="H6564" s="231"/>
      <c r="I6564" s="231"/>
      <c r="J6564" s="232"/>
    </row>
    <row r="6565" spans="1:10" ht="14.25" customHeight="1" x14ac:dyDescent="0.25">
      <c r="A6565" s="192" t="s">
        <v>2631</v>
      </c>
      <c r="B6565" s="192" t="s">
        <v>2630</v>
      </c>
      <c r="C6565" s="192" t="s">
        <v>2902</v>
      </c>
      <c r="D6565" s="230" t="s">
        <v>2901</v>
      </c>
      <c r="E6565" s="231"/>
      <c r="F6565" s="232"/>
      <c r="G6565" s="192" t="s">
        <v>0</v>
      </c>
      <c r="H6565" s="191">
        <v>3.3621077000000001</v>
      </c>
      <c r="I6565" s="190">
        <v>6.46</v>
      </c>
      <c r="J6565" s="189">
        <v>47.49</v>
      </c>
    </row>
    <row r="6566" spans="1:10" ht="14.25" customHeight="1" x14ac:dyDescent="0.25">
      <c r="A6566" s="192" t="s">
        <v>2631</v>
      </c>
      <c r="B6566" s="192" t="s">
        <v>2630</v>
      </c>
      <c r="C6566" s="192" t="s">
        <v>2870</v>
      </c>
      <c r="D6566" s="230" t="s">
        <v>2869</v>
      </c>
      <c r="E6566" s="231"/>
      <c r="F6566" s="232"/>
      <c r="G6566" s="192" t="s">
        <v>0</v>
      </c>
      <c r="H6566" s="191">
        <v>3.3621077000000001</v>
      </c>
      <c r="I6566" s="190">
        <v>8.93</v>
      </c>
      <c r="J6566" s="189">
        <v>65.650000000000006</v>
      </c>
    </row>
    <row r="6567" spans="1:10" ht="14.25" customHeight="1" x14ac:dyDescent="0.25">
      <c r="A6567" s="239" t="s">
        <v>2627</v>
      </c>
      <c r="B6567" s="240"/>
      <c r="C6567" s="240"/>
      <c r="D6567" s="240"/>
      <c r="E6567" s="241"/>
      <c r="F6567" s="188">
        <v>51.74</v>
      </c>
      <c r="G6567" s="239" t="s">
        <v>2626</v>
      </c>
      <c r="H6567" s="240"/>
      <c r="I6567" s="241"/>
      <c r="J6567" s="188">
        <v>188.63</v>
      </c>
    </row>
    <row r="6568" spans="1:10" ht="14.25" customHeight="1" x14ac:dyDescent="0.25">
      <c r="A6568" s="239" t="s">
        <v>2625</v>
      </c>
      <c r="B6568" s="240"/>
      <c r="C6568" s="240"/>
      <c r="D6568" s="240"/>
      <c r="E6568" s="241"/>
      <c r="F6568" s="188">
        <v>61.43</v>
      </c>
      <c r="G6568" s="239" t="s">
        <v>2624</v>
      </c>
      <c r="H6568" s="240"/>
      <c r="I6568" s="241"/>
      <c r="J6568" s="188">
        <v>42.39</v>
      </c>
    </row>
    <row r="6569" spans="1:10" ht="14.25" customHeight="1" x14ac:dyDescent="0.25">
      <c r="A6569" s="239" t="s">
        <v>2623</v>
      </c>
      <c r="B6569" s="240"/>
      <c r="C6569" s="240"/>
      <c r="D6569" s="240"/>
      <c r="E6569" s="241"/>
      <c r="F6569" s="188">
        <v>113.17</v>
      </c>
      <c r="G6569" s="239" t="s">
        <v>2622</v>
      </c>
      <c r="H6569" s="240"/>
      <c r="I6569" s="241"/>
      <c r="J6569" s="188">
        <v>231.02</v>
      </c>
    </row>
    <row r="6570" spans="1:10" ht="22.9" customHeight="1" x14ac:dyDescent="0.25">
      <c r="A6570" s="196" t="s">
        <v>1300</v>
      </c>
      <c r="B6570" s="196" t="s">
        <v>2630</v>
      </c>
      <c r="C6570" s="196" t="s">
        <v>3008</v>
      </c>
      <c r="D6570" s="233" t="s">
        <v>837</v>
      </c>
      <c r="E6570" s="234"/>
      <c r="F6570" s="234"/>
      <c r="G6570" s="234"/>
      <c r="H6570" s="234"/>
      <c r="I6570" s="235"/>
      <c r="J6570" s="196" t="s">
        <v>1</v>
      </c>
    </row>
    <row r="6571" spans="1:10" ht="14.25" customHeight="1" x14ac:dyDescent="0.25">
      <c r="A6571" s="195" t="s">
        <v>74</v>
      </c>
      <c r="B6571" s="195" t="s">
        <v>75</v>
      </c>
      <c r="C6571" s="195" t="s">
        <v>29</v>
      </c>
      <c r="D6571" s="236" t="s">
        <v>30</v>
      </c>
      <c r="E6571" s="237"/>
      <c r="F6571" s="238"/>
      <c r="G6571" s="195" t="s">
        <v>2635</v>
      </c>
      <c r="H6571" s="195" t="s">
        <v>1465</v>
      </c>
      <c r="I6571" s="194" t="s">
        <v>2634</v>
      </c>
      <c r="J6571" s="193" t="s">
        <v>76</v>
      </c>
    </row>
    <row r="6572" spans="1:10" ht="14.25" customHeight="1" x14ac:dyDescent="0.25">
      <c r="A6572" s="192" t="s">
        <v>2643</v>
      </c>
      <c r="B6572" s="192" t="s">
        <v>2630</v>
      </c>
      <c r="C6572" s="192" t="s">
        <v>3007</v>
      </c>
      <c r="D6572" s="230" t="s">
        <v>1986</v>
      </c>
      <c r="E6572" s="231"/>
      <c r="F6572" s="232"/>
      <c r="G6572" s="192" t="s">
        <v>1</v>
      </c>
      <c r="H6572" s="191">
        <v>1</v>
      </c>
      <c r="I6572" s="190">
        <v>36.326999999999998</v>
      </c>
      <c r="J6572" s="189">
        <v>36.33</v>
      </c>
    </row>
    <row r="6573" spans="1:10" ht="32.65" customHeight="1" x14ac:dyDescent="0.25">
      <c r="A6573" s="192" t="s">
        <v>2643</v>
      </c>
      <c r="B6573" s="192" t="s">
        <v>2630</v>
      </c>
      <c r="C6573" s="192" t="s">
        <v>3006</v>
      </c>
      <c r="D6573" s="230" t="s">
        <v>1812</v>
      </c>
      <c r="E6573" s="231"/>
      <c r="F6573" s="232"/>
      <c r="G6573" s="192" t="s">
        <v>1</v>
      </c>
      <c r="H6573" s="191">
        <v>1</v>
      </c>
      <c r="I6573" s="190">
        <v>120.7685</v>
      </c>
      <c r="J6573" s="189">
        <v>120.77</v>
      </c>
    </row>
    <row r="6574" spans="1:10" ht="22.9" customHeight="1" x14ac:dyDescent="0.25">
      <c r="A6574" s="192" t="s">
        <v>2643</v>
      </c>
      <c r="B6574" s="192" t="s">
        <v>2630</v>
      </c>
      <c r="C6574" s="192" t="s">
        <v>3005</v>
      </c>
      <c r="D6574" s="230" t="s">
        <v>1766</v>
      </c>
      <c r="E6574" s="231"/>
      <c r="F6574" s="232"/>
      <c r="G6574" s="192" t="s">
        <v>1</v>
      </c>
      <c r="H6574" s="191">
        <v>1</v>
      </c>
      <c r="I6574" s="190">
        <v>179.44739999999999</v>
      </c>
      <c r="J6574" s="189">
        <v>179.45</v>
      </c>
    </row>
    <row r="6575" spans="1:10" ht="14.25" customHeight="1" x14ac:dyDescent="0.25">
      <c r="A6575" s="192" t="s">
        <v>2631</v>
      </c>
      <c r="B6575" s="192" t="s">
        <v>2630</v>
      </c>
      <c r="C6575" s="192" t="s">
        <v>2902</v>
      </c>
      <c r="D6575" s="230" t="s">
        <v>2901</v>
      </c>
      <c r="E6575" s="231"/>
      <c r="F6575" s="232"/>
      <c r="G6575" s="192" t="s">
        <v>0</v>
      </c>
      <c r="H6575" s="191">
        <v>0.28354550000000001</v>
      </c>
      <c r="I6575" s="190">
        <v>6.46</v>
      </c>
      <c r="J6575" s="189">
        <v>4.01</v>
      </c>
    </row>
    <row r="6576" spans="1:10" ht="14.25" customHeight="1" x14ac:dyDescent="0.25">
      <c r="A6576" s="192" t="s">
        <v>2631</v>
      </c>
      <c r="B6576" s="192" t="s">
        <v>2630</v>
      </c>
      <c r="C6576" s="192" t="s">
        <v>2870</v>
      </c>
      <c r="D6576" s="230" t="s">
        <v>2869</v>
      </c>
      <c r="E6576" s="231"/>
      <c r="F6576" s="232"/>
      <c r="G6576" s="192" t="s">
        <v>0</v>
      </c>
      <c r="H6576" s="191">
        <v>0.68067279999999997</v>
      </c>
      <c r="I6576" s="190">
        <v>8.93</v>
      </c>
      <c r="J6576" s="189">
        <v>13.29</v>
      </c>
    </row>
    <row r="6577" spans="1:10" ht="14.25" customHeight="1" x14ac:dyDescent="0.25">
      <c r="A6577" s="239" t="s">
        <v>2627</v>
      </c>
      <c r="B6577" s="240"/>
      <c r="C6577" s="240"/>
      <c r="D6577" s="240"/>
      <c r="E6577" s="241"/>
      <c r="F6577" s="188">
        <v>7.91</v>
      </c>
      <c r="G6577" s="239" t="s">
        <v>2626</v>
      </c>
      <c r="H6577" s="240"/>
      <c r="I6577" s="241"/>
      <c r="J6577" s="188">
        <v>361.66</v>
      </c>
    </row>
    <row r="6578" spans="1:10" ht="14.25" customHeight="1" x14ac:dyDescent="0.25">
      <c r="A6578" s="239" t="s">
        <v>2625</v>
      </c>
      <c r="B6578" s="240"/>
      <c r="C6578" s="240"/>
      <c r="D6578" s="240"/>
      <c r="E6578" s="241"/>
      <c r="F6578" s="188">
        <v>9.39</v>
      </c>
      <c r="G6578" s="239" t="s">
        <v>2624</v>
      </c>
      <c r="H6578" s="240"/>
      <c r="I6578" s="241"/>
      <c r="J6578" s="188">
        <v>81.27</v>
      </c>
    </row>
    <row r="6579" spans="1:10" ht="14.25" customHeight="1" x14ac:dyDescent="0.25">
      <c r="A6579" s="239" t="s">
        <v>2623</v>
      </c>
      <c r="B6579" s="240"/>
      <c r="C6579" s="240"/>
      <c r="D6579" s="240"/>
      <c r="E6579" s="241"/>
      <c r="F6579" s="188">
        <v>17.3</v>
      </c>
      <c r="G6579" s="239" t="s">
        <v>2622</v>
      </c>
      <c r="H6579" s="240"/>
      <c r="I6579" s="241"/>
      <c r="J6579" s="188">
        <v>442.93</v>
      </c>
    </row>
    <row r="6580" spans="1:10" ht="14.25" customHeight="1" x14ac:dyDescent="0.25">
      <c r="A6580" s="196" t="s">
        <v>1301</v>
      </c>
      <c r="B6580" s="196" t="s">
        <v>2642</v>
      </c>
      <c r="C6580" s="196" t="s">
        <v>3004</v>
      </c>
      <c r="D6580" s="233" t="s">
        <v>838</v>
      </c>
      <c r="E6580" s="234"/>
      <c r="F6580" s="234"/>
      <c r="G6580" s="234"/>
      <c r="H6580" s="234"/>
      <c r="I6580" s="235"/>
      <c r="J6580" s="196" t="s">
        <v>1</v>
      </c>
    </row>
    <row r="6581" spans="1:10" ht="14.25" customHeight="1" x14ac:dyDescent="0.25">
      <c r="A6581" s="195" t="s">
        <v>74</v>
      </c>
      <c r="B6581" s="195" t="s">
        <v>75</v>
      </c>
      <c r="C6581" s="195" t="s">
        <v>29</v>
      </c>
      <c r="D6581" s="236" t="s">
        <v>30</v>
      </c>
      <c r="E6581" s="237"/>
      <c r="F6581" s="238"/>
      <c r="G6581" s="195" t="s">
        <v>2635</v>
      </c>
      <c r="H6581" s="195" t="s">
        <v>1465</v>
      </c>
      <c r="I6581" s="194" t="s">
        <v>2634</v>
      </c>
      <c r="J6581" s="193" t="s">
        <v>76</v>
      </c>
    </row>
    <row r="6582" spans="1:10" ht="14.25" customHeight="1" x14ac:dyDescent="0.25">
      <c r="A6582" s="192" t="s">
        <v>2643</v>
      </c>
      <c r="B6582" s="192" t="s">
        <v>2642</v>
      </c>
      <c r="C6582" s="192" t="s">
        <v>1598</v>
      </c>
      <c r="D6582" s="230" t="s">
        <v>1599</v>
      </c>
      <c r="E6582" s="231"/>
      <c r="F6582" s="232"/>
      <c r="G6582" s="192" t="s">
        <v>1</v>
      </c>
      <c r="H6582" s="191">
        <v>1</v>
      </c>
      <c r="I6582" s="190">
        <v>256.86500000000001</v>
      </c>
      <c r="J6582" s="189">
        <v>256.87</v>
      </c>
    </row>
    <row r="6583" spans="1:10" ht="14.25" customHeight="1" x14ac:dyDescent="0.25">
      <c r="A6583" s="192" t="s">
        <v>2631</v>
      </c>
      <c r="B6583" s="192" t="s">
        <v>2630</v>
      </c>
      <c r="C6583" s="192" t="s">
        <v>2902</v>
      </c>
      <c r="D6583" s="230" t="s">
        <v>2901</v>
      </c>
      <c r="E6583" s="231"/>
      <c r="F6583" s="232"/>
      <c r="G6583" s="192" t="s">
        <v>0</v>
      </c>
      <c r="H6583" s="191">
        <v>0.78629119999999997</v>
      </c>
      <c r="I6583" s="190">
        <v>6.46</v>
      </c>
      <c r="J6583" s="189">
        <v>11.11</v>
      </c>
    </row>
    <row r="6584" spans="1:10" ht="14.25" customHeight="1" x14ac:dyDescent="0.25">
      <c r="A6584" s="192" t="s">
        <v>2631</v>
      </c>
      <c r="B6584" s="192" t="s">
        <v>2630</v>
      </c>
      <c r="C6584" s="192" t="s">
        <v>2870</v>
      </c>
      <c r="D6584" s="230" t="s">
        <v>2869</v>
      </c>
      <c r="E6584" s="231"/>
      <c r="F6584" s="232"/>
      <c r="G6584" s="192" t="s">
        <v>0</v>
      </c>
      <c r="H6584" s="191">
        <v>1.0483880999999999</v>
      </c>
      <c r="I6584" s="190">
        <v>8.93</v>
      </c>
      <c r="J6584" s="189">
        <v>20.47</v>
      </c>
    </row>
    <row r="6585" spans="1:10" ht="14.25" customHeight="1" x14ac:dyDescent="0.25">
      <c r="A6585" s="239" t="s">
        <v>2627</v>
      </c>
      <c r="B6585" s="240"/>
      <c r="C6585" s="240"/>
      <c r="D6585" s="240"/>
      <c r="E6585" s="241"/>
      <c r="F6585" s="188">
        <v>14.44</v>
      </c>
      <c r="G6585" s="239" t="s">
        <v>2626</v>
      </c>
      <c r="H6585" s="240"/>
      <c r="I6585" s="241"/>
      <c r="J6585" s="188">
        <v>303.29000000000002</v>
      </c>
    </row>
    <row r="6586" spans="1:10" ht="14.25" customHeight="1" x14ac:dyDescent="0.25">
      <c r="A6586" s="239" t="s">
        <v>2625</v>
      </c>
      <c r="B6586" s="240"/>
      <c r="C6586" s="240"/>
      <c r="D6586" s="240"/>
      <c r="E6586" s="241"/>
      <c r="F6586" s="188">
        <v>17.149999999999999</v>
      </c>
      <c r="G6586" s="239" t="s">
        <v>2624</v>
      </c>
      <c r="H6586" s="240"/>
      <c r="I6586" s="241"/>
      <c r="J6586" s="188">
        <v>68.150000000000006</v>
      </c>
    </row>
    <row r="6587" spans="1:10" ht="14.25" customHeight="1" x14ac:dyDescent="0.25">
      <c r="A6587" s="239" t="s">
        <v>2623</v>
      </c>
      <c r="B6587" s="240"/>
      <c r="C6587" s="240"/>
      <c r="D6587" s="240"/>
      <c r="E6587" s="241"/>
      <c r="F6587" s="188">
        <v>31.59</v>
      </c>
      <c r="G6587" s="239" t="s">
        <v>2622</v>
      </c>
      <c r="H6587" s="240"/>
      <c r="I6587" s="241"/>
      <c r="J6587" s="188">
        <v>371.44</v>
      </c>
    </row>
    <row r="6588" spans="1:10" ht="14.25" customHeight="1" x14ac:dyDescent="0.25">
      <c r="A6588" s="196" t="s">
        <v>1302</v>
      </c>
      <c r="B6588" s="196" t="s">
        <v>2642</v>
      </c>
      <c r="C6588" s="196" t="s">
        <v>3003</v>
      </c>
      <c r="D6588" s="233" t="s">
        <v>839</v>
      </c>
      <c r="E6588" s="234"/>
      <c r="F6588" s="234"/>
      <c r="G6588" s="234"/>
      <c r="H6588" s="234"/>
      <c r="I6588" s="235"/>
      <c r="J6588" s="196" t="s">
        <v>1</v>
      </c>
    </row>
    <row r="6589" spans="1:10" ht="14.25" customHeight="1" x14ac:dyDescent="0.25">
      <c r="A6589" s="195" t="s">
        <v>74</v>
      </c>
      <c r="B6589" s="195" t="s">
        <v>75</v>
      </c>
      <c r="C6589" s="195" t="s">
        <v>29</v>
      </c>
      <c r="D6589" s="236" t="s">
        <v>30</v>
      </c>
      <c r="E6589" s="237"/>
      <c r="F6589" s="238"/>
      <c r="G6589" s="195" t="s">
        <v>2635</v>
      </c>
      <c r="H6589" s="195" t="s">
        <v>1465</v>
      </c>
      <c r="I6589" s="194" t="s">
        <v>2634</v>
      </c>
      <c r="J6589" s="193" t="s">
        <v>76</v>
      </c>
    </row>
    <row r="6590" spans="1:10" ht="14.25" customHeight="1" x14ac:dyDescent="0.25">
      <c r="A6590" s="192" t="s">
        <v>2643</v>
      </c>
      <c r="B6590" s="192" t="s">
        <v>2642</v>
      </c>
      <c r="C6590" s="192" t="s">
        <v>1691</v>
      </c>
      <c r="D6590" s="230" t="s">
        <v>1599</v>
      </c>
      <c r="E6590" s="231"/>
      <c r="F6590" s="232"/>
      <c r="G6590" s="192" t="s">
        <v>1</v>
      </c>
      <c r="H6590" s="191">
        <v>1</v>
      </c>
      <c r="I6590" s="190">
        <v>162.67740000000001</v>
      </c>
      <c r="J6590" s="189">
        <v>162.68</v>
      </c>
    </row>
    <row r="6591" spans="1:10" ht="14.25" customHeight="1" x14ac:dyDescent="0.25">
      <c r="A6591" s="192" t="s">
        <v>2631</v>
      </c>
      <c r="B6591" s="192" t="s">
        <v>2630</v>
      </c>
      <c r="C6591" s="192" t="s">
        <v>2902</v>
      </c>
      <c r="D6591" s="230" t="s">
        <v>2901</v>
      </c>
      <c r="E6591" s="231"/>
      <c r="F6591" s="232"/>
      <c r="G6591" s="192" t="s">
        <v>0</v>
      </c>
      <c r="H6591" s="191">
        <v>0.70373059999999998</v>
      </c>
      <c r="I6591" s="190">
        <v>6.46</v>
      </c>
      <c r="J6591" s="189">
        <v>9.94</v>
      </c>
    </row>
    <row r="6592" spans="1:10" ht="14.25" customHeight="1" x14ac:dyDescent="0.25">
      <c r="A6592" s="192" t="s">
        <v>2631</v>
      </c>
      <c r="B6592" s="192" t="s">
        <v>2630</v>
      </c>
      <c r="C6592" s="192" t="s">
        <v>2870</v>
      </c>
      <c r="D6592" s="230" t="s">
        <v>2869</v>
      </c>
      <c r="E6592" s="231"/>
      <c r="F6592" s="232"/>
      <c r="G6592" s="192" t="s">
        <v>0</v>
      </c>
      <c r="H6592" s="191">
        <v>0.93830740000000001</v>
      </c>
      <c r="I6592" s="190">
        <v>8.93</v>
      </c>
      <c r="J6592" s="189">
        <v>18.32</v>
      </c>
    </row>
    <row r="6593" spans="1:10" ht="14.25" customHeight="1" x14ac:dyDescent="0.25">
      <c r="A6593" s="239" t="s">
        <v>2627</v>
      </c>
      <c r="B6593" s="240"/>
      <c r="C6593" s="240"/>
      <c r="D6593" s="240"/>
      <c r="E6593" s="241"/>
      <c r="F6593" s="188">
        <v>12.93</v>
      </c>
      <c r="G6593" s="239" t="s">
        <v>2626</v>
      </c>
      <c r="H6593" s="240"/>
      <c r="I6593" s="241"/>
      <c r="J6593" s="188">
        <v>204.22</v>
      </c>
    </row>
    <row r="6594" spans="1:10" ht="14.25" customHeight="1" x14ac:dyDescent="0.25">
      <c r="A6594" s="239" t="s">
        <v>2625</v>
      </c>
      <c r="B6594" s="240"/>
      <c r="C6594" s="240"/>
      <c r="D6594" s="240"/>
      <c r="E6594" s="241"/>
      <c r="F6594" s="188">
        <v>15.34</v>
      </c>
      <c r="G6594" s="239" t="s">
        <v>2624</v>
      </c>
      <c r="H6594" s="240"/>
      <c r="I6594" s="241"/>
      <c r="J6594" s="188">
        <v>45.89</v>
      </c>
    </row>
    <row r="6595" spans="1:10" ht="14.25" customHeight="1" x14ac:dyDescent="0.25">
      <c r="A6595" s="239" t="s">
        <v>2623</v>
      </c>
      <c r="B6595" s="240"/>
      <c r="C6595" s="240"/>
      <c r="D6595" s="240"/>
      <c r="E6595" s="241"/>
      <c r="F6595" s="188">
        <v>28.27</v>
      </c>
      <c r="G6595" s="239" t="s">
        <v>2622</v>
      </c>
      <c r="H6595" s="240"/>
      <c r="I6595" s="241"/>
      <c r="J6595" s="188">
        <v>250.11</v>
      </c>
    </row>
    <row r="6596" spans="1:10" ht="14.25" customHeight="1" x14ac:dyDescent="0.25">
      <c r="A6596" s="196" t="s">
        <v>1303</v>
      </c>
      <c r="B6596" s="196" t="s">
        <v>2642</v>
      </c>
      <c r="C6596" s="196" t="s">
        <v>3002</v>
      </c>
      <c r="D6596" s="233" t="s">
        <v>840</v>
      </c>
      <c r="E6596" s="234"/>
      <c r="F6596" s="234"/>
      <c r="G6596" s="234"/>
      <c r="H6596" s="234"/>
      <c r="I6596" s="235"/>
      <c r="J6596" s="196" t="s">
        <v>1</v>
      </c>
    </row>
    <row r="6597" spans="1:10" ht="14.25" customHeight="1" x14ac:dyDescent="0.25">
      <c r="A6597" s="195" t="s">
        <v>74</v>
      </c>
      <c r="B6597" s="195" t="s">
        <v>75</v>
      </c>
      <c r="C6597" s="195" t="s">
        <v>29</v>
      </c>
      <c r="D6597" s="236" t="s">
        <v>30</v>
      </c>
      <c r="E6597" s="237"/>
      <c r="F6597" s="238"/>
      <c r="G6597" s="195" t="s">
        <v>2635</v>
      </c>
      <c r="H6597" s="195" t="s">
        <v>1465</v>
      </c>
      <c r="I6597" s="194" t="s">
        <v>2634</v>
      </c>
      <c r="J6597" s="193" t="s">
        <v>76</v>
      </c>
    </row>
    <row r="6598" spans="1:10" ht="14.25" customHeight="1" x14ac:dyDescent="0.25">
      <c r="A6598" s="192" t="s">
        <v>2643</v>
      </c>
      <c r="B6598" s="192" t="s">
        <v>2642</v>
      </c>
      <c r="C6598" s="192" t="s">
        <v>1806</v>
      </c>
      <c r="D6598" s="230" t="s">
        <v>1807</v>
      </c>
      <c r="E6598" s="231"/>
      <c r="F6598" s="232"/>
      <c r="G6598" s="192" t="s">
        <v>1</v>
      </c>
      <c r="H6598" s="191">
        <v>1</v>
      </c>
      <c r="I6598" s="190">
        <v>50.229100000000003</v>
      </c>
      <c r="J6598" s="189">
        <v>50.23</v>
      </c>
    </row>
    <row r="6599" spans="1:10" ht="14.25" customHeight="1" x14ac:dyDescent="0.25">
      <c r="A6599" s="192" t="s">
        <v>2631</v>
      </c>
      <c r="B6599" s="192" t="s">
        <v>2630</v>
      </c>
      <c r="C6599" s="192" t="s">
        <v>2902</v>
      </c>
      <c r="D6599" s="230" t="s">
        <v>2901</v>
      </c>
      <c r="E6599" s="231"/>
      <c r="F6599" s="232"/>
      <c r="G6599" s="192" t="s">
        <v>0</v>
      </c>
      <c r="H6599" s="191">
        <v>0.59375120000000003</v>
      </c>
      <c r="I6599" s="190">
        <v>6.46</v>
      </c>
      <c r="J6599" s="189">
        <v>8.39</v>
      </c>
    </row>
    <row r="6600" spans="1:10" ht="14.25" customHeight="1" x14ac:dyDescent="0.25">
      <c r="A6600" s="192" t="s">
        <v>2631</v>
      </c>
      <c r="B6600" s="192" t="s">
        <v>2630</v>
      </c>
      <c r="C6600" s="192" t="s">
        <v>2870</v>
      </c>
      <c r="D6600" s="230" t="s">
        <v>2869</v>
      </c>
      <c r="E6600" s="231"/>
      <c r="F6600" s="232"/>
      <c r="G6600" s="192" t="s">
        <v>0</v>
      </c>
      <c r="H6600" s="191">
        <v>1.1875024000000001</v>
      </c>
      <c r="I6600" s="190">
        <v>8.93</v>
      </c>
      <c r="J6600" s="189">
        <v>23.19</v>
      </c>
    </row>
    <row r="6601" spans="1:10" ht="14.25" customHeight="1" x14ac:dyDescent="0.25">
      <c r="A6601" s="239" t="s">
        <v>2627</v>
      </c>
      <c r="B6601" s="240"/>
      <c r="C6601" s="240"/>
      <c r="D6601" s="240"/>
      <c r="E6601" s="241"/>
      <c r="F6601" s="188">
        <v>14.44</v>
      </c>
      <c r="G6601" s="239" t="s">
        <v>2626</v>
      </c>
      <c r="H6601" s="240"/>
      <c r="I6601" s="241"/>
      <c r="J6601" s="188">
        <v>96.25</v>
      </c>
    </row>
    <row r="6602" spans="1:10" ht="14.25" customHeight="1" x14ac:dyDescent="0.25">
      <c r="A6602" s="239" t="s">
        <v>2625</v>
      </c>
      <c r="B6602" s="240"/>
      <c r="C6602" s="240"/>
      <c r="D6602" s="240"/>
      <c r="E6602" s="241"/>
      <c r="F6602" s="188">
        <v>17.14</v>
      </c>
      <c r="G6602" s="239" t="s">
        <v>2624</v>
      </c>
      <c r="H6602" s="240"/>
      <c r="I6602" s="241"/>
      <c r="J6602" s="188">
        <v>21.63</v>
      </c>
    </row>
    <row r="6603" spans="1:10" ht="14.25" customHeight="1" x14ac:dyDescent="0.25">
      <c r="A6603" s="239" t="s">
        <v>2623</v>
      </c>
      <c r="B6603" s="240"/>
      <c r="C6603" s="240"/>
      <c r="D6603" s="240"/>
      <c r="E6603" s="241"/>
      <c r="F6603" s="188">
        <v>31.58</v>
      </c>
      <c r="G6603" s="239" t="s">
        <v>2622</v>
      </c>
      <c r="H6603" s="240"/>
      <c r="I6603" s="241"/>
      <c r="J6603" s="188">
        <v>117.88</v>
      </c>
    </row>
    <row r="6604" spans="1:10" ht="14.25" customHeight="1" x14ac:dyDescent="0.25">
      <c r="A6604" s="196" t="s">
        <v>1304</v>
      </c>
      <c r="B6604" s="196" t="s">
        <v>2642</v>
      </c>
      <c r="C6604" s="196" t="s">
        <v>3001</v>
      </c>
      <c r="D6604" s="233" t="s">
        <v>841</v>
      </c>
      <c r="E6604" s="234"/>
      <c r="F6604" s="234"/>
      <c r="G6604" s="234"/>
      <c r="H6604" s="234"/>
      <c r="I6604" s="235"/>
      <c r="J6604" s="196" t="s">
        <v>1</v>
      </c>
    </row>
    <row r="6605" spans="1:10" ht="14.25" customHeight="1" x14ac:dyDescent="0.25">
      <c r="A6605" s="195" t="s">
        <v>74</v>
      </c>
      <c r="B6605" s="195" t="s">
        <v>75</v>
      </c>
      <c r="C6605" s="195" t="s">
        <v>29</v>
      </c>
      <c r="D6605" s="236" t="s">
        <v>30</v>
      </c>
      <c r="E6605" s="237"/>
      <c r="F6605" s="238"/>
      <c r="G6605" s="195" t="s">
        <v>2635</v>
      </c>
      <c r="H6605" s="195" t="s">
        <v>1465</v>
      </c>
      <c r="I6605" s="194" t="s">
        <v>2634</v>
      </c>
      <c r="J6605" s="193" t="s">
        <v>76</v>
      </c>
    </row>
    <row r="6606" spans="1:10" ht="14.25" customHeight="1" x14ac:dyDescent="0.25">
      <c r="A6606" s="192" t="s">
        <v>2643</v>
      </c>
      <c r="B6606" s="192" t="s">
        <v>2642</v>
      </c>
      <c r="C6606" s="192" t="s">
        <v>2190</v>
      </c>
      <c r="D6606" s="230" t="s">
        <v>2191</v>
      </c>
      <c r="E6606" s="231"/>
      <c r="F6606" s="232"/>
      <c r="G6606" s="192" t="s">
        <v>1</v>
      </c>
      <c r="H6606" s="191">
        <v>1</v>
      </c>
      <c r="I6606" s="190">
        <v>30.242799999999999</v>
      </c>
      <c r="J6606" s="189">
        <v>30.24</v>
      </c>
    </row>
    <row r="6607" spans="1:10" ht="14.25" customHeight="1" x14ac:dyDescent="0.25">
      <c r="A6607" s="192" t="s">
        <v>2631</v>
      </c>
      <c r="B6607" s="192" t="s">
        <v>2630</v>
      </c>
      <c r="C6607" s="192" t="s">
        <v>2902</v>
      </c>
      <c r="D6607" s="230" t="s">
        <v>2901</v>
      </c>
      <c r="E6607" s="231"/>
      <c r="F6607" s="232"/>
      <c r="G6607" s="192" t="s">
        <v>0</v>
      </c>
      <c r="H6607" s="191">
        <v>0.7291318</v>
      </c>
      <c r="I6607" s="190">
        <v>6.46</v>
      </c>
      <c r="J6607" s="189">
        <v>10.3</v>
      </c>
    </row>
    <row r="6608" spans="1:10" ht="14.25" customHeight="1" x14ac:dyDescent="0.25">
      <c r="A6608" s="192" t="s">
        <v>2631</v>
      </c>
      <c r="B6608" s="192" t="s">
        <v>2630</v>
      </c>
      <c r="C6608" s="192" t="s">
        <v>2870</v>
      </c>
      <c r="D6608" s="230" t="s">
        <v>2869</v>
      </c>
      <c r="E6608" s="231"/>
      <c r="F6608" s="232"/>
      <c r="G6608" s="192" t="s">
        <v>0</v>
      </c>
      <c r="H6608" s="191">
        <v>1.3772489000000001</v>
      </c>
      <c r="I6608" s="190">
        <v>8.93</v>
      </c>
      <c r="J6608" s="189">
        <v>26.89</v>
      </c>
    </row>
    <row r="6609" spans="1:10" ht="14.25" customHeight="1" x14ac:dyDescent="0.25">
      <c r="A6609" s="239" t="s">
        <v>2627</v>
      </c>
      <c r="B6609" s="240"/>
      <c r="C6609" s="240"/>
      <c r="D6609" s="240"/>
      <c r="E6609" s="241"/>
      <c r="F6609" s="188">
        <v>17.010000000000002</v>
      </c>
      <c r="G6609" s="239" t="s">
        <v>2626</v>
      </c>
      <c r="H6609" s="240"/>
      <c r="I6609" s="241"/>
      <c r="J6609" s="188">
        <v>84.51</v>
      </c>
    </row>
    <row r="6610" spans="1:10" ht="14.25" customHeight="1" x14ac:dyDescent="0.25">
      <c r="A6610" s="239" t="s">
        <v>2625</v>
      </c>
      <c r="B6610" s="240"/>
      <c r="C6610" s="240"/>
      <c r="D6610" s="240"/>
      <c r="E6610" s="241"/>
      <c r="F6610" s="188">
        <v>20.190000000000001</v>
      </c>
      <c r="G6610" s="239" t="s">
        <v>2624</v>
      </c>
      <c r="H6610" s="240"/>
      <c r="I6610" s="241"/>
      <c r="J6610" s="188">
        <v>18.989999999999998</v>
      </c>
    </row>
    <row r="6611" spans="1:10" ht="14.25" customHeight="1" x14ac:dyDescent="0.25">
      <c r="A6611" s="239" t="s">
        <v>2623</v>
      </c>
      <c r="B6611" s="240"/>
      <c r="C6611" s="240"/>
      <c r="D6611" s="240"/>
      <c r="E6611" s="241"/>
      <c r="F6611" s="188">
        <v>37.200000000000003</v>
      </c>
      <c r="G6611" s="239" t="s">
        <v>2622</v>
      </c>
      <c r="H6611" s="240"/>
      <c r="I6611" s="241"/>
      <c r="J6611" s="188">
        <v>103.5</v>
      </c>
    </row>
    <row r="6612" spans="1:10" ht="14.25" customHeight="1" x14ac:dyDescent="0.25">
      <c r="A6612" s="196" t="s">
        <v>1305</v>
      </c>
      <c r="B6612" s="196" t="s">
        <v>2642</v>
      </c>
      <c r="C6612" s="196" t="s">
        <v>3000</v>
      </c>
      <c r="D6612" s="233" t="s">
        <v>842</v>
      </c>
      <c r="E6612" s="234"/>
      <c r="F6612" s="234"/>
      <c r="G6612" s="234"/>
      <c r="H6612" s="234"/>
      <c r="I6612" s="235"/>
      <c r="J6612" s="196" t="s">
        <v>1</v>
      </c>
    </row>
    <row r="6613" spans="1:10" ht="14.25" customHeight="1" x14ac:dyDescent="0.25">
      <c r="A6613" s="195" t="s">
        <v>74</v>
      </c>
      <c r="B6613" s="195" t="s">
        <v>75</v>
      </c>
      <c r="C6613" s="195" t="s">
        <v>29</v>
      </c>
      <c r="D6613" s="236" t="s">
        <v>30</v>
      </c>
      <c r="E6613" s="237"/>
      <c r="F6613" s="238"/>
      <c r="G6613" s="195" t="s">
        <v>2635</v>
      </c>
      <c r="H6613" s="195" t="s">
        <v>1465</v>
      </c>
      <c r="I6613" s="194" t="s">
        <v>2634</v>
      </c>
      <c r="J6613" s="193" t="s">
        <v>76</v>
      </c>
    </row>
    <row r="6614" spans="1:10" ht="14.25" customHeight="1" x14ac:dyDescent="0.25">
      <c r="A6614" s="192" t="s">
        <v>2643</v>
      </c>
      <c r="B6614" s="192" t="s">
        <v>2642</v>
      </c>
      <c r="C6614" s="192" t="s">
        <v>2297</v>
      </c>
      <c r="D6614" s="230" t="s">
        <v>2298</v>
      </c>
      <c r="E6614" s="231"/>
      <c r="F6614" s="232"/>
      <c r="G6614" s="192" t="s">
        <v>1</v>
      </c>
      <c r="H6614" s="191">
        <v>1</v>
      </c>
      <c r="I6614" s="190">
        <v>15.149699999999999</v>
      </c>
      <c r="J6614" s="189">
        <v>15.15</v>
      </c>
    </row>
    <row r="6615" spans="1:10" ht="14.25" customHeight="1" x14ac:dyDescent="0.25">
      <c r="A6615" s="192" t="s">
        <v>2631</v>
      </c>
      <c r="B6615" s="192" t="s">
        <v>2630</v>
      </c>
      <c r="C6615" s="192" t="s">
        <v>2902</v>
      </c>
      <c r="D6615" s="230" t="s">
        <v>2901</v>
      </c>
      <c r="E6615" s="231"/>
      <c r="F6615" s="232"/>
      <c r="G6615" s="192" t="s">
        <v>0</v>
      </c>
      <c r="H6615" s="191">
        <v>2.4625500000000002E-2</v>
      </c>
      <c r="I6615" s="190">
        <v>6.46</v>
      </c>
      <c r="J6615" s="189">
        <v>0.35</v>
      </c>
    </row>
    <row r="6616" spans="1:10" ht="14.25" customHeight="1" x14ac:dyDescent="0.25">
      <c r="A6616" s="192" t="s">
        <v>2631</v>
      </c>
      <c r="B6616" s="192" t="s">
        <v>2630</v>
      </c>
      <c r="C6616" s="192" t="s">
        <v>2870</v>
      </c>
      <c r="D6616" s="230" t="s">
        <v>2869</v>
      </c>
      <c r="E6616" s="231"/>
      <c r="F6616" s="232"/>
      <c r="G6616" s="192" t="s">
        <v>0</v>
      </c>
      <c r="H6616" s="191">
        <v>4.92509E-2</v>
      </c>
      <c r="I6616" s="190">
        <v>8.93</v>
      </c>
      <c r="J6616" s="189">
        <v>0.96</v>
      </c>
    </row>
    <row r="6617" spans="1:10" ht="14.25" customHeight="1" x14ac:dyDescent="0.25">
      <c r="A6617" s="239" t="s">
        <v>2627</v>
      </c>
      <c r="B6617" s="240"/>
      <c r="C6617" s="240"/>
      <c r="D6617" s="240"/>
      <c r="E6617" s="241"/>
      <c r="F6617" s="188">
        <v>0.6</v>
      </c>
      <c r="G6617" s="239" t="s">
        <v>2626</v>
      </c>
      <c r="H6617" s="240"/>
      <c r="I6617" s="241"/>
      <c r="J6617" s="188">
        <v>17.059999999999999</v>
      </c>
    </row>
    <row r="6618" spans="1:10" ht="14.25" customHeight="1" x14ac:dyDescent="0.25">
      <c r="A6618" s="239" t="s">
        <v>2625</v>
      </c>
      <c r="B6618" s="240"/>
      <c r="C6618" s="240"/>
      <c r="D6618" s="240"/>
      <c r="E6618" s="241"/>
      <c r="F6618" s="188">
        <v>0.71</v>
      </c>
      <c r="G6618" s="239" t="s">
        <v>2624</v>
      </c>
      <c r="H6618" s="240"/>
      <c r="I6618" s="241"/>
      <c r="J6618" s="188">
        <v>3.83</v>
      </c>
    </row>
    <row r="6619" spans="1:10" ht="14.25" customHeight="1" x14ac:dyDescent="0.25">
      <c r="A6619" s="239" t="s">
        <v>2623</v>
      </c>
      <c r="B6619" s="240"/>
      <c r="C6619" s="240"/>
      <c r="D6619" s="240"/>
      <c r="E6619" s="241"/>
      <c r="F6619" s="188">
        <v>1.31</v>
      </c>
      <c r="G6619" s="239" t="s">
        <v>2622</v>
      </c>
      <c r="H6619" s="240"/>
      <c r="I6619" s="241"/>
      <c r="J6619" s="188">
        <v>20.89</v>
      </c>
    </row>
    <row r="6620" spans="1:10" ht="14.25" customHeight="1" x14ac:dyDescent="0.25">
      <c r="A6620" s="196" t="s">
        <v>1306</v>
      </c>
      <c r="B6620" s="196" t="s">
        <v>2637</v>
      </c>
      <c r="C6620" s="196" t="s">
        <v>2999</v>
      </c>
      <c r="D6620" s="233" t="s">
        <v>845</v>
      </c>
      <c r="E6620" s="234"/>
      <c r="F6620" s="234"/>
      <c r="G6620" s="234"/>
      <c r="H6620" s="234"/>
      <c r="I6620" s="235"/>
      <c r="J6620" s="196" t="s">
        <v>1</v>
      </c>
    </row>
    <row r="6621" spans="1:10" ht="14.25" customHeight="1" x14ac:dyDescent="0.25">
      <c r="A6621" s="195" t="s">
        <v>74</v>
      </c>
      <c r="B6621" s="195" t="s">
        <v>75</v>
      </c>
      <c r="C6621" s="195" t="s">
        <v>29</v>
      </c>
      <c r="D6621" s="236" t="s">
        <v>30</v>
      </c>
      <c r="E6621" s="237"/>
      <c r="F6621" s="238"/>
      <c r="G6621" s="195" t="s">
        <v>2635</v>
      </c>
      <c r="H6621" s="195" t="s">
        <v>1465</v>
      </c>
      <c r="I6621" s="194" t="s">
        <v>2634</v>
      </c>
      <c r="J6621" s="193" t="s">
        <v>76</v>
      </c>
    </row>
    <row r="6622" spans="1:10" ht="22.9" customHeight="1" x14ac:dyDescent="0.25">
      <c r="A6622" s="192" t="s">
        <v>2643</v>
      </c>
      <c r="B6622" s="192" t="s">
        <v>2650</v>
      </c>
      <c r="C6622" s="192" t="s">
        <v>2998</v>
      </c>
      <c r="D6622" s="230" t="s">
        <v>1637</v>
      </c>
      <c r="E6622" s="231"/>
      <c r="F6622" s="232"/>
      <c r="G6622" s="192" t="s">
        <v>1</v>
      </c>
      <c r="H6622" s="191">
        <v>1</v>
      </c>
      <c r="I6622" s="190">
        <v>507.07060000000001</v>
      </c>
      <c r="J6622" s="189">
        <v>507.07</v>
      </c>
    </row>
    <row r="6623" spans="1:10" ht="14.25" customHeight="1" x14ac:dyDescent="0.25">
      <c r="A6623" s="192" t="s">
        <v>2631</v>
      </c>
      <c r="B6623" s="192" t="s">
        <v>2630</v>
      </c>
      <c r="C6623" s="192" t="s">
        <v>2902</v>
      </c>
      <c r="D6623" s="230" t="s">
        <v>2901</v>
      </c>
      <c r="E6623" s="231"/>
      <c r="F6623" s="232"/>
      <c r="G6623" s="192" t="s">
        <v>0</v>
      </c>
      <c r="H6623" s="191">
        <v>0.6707592</v>
      </c>
      <c r="I6623" s="190">
        <v>6.46</v>
      </c>
      <c r="J6623" s="189">
        <v>9.4700000000000006</v>
      </c>
    </row>
    <row r="6624" spans="1:10" ht="14.25" customHeight="1" x14ac:dyDescent="0.25">
      <c r="A6624" s="192" t="s">
        <v>2631</v>
      </c>
      <c r="B6624" s="192" t="s">
        <v>2630</v>
      </c>
      <c r="C6624" s="192" t="s">
        <v>2870</v>
      </c>
      <c r="D6624" s="230" t="s">
        <v>2869</v>
      </c>
      <c r="E6624" s="231"/>
      <c r="F6624" s="232"/>
      <c r="G6624" s="192" t="s">
        <v>0</v>
      </c>
      <c r="H6624" s="191">
        <v>1.6396336</v>
      </c>
      <c r="I6624" s="190">
        <v>8.93</v>
      </c>
      <c r="J6624" s="189">
        <v>32.020000000000003</v>
      </c>
    </row>
    <row r="6625" spans="1:10" ht="32.65" customHeight="1" x14ac:dyDescent="0.25"/>
    <row r="6626" spans="1:10" ht="11.25" customHeight="1" x14ac:dyDescent="0.25">
      <c r="A6626" s="242" t="s">
        <v>2621</v>
      </c>
      <c r="B6626" s="242"/>
      <c r="C6626" s="242"/>
      <c r="D6626" s="242"/>
      <c r="E6626" s="242"/>
      <c r="F6626" s="242"/>
      <c r="G6626" s="242"/>
      <c r="H6626" s="242"/>
      <c r="I6626" s="242"/>
      <c r="J6626" s="242"/>
    </row>
    <row r="6627" spans="1:10" ht="11.25" customHeight="1" x14ac:dyDescent="0.25">
      <c r="A6627" s="242" t="s">
        <v>2620</v>
      </c>
      <c r="B6627" s="242"/>
      <c r="C6627" s="242"/>
      <c r="D6627" s="242"/>
      <c r="E6627" s="242"/>
      <c r="F6627" s="242"/>
      <c r="G6627" s="242"/>
      <c r="H6627" s="242"/>
      <c r="I6627" s="242"/>
      <c r="J6627" s="242"/>
    </row>
    <row r="6628" spans="1:10" ht="11.25" customHeight="1" x14ac:dyDescent="0.25">
      <c r="A6628" s="242" t="s">
        <v>2619</v>
      </c>
      <c r="B6628" s="242"/>
      <c r="C6628" s="242"/>
      <c r="D6628" s="242"/>
      <c r="E6628" s="242"/>
      <c r="F6628" s="242"/>
      <c r="G6628" s="242"/>
      <c r="H6628" s="242"/>
      <c r="I6628" s="242"/>
      <c r="J6628" s="242"/>
    </row>
    <row r="6629" spans="1:10" ht="70.900000000000006" customHeight="1" x14ac:dyDescent="0.25"/>
    <row r="6630" spans="1:10" ht="14.25" customHeight="1" x14ac:dyDescent="0.25">
      <c r="A6630" s="210" t="s">
        <v>2673</v>
      </c>
      <c r="B6630" s="211"/>
      <c r="C6630" s="211"/>
      <c r="D6630" s="211"/>
      <c r="E6630" s="211"/>
      <c r="F6630" s="211"/>
      <c r="G6630" s="211"/>
      <c r="H6630" s="211"/>
      <c r="I6630" s="211"/>
      <c r="J6630" s="212"/>
    </row>
    <row r="6631" spans="1:10" ht="14.25" customHeight="1" x14ac:dyDescent="0.25">
      <c r="A6631" s="200" t="s">
        <v>2672</v>
      </c>
      <c r="B6631" s="213" t="s">
        <v>77</v>
      </c>
      <c r="C6631" s="214"/>
      <c r="D6631" s="214"/>
      <c r="E6631" s="214"/>
      <c r="F6631" s="214"/>
      <c r="G6631" s="214"/>
      <c r="H6631" s="215"/>
      <c r="I6631" s="197" t="s">
        <v>2671</v>
      </c>
      <c r="J6631" s="192" t="s">
        <v>2997</v>
      </c>
    </row>
    <row r="6632" spans="1:10" ht="14.25" customHeight="1" x14ac:dyDescent="0.25">
      <c r="A6632" s="200" t="s">
        <v>81</v>
      </c>
      <c r="B6632" s="213" t="s">
        <v>85</v>
      </c>
      <c r="C6632" s="214"/>
      <c r="D6632" s="214"/>
      <c r="E6632" s="214"/>
      <c r="F6632" s="214"/>
      <c r="G6632" s="214"/>
      <c r="H6632" s="215"/>
      <c r="I6632" s="197" t="s">
        <v>2669</v>
      </c>
      <c r="J6632" s="202">
        <v>45477</v>
      </c>
    </row>
    <row r="6633" spans="1:10" ht="14.25" customHeight="1" x14ac:dyDescent="0.25">
      <c r="A6633" s="199" t="s">
        <v>2668</v>
      </c>
      <c r="B6633" s="213" t="s">
        <v>2667</v>
      </c>
      <c r="C6633" s="214"/>
      <c r="D6633" s="214"/>
      <c r="E6633" s="214"/>
      <c r="F6633" s="214"/>
      <c r="G6633" s="214"/>
      <c r="H6633" s="215"/>
      <c r="I6633" s="216" t="s">
        <v>2666</v>
      </c>
      <c r="J6633" s="217"/>
    </row>
    <row r="6634" spans="1:10" ht="14.25" customHeight="1" x14ac:dyDescent="0.25">
      <c r="A6634" s="218" t="s">
        <v>2665</v>
      </c>
      <c r="B6634" s="221" t="s">
        <v>2664</v>
      </c>
      <c r="C6634" s="222"/>
      <c r="D6634" s="222"/>
      <c r="E6634" s="222"/>
      <c r="F6634" s="222"/>
      <c r="G6634" s="222"/>
      <c r="H6634" s="223"/>
      <c r="I6634" s="197" t="s">
        <v>2663</v>
      </c>
      <c r="J6634" s="192" t="s">
        <v>2662</v>
      </c>
    </row>
    <row r="6635" spans="1:10" ht="14.25" customHeight="1" x14ac:dyDescent="0.25">
      <c r="A6635" s="219"/>
      <c r="B6635" s="224"/>
      <c r="C6635" s="225"/>
      <c r="D6635" s="225"/>
      <c r="E6635" s="225"/>
      <c r="F6635" s="225"/>
      <c r="G6635" s="225"/>
      <c r="H6635" s="226"/>
      <c r="I6635" s="198" t="s">
        <v>2661</v>
      </c>
      <c r="J6635" s="192" t="s">
        <v>2660</v>
      </c>
    </row>
    <row r="6636" spans="1:10" ht="14.25" customHeight="1" x14ac:dyDescent="0.25">
      <c r="A6636" s="219"/>
      <c r="B6636" s="224"/>
      <c r="C6636" s="225"/>
      <c r="D6636" s="225"/>
      <c r="E6636" s="225"/>
      <c r="F6636" s="225"/>
      <c r="G6636" s="225"/>
      <c r="H6636" s="226"/>
      <c r="I6636" s="216" t="s">
        <v>27</v>
      </c>
      <c r="J6636" s="217"/>
    </row>
    <row r="6637" spans="1:10" ht="14.25" customHeight="1" x14ac:dyDescent="0.25">
      <c r="A6637" s="219"/>
      <c r="B6637" s="227"/>
      <c r="C6637" s="228"/>
      <c r="D6637" s="228"/>
      <c r="E6637" s="228"/>
      <c r="F6637" s="228"/>
      <c r="G6637" s="228"/>
      <c r="H6637" s="229"/>
      <c r="I6637" s="197" t="s">
        <v>2659</v>
      </c>
      <c r="J6637" s="192" t="s">
        <v>2658</v>
      </c>
    </row>
    <row r="6638" spans="1:10" ht="14.25" customHeight="1" x14ac:dyDescent="0.25">
      <c r="A6638" s="220"/>
      <c r="B6638" s="230" t="s">
        <v>2383</v>
      </c>
      <c r="C6638" s="231"/>
      <c r="D6638" s="232"/>
      <c r="E6638" s="230" t="s">
        <v>2383</v>
      </c>
      <c r="F6638" s="231"/>
      <c r="G6638" s="231"/>
      <c r="H6638" s="232"/>
      <c r="I6638" s="197" t="s">
        <v>2657</v>
      </c>
      <c r="J6638" s="192" t="s">
        <v>2383</v>
      </c>
    </row>
    <row r="6639" spans="1:10" ht="14.25" customHeight="1" x14ac:dyDescent="0.25">
      <c r="A6639" s="197" t="s">
        <v>2656</v>
      </c>
      <c r="B6639" s="230" t="s">
        <v>2655</v>
      </c>
      <c r="C6639" s="231"/>
      <c r="D6639" s="231"/>
      <c r="E6639" s="231"/>
      <c r="F6639" s="231"/>
      <c r="G6639" s="231"/>
      <c r="H6639" s="231"/>
      <c r="I6639" s="231"/>
      <c r="J6639" s="232"/>
    </row>
    <row r="6640" spans="1:10" ht="14.25" customHeight="1" x14ac:dyDescent="0.25">
      <c r="A6640" s="239" t="s">
        <v>2627</v>
      </c>
      <c r="B6640" s="240"/>
      <c r="C6640" s="240"/>
      <c r="D6640" s="240"/>
      <c r="E6640" s="241"/>
      <c r="F6640" s="188">
        <v>18.98</v>
      </c>
      <c r="G6640" s="239" t="s">
        <v>2626</v>
      </c>
      <c r="H6640" s="240"/>
      <c r="I6640" s="241"/>
      <c r="J6640" s="188">
        <v>567.30999999999995</v>
      </c>
    </row>
    <row r="6641" spans="1:10" ht="14.25" customHeight="1" x14ac:dyDescent="0.25">
      <c r="A6641" s="239" t="s">
        <v>2625</v>
      </c>
      <c r="B6641" s="240"/>
      <c r="C6641" s="240"/>
      <c r="D6641" s="240"/>
      <c r="E6641" s="241"/>
      <c r="F6641" s="188">
        <v>22.51</v>
      </c>
      <c r="G6641" s="239" t="s">
        <v>2624</v>
      </c>
      <c r="H6641" s="240"/>
      <c r="I6641" s="241"/>
      <c r="J6641" s="188">
        <v>127.47</v>
      </c>
    </row>
    <row r="6642" spans="1:10" ht="14.25" customHeight="1" x14ac:dyDescent="0.25">
      <c r="A6642" s="239" t="s">
        <v>2623</v>
      </c>
      <c r="B6642" s="240"/>
      <c r="C6642" s="240"/>
      <c r="D6642" s="240"/>
      <c r="E6642" s="241"/>
      <c r="F6642" s="188">
        <v>41.49</v>
      </c>
      <c r="G6642" s="239" t="s">
        <v>2622</v>
      </c>
      <c r="H6642" s="240"/>
      <c r="I6642" s="241"/>
      <c r="J6642" s="188">
        <v>694.78</v>
      </c>
    </row>
    <row r="6643" spans="1:10" ht="14.25" customHeight="1" x14ac:dyDescent="0.25">
      <c r="A6643" s="196" t="s">
        <v>1307</v>
      </c>
      <c r="B6643" s="196" t="s">
        <v>2642</v>
      </c>
      <c r="C6643" s="196" t="s">
        <v>2996</v>
      </c>
      <c r="D6643" s="233" t="s">
        <v>846</v>
      </c>
      <c r="E6643" s="234"/>
      <c r="F6643" s="234"/>
      <c r="G6643" s="234"/>
      <c r="H6643" s="234"/>
      <c r="I6643" s="235"/>
      <c r="J6643" s="196" t="s">
        <v>836</v>
      </c>
    </row>
    <row r="6644" spans="1:10" ht="14.25" customHeight="1" x14ac:dyDescent="0.25">
      <c r="A6644" s="195" t="s">
        <v>74</v>
      </c>
      <c r="B6644" s="195" t="s">
        <v>75</v>
      </c>
      <c r="C6644" s="195" t="s">
        <v>29</v>
      </c>
      <c r="D6644" s="236" t="s">
        <v>30</v>
      </c>
      <c r="E6644" s="237"/>
      <c r="F6644" s="238"/>
      <c r="G6644" s="195" t="s">
        <v>2635</v>
      </c>
      <c r="H6644" s="195" t="s">
        <v>1465</v>
      </c>
      <c r="I6644" s="194" t="s">
        <v>2634</v>
      </c>
      <c r="J6644" s="193" t="s">
        <v>76</v>
      </c>
    </row>
    <row r="6645" spans="1:10" ht="14.25" customHeight="1" x14ac:dyDescent="0.25">
      <c r="A6645" s="192" t="s">
        <v>2643</v>
      </c>
      <c r="B6645" s="192" t="s">
        <v>2642</v>
      </c>
      <c r="C6645" s="192" t="s">
        <v>2439</v>
      </c>
      <c r="D6645" s="230" t="s">
        <v>2440</v>
      </c>
      <c r="E6645" s="231"/>
      <c r="F6645" s="232"/>
      <c r="G6645" s="192" t="s">
        <v>1</v>
      </c>
      <c r="H6645" s="191">
        <v>2</v>
      </c>
      <c r="I6645" s="190">
        <v>1.4258999999999999</v>
      </c>
      <c r="J6645" s="189">
        <v>2.85</v>
      </c>
    </row>
    <row r="6646" spans="1:10" ht="14.25" customHeight="1" x14ac:dyDescent="0.25">
      <c r="A6646" s="192" t="s">
        <v>2643</v>
      </c>
      <c r="B6646" s="192" t="s">
        <v>2642</v>
      </c>
      <c r="C6646" s="192" t="s">
        <v>2292</v>
      </c>
      <c r="D6646" s="230" t="s">
        <v>2293</v>
      </c>
      <c r="E6646" s="231"/>
      <c r="F6646" s="232"/>
      <c r="G6646" s="192" t="s">
        <v>10</v>
      </c>
      <c r="H6646" s="191">
        <v>3.06</v>
      </c>
      <c r="I6646" s="190">
        <v>2.3250999999999999</v>
      </c>
      <c r="J6646" s="189">
        <v>7.11</v>
      </c>
    </row>
    <row r="6647" spans="1:10" ht="14.25" customHeight="1" x14ac:dyDescent="0.25">
      <c r="A6647" s="192" t="s">
        <v>2643</v>
      </c>
      <c r="B6647" s="192" t="s">
        <v>2642</v>
      </c>
      <c r="C6647" s="192" t="s">
        <v>2550</v>
      </c>
      <c r="D6647" s="230" t="s">
        <v>2551</v>
      </c>
      <c r="E6647" s="231"/>
      <c r="F6647" s="232"/>
      <c r="G6647" s="192" t="s">
        <v>1</v>
      </c>
      <c r="H6647" s="191">
        <v>1</v>
      </c>
      <c r="I6647" s="190">
        <v>0.64</v>
      </c>
      <c r="J6647" s="189">
        <v>0.64</v>
      </c>
    </row>
    <row r="6648" spans="1:10" ht="14.25" customHeight="1" x14ac:dyDescent="0.25">
      <c r="A6648" s="192" t="s">
        <v>2643</v>
      </c>
      <c r="B6648" s="192" t="s">
        <v>2642</v>
      </c>
      <c r="C6648" s="192" t="s">
        <v>1687</v>
      </c>
      <c r="D6648" s="230" t="s">
        <v>1688</v>
      </c>
      <c r="E6648" s="231"/>
      <c r="F6648" s="232"/>
      <c r="G6648" s="192" t="s">
        <v>10</v>
      </c>
      <c r="H6648" s="191">
        <v>3</v>
      </c>
      <c r="I6648" s="190">
        <v>5.4036999999999997</v>
      </c>
      <c r="J6648" s="189">
        <v>16.21</v>
      </c>
    </row>
    <row r="6649" spans="1:10" ht="14.25" customHeight="1" x14ac:dyDescent="0.25">
      <c r="A6649" s="192" t="s">
        <v>2643</v>
      </c>
      <c r="B6649" s="192" t="s">
        <v>2642</v>
      </c>
      <c r="C6649" s="192" t="s">
        <v>2427</v>
      </c>
      <c r="D6649" s="230" t="s">
        <v>2428</v>
      </c>
      <c r="E6649" s="231"/>
      <c r="F6649" s="232"/>
      <c r="G6649" s="192" t="s">
        <v>1</v>
      </c>
      <c r="H6649" s="191">
        <v>1</v>
      </c>
      <c r="I6649" s="190">
        <v>3.0055999999999998</v>
      </c>
      <c r="J6649" s="189">
        <v>3.01</v>
      </c>
    </row>
    <row r="6650" spans="1:10" ht="14.25" customHeight="1" x14ac:dyDescent="0.25">
      <c r="A6650" s="192" t="s">
        <v>2631</v>
      </c>
      <c r="B6650" s="192" t="s">
        <v>2630</v>
      </c>
      <c r="C6650" s="192" t="s">
        <v>2902</v>
      </c>
      <c r="D6650" s="230" t="s">
        <v>2901</v>
      </c>
      <c r="E6650" s="231"/>
      <c r="F6650" s="232"/>
      <c r="G6650" s="192" t="s">
        <v>0</v>
      </c>
      <c r="H6650" s="191">
        <v>2.8414538999999999</v>
      </c>
      <c r="I6650" s="190">
        <v>6.46</v>
      </c>
      <c r="J6650" s="189">
        <v>40.14</v>
      </c>
    </row>
    <row r="6651" spans="1:10" ht="14.25" customHeight="1" x14ac:dyDescent="0.25">
      <c r="A6651" s="192" t="s">
        <v>2631</v>
      </c>
      <c r="B6651" s="192" t="s">
        <v>2630</v>
      </c>
      <c r="C6651" s="192" t="s">
        <v>2870</v>
      </c>
      <c r="D6651" s="230" t="s">
        <v>2869</v>
      </c>
      <c r="E6651" s="231"/>
      <c r="F6651" s="232"/>
      <c r="G6651" s="192" t="s">
        <v>0</v>
      </c>
      <c r="H6651" s="191">
        <v>2.8414538999999999</v>
      </c>
      <c r="I6651" s="190">
        <v>8.93</v>
      </c>
      <c r="J6651" s="189">
        <v>55.48</v>
      </c>
    </row>
    <row r="6652" spans="1:10" ht="14.25" customHeight="1" x14ac:dyDescent="0.25">
      <c r="A6652" s="239" t="s">
        <v>2627</v>
      </c>
      <c r="B6652" s="240"/>
      <c r="C6652" s="240"/>
      <c r="D6652" s="240"/>
      <c r="E6652" s="241"/>
      <c r="F6652" s="188">
        <v>43.72</v>
      </c>
      <c r="G6652" s="239" t="s">
        <v>2626</v>
      </c>
      <c r="H6652" s="240"/>
      <c r="I6652" s="241"/>
      <c r="J6652" s="188">
        <v>171.33</v>
      </c>
    </row>
    <row r="6653" spans="1:10" ht="14.25" customHeight="1" x14ac:dyDescent="0.25">
      <c r="A6653" s="239" t="s">
        <v>2625</v>
      </c>
      <c r="B6653" s="240"/>
      <c r="C6653" s="240"/>
      <c r="D6653" s="240"/>
      <c r="E6653" s="241"/>
      <c r="F6653" s="188">
        <v>51.92</v>
      </c>
      <c r="G6653" s="239" t="s">
        <v>2624</v>
      </c>
      <c r="H6653" s="240"/>
      <c r="I6653" s="241"/>
      <c r="J6653" s="188">
        <v>38.5</v>
      </c>
    </row>
    <row r="6654" spans="1:10" ht="14.25" customHeight="1" x14ac:dyDescent="0.25">
      <c r="A6654" s="239" t="s">
        <v>2623</v>
      </c>
      <c r="B6654" s="240"/>
      <c r="C6654" s="240"/>
      <c r="D6654" s="240"/>
      <c r="E6654" s="241"/>
      <c r="F6654" s="188">
        <v>95.64</v>
      </c>
      <c r="G6654" s="239" t="s">
        <v>2622</v>
      </c>
      <c r="H6654" s="240"/>
      <c r="I6654" s="241"/>
      <c r="J6654" s="188">
        <v>209.83</v>
      </c>
    </row>
    <row r="6655" spans="1:10" ht="14.25" customHeight="1" x14ac:dyDescent="0.25">
      <c r="A6655" s="196" t="s">
        <v>847</v>
      </c>
      <c r="B6655" s="196" t="s">
        <v>2642</v>
      </c>
      <c r="C6655" s="196" t="s">
        <v>2995</v>
      </c>
      <c r="D6655" s="233" t="s">
        <v>848</v>
      </c>
      <c r="E6655" s="234"/>
      <c r="F6655" s="234"/>
      <c r="G6655" s="234"/>
      <c r="H6655" s="234"/>
      <c r="I6655" s="235"/>
      <c r="J6655" s="196" t="s">
        <v>836</v>
      </c>
    </row>
    <row r="6656" spans="1:10" ht="14.25" customHeight="1" x14ac:dyDescent="0.25">
      <c r="A6656" s="195" t="s">
        <v>74</v>
      </c>
      <c r="B6656" s="195" t="s">
        <v>75</v>
      </c>
      <c r="C6656" s="195" t="s">
        <v>29</v>
      </c>
      <c r="D6656" s="236" t="s">
        <v>30</v>
      </c>
      <c r="E6656" s="237"/>
      <c r="F6656" s="238"/>
      <c r="G6656" s="195" t="s">
        <v>2635</v>
      </c>
      <c r="H6656" s="195" t="s">
        <v>1465</v>
      </c>
      <c r="I6656" s="194" t="s">
        <v>2634</v>
      </c>
      <c r="J6656" s="193" t="s">
        <v>76</v>
      </c>
    </row>
    <row r="6657" spans="1:10" ht="14.25" customHeight="1" x14ac:dyDescent="0.25">
      <c r="A6657" s="192" t="s">
        <v>2643</v>
      </c>
      <c r="B6657" s="192" t="s">
        <v>2642</v>
      </c>
      <c r="C6657" s="192" t="s">
        <v>2250</v>
      </c>
      <c r="D6657" s="230" t="s">
        <v>2251</v>
      </c>
      <c r="E6657" s="231"/>
      <c r="F6657" s="232"/>
      <c r="G6657" s="192" t="s">
        <v>1</v>
      </c>
      <c r="H6657" s="191">
        <v>4</v>
      </c>
      <c r="I6657" s="190">
        <v>0.54279999999999995</v>
      </c>
      <c r="J6657" s="189">
        <v>2.17</v>
      </c>
    </row>
    <row r="6658" spans="1:10" ht="14.25" customHeight="1" x14ac:dyDescent="0.25">
      <c r="A6658" s="192" t="s">
        <v>2643</v>
      </c>
      <c r="B6658" s="192" t="s">
        <v>2642</v>
      </c>
      <c r="C6658" s="192" t="s">
        <v>2360</v>
      </c>
      <c r="D6658" s="230" t="s">
        <v>2361</v>
      </c>
      <c r="E6658" s="231"/>
      <c r="F6658" s="232"/>
      <c r="G6658" s="192" t="s">
        <v>1</v>
      </c>
      <c r="H6658" s="191">
        <v>4</v>
      </c>
      <c r="I6658" s="190">
        <v>0.98839999999999995</v>
      </c>
      <c r="J6658" s="189">
        <v>3.95</v>
      </c>
    </row>
    <row r="6659" spans="1:10" ht="14.25" customHeight="1" x14ac:dyDescent="0.25">
      <c r="A6659" s="192" t="s">
        <v>2643</v>
      </c>
      <c r="B6659" s="192" t="s">
        <v>2642</v>
      </c>
      <c r="C6659" s="192" t="s">
        <v>1931</v>
      </c>
      <c r="D6659" s="230" t="s">
        <v>1932</v>
      </c>
      <c r="E6659" s="231"/>
      <c r="F6659" s="232"/>
      <c r="G6659" s="192" t="s">
        <v>10</v>
      </c>
      <c r="H6659" s="191">
        <v>12</v>
      </c>
      <c r="I6659" s="190">
        <v>2.9651000000000001</v>
      </c>
      <c r="J6659" s="189">
        <v>35.58</v>
      </c>
    </row>
    <row r="6660" spans="1:10" ht="14.25" customHeight="1" x14ac:dyDescent="0.25">
      <c r="A6660" s="192" t="s">
        <v>2643</v>
      </c>
      <c r="B6660" s="192" t="s">
        <v>2642</v>
      </c>
      <c r="C6660" s="192" t="s">
        <v>2300</v>
      </c>
      <c r="D6660" s="230" t="s">
        <v>2301</v>
      </c>
      <c r="E6660" s="231"/>
      <c r="F6660" s="232"/>
      <c r="G6660" s="192" t="s">
        <v>1</v>
      </c>
      <c r="H6660" s="191">
        <v>1</v>
      </c>
      <c r="I6660" s="190">
        <v>5.9950999999999999</v>
      </c>
      <c r="J6660" s="189">
        <v>6</v>
      </c>
    </row>
    <row r="6661" spans="1:10" ht="14.25" customHeight="1" x14ac:dyDescent="0.25">
      <c r="A6661" s="192" t="s">
        <v>2643</v>
      </c>
      <c r="B6661" s="192" t="s">
        <v>2642</v>
      </c>
      <c r="C6661" s="192" t="s">
        <v>2017</v>
      </c>
      <c r="D6661" s="230" t="s">
        <v>2018</v>
      </c>
      <c r="E6661" s="231"/>
      <c r="F6661" s="232"/>
      <c r="G6661" s="192" t="s">
        <v>1</v>
      </c>
      <c r="H6661" s="191">
        <v>1</v>
      </c>
      <c r="I6661" s="190">
        <v>33.2727</v>
      </c>
      <c r="J6661" s="189">
        <v>33.270000000000003</v>
      </c>
    </row>
    <row r="6662" spans="1:10" ht="14.25" customHeight="1" x14ac:dyDescent="0.25">
      <c r="A6662" s="192" t="s">
        <v>2643</v>
      </c>
      <c r="B6662" s="192" t="s">
        <v>2642</v>
      </c>
      <c r="C6662" s="192" t="s">
        <v>1687</v>
      </c>
      <c r="D6662" s="230" t="s">
        <v>1688</v>
      </c>
      <c r="E6662" s="231"/>
      <c r="F6662" s="232"/>
      <c r="G6662" s="192" t="s">
        <v>10</v>
      </c>
      <c r="H6662" s="191">
        <v>3</v>
      </c>
      <c r="I6662" s="190">
        <v>5.4036999999999997</v>
      </c>
      <c r="J6662" s="189">
        <v>16.21</v>
      </c>
    </row>
    <row r="6663" spans="1:10" ht="14.25" customHeight="1" x14ac:dyDescent="0.25">
      <c r="A6663" s="192" t="s">
        <v>2631</v>
      </c>
      <c r="B6663" s="192" t="s">
        <v>2630</v>
      </c>
      <c r="C6663" s="192" t="s">
        <v>2949</v>
      </c>
      <c r="D6663" s="230" t="s">
        <v>2948</v>
      </c>
      <c r="E6663" s="231"/>
      <c r="F6663" s="232"/>
      <c r="G6663" s="192" t="s">
        <v>0</v>
      </c>
      <c r="H6663" s="191">
        <v>6.9115133999999996</v>
      </c>
      <c r="I6663" s="190">
        <v>6.46</v>
      </c>
      <c r="J6663" s="189">
        <v>97.63</v>
      </c>
    </row>
    <row r="6664" spans="1:10" ht="14.25" customHeight="1" x14ac:dyDescent="0.25">
      <c r="A6664" s="192" t="s">
        <v>2631</v>
      </c>
      <c r="B6664" s="192" t="s">
        <v>2630</v>
      </c>
      <c r="C6664" s="192" t="s">
        <v>2870</v>
      </c>
      <c r="D6664" s="230" t="s">
        <v>2869</v>
      </c>
      <c r="E6664" s="231"/>
      <c r="F6664" s="232"/>
      <c r="G6664" s="192" t="s">
        <v>0</v>
      </c>
      <c r="H6664" s="191">
        <v>6.9115133999999996</v>
      </c>
      <c r="I6664" s="190">
        <v>8.93</v>
      </c>
      <c r="J6664" s="189">
        <v>134.96</v>
      </c>
    </row>
    <row r="6665" spans="1:10" ht="14.25" customHeight="1" x14ac:dyDescent="0.25">
      <c r="A6665" s="239" t="s">
        <v>2627</v>
      </c>
      <c r="B6665" s="240"/>
      <c r="C6665" s="240"/>
      <c r="D6665" s="240"/>
      <c r="E6665" s="241"/>
      <c r="F6665" s="188">
        <v>106.37</v>
      </c>
      <c r="G6665" s="239" t="s">
        <v>2626</v>
      </c>
      <c r="H6665" s="240"/>
      <c r="I6665" s="241"/>
      <c r="J6665" s="188">
        <v>437.65</v>
      </c>
    </row>
    <row r="6666" spans="1:10" ht="14.25" customHeight="1" x14ac:dyDescent="0.25">
      <c r="A6666" s="239" t="s">
        <v>2625</v>
      </c>
      <c r="B6666" s="240"/>
      <c r="C6666" s="240"/>
      <c r="D6666" s="240"/>
      <c r="E6666" s="241"/>
      <c r="F6666" s="188">
        <v>126.27</v>
      </c>
      <c r="G6666" s="239" t="s">
        <v>2624</v>
      </c>
      <c r="H6666" s="240"/>
      <c r="I6666" s="241"/>
      <c r="J6666" s="188">
        <v>98.34</v>
      </c>
    </row>
    <row r="6667" spans="1:10" ht="14.25" customHeight="1" x14ac:dyDescent="0.25">
      <c r="A6667" s="239" t="s">
        <v>2623</v>
      </c>
      <c r="B6667" s="240"/>
      <c r="C6667" s="240"/>
      <c r="D6667" s="240"/>
      <c r="E6667" s="241"/>
      <c r="F6667" s="188">
        <v>232.64</v>
      </c>
      <c r="G6667" s="239" t="s">
        <v>2622</v>
      </c>
      <c r="H6667" s="240"/>
      <c r="I6667" s="241"/>
      <c r="J6667" s="188">
        <v>535.99</v>
      </c>
    </row>
    <row r="6668" spans="1:10" ht="14.25" customHeight="1" x14ac:dyDescent="0.25">
      <c r="A6668" s="196" t="s">
        <v>849</v>
      </c>
      <c r="B6668" s="196" t="s">
        <v>2642</v>
      </c>
      <c r="C6668" s="196" t="s">
        <v>2994</v>
      </c>
      <c r="D6668" s="233" t="s">
        <v>850</v>
      </c>
      <c r="E6668" s="234"/>
      <c r="F6668" s="234"/>
      <c r="G6668" s="234"/>
      <c r="H6668" s="234"/>
      <c r="I6668" s="235"/>
      <c r="J6668" s="196" t="s">
        <v>836</v>
      </c>
    </row>
    <row r="6669" spans="1:10" ht="14.25" customHeight="1" x14ac:dyDescent="0.25">
      <c r="A6669" s="195" t="s">
        <v>74</v>
      </c>
      <c r="B6669" s="195" t="s">
        <v>75</v>
      </c>
      <c r="C6669" s="195" t="s">
        <v>29</v>
      </c>
      <c r="D6669" s="236" t="s">
        <v>30</v>
      </c>
      <c r="E6669" s="237"/>
      <c r="F6669" s="238"/>
      <c r="G6669" s="195" t="s">
        <v>2635</v>
      </c>
      <c r="H6669" s="195" t="s">
        <v>1465</v>
      </c>
      <c r="I6669" s="194" t="s">
        <v>2634</v>
      </c>
      <c r="J6669" s="193" t="s">
        <v>76</v>
      </c>
    </row>
    <row r="6670" spans="1:10" ht="14.25" customHeight="1" x14ac:dyDescent="0.25">
      <c r="A6670" s="192" t="s">
        <v>2643</v>
      </c>
      <c r="B6670" s="192" t="s">
        <v>2642</v>
      </c>
      <c r="C6670" s="192" t="s">
        <v>1781</v>
      </c>
      <c r="D6670" s="230" t="s">
        <v>1782</v>
      </c>
      <c r="E6670" s="231"/>
      <c r="F6670" s="232"/>
      <c r="G6670" s="192" t="s">
        <v>10</v>
      </c>
      <c r="H6670" s="191">
        <v>12</v>
      </c>
      <c r="I6670" s="190">
        <v>12.9704</v>
      </c>
      <c r="J6670" s="189">
        <v>155.65</v>
      </c>
    </row>
    <row r="6671" spans="1:10" ht="14.25" customHeight="1" x14ac:dyDescent="0.25">
      <c r="A6671" s="192" t="s">
        <v>2643</v>
      </c>
      <c r="B6671" s="192" t="s">
        <v>2642</v>
      </c>
      <c r="C6671" s="192" t="s">
        <v>1745</v>
      </c>
      <c r="D6671" s="230" t="s">
        <v>1746</v>
      </c>
      <c r="E6671" s="231"/>
      <c r="F6671" s="232"/>
      <c r="G6671" s="192" t="s">
        <v>10</v>
      </c>
      <c r="H6671" s="191">
        <v>12</v>
      </c>
      <c r="I6671" s="190">
        <v>18.835899999999999</v>
      </c>
      <c r="J6671" s="189">
        <v>226.03</v>
      </c>
    </row>
    <row r="6672" spans="1:10" ht="14.25" customHeight="1" x14ac:dyDescent="0.25">
      <c r="A6672" s="192" t="s">
        <v>2643</v>
      </c>
      <c r="B6672" s="192" t="s">
        <v>2642</v>
      </c>
      <c r="C6672" s="192" t="s">
        <v>1698</v>
      </c>
      <c r="D6672" s="230" t="s">
        <v>1699</v>
      </c>
      <c r="E6672" s="231"/>
      <c r="F6672" s="232"/>
      <c r="G6672" s="192" t="s">
        <v>10</v>
      </c>
      <c r="H6672" s="191">
        <v>12</v>
      </c>
      <c r="I6672" s="190">
        <v>28.630600000000001</v>
      </c>
      <c r="J6672" s="189">
        <v>343.57</v>
      </c>
    </row>
    <row r="6673" spans="1:10" ht="14.25" customHeight="1" x14ac:dyDescent="0.25">
      <c r="A6673" s="192" t="s">
        <v>2643</v>
      </c>
      <c r="B6673" s="192" t="s">
        <v>2642</v>
      </c>
      <c r="C6673" s="192" t="s">
        <v>1983</v>
      </c>
      <c r="D6673" s="230" t="s">
        <v>1984</v>
      </c>
      <c r="E6673" s="231"/>
      <c r="F6673" s="232"/>
      <c r="G6673" s="192" t="s">
        <v>10</v>
      </c>
      <c r="H6673" s="191">
        <v>12</v>
      </c>
      <c r="I6673" s="190">
        <v>1.6365000000000001</v>
      </c>
      <c r="J6673" s="189">
        <v>19.64</v>
      </c>
    </row>
    <row r="6674" spans="1:10" ht="14.25" customHeight="1" x14ac:dyDescent="0.25">
      <c r="A6674" s="192" t="s">
        <v>2643</v>
      </c>
      <c r="B6674" s="192" t="s">
        <v>2642</v>
      </c>
      <c r="C6674" s="192" t="s">
        <v>2015</v>
      </c>
      <c r="D6674" s="230" t="s">
        <v>2016</v>
      </c>
      <c r="E6674" s="231"/>
      <c r="F6674" s="232"/>
      <c r="G6674" s="192" t="s">
        <v>10</v>
      </c>
      <c r="H6674" s="191">
        <v>12</v>
      </c>
      <c r="I6674" s="190">
        <v>2.7787999999999999</v>
      </c>
      <c r="J6674" s="189">
        <v>33.35</v>
      </c>
    </row>
    <row r="6675" spans="1:10" ht="14.25" customHeight="1" x14ac:dyDescent="0.25">
      <c r="A6675" s="192" t="s">
        <v>2631</v>
      </c>
      <c r="B6675" s="192" t="s">
        <v>2630</v>
      </c>
      <c r="C6675" s="192" t="s">
        <v>2902</v>
      </c>
      <c r="D6675" s="230" t="s">
        <v>2901</v>
      </c>
      <c r="E6675" s="231"/>
      <c r="F6675" s="232"/>
      <c r="G6675" s="192" t="s">
        <v>0</v>
      </c>
      <c r="H6675" s="191">
        <v>6.5817262000000003</v>
      </c>
      <c r="I6675" s="190">
        <v>6.46</v>
      </c>
      <c r="J6675" s="189">
        <v>92.97</v>
      </c>
    </row>
    <row r="6676" spans="1:10" ht="14.25" customHeight="1" x14ac:dyDescent="0.25">
      <c r="A6676" s="192" t="s">
        <v>2631</v>
      </c>
      <c r="B6676" s="192" t="s">
        <v>2630</v>
      </c>
      <c r="C6676" s="192" t="s">
        <v>2870</v>
      </c>
      <c r="D6676" s="230" t="s">
        <v>2869</v>
      </c>
      <c r="E6676" s="231"/>
      <c r="F6676" s="232"/>
      <c r="G6676" s="192" t="s">
        <v>0</v>
      </c>
      <c r="H6676" s="191">
        <v>5.4847719000000001</v>
      </c>
      <c r="I6676" s="190">
        <v>8.93</v>
      </c>
      <c r="J6676" s="189">
        <v>107.1</v>
      </c>
    </row>
    <row r="6677" spans="1:10" ht="14.25" customHeight="1" x14ac:dyDescent="0.25">
      <c r="A6677" s="192" t="s">
        <v>2631</v>
      </c>
      <c r="B6677" s="192" t="s">
        <v>2630</v>
      </c>
      <c r="C6677" s="192" t="s">
        <v>2944</v>
      </c>
      <c r="D6677" s="230" t="s">
        <v>2943</v>
      </c>
      <c r="E6677" s="231"/>
      <c r="F6677" s="232"/>
      <c r="G6677" s="192" t="s">
        <v>0</v>
      </c>
      <c r="H6677" s="191">
        <v>5.4847719000000001</v>
      </c>
      <c r="I6677" s="190">
        <v>9.89</v>
      </c>
      <c r="J6677" s="189">
        <v>118.61</v>
      </c>
    </row>
    <row r="6678" spans="1:10" ht="14.25" customHeight="1" x14ac:dyDescent="0.25">
      <c r="A6678" s="239" t="s">
        <v>2627</v>
      </c>
      <c r="B6678" s="240"/>
      <c r="C6678" s="240"/>
      <c r="D6678" s="240"/>
      <c r="E6678" s="241"/>
      <c r="F6678" s="188">
        <v>145.74</v>
      </c>
      <c r="G6678" s="239" t="s">
        <v>2626</v>
      </c>
      <c r="H6678" s="240"/>
      <c r="I6678" s="241"/>
      <c r="J6678" s="188">
        <v>1238.72</v>
      </c>
    </row>
    <row r="6679" spans="1:10" ht="14.25" customHeight="1" x14ac:dyDescent="0.25">
      <c r="A6679" s="239" t="s">
        <v>2625</v>
      </c>
      <c r="B6679" s="240"/>
      <c r="C6679" s="240"/>
      <c r="D6679" s="240"/>
      <c r="E6679" s="241"/>
      <c r="F6679" s="188">
        <v>173.01</v>
      </c>
      <c r="G6679" s="239" t="s">
        <v>2624</v>
      </c>
      <c r="H6679" s="240"/>
      <c r="I6679" s="241"/>
      <c r="J6679" s="188">
        <v>278.33999999999997</v>
      </c>
    </row>
    <row r="6680" spans="1:10" ht="14.25" customHeight="1" x14ac:dyDescent="0.25">
      <c r="A6680" s="239" t="s">
        <v>2623</v>
      </c>
      <c r="B6680" s="240"/>
      <c r="C6680" s="240"/>
      <c r="D6680" s="240"/>
      <c r="E6680" s="241"/>
      <c r="F6680" s="188">
        <v>318.75</v>
      </c>
      <c r="G6680" s="239" t="s">
        <v>2622</v>
      </c>
      <c r="H6680" s="240"/>
      <c r="I6680" s="241"/>
      <c r="J6680" s="188">
        <v>1517.06</v>
      </c>
    </row>
    <row r="6681" spans="1:10" ht="14.25" customHeight="1" x14ac:dyDescent="0.25">
      <c r="A6681" s="196" t="s">
        <v>851</v>
      </c>
      <c r="B6681" s="196" t="s">
        <v>2642</v>
      </c>
      <c r="C6681" s="196" t="s">
        <v>2993</v>
      </c>
      <c r="D6681" s="233" t="s">
        <v>852</v>
      </c>
      <c r="E6681" s="234"/>
      <c r="F6681" s="234"/>
      <c r="G6681" s="234"/>
      <c r="H6681" s="234"/>
      <c r="I6681" s="235"/>
      <c r="J6681" s="196" t="s">
        <v>836</v>
      </c>
    </row>
    <row r="6682" spans="1:10" ht="14.25" customHeight="1" x14ac:dyDescent="0.25">
      <c r="A6682" s="195" t="s">
        <v>74</v>
      </c>
      <c r="B6682" s="195" t="s">
        <v>75</v>
      </c>
      <c r="C6682" s="195" t="s">
        <v>29</v>
      </c>
      <c r="D6682" s="236" t="s">
        <v>30</v>
      </c>
      <c r="E6682" s="237"/>
      <c r="F6682" s="238"/>
      <c r="G6682" s="195" t="s">
        <v>2635</v>
      </c>
      <c r="H6682" s="195" t="s">
        <v>1465</v>
      </c>
      <c r="I6682" s="194" t="s">
        <v>2634</v>
      </c>
      <c r="J6682" s="193" t="s">
        <v>76</v>
      </c>
    </row>
    <row r="6683" spans="1:10" ht="14.25" customHeight="1" x14ac:dyDescent="0.25">
      <c r="A6683" s="192" t="s">
        <v>2643</v>
      </c>
      <c r="B6683" s="192" t="s">
        <v>2642</v>
      </c>
      <c r="C6683" s="192" t="s">
        <v>2402</v>
      </c>
      <c r="D6683" s="230" t="s">
        <v>2403</v>
      </c>
      <c r="E6683" s="231"/>
      <c r="F6683" s="232"/>
      <c r="G6683" s="192" t="s">
        <v>1</v>
      </c>
      <c r="H6683" s="191">
        <v>2</v>
      </c>
      <c r="I6683" s="190">
        <v>1.2962</v>
      </c>
      <c r="J6683" s="189">
        <v>2.59</v>
      </c>
    </row>
    <row r="6684" spans="1:10" ht="14.25" customHeight="1" x14ac:dyDescent="0.25">
      <c r="A6684" s="192" t="s">
        <v>2643</v>
      </c>
      <c r="B6684" s="192" t="s">
        <v>2642</v>
      </c>
      <c r="C6684" s="192" t="s">
        <v>1983</v>
      </c>
      <c r="D6684" s="230" t="s">
        <v>1984</v>
      </c>
      <c r="E6684" s="231"/>
      <c r="F6684" s="232"/>
      <c r="G6684" s="192" t="s">
        <v>10</v>
      </c>
      <c r="H6684" s="191">
        <v>12</v>
      </c>
      <c r="I6684" s="190">
        <v>1.6365000000000001</v>
      </c>
      <c r="J6684" s="189">
        <v>19.64</v>
      </c>
    </row>
    <row r="6685" spans="1:10" ht="14.25" customHeight="1" x14ac:dyDescent="0.25">
      <c r="A6685" s="192" t="s">
        <v>2643</v>
      </c>
      <c r="B6685" s="192" t="s">
        <v>2642</v>
      </c>
      <c r="C6685" s="192" t="s">
        <v>1858</v>
      </c>
      <c r="D6685" s="230" t="s">
        <v>1859</v>
      </c>
      <c r="E6685" s="231"/>
      <c r="F6685" s="232"/>
      <c r="G6685" s="192" t="s">
        <v>10</v>
      </c>
      <c r="H6685" s="191">
        <v>12</v>
      </c>
      <c r="I6685" s="190">
        <v>6.3596000000000004</v>
      </c>
      <c r="J6685" s="189">
        <v>76.319999999999993</v>
      </c>
    </row>
    <row r="6686" spans="1:10" ht="14.25" customHeight="1" x14ac:dyDescent="0.25">
      <c r="A6686" s="192" t="s">
        <v>2631</v>
      </c>
      <c r="B6686" s="192" t="s">
        <v>2630</v>
      </c>
      <c r="C6686" s="192" t="s">
        <v>2902</v>
      </c>
      <c r="D6686" s="230" t="s">
        <v>2901</v>
      </c>
      <c r="E6686" s="231"/>
      <c r="F6686" s="232"/>
      <c r="G6686" s="192" t="s">
        <v>0</v>
      </c>
      <c r="H6686" s="191">
        <v>2.3493737000000001</v>
      </c>
      <c r="I6686" s="190">
        <v>6.46</v>
      </c>
      <c r="J6686" s="189">
        <v>33.19</v>
      </c>
    </row>
    <row r="6687" spans="1:10" ht="14.25" customHeight="1" x14ac:dyDescent="0.25">
      <c r="A6687" s="192" t="s">
        <v>2631</v>
      </c>
      <c r="B6687" s="192" t="s">
        <v>2630</v>
      </c>
      <c r="C6687" s="192" t="s">
        <v>2870</v>
      </c>
      <c r="D6687" s="230" t="s">
        <v>2869</v>
      </c>
      <c r="E6687" s="231"/>
      <c r="F6687" s="232"/>
      <c r="G6687" s="192" t="s">
        <v>0</v>
      </c>
      <c r="H6687" s="191">
        <v>2.3493737000000001</v>
      </c>
      <c r="I6687" s="190">
        <v>8.93</v>
      </c>
      <c r="J6687" s="189">
        <v>45.87</v>
      </c>
    </row>
    <row r="6688" spans="1:10" ht="14.25" customHeight="1" x14ac:dyDescent="0.25">
      <c r="A6688" s="239" t="s">
        <v>2627</v>
      </c>
      <c r="B6688" s="240"/>
      <c r="C6688" s="240"/>
      <c r="D6688" s="240"/>
      <c r="E6688" s="241"/>
      <c r="F6688" s="188">
        <v>36.159999999999997</v>
      </c>
      <c r="G6688" s="239" t="s">
        <v>2626</v>
      </c>
      <c r="H6688" s="240"/>
      <c r="I6688" s="241"/>
      <c r="J6688" s="188">
        <v>215.55</v>
      </c>
    </row>
    <row r="6689" spans="1:10" ht="14.25" customHeight="1" x14ac:dyDescent="0.25">
      <c r="A6689" s="239" t="s">
        <v>2625</v>
      </c>
      <c r="B6689" s="240"/>
      <c r="C6689" s="240"/>
      <c r="D6689" s="240"/>
      <c r="E6689" s="241"/>
      <c r="F6689" s="188">
        <v>42.92</v>
      </c>
      <c r="G6689" s="239" t="s">
        <v>2624</v>
      </c>
      <c r="H6689" s="240"/>
      <c r="I6689" s="241"/>
      <c r="J6689" s="188">
        <v>48.43</v>
      </c>
    </row>
    <row r="6690" spans="1:10" ht="14.25" customHeight="1" x14ac:dyDescent="0.25">
      <c r="A6690" s="239" t="s">
        <v>2623</v>
      </c>
      <c r="B6690" s="240"/>
      <c r="C6690" s="240"/>
      <c r="D6690" s="240"/>
      <c r="E6690" s="241"/>
      <c r="F6690" s="188">
        <v>79.08</v>
      </c>
      <c r="G6690" s="239" t="s">
        <v>2622</v>
      </c>
      <c r="H6690" s="240"/>
      <c r="I6690" s="241"/>
      <c r="J6690" s="188">
        <v>263.98</v>
      </c>
    </row>
    <row r="6691" spans="1:10" ht="14.25" customHeight="1" x14ac:dyDescent="0.25">
      <c r="A6691" s="196" t="s">
        <v>853</v>
      </c>
      <c r="B6691" s="196" t="s">
        <v>2642</v>
      </c>
      <c r="C6691" s="196" t="s">
        <v>2992</v>
      </c>
      <c r="D6691" s="233" t="s">
        <v>854</v>
      </c>
      <c r="E6691" s="234"/>
      <c r="F6691" s="234"/>
      <c r="G6691" s="234"/>
      <c r="H6691" s="234"/>
      <c r="I6691" s="235"/>
      <c r="J6691" s="196" t="s">
        <v>10</v>
      </c>
    </row>
    <row r="6692" spans="1:10" ht="14.25" customHeight="1" x14ac:dyDescent="0.25">
      <c r="A6692" s="195" t="s">
        <v>74</v>
      </c>
      <c r="B6692" s="195" t="s">
        <v>75</v>
      </c>
      <c r="C6692" s="195" t="s">
        <v>29</v>
      </c>
      <c r="D6692" s="236" t="s">
        <v>30</v>
      </c>
      <c r="E6692" s="237"/>
      <c r="F6692" s="238"/>
      <c r="G6692" s="195" t="s">
        <v>2635</v>
      </c>
      <c r="H6692" s="195" t="s">
        <v>1465</v>
      </c>
      <c r="I6692" s="194" t="s">
        <v>2634</v>
      </c>
      <c r="J6692" s="193" t="s">
        <v>76</v>
      </c>
    </row>
    <row r="6693" spans="1:10" ht="14.25" customHeight="1" x14ac:dyDescent="0.25">
      <c r="A6693" s="192" t="s">
        <v>2643</v>
      </c>
      <c r="B6693" s="192" t="s">
        <v>2642</v>
      </c>
      <c r="C6693" s="192" t="s">
        <v>1851</v>
      </c>
      <c r="D6693" s="230" t="s">
        <v>1852</v>
      </c>
      <c r="E6693" s="231"/>
      <c r="F6693" s="232"/>
      <c r="G6693" s="192" t="s">
        <v>10</v>
      </c>
      <c r="H6693" s="191">
        <v>1.02</v>
      </c>
      <c r="I6693" s="190">
        <v>3.67</v>
      </c>
      <c r="J6693" s="189">
        <v>3.74</v>
      </c>
    </row>
    <row r="6694" spans="1:10" ht="14.25" customHeight="1" x14ac:dyDescent="0.25">
      <c r="A6694" s="192" t="s">
        <v>2643</v>
      </c>
      <c r="B6694" s="192" t="s">
        <v>2642</v>
      </c>
      <c r="C6694" s="192" t="s">
        <v>2159</v>
      </c>
      <c r="D6694" s="230" t="s">
        <v>2160</v>
      </c>
      <c r="E6694" s="231"/>
      <c r="F6694" s="232"/>
      <c r="G6694" s="192" t="s">
        <v>10</v>
      </c>
      <c r="H6694" s="191">
        <v>0.05</v>
      </c>
      <c r="I6694" s="190">
        <v>1.4663999999999999</v>
      </c>
      <c r="J6694" s="189">
        <v>7.0000000000000007E-2</v>
      </c>
    </row>
    <row r="6695" spans="1:10" ht="14.25" customHeight="1" x14ac:dyDescent="0.25">
      <c r="A6695" s="192" t="s">
        <v>2631</v>
      </c>
      <c r="B6695" s="192" t="s">
        <v>2630</v>
      </c>
      <c r="C6695" s="192" t="s">
        <v>2902</v>
      </c>
      <c r="D6695" s="230" t="s">
        <v>2901</v>
      </c>
      <c r="E6695" s="231"/>
      <c r="F6695" s="232"/>
      <c r="G6695" s="192" t="s">
        <v>0</v>
      </c>
      <c r="H6695" s="191">
        <v>9.2648499999999995E-2</v>
      </c>
      <c r="I6695" s="190">
        <v>6.46</v>
      </c>
      <c r="J6695" s="189">
        <v>1.31</v>
      </c>
    </row>
    <row r="6696" spans="1:10" ht="14.25" customHeight="1" x14ac:dyDescent="0.25">
      <c r="A6696" s="192" t="s">
        <v>2631</v>
      </c>
      <c r="B6696" s="192" t="s">
        <v>2630</v>
      </c>
      <c r="C6696" s="192" t="s">
        <v>2870</v>
      </c>
      <c r="D6696" s="230" t="s">
        <v>2869</v>
      </c>
      <c r="E6696" s="231"/>
      <c r="F6696" s="232"/>
      <c r="G6696" s="192" t="s">
        <v>0</v>
      </c>
      <c r="H6696" s="191">
        <v>9.2648499999999995E-2</v>
      </c>
      <c r="I6696" s="190">
        <v>8.93</v>
      </c>
      <c r="J6696" s="189">
        <v>1.81</v>
      </c>
    </row>
    <row r="6697" spans="1:10" ht="14.25" customHeight="1" x14ac:dyDescent="0.25">
      <c r="A6697" s="239" t="s">
        <v>2627</v>
      </c>
      <c r="B6697" s="240"/>
      <c r="C6697" s="240"/>
      <c r="D6697" s="240"/>
      <c r="E6697" s="241"/>
      <c r="F6697" s="188">
        <v>1.43</v>
      </c>
      <c r="G6697" s="239" t="s">
        <v>2626</v>
      </c>
      <c r="H6697" s="240"/>
      <c r="I6697" s="241"/>
      <c r="J6697" s="188">
        <v>8.43</v>
      </c>
    </row>
    <row r="6698" spans="1:10" ht="14.25" customHeight="1" x14ac:dyDescent="0.25">
      <c r="A6698" s="239" t="s">
        <v>2625</v>
      </c>
      <c r="B6698" s="240"/>
      <c r="C6698" s="240"/>
      <c r="D6698" s="240"/>
      <c r="E6698" s="241"/>
      <c r="F6698" s="188">
        <v>1.68</v>
      </c>
      <c r="G6698" s="239" t="s">
        <v>2624</v>
      </c>
      <c r="H6698" s="240"/>
      <c r="I6698" s="241"/>
      <c r="J6698" s="188">
        <v>1.89</v>
      </c>
    </row>
    <row r="6699" spans="1:10" ht="14.25" customHeight="1" x14ac:dyDescent="0.25">
      <c r="A6699" s="239" t="s">
        <v>2623</v>
      </c>
      <c r="B6699" s="240"/>
      <c r="C6699" s="240"/>
      <c r="D6699" s="240"/>
      <c r="E6699" s="241"/>
      <c r="F6699" s="188">
        <v>3.11</v>
      </c>
      <c r="G6699" s="239" t="s">
        <v>2622</v>
      </c>
      <c r="H6699" s="240"/>
      <c r="I6699" s="241"/>
      <c r="J6699" s="188">
        <v>10.32</v>
      </c>
    </row>
    <row r="6700" spans="1:10" ht="14.25" customHeight="1" x14ac:dyDescent="0.25">
      <c r="A6700" s="196" t="s">
        <v>855</v>
      </c>
      <c r="B6700" s="196" t="s">
        <v>2642</v>
      </c>
      <c r="C6700" s="196" t="s">
        <v>2991</v>
      </c>
      <c r="D6700" s="233" t="s">
        <v>856</v>
      </c>
      <c r="E6700" s="234"/>
      <c r="F6700" s="234"/>
      <c r="G6700" s="234"/>
      <c r="H6700" s="234"/>
      <c r="I6700" s="235"/>
      <c r="J6700" s="196" t="s">
        <v>10</v>
      </c>
    </row>
    <row r="6701" spans="1:10" ht="14.25" customHeight="1" x14ac:dyDescent="0.25">
      <c r="A6701" s="195" t="s">
        <v>74</v>
      </c>
      <c r="B6701" s="195" t="s">
        <v>75</v>
      </c>
      <c r="C6701" s="195" t="s">
        <v>29</v>
      </c>
      <c r="D6701" s="236" t="s">
        <v>30</v>
      </c>
      <c r="E6701" s="237"/>
      <c r="F6701" s="238"/>
      <c r="G6701" s="195" t="s">
        <v>2635</v>
      </c>
      <c r="H6701" s="195" t="s">
        <v>1465</v>
      </c>
      <c r="I6701" s="194" t="s">
        <v>2634</v>
      </c>
      <c r="J6701" s="193" t="s">
        <v>76</v>
      </c>
    </row>
    <row r="6702" spans="1:10" ht="14.25" customHeight="1" x14ac:dyDescent="0.25">
      <c r="A6702" s="192" t="s">
        <v>2643</v>
      </c>
      <c r="B6702" s="192" t="s">
        <v>2642</v>
      </c>
      <c r="C6702" s="192" t="s">
        <v>1820</v>
      </c>
      <c r="D6702" s="230" t="s">
        <v>1821</v>
      </c>
      <c r="E6702" s="231"/>
      <c r="F6702" s="232"/>
      <c r="G6702" s="192" t="s">
        <v>10</v>
      </c>
      <c r="H6702" s="191">
        <v>1.02</v>
      </c>
      <c r="I6702" s="190">
        <v>4.8122999999999996</v>
      </c>
      <c r="J6702" s="189">
        <v>4.91</v>
      </c>
    </row>
    <row r="6703" spans="1:10" ht="14.25" customHeight="1" x14ac:dyDescent="0.25">
      <c r="A6703" s="192" t="s">
        <v>2643</v>
      </c>
      <c r="B6703" s="192" t="s">
        <v>2642</v>
      </c>
      <c r="C6703" s="192" t="s">
        <v>2159</v>
      </c>
      <c r="D6703" s="230" t="s">
        <v>2160</v>
      </c>
      <c r="E6703" s="231"/>
      <c r="F6703" s="232"/>
      <c r="G6703" s="192" t="s">
        <v>10</v>
      </c>
      <c r="H6703" s="191">
        <v>0.08</v>
      </c>
      <c r="I6703" s="190">
        <v>1.4663999999999999</v>
      </c>
      <c r="J6703" s="189">
        <v>0.12</v>
      </c>
    </row>
    <row r="6704" spans="1:10" ht="14.25" customHeight="1" x14ac:dyDescent="0.25">
      <c r="A6704" s="192" t="s">
        <v>2631</v>
      </c>
      <c r="B6704" s="192" t="s">
        <v>2630</v>
      </c>
      <c r="C6704" s="192" t="s">
        <v>2902</v>
      </c>
      <c r="D6704" s="230" t="s">
        <v>2901</v>
      </c>
      <c r="E6704" s="231"/>
      <c r="F6704" s="232"/>
      <c r="G6704" s="192" t="s">
        <v>0</v>
      </c>
      <c r="H6704" s="191">
        <v>0.1007649</v>
      </c>
      <c r="I6704" s="190">
        <v>6.46</v>
      </c>
      <c r="J6704" s="189">
        <v>1.42</v>
      </c>
    </row>
    <row r="6705" spans="1:10" ht="6.4" customHeight="1" x14ac:dyDescent="0.25"/>
    <row r="6706" spans="1:10" ht="11.25" customHeight="1" x14ac:dyDescent="0.25">
      <c r="A6706" s="242" t="s">
        <v>2621</v>
      </c>
      <c r="B6706" s="242"/>
      <c r="C6706" s="242"/>
      <c r="D6706" s="242"/>
      <c r="E6706" s="242"/>
      <c r="F6706" s="242"/>
      <c r="G6706" s="242"/>
      <c r="H6706" s="242"/>
      <c r="I6706" s="242"/>
      <c r="J6706" s="242"/>
    </row>
    <row r="6707" spans="1:10" ht="11.25" customHeight="1" x14ac:dyDescent="0.25">
      <c r="A6707" s="242" t="s">
        <v>2620</v>
      </c>
      <c r="B6707" s="242"/>
      <c r="C6707" s="242"/>
      <c r="D6707" s="242"/>
      <c r="E6707" s="242"/>
      <c r="F6707" s="242"/>
      <c r="G6707" s="242"/>
      <c r="H6707" s="242"/>
      <c r="I6707" s="242"/>
      <c r="J6707" s="242"/>
    </row>
    <row r="6708" spans="1:10" ht="11.25" customHeight="1" x14ac:dyDescent="0.25">
      <c r="A6708" s="242" t="s">
        <v>2619</v>
      </c>
      <c r="B6708" s="242"/>
      <c r="C6708" s="242"/>
      <c r="D6708" s="242"/>
      <c r="E6708" s="242"/>
      <c r="F6708" s="242"/>
      <c r="G6708" s="242"/>
      <c r="H6708" s="242"/>
      <c r="I6708" s="242"/>
      <c r="J6708" s="242"/>
    </row>
    <row r="6709" spans="1:10" ht="70.900000000000006" customHeight="1" x14ac:dyDescent="0.25"/>
    <row r="6710" spans="1:10" ht="14.25" customHeight="1" x14ac:dyDescent="0.25">
      <c r="A6710" s="210" t="s">
        <v>2673</v>
      </c>
      <c r="B6710" s="211"/>
      <c r="C6710" s="211"/>
      <c r="D6710" s="211"/>
      <c r="E6710" s="211"/>
      <c r="F6710" s="211"/>
      <c r="G6710" s="211"/>
      <c r="H6710" s="211"/>
      <c r="I6710" s="211"/>
      <c r="J6710" s="212"/>
    </row>
    <row r="6711" spans="1:10" ht="14.25" customHeight="1" x14ac:dyDescent="0.25">
      <c r="A6711" s="200" t="s">
        <v>2672</v>
      </c>
      <c r="B6711" s="213" t="s">
        <v>77</v>
      </c>
      <c r="C6711" s="214"/>
      <c r="D6711" s="214"/>
      <c r="E6711" s="214"/>
      <c r="F6711" s="214"/>
      <c r="G6711" s="214"/>
      <c r="H6711" s="215"/>
      <c r="I6711" s="197" t="s">
        <v>2671</v>
      </c>
      <c r="J6711" s="192" t="s">
        <v>2990</v>
      </c>
    </row>
    <row r="6712" spans="1:10" ht="14.25" customHeight="1" x14ac:dyDescent="0.25">
      <c r="A6712" s="200" t="s">
        <v>81</v>
      </c>
      <c r="B6712" s="213" t="s">
        <v>85</v>
      </c>
      <c r="C6712" s="214"/>
      <c r="D6712" s="214"/>
      <c r="E6712" s="214"/>
      <c r="F6712" s="214"/>
      <c r="G6712" s="214"/>
      <c r="H6712" s="215"/>
      <c r="I6712" s="197" t="s">
        <v>2669</v>
      </c>
      <c r="J6712" s="202">
        <v>45477</v>
      </c>
    </row>
    <row r="6713" spans="1:10" ht="14.25" customHeight="1" x14ac:dyDescent="0.25">
      <c r="A6713" s="199" t="s">
        <v>2668</v>
      </c>
      <c r="B6713" s="213" t="s">
        <v>2667</v>
      </c>
      <c r="C6713" s="214"/>
      <c r="D6713" s="214"/>
      <c r="E6713" s="214"/>
      <c r="F6713" s="214"/>
      <c r="G6713" s="214"/>
      <c r="H6713" s="215"/>
      <c r="I6713" s="216" t="s">
        <v>2666</v>
      </c>
      <c r="J6713" s="217"/>
    </row>
    <row r="6714" spans="1:10" ht="14.25" customHeight="1" x14ac:dyDescent="0.25">
      <c r="A6714" s="218" t="s">
        <v>2665</v>
      </c>
      <c r="B6714" s="221" t="s">
        <v>2664</v>
      </c>
      <c r="C6714" s="222"/>
      <c r="D6714" s="222"/>
      <c r="E6714" s="222"/>
      <c r="F6714" s="222"/>
      <c r="G6714" s="222"/>
      <c r="H6714" s="223"/>
      <c r="I6714" s="197" t="s">
        <v>2663</v>
      </c>
      <c r="J6714" s="192" t="s">
        <v>2662</v>
      </c>
    </row>
    <row r="6715" spans="1:10" ht="14.25" customHeight="1" x14ac:dyDescent="0.25">
      <c r="A6715" s="219"/>
      <c r="B6715" s="224"/>
      <c r="C6715" s="225"/>
      <c r="D6715" s="225"/>
      <c r="E6715" s="225"/>
      <c r="F6715" s="225"/>
      <c r="G6715" s="225"/>
      <c r="H6715" s="226"/>
      <c r="I6715" s="198" t="s">
        <v>2661</v>
      </c>
      <c r="J6715" s="192" t="s">
        <v>2660</v>
      </c>
    </row>
    <row r="6716" spans="1:10" ht="14.25" customHeight="1" x14ac:dyDescent="0.25">
      <c r="A6716" s="219"/>
      <c r="B6716" s="224"/>
      <c r="C6716" s="225"/>
      <c r="D6716" s="225"/>
      <c r="E6716" s="225"/>
      <c r="F6716" s="225"/>
      <c r="G6716" s="225"/>
      <c r="H6716" s="226"/>
      <c r="I6716" s="216" t="s">
        <v>27</v>
      </c>
      <c r="J6716" s="217"/>
    </row>
    <row r="6717" spans="1:10" ht="14.25" customHeight="1" x14ac:dyDescent="0.25">
      <c r="A6717" s="219"/>
      <c r="B6717" s="227"/>
      <c r="C6717" s="228"/>
      <c r="D6717" s="228"/>
      <c r="E6717" s="228"/>
      <c r="F6717" s="228"/>
      <c r="G6717" s="228"/>
      <c r="H6717" s="229"/>
      <c r="I6717" s="197" t="s">
        <v>2659</v>
      </c>
      <c r="J6717" s="192" t="s">
        <v>2658</v>
      </c>
    </row>
    <row r="6718" spans="1:10" ht="14.25" customHeight="1" x14ac:dyDescent="0.25">
      <c r="A6718" s="220"/>
      <c r="B6718" s="230" t="s">
        <v>2383</v>
      </c>
      <c r="C6718" s="231"/>
      <c r="D6718" s="232"/>
      <c r="E6718" s="230" t="s">
        <v>2383</v>
      </c>
      <c r="F6718" s="231"/>
      <c r="G6718" s="231"/>
      <c r="H6718" s="232"/>
      <c r="I6718" s="197" t="s">
        <v>2657</v>
      </c>
      <c r="J6718" s="192" t="s">
        <v>2383</v>
      </c>
    </row>
    <row r="6719" spans="1:10" ht="14.25" customHeight="1" x14ac:dyDescent="0.25">
      <c r="A6719" s="197" t="s">
        <v>2656</v>
      </c>
      <c r="B6719" s="230" t="s">
        <v>2655</v>
      </c>
      <c r="C6719" s="231"/>
      <c r="D6719" s="231"/>
      <c r="E6719" s="231"/>
      <c r="F6719" s="231"/>
      <c r="G6719" s="231"/>
      <c r="H6719" s="231"/>
      <c r="I6719" s="231"/>
      <c r="J6719" s="232"/>
    </row>
    <row r="6720" spans="1:10" ht="14.25" customHeight="1" x14ac:dyDescent="0.25">
      <c r="A6720" s="192" t="s">
        <v>2631</v>
      </c>
      <c r="B6720" s="192" t="s">
        <v>2630</v>
      </c>
      <c r="C6720" s="192" t="s">
        <v>2870</v>
      </c>
      <c r="D6720" s="230" t="s">
        <v>2869</v>
      </c>
      <c r="E6720" s="231"/>
      <c r="F6720" s="232"/>
      <c r="G6720" s="192" t="s">
        <v>0</v>
      </c>
      <c r="H6720" s="191">
        <v>0.1007649</v>
      </c>
      <c r="I6720" s="190">
        <v>8.93</v>
      </c>
      <c r="J6720" s="189">
        <v>1.97</v>
      </c>
    </row>
    <row r="6721" spans="1:10" ht="14.25" customHeight="1" x14ac:dyDescent="0.25">
      <c r="A6721" s="239" t="s">
        <v>2627</v>
      </c>
      <c r="B6721" s="240"/>
      <c r="C6721" s="240"/>
      <c r="D6721" s="240"/>
      <c r="E6721" s="241"/>
      <c r="F6721" s="188">
        <v>1.55</v>
      </c>
      <c r="G6721" s="239" t="s">
        <v>2626</v>
      </c>
      <c r="H6721" s="240"/>
      <c r="I6721" s="241"/>
      <c r="J6721" s="188">
        <v>10.039999999999999</v>
      </c>
    </row>
    <row r="6722" spans="1:10" ht="14.25" customHeight="1" x14ac:dyDescent="0.25">
      <c r="A6722" s="239" t="s">
        <v>2625</v>
      </c>
      <c r="B6722" s="240"/>
      <c r="C6722" s="240"/>
      <c r="D6722" s="240"/>
      <c r="E6722" s="241"/>
      <c r="F6722" s="188">
        <v>1.84</v>
      </c>
      <c r="G6722" s="239" t="s">
        <v>2624</v>
      </c>
      <c r="H6722" s="240"/>
      <c r="I6722" s="241"/>
      <c r="J6722" s="188">
        <v>2.2599999999999998</v>
      </c>
    </row>
    <row r="6723" spans="1:10" ht="14.25" customHeight="1" x14ac:dyDescent="0.25">
      <c r="A6723" s="239" t="s">
        <v>2623</v>
      </c>
      <c r="B6723" s="240"/>
      <c r="C6723" s="240"/>
      <c r="D6723" s="240"/>
      <c r="E6723" s="241"/>
      <c r="F6723" s="188">
        <v>3.39</v>
      </c>
      <c r="G6723" s="239" t="s">
        <v>2622</v>
      </c>
      <c r="H6723" s="240"/>
      <c r="I6723" s="241"/>
      <c r="J6723" s="188">
        <v>12.3</v>
      </c>
    </row>
    <row r="6724" spans="1:10" ht="14.25" customHeight="1" x14ac:dyDescent="0.25">
      <c r="A6724" s="196" t="s">
        <v>857</v>
      </c>
      <c r="B6724" s="196" t="s">
        <v>2642</v>
      </c>
      <c r="C6724" s="196" t="s">
        <v>2989</v>
      </c>
      <c r="D6724" s="233" t="s">
        <v>858</v>
      </c>
      <c r="E6724" s="234"/>
      <c r="F6724" s="234"/>
      <c r="G6724" s="234"/>
      <c r="H6724" s="234"/>
      <c r="I6724" s="235"/>
      <c r="J6724" s="196" t="s">
        <v>1</v>
      </c>
    </row>
    <row r="6725" spans="1:10" ht="14.25" customHeight="1" x14ac:dyDescent="0.25">
      <c r="A6725" s="195" t="s">
        <v>74</v>
      </c>
      <c r="B6725" s="195" t="s">
        <v>75</v>
      </c>
      <c r="C6725" s="195" t="s">
        <v>29</v>
      </c>
      <c r="D6725" s="236" t="s">
        <v>30</v>
      </c>
      <c r="E6725" s="237"/>
      <c r="F6725" s="238"/>
      <c r="G6725" s="195" t="s">
        <v>2635</v>
      </c>
      <c r="H6725" s="195" t="s">
        <v>1465</v>
      </c>
      <c r="I6725" s="194" t="s">
        <v>2634</v>
      </c>
      <c r="J6725" s="193" t="s">
        <v>76</v>
      </c>
    </row>
    <row r="6726" spans="1:10" ht="14.25" customHeight="1" x14ac:dyDescent="0.25">
      <c r="A6726" s="192" t="s">
        <v>2643</v>
      </c>
      <c r="B6726" s="192" t="s">
        <v>2642</v>
      </c>
      <c r="C6726" s="192" t="s">
        <v>1732</v>
      </c>
      <c r="D6726" s="230" t="s">
        <v>1733</v>
      </c>
      <c r="E6726" s="231"/>
      <c r="F6726" s="232"/>
      <c r="G6726" s="192" t="s">
        <v>1</v>
      </c>
      <c r="H6726" s="191">
        <v>1</v>
      </c>
      <c r="I6726" s="190">
        <v>1917.568</v>
      </c>
      <c r="J6726" s="189">
        <v>1917.57</v>
      </c>
    </row>
    <row r="6727" spans="1:10" ht="14.25" customHeight="1" x14ac:dyDescent="0.25">
      <c r="A6727" s="192" t="s">
        <v>2643</v>
      </c>
      <c r="B6727" s="192" t="s">
        <v>2642</v>
      </c>
      <c r="C6727" s="192" t="s">
        <v>1783</v>
      </c>
      <c r="D6727" s="230" t="s">
        <v>1784</v>
      </c>
      <c r="E6727" s="231"/>
      <c r="F6727" s="232"/>
      <c r="G6727" s="192" t="s">
        <v>19</v>
      </c>
      <c r="H6727" s="191">
        <v>1.3089999999999999</v>
      </c>
      <c r="I6727" s="190">
        <v>118.81610000000001</v>
      </c>
      <c r="J6727" s="189">
        <v>155.53</v>
      </c>
    </row>
    <row r="6728" spans="1:10" ht="14.25" customHeight="1" x14ac:dyDescent="0.25">
      <c r="A6728" s="192" t="s">
        <v>2631</v>
      </c>
      <c r="B6728" s="192" t="s">
        <v>2630</v>
      </c>
      <c r="C6728" s="192" t="s">
        <v>2949</v>
      </c>
      <c r="D6728" s="230" t="s">
        <v>2948</v>
      </c>
      <c r="E6728" s="231"/>
      <c r="F6728" s="232"/>
      <c r="G6728" s="192" t="s">
        <v>0</v>
      </c>
      <c r="H6728" s="191">
        <v>6.6580316000000002</v>
      </c>
      <c r="I6728" s="190">
        <v>6.46</v>
      </c>
      <c r="J6728" s="189">
        <v>94.05</v>
      </c>
    </row>
    <row r="6729" spans="1:10" ht="14.25" customHeight="1" x14ac:dyDescent="0.25">
      <c r="A6729" s="192" t="s">
        <v>2631</v>
      </c>
      <c r="B6729" s="192" t="s">
        <v>2630</v>
      </c>
      <c r="C6729" s="192" t="s">
        <v>2944</v>
      </c>
      <c r="D6729" s="230" t="s">
        <v>2943</v>
      </c>
      <c r="E6729" s="231"/>
      <c r="F6729" s="232"/>
      <c r="G6729" s="192" t="s">
        <v>0</v>
      </c>
      <c r="H6729" s="191">
        <v>8.3225396000000007</v>
      </c>
      <c r="I6729" s="190">
        <v>9.89</v>
      </c>
      <c r="J6729" s="189">
        <v>179.98</v>
      </c>
    </row>
    <row r="6730" spans="1:10" ht="14.25" customHeight="1" x14ac:dyDescent="0.25">
      <c r="A6730" s="239" t="s">
        <v>2627</v>
      </c>
      <c r="B6730" s="240"/>
      <c r="C6730" s="240"/>
      <c r="D6730" s="240"/>
      <c r="E6730" s="241"/>
      <c r="F6730" s="188">
        <v>125.32</v>
      </c>
      <c r="G6730" s="239" t="s">
        <v>2626</v>
      </c>
      <c r="H6730" s="240"/>
      <c r="I6730" s="241"/>
      <c r="J6730" s="188">
        <v>2464.09</v>
      </c>
    </row>
    <row r="6731" spans="1:10" ht="14.25" customHeight="1" x14ac:dyDescent="0.25">
      <c r="A6731" s="239" t="s">
        <v>2625</v>
      </c>
      <c r="B6731" s="240"/>
      <c r="C6731" s="240"/>
      <c r="D6731" s="240"/>
      <c r="E6731" s="241"/>
      <c r="F6731" s="188">
        <v>148.77000000000001</v>
      </c>
      <c r="G6731" s="239" t="s">
        <v>2624</v>
      </c>
      <c r="H6731" s="240"/>
      <c r="I6731" s="241"/>
      <c r="J6731" s="188">
        <v>553.67999999999995</v>
      </c>
    </row>
    <row r="6732" spans="1:10" ht="14.25" customHeight="1" x14ac:dyDescent="0.25">
      <c r="A6732" s="239" t="s">
        <v>2623</v>
      </c>
      <c r="B6732" s="240"/>
      <c r="C6732" s="240"/>
      <c r="D6732" s="240"/>
      <c r="E6732" s="241"/>
      <c r="F6732" s="188">
        <v>274.08999999999997</v>
      </c>
      <c r="G6732" s="239" t="s">
        <v>2622</v>
      </c>
      <c r="H6732" s="240"/>
      <c r="I6732" s="241"/>
      <c r="J6732" s="188">
        <v>3017.77</v>
      </c>
    </row>
    <row r="6733" spans="1:10" ht="14.25" customHeight="1" x14ac:dyDescent="0.25">
      <c r="A6733" s="196" t="s">
        <v>859</v>
      </c>
      <c r="B6733" s="196" t="s">
        <v>2642</v>
      </c>
      <c r="C6733" s="196" t="s">
        <v>2988</v>
      </c>
      <c r="D6733" s="233" t="s">
        <v>860</v>
      </c>
      <c r="E6733" s="234"/>
      <c r="F6733" s="234"/>
      <c r="G6733" s="234"/>
      <c r="H6733" s="234"/>
      <c r="I6733" s="235"/>
      <c r="J6733" s="196" t="s">
        <v>1</v>
      </c>
    </row>
    <row r="6734" spans="1:10" ht="14.25" customHeight="1" x14ac:dyDescent="0.25">
      <c r="A6734" s="195" t="s">
        <v>74</v>
      </c>
      <c r="B6734" s="195" t="s">
        <v>75</v>
      </c>
      <c r="C6734" s="195" t="s">
        <v>29</v>
      </c>
      <c r="D6734" s="236" t="s">
        <v>30</v>
      </c>
      <c r="E6734" s="237"/>
      <c r="F6734" s="238"/>
      <c r="G6734" s="195" t="s">
        <v>2635</v>
      </c>
      <c r="H6734" s="195" t="s">
        <v>1465</v>
      </c>
      <c r="I6734" s="194" t="s">
        <v>2634</v>
      </c>
      <c r="J6734" s="193" t="s">
        <v>76</v>
      </c>
    </row>
    <row r="6735" spans="1:10" ht="14.25" customHeight="1" x14ac:dyDescent="0.25">
      <c r="A6735" s="192" t="s">
        <v>2643</v>
      </c>
      <c r="B6735" s="192" t="s">
        <v>2642</v>
      </c>
      <c r="C6735" s="192" t="s">
        <v>1754</v>
      </c>
      <c r="D6735" s="230" t="s">
        <v>1755</v>
      </c>
      <c r="E6735" s="231"/>
      <c r="F6735" s="232"/>
      <c r="G6735" s="192" t="s">
        <v>1</v>
      </c>
      <c r="H6735" s="191">
        <v>1</v>
      </c>
      <c r="I6735" s="190">
        <v>3194.9582</v>
      </c>
      <c r="J6735" s="189">
        <v>3194.96</v>
      </c>
    </row>
    <row r="6736" spans="1:10" ht="14.25" customHeight="1" x14ac:dyDescent="0.25">
      <c r="A6736" s="192" t="s">
        <v>2643</v>
      </c>
      <c r="B6736" s="192" t="s">
        <v>2642</v>
      </c>
      <c r="C6736" s="192" t="s">
        <v>1783</v>
      </c>
      <c r="D6736" s="230" t="s">
        <v>1784</v>
      </c>
      <c r="E6736" s="231"/>
      <c r="F6736" s="232"/>
      <c r="G6736" s="192" t="s">
        <v>19</v>
      </c>
      <c r="H6736" s="191">
        <v>1.3089999999999999</v>
      </c>
      <c r="I6736" s="190">
        <v>118.81610000000001</v>
      </c>
      <c r="J6736" s="189">
        <v>155.53</v>
      </c>
    </row>
    <row r="6737" spans="1:10" ht="14.25" customHeight="1" x14ac:dyDescent="0.25">
      <c r="A6737" s="192" t="s">
        <v>2631</v>
      </c>
      <c r="B6737" s="192" t="s">
        <v>2630</v>
      </c>
      <c r="C6737" s="192" t="s">
        <v>2949</v>
      </c>
      <c r="D6737" s="230" t="s">
        <v>2948</v>
      </c>
      <c r="E6737" s="231"/>
      <c r="F6737" s="232"/>
      <c r="G6737" s="192" t="s">
        <v>0</v>
      </c>
      <c r="H6737" s="191">
        <v>9.0370501999999995</v>
      </c>
      <c r="I6737" s="190">
        <v>6.46</v>
      </c>
      <c r="J6737" s="189">
        <v>127.65</v>
      </c>
    </row>
    <row r="6738" spans="1:10" ht="14.25" customHeight="1" x14ac:dyDescent="0.25">
      <c r="A6738" s="192" t="s">
        <v>2631</v>
      </c>
      <c r="B6738" s="192" t="s">
        <v>2630</v>
      </c>
      <c r="C6738" s="192" t="s">
        <v>2944</v>
      </c>
      <c r="D6738" s="230" t="s">
        <v>2943</v>
      </c>
      <c r="E6738" s="231"/>
      <c r="F6738" s="232"/>
      <c r="G6738" s="192" t="s">
        <v>0</v>
      </c>
      <c r="H6738" s="191">
        <v>10.8444602</v>
      </c>
      <c r="I6738" s="190">
        <v>9.89</v>
      </c>
      <c r="J6738" s="189">
        <v>234.52</v>
      </c>
    </row>
    <row r="6739" spans="1:10" ht="14.25" customHeight="1" x14ac:dyDescent="0.25">
      <c r="A6739" s="239" t="s">
        <v>2627</v>
      </c>
      <c r="B6739" s="240"/>
      <c r="C6739" s="240"/>
      <c r="D6739" s="240"/>
      <c r="E6739" s="241"/>
      <c r="F6739" s="188">
        <v>165.63</v>
      </c>
      <c r="G6739" s="239" t="s">
        <v>2626</v>
      </c>
      <c r="H6739" s="240"/>
      <c r="I6739" s="241"/>
      <c r="J6739" s="188">
        <v>3867.75</v>
      </c>
    </row>
    <row r="6740" spans="1:10" ht="14.25" customHeight="1" x14ac:dyDescent="0.25">
      <c r="A6740" s="239" t="s">
        <v>2625</v>
      </c>
      <c r="B6740" s="240"/>
      <c r="C6740" s="240"/>
      <c r="D6740" s="240"/>
      <c r="E6740" s="241"/>
      <c r="F6740" s="188">
        <v>196.63</v>
      </c>
      <c r="G6740" s="239" t="s">
        <v>2624</v>
      </c>
      <c r="H6740" s="240"/>
      <c r="I6740" s="241"/>
      <c r="J6740" s="188">
        <v>869.08</v>
      </c>
    </row>
    <row r="6741" spans="1:10" ht="14.25" customHeight="1" x14ac:dyDescent="0.25">
      <c r="A6741" s="239" t="s">
        <v>2623</v>
      </c>
      <c r="B6741" s="240"/>
      <c r="C6741" s="240"/>
      <c r="D6741" s="240"/>
      <c r="E6741" s="241"/>
      <c r="F6741" s="188">
        <v>362.26</v>
      </c>
      <c r="G6741" s="239" t="s">
        <v>2622</v>
      </c>
      <c r="H6741" s="240"/>
      <c r="I6741" s="241"/>
      <c r="J6741" s="188">
        <v>4736.83</v>
      </c>
    </row>
    <row r="6742" spans="1:10" ht="14.25" customHeight="1" x14ac:dyDescent="0.25">
      <c r="A6742" s="196" t="s">
        <v>861</v>
      </c>
      <c r="B6742" s="196" t="s">
        <v>2642</v>
      </c>
      <c r="C6742" s="196" t="s">
        <v>2987</v>
      </c>
      <c r="D6742" s="233" t="s">
        <v>862</v>
      </c>
      <c r="E6742" s="234"/>
      <c r="F6742" s="234"/>
      <c r="G6742" s="234"/>
      <c r="H6742" s="234"/>
      <c r="I6742" s="235"/>
      <c r="J6742" s="196" t="s">
        <v>1</v>
      </c>
    </row>
    <row r="6743" spans="1:10" ht="14.25" customHeight="1" x14ac:dyDescent="0.25">
      <c r="A6743" s="195" t="s">
        <v>74</v>
      </c>
      <c r="B6743" s="195" t="s">
        <v>75</v>
      </c>
      <c r="C6743" s="195" t="s">
        <v>29</v>
      </c>
      <c r="D6743" s="236" t="s">
        <v>30</v>
      </c>
      <c r="E6743" s="237"/>
      <c r="F6743" s="238"/>
      <c r="G6743" s="195" t="s">
        <v>2635</v>
      </c>
      <c r="H6743" s="195" t="s">
        <v>1465</v>
      </c>
      <c r="I6743" s="194" t="s">
        <v>2634</v>
      </c>
      <c r="J6743" s="193" t="s">
        <v>76</v>
      </c>
    </row>
    <row r="6744" spans="1:10" ht="14.25" customHeight="1" x14ac:dyDescent="0.25">
      <c r="A6744" s="192" t="s">
        <v>2643</v>
      </c>
      <c r="B6744" s="192" t="s">
        <v>2642</v>
      </c>
      <c r="C6744" s="192" t="s">
        <v>1716</v>
      </c>
      <c r="D6744" s="230" t="s">
        <v>1717</v>
      </c>
      <c r="E6744" s="231"/>
      <c r="F6744" s="232"/>
      <c r="G6744" s="192" t="s">
        <v>1</v>
      </c>
      <c r="H6744" s="191">
        <v>1</v>
      </c>
      <c r="I6744" s="190">
        <v>4431.9384</v>
      </c>
      <c r="J6744" s="189">
        <v>4431.9399999999996</v>
      </c>
    </row>
    <row r="6745" spans="1:10" ht="14.25" customHeight="1" x14ac:dyDescent="0.25">
      <c r="A6745" s="192" t="s">
        <v>2643</v>
      </c>
      <c r="B6745" s="192" t="s">
        <v>2642</v>
      </c>
      <c r="C6745" s="192" t="s">
        <v>1783</v>
      </c>
      <c r="D6745" s="230" t="s">
        <v>1784</v>
      </c>
      <c r="E6745" s="231"/>
      <c r="F6745" s="232"/>
      <c r="G6745" s="192" t="s">
        <v>19</v>
      </c>
      <c r="H6745" s="191">
        <v>1.3089999999999999</v>
      </c>
      <c r="I6745" s="190">
        <v>118.81610000000001</v>
      </c>
      <c r="J6745" s="189">
        <v>155.53</v>
      </c>
    </row>
    <row r="6746" spans="1:10" ht="14.25" customHeight="1" x14ac:dyDescent="0.25">
      <c r="A6746" s="192" t="s">
        <v>2631</v>
      </c>
      <c r="B6746" s="192" t="s">
        <v>2630</v>
      </c>
      <c r="C6746" s="192" t="s">
        <v>2949</v>
      </c>
      <c r="D6746" s="230" t="s">
        <v>2948</v>
      </c>
      <c r="E6746" s="231"/>
      <c r="F6746" s="232"/>
      <c r="G6746" s="192" t="s">
        <v>0</v>
      </c>
      <c r="H6746" s="191">
        <v>10.783743100000001</v>
      </c>
      <c r="I6746" s="190">
        <v>6.46</v>
      </c>
      <c r="J6746" s="189">
        <v>152.33000000000001</v>
      </c>
    </row>
    <row r="6747" spans="1:10" ht="14.25" customHeight="1" x14ac:dyDescent="0.25">
      <c r="A6747" s="192" t="s">
        <v>2631</v>
      </c>
      <c r="B6747" s="192" t="s">
        <v>2630</v>
      </c>
      <c r="C6747" s="192" t="s">
        <v>2944</v>
      </c>
      <c r="D6747" s="230" t="s">
        <v>2943</v>
      </c>
      <c r="E6747" s="231"/>
      <c r="F6747" s="232"/>
      <c r="G6747" s="192" t="s">
        <v>0</v>
      </c>
      <c r="H6747" s="191">
        <v>12.744423599999999</v>
      </c>
      <c r="I6747" s="190">
        <v>9.89</v>
      </c>
      <c r="J6747" s="189">
        <v>275.60000000000002</v>
      </c>
    </row>
    <row r="6748" spans="1:10" ht="14.25" customHeight="1" x14ac:dyDescent="0.25">
      <c r="A6748" s="239" t="s">
        <v>2627</v>
      </c>
      <c r="B6748" s="240"/>
      <c r="C6748" s="240"/>
      <c r="D6748" s="240"/>
      <c r="E6748" s="241"/>
      <c r="F6748" s="188">
        <v>195.71</v>
      </c>
      <c r="G6748" s="239" t="s">
        <v>2626</v>
      </c>
      <c r="H6748" s="240"/>
      <c r="I6748" s="241"/>
      <c r="J6748" s="188">
        <v>5198.88</v>
      </c>
    </row>
    <row r="6749" spans="1:10" ht="14.25" customHeight="1" x14ac:dyDescent="0.25">
      <c r="A6749" s="239" t="s">
        <v>2625</v>
      </c>
      <c r="B6749" s="240"/>
      <c r="C6749" s="240"/>
      <c r="D6749" s="240"/>
      <c r="E6749" s="241"/>
      <c r="F6749" s="188">
        <v>232.33</v>
      </c>
      <c r="G6749" s="239" t="s">
        <v>2624</v>
      </c>
      <c r="H6749" s="240"/>
      <c r="I6749" s="241"/>
      <c r="J6749" s="188">
        <v>1168.19</v>
      </c>
    </row>
    <row r="6750" spans="1:10" ht="14.25" customHeight="1" x14ac:dyDescent="0.25">
      <c r="A6750" s="239" t="s">
        <v>2623</v>
      </c>
      <c r="B6750" s="240"/>
      <c r="C6750" s="240"/>
      <c r="D6750" s="240"/>
      <c r="E6750" s="241"/>
      <c r="F6750" s="188">
        <v>428.04</v>
      </c>
      <c r="G6750" s="239" t="s">
        <v>2622</v>
      </c>
      <c r="H6750" s="240"/>
      <c r="I6750" s="241"/>
      <c r="J6750" s="188">
        <v>6367.07</v>
      </c>
    </row>
    <row r="6751" spans="1:10" ht="14.25" customHeight="1" x14ac:dyDescent="0.25">
      <c r="A6751" s="196" t="s">
        <v>863</v>
      </c>
      <c r="B6751" s="196" t="s">
        <v>2642</v>
      </c>
      <c r="C6751" s="196" t="s">
        <v>2986</v>
      </c>
      <c r="D6751" s="233" t="s">
        <v>864</v>
      </c>
      <c r="E6751" s="234"/>
      <c r="F6751" s="234"/>
      <c r="G6751" s="234"/>
      <c r="H6751" s="234"/>
      <c r="I6751" s="235"/>
      <c r="J6751" s="196" t="s">
        <v>1</v>
      </c>
    </row>
    <row r="6752" spans="1:10" ht="14.25" customHeight="1" x14ac:dyDescent="0.25">
      <c r="A6752" s="195" t="s">
        <v>74</v>
      </c>
      <c r="B6752" s="195" t="s">
        <v>75</v>
      </c>
      <c r="C6752" s="195" t="s">
        <v>29</v>
      </c>
      <c r="D6752" s="236" t="s">
        <v>30</v>
      </c>
      <c r="E6752" s="237"/>
      <c r="F6752" s="238"/>
      <c r="G6752" s="195" t="s">
        <v>2635</v>
      </c>
      <c r="H6752" s="195" t="s">
        <v>1465</v>
      </c>
      <c r="I6752" s="194" t="s">
        <v>2634</v>
      </c>
      <c r="J6752" s="193" t="s">
        <v>76</v>
      </c>
    </row>
    <row r="6753" spans="1:10" ht="14.25" customHeight="1" x14ac:dyDescent="0.25">
      <c r="A6753" s="192" t="s">
        <v>2643</v>
      </c>
      <c r="B6753" s="192" t="s">
        <v>2642</v>
      </c>
      <c r="C6753" s="192" t="s">
        <v>1586</v>
      </c>
      <c r="D6753" s="230" t="s">
        <v>1587</v>
      </c>
      <c r="E6753" s="231"/>
      <c r="F6753" s="232"/>
      <c r="G6753" s="192" t="s">
        <v>1</v>
      </c>
      <c r="H6753" s="191">
        <v>1</v>
      </c>
      <c r="I6753" s="190">
        <v>5120.8302000000003</v>
      </c>
      <c r="J6753" s="189">
        <v>5120.83</v>
      </c>
    </row>
    <row r="6754" spans="1:10" ht="14.25" customHeight="1" x14ac:dyDescent="0.25">
      <c r="A6754" s="192" t="s">
        <v>2643</v>
      </c>
      <c r="B6754" s="192" t="s">
        <v>2642</v>
      </c>
      <c r="C6754" s="192" t="s">
        <v>1783</v>
      </c>
      <c r="D6754" s="230" t="s">
        <v>1784</v>
      </c>
      <c r="E6754" s="231"/>
      <c r="F6754" s="232"/>
      <c r="G6754" s="192" t="s">
        <v>19</v>
      </c>
      <c r="H6754" s="191">
        <v>1.3089999999999999</v>
      </c>
      <c r="I6754" s="190">
        <v>118.81610000000001</v>
      </c>
      <c r="J6754" s="189">
        <v>155.53</v>
      </c>
    </row>
    <row r="6755" spans="1:10" ht="14.25" customHeight="1" x14ac:dyDescent="0.25">
      <c r="A6755" s="192" t="s">
        <v>2631</v>
      </c>
      <c r="B6755" s="192" t="s">
        <v>2630</v>
      </c>
      <c r="C6755" s="192" t="s">
        <v>2949</v>
      </c>
      <c r="D6755" s="230" t="s">
        <v>2948</v>
      </c>
      <c r="E6755" s="231"/>
      <c r="F6755" s="232"/>
      <c r="G6755" s="192" t="s">
        <v>0</v>
      </c>
      <c r="H6755" s="191">
        <v>12.039904999999999</v>
      </c>
      <c r="I6755" s="190">
        <v>6.46</v>
      </c>
      <c r="J6755" s="189">
        <v>170.07</v>
      </c>
    </row>
    <row r="6756" spans="1:10" ht="14.25" customHeight="1" x14ac:dyDescent="0.25">
      <c r="A6756" s="192" t="s">
        <v>2631</v>
      </c>
      <c r="B6756" s="192" t="s">
        <v>2630</v>
      </c>
      <c r="C6756" s="192" t="s">
        <v>2944</v>
      </c>
      <c r="D6756" s="230" t="s">
        <v>2943</v>
      </c>
      <c r="E6756" s="231"/>
      <c r="F6756" s="232"/>
      <c r="G6756" s="192" t="s">
        <v>0</v>
      </c>
      <c r="H6756" s="191">
        <v>14.0465558</v>
      </c>
      <c r="I6756" s="190">
        <v>9.89</v>
      </c>
      <c r="J6756" s="189">
        <v>303.76</v>
      </c>
    </row>
    <row r="6757" spans="1:10" ht="14.25" customHeight="1" x14ac:dyDescent="0.25">
      <c r="A6757" s="239" t="s">
        <v>2627</v>
      </c>
      <c r="B6757" s="240"/>
      <c r="C6757" s="240"/>
      <c r="D6757" s="240"/>
      <c r="E6757" s="241"/>
      <c r="F6757" s="188">
        <v>216.7</v>
      </c>
      <c r="G6757" s="239" t="s">
        <v>2626</v>
      </c>
      <c r="H6757" s="240"/>
      <c r="I6757" s="241"/>
      <c r="J6757" s="188">
        <v>5953.56</v>
      </c>
    </row>
    <row r="6758" spans="1:10" ht="14.25" customHeight="1" x14ac:dyDescent="0.25">
      <c r="A6758" s="239" t="s">
        <v>2625</v>
      </c>
      <c r="B6758" s="240"/>
      <c r="C6758" s="240"/>
      <c r="D6758" s="240"/>
      <c r="E6758" s="241"/>
      <c r="F6758" s="188">
        <v>257.25</v>
      </c>
      <c r="G6758" s="239" t="s">
        <v>2624</v>
      </c>
      <c r="H6758" s="240"/>
      <c r="I6758" s="241"/>
      <c r="J6758" s="188">
        <v>1337.76</v>
      </c>
    </row>
    <row r="6759" spans="1:10" ht="14.25" customHeight="1" x14ac:dyDescent="0.25">
      <c r="A6759" s="239" t="s">
        <v>2623</v>
      </c>
      <c r="B6759" s="240"/>
      <c r="C6759" s="240"/>
      <c r="D6759" s="240"/>
      <c r="E6759" s="241"/>
      <c r="F6759" s="188">
        <v>473.95</v>
      </c>
      <c r="G6759" s="239" t="s">
        <v>2622</v>
      </c>
      <c r="H6759" s="240"/>
      <c r="I6759" s="241"/>
      <c r="J6759" s="188">
        <v>7291.32</v>
      </c>
    </row>
    <row r="6760" spans="1:10" ht="14.25" customHeight="1" x14ac:dyDescent="0.25">
      <c r="A6760" s="196" t="s">
        <v>865</v>
      </c>
      <c r="B6760" s="196" t="s">
        <v>2637</v>
      </c>
      <c r="C6760" s="196" t="s">
        <v>2985</v>
      </c>
      <c r="D6760" s="233" t="s">
        <v>1491</v>
      </c>
      <c r="E6760" s="234"/>
      <c r="F6760" s="234"/>
      <c r="G6760" s="234"/>
      <c r="H6760" s="234"/>
      <c r="I6760" s="235"/>
      <c r="J6760" s="196" t="s">
        <v>1</v>
      </c>
    </row>
    <row r="6761" spans="1:10" ht="14.25" customHeight="1" x14ac:dyDescent="0.25">
      <c r="A6761" s="195" t="s">
        <v>74</v>
      </c>
      <c r="B6761" s="195" t="s">
        <v>75</v>
      </c>
      <c r="C6761" s="195" t="s">
        <v>29</v>
      </c>
      <c r="D6761" s="236" t="s">
        <v>30</v>
      </c>
      <c r="E6761" s="237"/>
      <c r="F6761" s="238"/>
      <c r="G6761" s="195" t="s">
        <v>2635</v>
      </c>
      <c r="H6761" s="195" t="s">
        <v>1465</v>
      </c>
      <c r="I6761" s="194" t="s">
        <v>2634</v>
      </c>
      <c r="J6761" s="193" t="s">
        <v>76</v>
      </c>
    </row>
    <row r="6762" spans="1:10" ht="14.25" customHeight="1" x14ac:dyDescent="0.25">
      <c r="A6762" s="192" t="s">
        <v>2643</v>
      </c>
      <c r="B6762" s="192" t="s">
        <v>2642</v>
      </c>
      <c r="C6762" s="192" t="s">
        <v>1757</v>
      </c>
      <c r="D6762" s="230" t="s">
        <v>1758</v>
      </c>
      <c r="E6762" s="231"/>
      <c r="F6762" s="232"/>
      <c r="G6762" s="192" t="s">
        <v>10</v>
      </c>
      <c r="H6762" s="191">
        <v>3.5</v>
      </c>
      <c r="I6762" s="190">
        <v>59.270299999999999</v>
      </c>
      <c r="J6762" s="189">
        <v>207.45</v>
      </c>
    </row>
    <row r="6763" spans="1:10" ht="14.25" customHeight="1" x14ac:dyDescent="0.25">
      <c r="A6763" s="192" t="s">
        <v>2643</v>
      </c>
      <c r="B6763" s="192" t="s">
        <v>2630</v>
      </c>
      <c r="C6763" s="192" t="s">
        <v>2733</v>
      </c>
      <c r="D6763" s="230" t="s">
        <v>2039</v>
      </c>
      <c r="E6763" s="231"/>
      <c r="F6763" s="232"/>
      <c r="G6763" s="192" t="s">
        <v>1606</v>
      </c>
      <c r="H6763" s="191">
        <v>6.5879999999999994E-2</v>
      </c>
      <c r="I6763" s="190">
        <v>31.611899999999999</v>
      </c>
      <c r="J6763" s="189">
        <v>2.08</v>
      </c>
    </row>
    <row r="6764" spans="1:10" ht="22.9" customHeight="1" x14ac:dyDescent="0.25">
      <c r="A6764" s="192" t="s">
        <v>2643</v>
      </c>
      <c r="B6764" s="192" t="s">
        <v>2630</v>
      </c>
      <c r="C6764" s="192" t="s">
        <v>2984</v>
      </c>
      <c r="D6764" s="230" t="s">
        <v>2130</v>
      </c>
      <c r="E6764" s="231"/>
      <c r="F6764" s="232"/>
      <c r="G6764" s="192" t="s">
        <v>1</v>
      </c>
      <c r="H6764" s="191">
        <v>8</v>
      </c>
      <c r="I6764" s="190">
        <v>2.1307</v>
      </c>
      <c r="J6764" s="189">
        <v>17.05</v>
      </c>
    </row>
    <row r="6765" spans="1:10" ht="14.25" customHeight="1" x14ac:dyDescent="0.25">
      <c r="A6765" s="192" t="s">
        <v>2643</v>
      </c>
      <c r="B6765" s="192" t="s">
        <v>2630</v>
      </c>
      <c r="C6765" s="192" t="s">
        <v>2983</v>
      </c>
      <c r="D6765" s="230" t="s">
        <v>2350</v>
      </c>
      <c r="E6765" s="231"/>
      <c r="F6765" s="232"/>
      <c r="G6765" s="192" t="s">
        <v>1</v>
      </c>
      <c r="H6765" s="191">
        <v>8</v>
      </c>
      <c r="I6765" s="190">
        <v>0.53469999999999995</v>
      </c>
      <c r="J6765" s="189">
        <v>4.28</v>
      </c>
    </row>
    <row r="6766" spans="1:10" ht="14.25" customHeight="1" x14ac:dyDescent="0.25">
      <c r="A6766" s="192" t="s">
        <v>2643</v>
      </c>
      <c r="B6766" s="192" t="s">
        <v>2630</v>
      </c>
      <c r="C6766" s="192" t="s">
        <v>2729</v>
      </c>
      <c r="D6766" s="230" t="s">
        <v>2214</v>
      </c>
      <c r="E6766" s="231"/>
      <c r="F6766" s="232"/>
      <c r="G6766" s="192" t="s">
        <v>1606</v>
      </c>
      <c r="H6766" s="191">
        <v>2.1899999999999999E-2</v>
      </c>
      <c r="I6766" s="190">
        <v>19.224799999999998</v>
      </c>
      <c r="J6766" s="189">
        <v>0.42</v>
      </c>
    </row>
    <row r="6767" spans="1:10" ht="14.25" customHeight="1" x14ac:dyDescent="0.25">
      <c r="A6767" s="192" t="s">
        <v>2643</v>
      </c>
      <c r="B6767" s="192" t="s">
        <v>2630</v>
      </c>
      <c r="C6767" s="192" t="s">
        <v>2982</v>
      </c>
      <c r="D6767" s="230" t="s">
        <v>1778</v>
      </c>
      <c r="E6767" s="231"/>
      <c r="F6767" s="232"/>
      <c r="G6767" s="192" t="s">
        <v>1606</v>
      </c>
      <c r="H6767" s="191">
        <v>0.15293999999999999</v>
      </c>
      <c r="I6767" s="190">
        <v>30.275200000000002</v>
      </c>
      <c r="J6767" s="189">
        <v>4.63</v>
      </c>
    </row>
    <row r="6768" spans="1:10" ht="14.25" customHeight="1" x14ac:dyDescent="0.25">
      <c r="A6768" s="192" t="s">
        <v>2631</v>
      </c>
      <c r="B6768" s="192" t="s">
        <v>2630</v>
      </c>
      <c r="C6768" s="192" t="s">
        <v>2675</v>
      </c>
      <c r="D6768" s="230" t="s">
        <v>2674</v>
      </c>
      <c r="E6768" s="231"/>
      <c r="F6768" s="232"/>
      <c r="G6768" s="192" t="s">
        <v>0</v>
      </c>
      <c r="H6768" s="191">
        <v>1.22028</v>
      </c>
      <c r="I6768" s="190">
        <v>8.93</v>
      </c>
      <c r="J6768" s="189">
        <v>23.83</v>
      </c>
    </row>
    <row r="6769" spans="1:10" ht="14.25" customHeight="1" x14ac:dyDescent="0.25">
      <c r="A6769" s="192" t="s">
        <v>2631</v>
      </c>
      <c r="B6769" s="192" t="s">
        <v>2630</v>
      </c>
      <c r="C6769" s="192" t="s">
        <v>2717</v>
      </c>
      <c r="D6769" s="230" t="s">
        <v>2716</v>
      </c>
      <c r="E6769" s="231"/>
      <c r="F6769" s="232"/>
      <c r="G6769" s="192" t="s">
        <v>0</v>
      </c>
      <c r="H6769" s="191">
        <v>2.2001235000000001</v>
      </c>
      <c r="I6769" s="190">
        <v>8.93</v>
      </c>
      <c r="J6769" s="189">
        <v>42.96</v>
      </c>
    </row>
    <row r="6770" spans="1:10" ht="14.25" customHeight="1" x14ac:dyDescent="0.25">
      <c r="A6770" s="192" t="s">
        <v>2631</v>
      </c>
      <c r="B6770" s="192" t="s">
        <v>2630</v>
      </c>
      <c r="C6770" s="192" t="s">
        <v>2646</v>
      </c>
      <c r="D6770" s="230" t="s">
        <v>2645</v>
      </c>
      <c r="E6770" s="231"/>
      <c r="F6770" s="232"/>
      <c r="G6770" s="192" t="s">
        <v>0</v>
      </c>
      <c r="H6770" s="191">
        <v>2.7501544</v>
      </c>
      <c r="I6770" s="190">
        <v>6.46</v>
      </c>
      <c r="J6770" s="189">
        <v>38.85</v>
      </c>
    </row>
    <row r="6771" spans="1:10" ht="14.25" customHeight="1" x14ac:dyDescent="0.25">
      <c r="A6771" s="239" t="s">
        <v>2627</v>
      </c>
      <c r="B6771" s="240"/>
      <c r="C6771" s="240"/>
      <c r="D6771" s="240"/>
      <c r="E6771" s="241"/>
      <c r="F6771" s="188">
        <v>48.31</v>
      </c>
      <c r="G6771" s="239" t="s">
        <v>2626</v>
      </c>
      <c r="H6771" s="240"/>
      <c r="I6771" s="241"/>
      <c r="J6771" s="188">
        <v>390.28</v>
      </c>
    </row>
    <row r="6772" spans="1:10" ht="14.25" customHeight="1" x14ac:dyDescent="0.25">
      <c r="A6772" s="239" t="s">
        <v>2625</v>
      </c>
      <c r="B6772" s="240"/>
      <c r="C6772" s="240"/>
      <c r="D6772" s="240"/>
      <c r="E6772" s="241"/>
      <c r="F6772" s="188">
        <v>57.35</v>
      </c>
      <c r="G6772" s="239" t="s">
        <v>2624</v>
      </c>
      <c r="H6772" s="240"/>
      <c r="I6772" s="241"/>
      <c r="J6772" s="188">
        <v>87.7</v>
      </c>
    </row>
    <row r="6773" spans="1:10" ht="14.25" customHeight="1" x14ac:dyDescent="0.25">
      <c r="A6773" s="239" t="s">
        <v>2623</v>
      </c>
      <c r="B6773" s="240"/>
      <c r="C6773" s="240"/>
      <c r="D6773" s="240"/>
      <c r="E6773" s="241"/>
      <c r="F6773" s="188">
        <v>105.66</v>
      </c>
      <c r="G6773" s="239" t="s">
        <v>2622</v>
      </c>
      <c r="H6773" s="240"/>
      <c r="I6773" s="241"/>
      <c r="J6773" s="188">
        <v>477.98</v>
      </c>
    </row>
    <row r="6774" spans="1:10" ht="14.25" customHeight="1" x14ac:dyDescent="0.25">
      <c r="A6774" s="196" t="s">
        <v>1308</v>
      </c>
      <c r="B6774" s="196" t="s">
        <v>2630</v>
      </c>
      <c r="C6774" s="196" t="s">
        <v>2981</v>
      </c>
      <c r="D6774" s="233" t="s">
        <v>870</v>
      </c>
      <c r="E6774" s="234"/>
      <c r="F6774" s="234"/>
      <c r="G6774" s="234"/>
      <c r="H6774" s="234"/>
      <c r="I6774" s="235"/>
      <c r="J6774" s="196" t="s">
        <v>1</v>
      </c>
    </row>
    <row r="6775" spans="1:10" ht="14.25" customHeight="1" x14ac:dyDescent="0.25">
      <c r="A6775" s="195" t="s">
        <v>74</v>
      </c>
      <c r="B6775" s="195" t="s">
        <v>75</v>
      </c>
      <c r="C6775" s="195" t="s">
        <v>29</v>
      </c>
      <c r="D6775" s="236" t="s">
        <v>30</v>
      </c>
      <c r="E6775" s="237"/>
      <c r="F6775" s="238"/>
      <c r="G6775" s="195" t="s">
        <v>2635</v>
      </c>
      <c r="H6775" s="195" t="s">
        <v>1465</v>
      </c>
      <c r="I6775" s="194" t="s">
        <v>2634</v>
      </c>
      <c r="J6775" s="193" t="s">
        <v>76</v>
      </c>
    </row>
    <row r="6776" spans="1:10" ht="14.25" customHeight="1" x14ac:dyDescent="0.25">
      <c r="A6776" s="192" t="s">
        <v>2643</v>
      </c>
      <c r="B6776" s="192" t="s">
        <v>2630</v>
      </c>
      <c r="C6776" s="192" t="s">
        <v>2980</v>
      </c>
      <c r="D6776" s="230" t="s">
        <v>1786</v>
      </c>
      <c r="E6776" s="231"/>
      <c r="F6776" s="232"/>
      <c r="G6776" s="192" t="s">
        <v>1</v>
      </c>
      <c r="H6776" s="191">
        <v>1</v>
      </c>
      <c r="I6776" s="190">
        <v>774.15160000000003</v>
      </c>
      <c r="J6776" s="189">
        <v>774.15</v>
      </c>
    </row>
    <row r="6777" spans="1:10" ht="14.25" customHeight="1" x14ac:dyDescent="0.25">
      <c r="A6777" s="192" t="s">
        <v>2631</v>
      </c>
      <c r="B6777" s="192" t="s">
        <v>2630</v>
      </c>
      <c r="C6777" s="192" t="s">
        <v>2902</v>
      </c>
      <c r="D6777" s="230" t="s">
        <v>2901</v>
      </c>
      <c r="E6777" s="231"/>
      <c r="F6777" s="232"/>
      <c r="G6777" s="192" t="s">
        <v>0</v>
      </c>
      <c r="H6777" s="191">
        <v>4.9688030999999997</v>
      </c>
      <c r="I6777" s="190">
        <v>6.46</v>
      </c>
      <c r="J6777" s="189">
        <v>70.19</v>
      </c>
    </row>
    <row r="6778" spans="1:10" ht="14.25" customHeight="1" x14ac:dyDescent="0.25">
      <c r="A6778" s="192" t="s">
        <v>2631</v>
      </c>
      <c r="B6778" s="192" t="s">
        <v>2630</v>
      </c>
      <c r="C6778" s="192" t="s">
        <v>2870</v>
      </c>
      <c r="D6778" s="230" t="s">
        <v>2869</v>
      </c>
      <c r="E6778" s="231"/>
      <c r="F6778" s="232"/>
      <c r="G6778" s="192" t="s">
        <v>0</v>
      </c>
      <c r="H6778" s="191">
        <v>4.9688030999999997</v>
      </c>
      <c r="I6778" s="190">
        <v>8.93</v>
      </c>
      <c r="J6778" s="189">
        <v>97.02</v>
      </c>
    </row>
    <row r="6779" spans="1:10" ht="14.25" customHeight="1" x14ac:dyDescent="0.25">
      <c r="A6779" s="239" t="s">
        <v>2627</v>
      </c>
      <c r="B6779" s="240"/>
      <c r="C6779" s="240"/>
      <c r="D6779" s="240"/>
      <c r="E6779" s="241"/>
      <c r="F6779" s="188">
        <v>76.47</v>
      </c>
      <c r="G6779" s="239" t="s">
        <v>2626</v>
      </c>
      <c r="H6779" s="240"/>
      <c r="I6779" s="241"/>
      <c r="J6779" s="188">
        <v>1021.55</v>
      </c>
    </row>
    <row r="6780" spans="1:10" ht="14.25" customHeight="1" x14ac:dyDescent="0.25">
      <c r="A6780" s="239" t="s">
        <v>2625</v>
      </c>
      <c r="B6780" s="240"/>
      <c r="C6780" s="240"/>
      <c r="D6780" s="240"/>
      <c r="E6780" s="241"/>
      <c r="F6780" s="188">
        <v>90.78</v>
      </c>
      <c r="G6780" s="239" t="s">
        <v>2624</v>
      </c>
      <c r="H6780" s="240"/>
      <c r="I6780" s="241"/>
      <c r="J6780" s="188">
        <v>229.54</v>
      </c>
    </row>
    <row r="6781" spans="1:10" ht="14.25" customHeight="1" x14ac:dyDescent="0.25">
      <c r="A6781" s="239" t="s">
        <v>2623</v>
      </c>
      <c r="B6781" s="240"/>
      <c r="C6781" s="240"/>
      <c r="D6781" s="240"/>
      <c r="E6781" s="241"/>
      <c r="F6781" s="188">
        <v>167.25</v>
      </c>
      <c r="G6781" s="239" t="s">
        <v>2622</v>
      </c>
      <c r="H6781" s="240"/>
      <c r="I6781" s="241"/>
      <c r="J6781" s="188">
        <v>1251.0899999999999</v>
      </c>
    </row>
    <row r="6782" spans="1:10" ht="14.25" customHeight="1" x14ac:dyDescent="0.25">
      <c r="A6782" s="196" t="s">
        <v>1309</v>
      </c>
      <c r="B6782" s="196" t="s">
        <v>2637</v>
      </c>
      <c r="C6782" s="196" t="s">
        <v>2979</v>
      </c>
      <c r="D6782" s="233" t="s">
        <v>871</v>
      </c>
      <c r="E6782" s="234"/>
      <c r="F6782" s="234"/>
      <c r="G6782" s="234"/>
      <c r="H6782" s="234"/>
      <c r="I6782" s="235"/>
      <c r="J6782" s="196" t="s">
        <v>1</v>
      </c>
    </row>
    <row r="6783" spans="1:10" ht="14.25" customHeight="1" x14ac:dyDescent="0.25">
      <c r="A6783" s="195" t="s">
        <v>74</v>
      </c>
      <c r="B6783" s="195" t="s">
        <v>75</v>
      </c>
      <c r="C6783" s="195" t="s">
        <v>29</v>
      </c>
      <c r="D6783" s="236" t="s">
        <v>30</v>
      </c>
      <c r="E6783" s="237"/>
      <c r="F6783" s="238"/>
      <c r="G6783" s="195" t="s">
        <v>2635</v>
      </c>
      <c r="H6783" s="195" t="s">
        <v>1465</v>
      </c>
      <c r="I6783" s="194" t="s">
        <v>2634</v>
      </c>
      <c r="J6783" s="193" t="s">
        <v>76</v>
      </c>
    </row>
    <row r="6784" spans="1:10" ht="11.65" customHeight="1" x14ac:dyDescent="0.25"/>
    <row r="6785" spans="1:10" ht="11.25" customHeight="1" x14ac:dyDescent="0.25">
      <c r="A6785" s="242" t="s">
        <v>2621</v>
      </c>
      <c r="B6785" s="242"/>
      <c r="C6785" s="242"/>
      <c r="D6785" s="242"/>
      <c r="E6785" s="242"/>
      <c r="F6785" s="242"/>
      <c r="G6785" s="242"/>
      <c r="H6785" s="242"/>
      <c r="I6785" s="242"/>
      <c r="J6785" s="242"/>
    </row>
    <row r="6786" spans="1:10" ht="11.25" customHeight="1" x14ac:dyDescent="0.25">
      <c r="A6786" s="242" t="s">
        <v>2620</v>
      </c>
      <c r="B6786" s="242"/>
      <c r="C6786" s="242"/>
      <c r="D6786" s="242"/>
      <c r="E6786" s="242"/>
      <c r="F6786" s="242"/>
      <c r="G6786" s="242"/>
      <c r="H6786" s="242"/>
      <c r="I6786" s="242"/>
      <c r="J6786" s="242"/>
    </row>
    <row r="6787" spans="1:10" ht="11.25" customHeight="1" x14ac:dyDescent="0.25">
      <c r="A6787" s="242" t="s">
        <v>2619</v>
      </c>
      <c r="B6787" s="242"/>
      <c r="C6787" s="242"/>
      <c r="D6787" s="242"/>
      <c r="E6787" s="242"/>
      <c r="F6787" s="242"/>
      <c r="G6787" s="242"/>
      <c r="H6787" s="242"/>
      <c r="I6787" s="242"/>
      <c r="J6787" s="242"/>
    </row>
    <row r="6788" spans="1:10" ht="70.900000000000006" customHeight="1" x14ac:dyDescent="0.25"/>
    <row r="6789" spans="1:10" ht="14.25" customHeight="1" x14ac:dyDescent="0.25">
      <c r="A6789" s="210" t="s">
        <v>2673</v>
      </c>
      <c r="B6789" s="211"/>
      <c r="C6789" s="211"/>
      <c r="D6789" s="211"/>
      <c r="E6789" s="211"/>
      <c r="F6789" s="211"/>
      <c r="G6789" s="211"/>
      <c r="H6789" s="211"/>
      <c r="I6789" s="211"/>
      <c r="J6789" s="212"/>
    </row>
    <row r="6790" spans="1:10" ht="14.25" customHeight="1" x14ac:dyDescent="0.25">
      <c r="A6790" s="200" t="s">
        <v>2672</v>
      </c>
      <c r="B6790" s="213" t="s">
        <v>77</v>
      </c>
      <c r="C6790" s="214"/>
      <c r="D6790" s="214"/>
      <c r="E6790" s="214"/>
      <c r="F6790" s="214"/>
      <c r="G6790" s="214"/>
      <c r="H6790" s="215"/>
      <c r="I6790" s="197" t="s">
        <v>2671</v>
      </c>
      <c r="J6790" s="192" t="s">
        <v>2978</v>
      </c>
    </row>
    <row r="6791" spans="1:10" ht="14.25" customHeight="1" x14ac:dyDescent="0.25">
      <c r="A6791" s="200" t="s">
        <v>81</v>
      </c>
      <c r="B6791" s="213" t="s">
        <v>85</v>
      </c>
      <c r="C6791" s="214"/>
      <c r="D6791" s="214"/>
      <c r="E6791" s="214"/>
      <c r="F6791" s="214"/>
      <c r="G6791" s="214"/>
      <c r="H6791" s="215"/>
      <c r="I6791" s="197" t="s">
        <v>2669</v>
      </c>
      <c r="J6791" s="202">
        <v>45477</v>
      </c>
    </row>
    <row r="6792" spans="1:10" ht="14.25" customHeight="1" x14ac:dyDescent="0.25">
      <c r="A6792" s="199" t="s">
        <v>2668</v>
      </c>
      <c r="B6792" s="213" t="s">
        <v>2667</v>
      </c>
      <c r="C6792" s="214"/>
      <c r="D6792" s="214"/>
      <c r="E6792" s="214"/>
      <c r="F6792" s="214"/>
      <c r="G6792" s="214"/>
      <c r="H6792" s="215"/>
      <c r="I6792" s="216" t="s">
        <v>2666</v>
      </c>
      <c r="J6792" s="217"/>
    </row>
    <row r="6793" spans="1:10" ht="14.25" customHeight="1" x14ac:dyDescent="0.25">
      <c r="A6793" s="218" t="s">
        <v>2665</v>
      </c>
      <c r="B6793" s="221" t="s">
        <v>2664</v>
      </c>
      <c r="C6793" s="222"/>
      <c r="D6793" s="222"/>
      <c r="E6793" s="222"/>
      <c r="F6793" s="222"/>
      <c r="G6793" s="222"/>
      <c r="H6793" s="223"/>
      <c r="I6793" s="197" t="s">
        <v>2663</v>
      </c>
      <c r="J6793" s="192" t="s">
        <v>2662</v>
      </c>
    </row>
    <row r="6794" spans="1:10" ht="14.25" customHeight="1" x14ac:dyDescent="0.25">
      <c r="A6794" s="219"/>
      <c r="B6794" s="224"/>
      <c r="C6794" s="225"/>
      <c r="D6794" s="225"/>
      <c r="E6794" s="225"/>
      <c r="F6794" s="225"/>
      <c r="G6794" s="225"/>
      <c r="H6794" s="226"/>
      <c r="I6794" s="198" t="s">
        <v>2661</v>
      </c>
      <c r="J6794" s="192" t="s">
        <v>2660</v>
      </c>
    </row>
    <row r="6795" spans="1:10" ht="14.25" customHeight="1" x14ac:dyDescent="0.25">
      <c r="A6795" s="219"/>
      <c r="B6795" s="224"/>
      <c r="C6795" s="225"/>
      <c r="D6795" s="225"/>
      <c r="E6795" s="225"/>
      <c r="F6795" s="225"/>
      <c r="G6795" s="225"/>
      <c r="H6795" s="226"/>
      <c r="I6795" s="216" t="s">
        <v>27</v>
      </c>
      <c r="J6795" s="217"/>
    </row>
    <row r="6796" spans="1:10" ht="14.25" customHeight="1" x14ac:dyDescent="0.25">
      <c r="A6796" s="219"/>
      <c r="B6796" s="227"/>
      <c r="C6796" s="228"/>
      <c r="D6796" s="228"/>
      <c r="E6796" s="228"/>
      <c r="F6796" s="228"/>
      <c r="G6796" s="228"/>
      <c r="H6796" s="229"/>
      <c r="I6796" s="197" t="s">
        <v>2659</v>
      </c>
      <c r="J6796" s="192" t="s">
        <v>2658</v>
      </c>
    </row>
    <row r="6797" spans="1:10" ht="14.25" customHeight="1" x14ac:dyDescent="0.25">
      <c r="A6797" s="220"/>
      <c r="B6797" s="230" t="s">
        <v>2383</v>
      </c>
      <c r="C6797" s="231"/>
      <c r="D6797" s="232"/>
      <c r="E6797" s="230" t="s">
        <v>2383</v>
      </c>
      <c r="F6797" s="231"/>
      <c r="G6797" s="231"/>
      <c r="H6797" s="232"/>
      <c r="I6797" s="197" t="s">
        <v>2657</v>
      </c>
      <c r="J6797" s="192" t="s">
        <v>2383</v>
      </c>
    </row>
    <row r="6798" spans="1:10" ht="14.25" customHeight="1" x14ac:dyDescent="0.25">
      <c r="A6798" s="197" t="s">
        <v>2656</v>
      </c>
      <c r="B6798" s="230" t="s">
        <v>2655</v>
      </c>
      <c r="C6798" s="231"/>
      <c r="D6798" s="231"/>
      <c r="E6798" s="231"/>
      <c r="F6798" s="231"/>
      <c r="G6798" s="231"/>
      <c r="H6798" s="231"/>
      <c r="I6798" s="231"/>
      <c r="J6798" s="232"/>
    </row>
    <row r="6799" spans="1:10" ht="14.25" customHeight="1" x14ac:dyDescent="0.25">
      <c r="A6799" s="192" t="s">
        <v>2643</v>
      </c>
      <c r="B6799" s="192" t="s">
        <v>2642</v>
      </c>
      <c r="C6799" s="192" t="s">
        <v>1710</v>
      </c>
      <c r="D6799" s="230" t="s">
        <v>1711</v>
      </c>
      <c r="E6799" s="231"/>
      <c r="F6799" s="232"/>
      <c r="G6799" s="192" t="s">
        <v>1</v>
      </c>
      <c r="H6799" s="191">
        <v>2.68</v>
      </c>
      <c r="I6799" s="190">
        <v>1295.4241</v>
      </c>
      <c r="J6799" s="189">
        <v>3471.74</v>
      </c>
    </row>
    <row r="6800" spans="1:10" ht="14.25" customHeight="1" x14ac:dyDescent="0.25">
      <c r="A6800" s="192" t="s">
        <v>2631</v>
      </c>
      <c r="B6800" s="192" t="s">
        <v>2630</v>
      </c>
      <c r="C6800" s="192" t="s">
        <v>2902</v>
      </c>
      <c r="D6800" s="230" t="s">
        <v>2901</v>
      </c>
      <c r="E6800" s="231"/>
      <c r="F6800" s="232"/>
      <c r="G6800" s="192" t="s">
        <v>0</v>
      </c>
      <c r="H6800" s="191">
        <v>5.0232926000000004</v>
      </c>
      <c r="I6800" s="190">
        <v>6.46</v>
      </c>
      <c r="J6800" s="189">
        <v>70.959999999999994</v>
      </c>
    </row>
    <row r="6801" spans="1:10" ht="14.25" customHeight="1" x14ac:dyDescent="0.25">
      <c r="A6801" s="192" t="s">
        <v>2631</v>
      </c>
      <c r="B6801" s="192" t="s">
        <v>2630</v>
      </c>
      <c r="C6801" s="192" t="s">
        <v>2972</v>
      </c>
      <c r="D6801" s="230" t="s">
        <v>2971</v>
      </c>
      <c r="E6801" s="231"/>
      <c r="F6801" s="232"/>
      <c r="G6801" s="192" t="s">
        <v>0</v>
      </c>
      <c r="H6801" s="191">
        <v>2.5116463000000002</v>
      </c>
      <c r="I6801" s="190">
        <v>9.89</v>
      </c>
      <c r="J6801" s="189">
        <v>54.32</v>
      </c>
    </row>
    <row r="6802" spans="1:10" ht="14.25" customHeight="1" x14ac:dyDescent="0.25">
      <c r="A6802" s="239" t="s">
        <v>2627</v>
      </c>
      <c r="B6802" s="240"/>
      <c r="C6802" s="240"/>
      <c r="D6802" s="240"/>
      <c r="E6802" s="241"/>
      <c r="F6802" s="188">
        <v>57.29</v>
      </c>
      <c r="G6802" s="239" t="s">
        <v>2626</v>
      </c>
      <c r="H6802" s="240"/>
      <c r="I6802" s="241"/>
      <c r="J6802" s="188">
        <v>3657.4</v>
      </c>
    </row>
    <row r="6803" spans="1:10" ht="14.25" customHeight="1" x14ac:dyDescent="0.25">
      <c r="A6803" s="239" t="s">
        <v>2625</v>
      </c>
      <c r="B6803" s="240"/>
      <c r="C6803" s="240"/>
      <c r="D6803" s="240"/>
      <c r="E6803" s="241"/>
      <c r="F6803" s="188">
        <v>68.02</v>
      </c>
      <c r="G6803" s="239" t="s">
        <v>2624</v>
      </c>
      <c r="H6803" s="240"/>
      <c r="I6803" s="241"/>
      <c r="J6803" s="188">
        <v>821.82</v>
      </c>
    </row>
    <row r="6804" spans="1:10" ht="14.25" customHeight="1" x14ac:dyDescent="0.25">
      <c r="A6804" s="239" t="s">
        <v>2623</v>
      </c>
      <c r="B6804" s="240"/>
      <c r="C6804" s="240"/>
      <c r="D6804" s="240"/>
      <c r="E6804" s="241"/>
      <c r="F6804" s="188">
        <v>125.31</v>
      </c>
      <c r="G6804" s="239" t="s">
        <v>2622</v>
      </c>
      <c r="H6804" s="240"/>
      <c r="I6804" s="241"/>
      <c r="J6804" s="188">
        <v>4479.22</v>
      </c>
    </row>
    <row r="6805" spans="1:10" ht="14.25" customHeight="1" x14ac:dyDescent="0.25">
      <c r="A6805" s="196" t="s">
        <v>1310</v>
      </c>
      <c r="B6805" s="196" t="s">
        <v>2642</v>
      </c>
      <c r="C6805" s="196" t="s">
        <v>2977</v>
      </c>
      <c r="D6805" s="233" t="s">
        <v>872</v>
      </c>
      <c r="E6805" s="234"/>
      <c r="F6805" s="234"/>
      <c r="G6805" s="234"/>
      <c r="H6805" s="234"/>
      <c r="I6805" s="235"/>
      <c r="J6805" s="196" t="s">
        <v>1</v>
      </c>
    </row>
    <row r="6806" spans="1:10" ht="14.25" customHeight="1" x14ac:dyDescent="0.25">
      <c r="A6806" s="195" t="s">
        <v>74</v>
      </c>
      <c r="B6806" s="195" t="s">
        <v>75</v>
      </c>
      <c r="C6806" s="195" t="s">
        <v>29</v>
      </c>
      <c r="D6806" s="236" t="s">
        <v>30</v>
      </c>
      <c r="E6806" s="237"/>
      <c r="F6806" s="238"/>
      <c r="G6806" s="195" t="s">
        <v>2635</v>
      </c>
      <c r="H6806" s="195" t="s">
        <v>1465</v>
      </c>
      <c r="I6806" s="194" t="s">
        <v>2634</v>
      </c>
      <c r="J6806" s="193" t="s">
        <v>76</v>
      </c>
    </row>
    <row r="6807" spans="1:10" ht="14.25" customHeight="1" x14ac:dyDescent="0.25">
      <c r="A6807" s="192" t="s">
        <v>2643</v>
      </c>
      <c r="B6807" s="192" t="s">
        <v>2642</v>
      </c>
      <c r="C6807" s="192" t="s">
        <v>2101</v>
      </c>
      <c r="D6807" s="230" t="s">
        <v>2102</v>
      </c>
      <c r="E6807" s="231"/>
      <c r="F6807" s="232"/>
      <c r="G6807" s="192" t="s">
        <v>1</v>
      </c>
      <c r="H6807" s="191">
        <v>1</v>
      </c>
      <c r="I6807" s="190">
        <v>49.337899999999998</v>
      </c>
      <c r="J6807" s="189">
        <v>49.34</v>
      </c>
    </row>
    <row r="6808" spans="1:10" ht="14.25" customHeight="1" x14ac:dyDescent="0.25">
      <c r="A6808" s="192" t="s">
        <v>2631</v>
      </c>
      <c r="B6808" s="192" t="s">
        <v>2630</v>
      </c>
      <c r="C6808" s="192" t="s">
        <v>2902</v>
      </c>
      <c r="D6808" s="230" t="s">
        <v>2901</v>
      </c>
      <c r="E6808" s="231"/>
      <c r="F6808" s="232"/>
      <c r="G6808" s="192" t="s">
        <v>0</v>
      </c>
      <c r="H6808" s="191">
        <v>0.40629500000000002</v>
      </c>
      <c r="I6808" s="190">
        <v>6.46</v>
      </c>
      <c r="J6808" s="189">
        <v>5.74</v>
      </c>
    </row>
    <row r="6809" spans="1:10" ht="14.25" customHeight="1" x14ac:dyDescent="0.25">
      <c r="A6809" s="192" t="s">
        <v>2631</v>
      </c>
      <c r="B6809" s="192" t="s">
        <v>2630</v>
      </c>
      <c r="C6809" s="192" t="s">
        <v>2870</v>
      </c>
      <c r="D6809" s="230" t="s">
        <v>2869</v>
      </c>
      <c r="E6809" s="231"/>
      <c r="F6809" s="232"/>
      <c r="G6809" s="192" t="s">
        <v>0</v>
      </c>
      <c r="H6809" s="191">
        <v>0.81259009999999998</v>
      </c>
      <c r="I6809" s="190">
        <v>8.93</v>
      </c>
      <c r="J6809" s="189">
        <v>15.87</v>
      </c>
    </row>
    <row r="6810" spans="1:10" ht="14.25" customHeight="1" x14ac:dyDescent="0.25">
      <c r="A6810" s="239" t="s">
        <v>2627</v>
      </c>
      <c r="B6810" s="240"/>
      <c r="C6810" s="240"/>
      <c r="D6810" s="240"/>
      <c r="E6810" s="241"/>
      <c r="F6810" s="188">
        <v>9.8800000000000008</v>
      </c>
      <c r="G6810" s="239" t="s">
        <v>2626</v>
      </c>
      <c r="H6810" s="240"/>
      <c r="I6810" s="241"/>
      <c r="J6810" s="188">
        <v>80.83</v>
      </c>
    </row>
    <row r="6811" spans="1:10" ht="14.25" customHeight="1" x14ac:dyDescent="0.25">
      <c r="A6811" s="239" t="s">
        <v>2625</v>
      </c>
      <c r="B6811" s="240"/>
      <c r="C6811" s="240"/>
      <c r="D6811" s="240"/>
      <c r="E6811" s="241"/>
      <c r="F6811" s="188">
        <v>11.73</v>
      </c>
      <c r="G6811" s="239" t="s">
        <v>2624</v>
      </c>
      <c r="H6811" s="240"/>
      <c r="I6811" s="241"/>
      <c r="J6811" s="188">
        <v>18.16</v>
      </c>
    </row>
    <row r="6812" spans="1:10" ht="14.25" customHeight="1" x14ac:dyDescent="0.25">
      <c r="A6812" s="239" t="s">
        <v>2623</v>
      </c>
      <c r="B6812" s="240"/>
      <c r="C6812" s="240"/>
      <c r="D6812" s="240"/>
      <c r="E6812" s="241"/>
      <c r="F6812" s="188">
        <v>21.61</v>
      </c>
      <c r="G6812" s="239" t="s">
        <v>2622</v>
      </c>
      <c r="H6812" s="240"/>
      <c r="I6812" s="241"/>
      <c r="J6812" s="188">
        <v>98.99</v>
      </c>
    </row>
    <row r="6813" spans="1:10" ht="14.25" customHeight="1" x14ac:dyDescent="0.25">
      <c r="A6813" s="196" t="s">
        <v>1311</v>
      </c>
      <c r="B6813" s="196" t="s">
        <v>2642</v>
      </c>
      <c r="C6813" s="196" t="s">
        <v>2977</v>
      </c>
      <c r="D6813" s="233" t="s">
        <v>872</v>
      </c>
      <c r="E6813" s="234"/>
      <c r="F6813" s="234"/>
      <c r="G6813" s="234"/>
      <c r="H6813" s="234"/>
      <c r="I6813" s="235"/>
      <c r="J6813" s="196" t="s">
        <v>1</v>
      </c>
    </row>
    <row r="6814" spans="1:10" ht="14.25" customHeight="1" x14ac:dyDescent="0.25">
      <c r="A6814" s="195" t="s">
        <v>74</v>
      </c>
      <c r="B6814" s="195" t="s">
        <v>75</v>
      </c>
      <c r="C6814" s="195" t="s">
        <v>29</v>
      </c>
      <c r="D6814" s="236" t="s">
        <v>30</v>
      </c>
      <c r="E6814" s="237"/>
      <c r="F6814" s="238"/>
      <c r="G6814" s="195" t="s">
        <v>2635</v>
      </c>
      <c r="H6814" s="195" t="s">
        <v>1465</v>
      </c>
      <c r="I6814" s="194" t="s">
        <v>2634</v>
      </c>
      <c r="J6814" s="193" t="s">
        <v>76</v>
      </c>
    </row>
    <row r="6815" spans="1:10" ht="14.25" customHeight="1" x14ac:dyDescent="0.25">
      <c r="A6815" s="192" t="s">
        <v>2643</v>
      </c>
      <c r="B6815" s="192" t="s">
        <v>2642</v>
      </c>
      <c r="C6815" s="192" t="s">
        <v>2101</v>
      </c>
      <c r="D6815" s="230" t="s">
        <v>2102</v>
      </c>
      <c r="E6815" s="231"/>
      <c r="F6815" s="232"/>
      <c r="G6815" s="192" t="s">
        <v>1</v>
      </c>
      <c r="H6815" s="191">
        <v>1</v>
      </c>
      <c r="I6815" s="190">
        <v>49.337899999999998</v>
      </c>
      <c r="J6815" s="189">
        <v>49.34</v>
      </c>
    </row>
    <row r="6816" spans="1:10" ht="14.25" customHeight="1" x14ac:dyDescent="0.25">
      <c r="A6816" s="192" t="s">
        <v>2631</v>
      </c>
      <c r="B6816" s="192" t="s">
        <v>2630</v>
      </c>
      <c r="C6816" s="192" t="s">
        <v>2902</v>
      </c>
      <c r="D6816" s="230" t="s">
        <v>2901</v>
      </c>
      <c r="E6816" s="231"/>
      <c r="F6816" s="232"/>
      <c r="G6816" s="192" t="s">
        <v>0</v>
      </c>
      <c r="H6816" s="191">
        <v>0.40629500000000002</v>
      </c>
      <c r="I6816" s="190">
        <v>6.46</v>
      </c>
      <c r="J6816" s="189">
        <v>5.74</v>
      </c>
    </row>
    <row r="6817" spans="1:10" ht="14.25" customHeight="1" x14ac:dyDescent="0.25">
      <c r="A6817" s="192" t="s">
        <v>2631</v>
      </c>
      <c r="B6817" s="192" t="s">
        <v>2630</v>
      </c>
      <c r="C6817" s="192" t="s">
        <v>2870</v>
      </c>
      <c r="D6817" s="230" t="s">
        <v>2869</v>
      </c>
      <c r="E6817" s="231"/>
      <c r="F6817" s="232"/>
      <c r="G6817" s="192" t="s">
        <v>0</v>
      </c>
      <c r="H6817" s="191">
        <v>0.81259009999999998</v>
      </c>
      <c r="I6817" s="190">
        <v>8.93</v>
      </c>
      <c r="J6817" s="189">
        <v>15.87</v>
      </c>
    </row>
    <row r="6818" spans="1:10" ht="14.25" customHeight="1" x14ac:dyDescent="0.25">
      <c r="A6818" s="239" t="s">
        <v>2627</v>
      </c>
      <c r="B6818" s="240"/>
      <c r="C6818" s="240"/>
      <c r="D6818" s="240"/>
      <c r="E6818" s="241"/>
      <c r="F6818" s="188">
        <v>9.8800000000000008</v>
      </c>
      <c r="G6818" s="239" t="s">
        <v>2626</v>
      </c>
      <c r="H6818" s="240"/>
      <c r="I6818" s="241"/>
      <c r="J6818" s="188">
        <v>80.83</v>
      </c>
    </row>
    <row r="6819" spans="1:10" ht="14.25" customHeight="1" x14ac:dyDescent="0.25">
      <c r="A6819" s="239" t="s">
        <v>2625</v>
      </c>
      <c r="B6819" s="240"/>
      <c r="C6819" s="240"/>
      <c r="D6819" s="240"/>
      <c r="E6819" s="241"/>
      <c r="F6819" s="188">
        <v>11.73</v>
      </c>
      <c r="G6819" s="239" t="s">
        <v>2624</v>
      </c>
      <c r="H6819" s="240"/>
      <c r="I6819" s="241"/>
      <c r="J6819" s="188">
        <v>18.16</v>
      </c>
    </row>
    <row r="6820" spans="1:10" ht="14.25" customHeight="1" x14ac:dyDescent="0.25">
      <c r="A6820" s="239" t="s">
        <v>2623</v>
      </c>
      <c r="B6820" s="240"/>
      <c r="C6820" s="240"/>
      <c r="D6820" s="240"/>
      <c r="E6820" s="241"/>
      <c r="F6820" s="188">
        <v>21.61</v>
      </c>
      <c r="G6820" s="239" t="s">
        <v>2622</v>
      </c>
      <c r="H6820" s="240"/>
      <c r="I6820" s="241"/>
      <c r="J6820" s="188">
        <v>98.99</v>
      </c>
    </row>
    <row r="6821" spans="1:10" ht="14.25" customHeight="1" x14ac:dyDescent="0.25">
      <c r="A6821" s="196" t="s">
        <v>1312</v>
      </c>
      <c r="B6821" s="196" t="s">
        <v>2642</v>
      </c>
      <c r="C6821" s="196" t="s">
        <v>2977</v>
      </c>
      <c r="D6821" s="233" t="s">
        <v>872</v>
      </c>
      <c r="E6821" s="234"/>
      <c r="F6821" s="234"/>
      <c r="G6821" s="234"/>
      <c r="H6821" s="234"/>
      <c r="I6821" s="235"/>
      <c r="J6821" s="196" t="s">
        <v>1</v>
      </c>
    </row>
    <row r="6822" spans="1:10" ht="14.25" customHeight="1" x14ac:dyDescent="0.25">
      <c r="A6822" s="195" t="s">
        <v>74</v>
      </c>
      <c r="B6822" s="195" t="s">
        <v>75</v>
      </c>
      <c r="C6822" s="195" t="s">
        <v>29</v>
      </c>
      <c r="D6822" s="236" t="s">
        <v>30</v>
      </c>
      <c r="E6822" s="237"/>
      <c r="F6822" s="238"/>
      <c r="G6822" s="195" t="s">
        <v>2635</v>
      </c>
      <c r="H6822" s="195" t="s">
        <v>1465</v>
      </c>
      <c r="I6822" s="194" t="s">
        <v>2634</v>
      </c>
      <c r="J6822" s="193" t="s">
        <v>76</v>
      </c>
    </row>
    <row r="6823" spans="1:10" ht="14.25" customHeight="1" x14ac:dyDescent="0.25">
      <c r="A6823" s="192" t="s">
        <v>2643</v>
      </c>
      <c r="B6823" s="192" t="s">
        <v>2642</v>
      </c>
      <c r="C6823" s="192" t="s">
        <v>2101</v>
      </c>
      <c r="D6823" s="230" t="s">
        <v>2102</v>
      </c>
      <c r="E6823" s="231"/>
      <c r="F6823" s="232"/>
      <c r="G6823" s="192" t="s">
        <v>1</v>
      </c>
      <c r="H6823" s="191">
        <v>1</v>
      </c>
      <c r="I6823" s="190">
        <v>49.337899999999998</v>
      </c>
      <c r="J6823" s="189">
        <v>49.34</v>
      </c>
    </row>
    <row r="6824" spans="1:10" ht="14.25" customHeight="1" x14ac:dyDescent="0.25">
      <c r="A6824" s="192" t="s">
        <v>2631</v>
      </c>
      <c r="B6824" s="192" t="s">
        <v>2630</v>
      </c>
      <c r="C6824" s="192" t="s">
        <v>2902</v>
      </c>
      <c r="D6824" s="230" t="s">
        <v>2901</v>
      </c>
      <c r="E6824" s="231"/>
      <c r="F6824" s="232"/>
      <c r="G6824" s="192" t="s">
        <v>0</v>
      </c>
      <c r="H6824" s="191">
        <v>0.40629500000000002</v>
      </c>
      <c r="I6824" s="190">
        <v>6.46</v>
      </c>
      <c r="J6824" s="189">
        <v>5.74</v>
      </c>
    </row>
    <row r="6825" spans="1:10" ht="14.25" customHeight="1" x14ac:dyDescent="0.25">
      <c r="A6825" s="192" t="s">
        <v>2631</v>
      </c>
      <c r="B6825" s="192" t="s">
        <v>2630</v>
      </c>
      <c r="C6825" s="192" t="s">
        <v>2870</v>
      </c>
      <c r="D6825" s="230" t="s">
        <v>2869</v>
      </c>
      <c r="E6825" s="231"/>
      <c r="F6825" s="232"/>
      <c r="G6825" s="192" t="s">
        <v>0</v>
      </c>
      <c r="H6825" s="191">
        <v>0.81259009999999998</v>
      </c>
      <c r="I6825" s="190">
        <v>8.93</v>
      </c>
      <c r="J6825" s="189">
        <v>15.87</v>
      </c>
    </row>
    <row r="6826" spans="1:10" ht="14.25" customHeight="1" x14ac:dyDescent="0.25">
      <c r="A6826" s="239" t="s">
        <v>2627</v>
      </c>
      <c r="B6826" s="240"/>
      <c r="C6826" s="240"/>
      <c r="D6826" s="240"/>
      <c r="E6826" s="241"/>
      <c r="F6826" s="188">
        <v>9.8800000000000008</v>
      </c>
      <c r="G6826" s="239" t="s">
        <v>2626</v>
      </c>
      <c r="H6826" s="240"/>
      <c r="I6826" s="241"/>
      <c r="J6826" s="188">
        <v>80.83</v>
      </c>
    </row>
    <row r="6827" spans="1:10" ht="14.25" customHeight="1" x14ac:dyDescent="0.25">
      <c r="A6827" s="239" t="s">
        <v>2625</v>
      </c>
      <c r="B6827" s="240"/>
      <c r="C6827" s="240"/>
      <c r="D6827" s="240"/>
      <c r="E6827" s="241"/>
      <c r="F6827" s="188">
        <v>11.73</v>
      </c>
      <c r="G6827" s="239" t="s">
        <v>2624</v>
      </c>
      <c r="H6827" s="240"/>
      <c r="I6827" s="241"/>
      <c r="J6827" s="188">
        <v>18.16</v>
      </c>
    </row>
    <row r="6828" spans="1:10" ht="14.25" customHeight="1" x14ac:dyDescent="0.25">
      <c r="A6828" s="239" t="s">
        <v>2623</v>
      </c>
      <c r="B6828" s="240"/>
      <c r="C6828" s="240"/>
      <c r="D6828" s="240"/>
      <c r="E6828" s="241"/>
      <c r="F6828" s="188">
        <v>21.61</v>
      </c>
      <c r="G6828" s="239" t="s">
        <v>2622</v>
      </c>
      <c r="H6828" s="240"/>
      <c r="I6828" s="241"/>
      <c r="J6828" s="188">
        <v>98.99</v>
      </c>
    </row>
    <row r="6829" spans="1:10" ht="14.25" customHeight="1" x14ac:dyDescent="0.25">
      <c r="A6829" s="196" t="s">
        <v>1313</v>
      </c>
      <c r="B6829" s="196" t="s">
        <v>2642</v>
      </c>
      <c r="C6829" s="196" t="s">
        <v>2977</v>
      </c>
      <c r="D6829" s="233" t="s">
        <v>872</v>
      </c>
      <c r="E6829" s="234"/>
      <c r="F6829" s="234"/>
      <c r="G6829" s="234"/>
      <c r="H6829" s="234"/>
      <c r="I6829" s="235"/>
      <c r="J6829" s="196" t="s">
        <v>1</v>
      </c>
    </row>
    <row r="6830" spans="1:10" ht="14.25" customHeight="1" x14ac:dyDescent="0.25">
      <c r="A6830" s="195" t="s">
        <v>74</v>
      </c>
      <c r="B6830" s="195" t="s">
        <v>75</v>
      </c>
      <c r="C6830" s="195" t="s">
        <v>29</v>
      </c>
      <c r="D6830" s="236" t="s">
        <v>30</v>
      </c>
      <c r="E6830" s="237"/>
      <c r="F6830" s="238"/>
      <c r="G6830" s="195" t="s">
        <v>2635</v>
      </c>
      <c r="H6830" s="195" t="s">
        <v>1465</v>
      </c>
      <c r="I6830" s="194" t="s">
        <v>2634</v>
      </c>
      <c r="J6830" s="193" t="s">
        <v>76</v>
      </c>
    </row>
    <row r="6831" spans="1:10" ht="14.25" customHeight="1" x14ac:dyDescent="0.25">
      <c r="A6831" s="192" t="s">
        <v>2643</v>
      </c>
      <c r="B6831" s="192" t="s">
        <v>2642</v>
      </c>
      <c r="C6831" s="192" t="s">
        <v>2101</v>
      </c>
      <c r="D6831" s="230" t="s">
        <v>2102</v>
      </c>
      <c r="E6831" s="231"/>
      <c r="F6831" s="232"/>
      <c r="G6831" s="192" t="s">
        <v>1</v>
      </c>
      <c r="H6831" s="191">
        <v>1</v>
      </c>
      <c r="I6831" s="190">
        <v>49.337899999999998</v>
      </c>
      <c r="J6831" s="189">
        <v>49.34</v>
      </c>
    </row>
    <row r="6832" spans="1:10" ht="14.25" customHeight="1" x14ac:dyDescent="0.25">
      <c r="A6832" s="192" t="s">
        <v>2631</v>
      </c>
      <c r="B6832" s="192" t="s">
        <v>2630</v>
      </c>
      <c r="C6832" s="192" t="s">
        <v>2902</v>
      </c>
      <c r="D6832" s="230" t="s">
        <v>2901</v>
      </c>
      <c r="E6832" s="231"/>
      <c r="F6832" s="232"/>
      <c r="G6832" s="192" t="s">
        <v>0</v>
      </c>
      <c r="H6832" s="191">
        <v>0.40629500000000002</v>
      </c>
      <c r="I6832" s="190">
        <v>6.46</v>
      </c>
      <c r="J6832" s="189">
        <v>5.74</v>
      </c>
    </row>
    <row r="6833" spans="1:10" ht="14.25" customHeight="1" x14ac:dyDescent="0.25">
      <c r="A6833" s="192" t="s">
        <v>2631</v>
      </c>
      <c r="B6833" s="192" t="s">
        <v>2630</v>
      </c>
      <c r="C6833" s="192" t="s">
        <v>2870</v>
      </c>
      <c r="D6833" s="230" t="s">
        <v>2869</v>
      </c>
      <c r="E6833" s="231"/>
      <c r="F6833" s="232"/>
      <c r="G6833" s="192" t="s">
        <v>0</v>
      </c>
      <c r="H6833" s="191">
        <v>0.81259009999999998</v>
      </c>
      <c r="I6833" s="190">
        <v>8.93</v>
      </c>
      <c r="J6833" s="189">
        <v>15.87</v>
      </c>
    </row>
    <row r="6834" spans="1:10" ht="14.25" customHeight="1" x14ac:dyDescent="0.25">
      <c r="A6834" s="239" t="s">
        <v>2627</v>
      </c>
      <c r="B6834" s="240"/>
      <c r="C6834" s="240"/>
      <c r="D6834" s="240"/>
      <c r="E6834" s="241"/>
      <c r="F6834" s="188">
        <v>9.8800000000000008</v>
      </c>
      <c r="G6834" s="239" t="s">
        <v>2626</v>
      </c>
      <c r="H6834" s="240"/>
      <c r="I6834" s="241"/>
      <c r="J6834" s="188">
        <v>80.83</v>
      </c>
    </row>
    <row r="6835" spans="1:10" ht="14.25" customHeight="1" x14ac:dyDescent="0.25">
      <c r="A6835" s="239" t="s">
        <v>2625</v>
      </c>
      <c r="B6835" s="240"/>
      <c r="C6835" s="240"/>
      <c r="D6835" s="240"/>
      <c r="E6835" s="241"/>
      <c r="F6835" s="188">
        <v>11.73</v>
      </c>
      <c r="G6835" s="239" t="s">
        <v>2624</v>
      </c>
      <c r="H6835" s="240"/>
      <c r="I6835" s="241"/>
      <c r="J6835" s="188">
        <v>18.16</v>
      </c>
    </row>
    <row r="6836" spans="1:10" ht="14.25" customHeight="1" x14ac:dyDescent="0.25">
      <c r="A6836" s="239" t="s">
        <v>2623</v>
      </c>
      <c r="B6836" s="240"/>
      <c r="C6836" s="240"/>
      <c r="D6836" s="240"/>
      <c r="E6836" s="241"/>
      <c r="F6836" s="188">
        <v>21.61</v>
      </c>
      <c r="G6836" s="239" t="s">
        <v>2622</v>
      </c>
      <c r="H6836" s="240"/>
      <c r="I6836" s="241"/>
      <c r="J6836" s="188">
        <v>98.99</v>
      </c>
    </row>
    <row r="6837" spans="1:10" ht="14.25" customHeight="1" x14ac:dyDescent="0.25">
      <c r="A6837" s="196" t="s">
        <v>1314</v>
      </c>
      <c r="B6837" s="196" t="s">
        <v>2637</v>
      </c>
      <c r="C6837" s="196" t="s">
        <v>2976</v>
      </c>
      <c r="D6837" s="233" t="s">
        <v>1553</v>
      </c>
      <c r="E6837" s="234"/>
      <c r="F6837" s="234"/>
      <c r="G6837" s="234"/>
      <c r="H6837" s="234"/>
      <c r="I6837" s="235"/>
      <c r="J6837" s="196" t="s">
        <v>1</v>
      </c>
    </row>
    <row r="6838" spans="1:10" ht="14.25" customHeight="1" x14ac:dyDescent="0.25">
      <c r="A6838" s="195" t="s">
        <v>74</v>
      </c>
      <c r="B6838" s="195" t="s">
        <v>75</v>
      </c>
      <c r="C6838" s="195" t="s">
        <v>29</v>
      </c>
      <c r="D6838" s="236" t="s">
        <v>30</v>
      </c>
      <c r="E6838" s="237"/>
      <c r="F6838" s="238"/>
      <c r="G6838" s="195" t="s">
        <v>2635</v>
      </c>
      <c r="H6838" s="195" t="s">
        <v>1465</v>
      </c>
      <c r="I6838" s="194" t="s">
        <v>2634</v>
      </c>
      <c r="J6838" s="193" t="s">
        <v>76</v>
      </c>
    </row>
    <row r="6839" spans="1:10" ht="14.25" customHeight="1" x14ac:dyDescent="0.25">
      <c r="A6839" s="192" t="s">
        <v>2643</v>
      </c>
      <c r="B6839" s="192" t="s">
        <v>2650</v>
      </c>
      <c r="C6839" s="192" t="s">
        <v>2975</v>
      </c>
      <c r="D6839" s="230" t="s">
        <v>1553</v>
      </c>
      <c r="E6839" s="231"/>
      <c r="F6839" s="232"/>
      <c r="G6839" s="192" t="s">
        <v>1</v>
      </c>
      <c r="H6839" s="191">
        <v>1</v>
      </c>
      <c r="I6839" s="190">
        <v>128.00309999999999</v>
      </c>
      <c r="J6839" s="189">
        <v>128</v>
      </c>
    </row>
    <row r="6840" spans="1:10" ht="14.25" customHeight="1" x14ac:dyDescent="0.25">
      <c r="A6840" s="192" t="s">
        <v>2631</v>
      </c>
      <c r="B6840" s="192" t="s">
        <v>2630</v>
      </c>
      <c r="C6840" s="192" t="s">
        <v>2902</v>
      </c>
      <c r="D6840" s="230" t="s">
        <v>2901</v>
      </c>
      <c r="E6840" s="231"/>
      <c r="F6840" s="232"/>
      <c r="G6840" s="192" t="s">
        <v>0</v>
      </c>
      <c r="H6840" s="191">
        <v>0.54490179999999999</v>
      </c>
      <c r="I6840" s="190">
        <v>6.46</v>
      </c>
      <c r="J6840" s="189">
        <v>7.7</v>
      </c>
    </row>
    <row r="6841" spans="1:10" ht="14.25" customHeight="1" x14ac:dyDescent="0.25">
      <c r="A6841" s="239" t="s">
        <v>2627</v>
      </c>
      <c r="B6841" s="240"/>
      <c r="C6841" s="240"/>
      <c r="D6841" s="240"/>
      <c r="E6841" s="241"/>
      <c r="F6841" s="188">
        <v>3.52</v>
      </c>
      <c r="G6841" s="239" t="s">
        <v>2626</v>
      </c>
      <c r="H6841" s="240"/>
      <c r="I6841" s="241"/>
      <c r="J6841" s="188">
        <v>140.04</v>
      </c>
    </row>
    <row r="6842" spans="1:10" ht="14.25" customHeight="1" x14ac:dyDescent="0.25">
      <c r="A6842" s="239" t="s">
        <v>2625</v>
      </c>
      <c r="B6842" s="240"/>
      <c r="C6842" s="240"/>
      <c r="D6842" s="240"/>
      <c r="E6842" s="241"/>
      <c r="F6842" s="188">
        <v>4.18</v>
      </c>
      <c r="G6842" s="239" t="s">
        <v>2624</v>
      </c>
      <c r="H6842" s="240"/>
      <c r="I6842" s="241"/>
      <c r="J6842" s="188">
        <v>31.47</v>
      </c>
    </row>
    <row r="6843" spans="1:10" ht="14.25" customHeight="1" x14ac:dyDescent="0.25">
      <c r="A6843" s="239" t="s">
        <v>2623</v>
      </c>
      <c r="B6843" s="240"/>
      <c r="C6843" s="240"/>
      <c r="D6843" s="240"/>
      <c r="E6843" s="241"/>
      <c r="F6843" s="188">
        <v>7.7</v>
      </c>
      <c r="G6843" s="239" t="s">
        <v>2622</v>
      </c>
      <c r="H6843" s="240"/>
      <c r="I6843" s="241"/>
      <c r="J6843" s="188">
        <v>171.51</v>
      </c>
    </row>
    <row r="6844" spans="1:10" ht="14.25" customHeight="1" x14ac:dyDescent="0.25">
      <c r="A6844" s="196" t="s">
        <v>1315</v>
      </c>
      <c r="B6844" s="196" t="s">
        <v>2637</v>
      </c>
      <c r="C6844" s="196" t="s">
        <v>2974</v>
      </c>
      <c r="D6844" s="233" t="s">
        <v>874</v>
      </c>
      <c r="E6844" s="234"/>
      <c r="F6844" s="234"/>
      <c r="G6844" s="234"/>
      <c r="H6844" s="234"/>
      <c r="I6844" s="235"/>
      <c r="J6844" s="196" t="s">
        <v>1</v>
      </c>
    </row>
    <row r="6845" spans="1:10" ht="14.25" customHeight="1" x14ac:dyDescent="0.25">
      <c r="A6845" s="195" t="s">
        <v>74</v>
      </c>
      <c r="B6845" s="195" t="s">
        <v>75</v>
      </c>
      <c r="C6845" s="195" t="s">
        <v>29</v>
      </c>
      <c r="D6845" s="236" t="s">
        <v>30</v>
      </c>
      <c r="E6845" s="237"/>
      <c r="F6845" s="238"/>
      <c r="G6845" s="195" t="s">
        <v>2635</v>
      </c>
      <c r="H6845" s="195" t="s">
        <v>1465</v>
      </c>
      <c r="I6845" s="194" t="s">
        <v>2634</v>
      </c>
      <c r="J6845" s="193" t="s">
        <v>76</v>
      </c>
    </row>
    <row r="6846" spans="1:10" ht="14.25" customHeight="1" x14ac:dyDescent="0.25">
      <c r="A6846" s="192" t="s">
        <v>2643</v>
      </c>
      <c r="B6846" s="192" t="s">
        <v>2630</v>
      </c>
      <c r="C6846" s="192" t="s">
        <v>2956</v>
      </c>
      <c r="D6846" s="230" t="s">
        <v>1920</v>
      </c>
      <c r="E6846" s="231"/>
      <c r="F6846" s="232"/>
      <c r="G6846" s="192" t="s">
        <v>1</v>
      </c>
      <c r="H6846" s="191">
        <v>1</v>
      </c>
      <c r="I6846" s="190">
        <v>2.1307</v>
      </c>
      <c r="J6846" s="189">
        <v>2.13</v>
      </c>
    </row>
    <row r="6847" spans="1:10" ht="14.25" customHeight="1" x14ac:dyDescent="0.25">
      <c r="A6847" s="192" t="s">
        <v>2643</v>
      </c>
      <c r="B6847" s="192" t="s">
        <v>2650</v>
      </c>
      <c r="C6847" s="192" t="s">
        <v>2973</v>
      </c>
      <c r="D6847" s="230" t="s">
        <v>1838</v>
      </c>
      <c r="E6847" s="231"/>
      <c r="F6847" s="232"/>
      <c r="G6847" s="192" t="s">
        <v>1</v>
      </c>
      <c r="H6847" s="191">
        <v>1</v>
      </c>
      <c r="I6847" s="190">
        <v>773.60879999999997</v>
      </c>
      <c r="J6847" s="189">
        <v>773.61</v>
      </c>
    </row>
    <row r="6848" spans="1:10" ht="14.25" customHeight="1" x14ac:dyDescent="0.25">
      <c r="A6848" s="192" t="s">
        <v>2631</v>
      </c>
      <c r="B6848" s="192" t="s">
        <v>2630</v>
      </c>
      <c r="C6848" s="192" t="s">
        <v>2902</v>
      </c>
      <c r="D6848" s="230" t="s">
        <v>2901</v>
      </c>
      <c r="E6848" s="231"/>
      <c r="F6848" s="232"/>
      <c r="G6848" s="192" t="s">
        <v>0</v>
      </c>
      <c r="H6848" s="191">
        <v>3.7583763000000001</v>
      </c>
      <c r="I6848" s="190">
        <v>6.46</v>
      </c>
      <c r="J6848" s="189">
        <v>53.09</v>
      </c>
    </row>
    <row r="6849" spans="1:10" ht="14.25" customHeight="1" x14ac:dyDescent="0.25">
      <c r="A6849" s="192" t="s">
        <v>2631</v>
      </c>
      <c r="B6849" s="192" t="s">
        <v>2630</v>
      </c>
      <c r="C6849" s="192" t="s">
        <v>2972</v>
      </c>
      <c r="D6849" s="230" t="s">
        <v>2971</v>
      </c>
      <c r="E6849" s="231"/>
      <c r="F6849" s="232"/>
      <c r="G6849" s="192" t="s">
        <v>0</v>
      </c>
      <c r="H6849" s="191">
        <v>3.7583763000000001</v>
      </c>
      <c r="I6849" s="190">
        <v>9.89</v>
      </c>
      <c r="J6849" s="189">
        <v>81.28</v>
      </c>
    </row>
    <row r="6850" spans="1:10" ht="14.25" customHeight="1" x14ac:dyDescent="0.25">
      <c r="A6850" s="239" t="s">
        <v>2627</v>
      </c>
      <c r="B6850" s="240"/>
      <c r="C6850" s="240"/>
      <c r="D6850" s="240"/>
      <c r="E6850" s="241"/>
      <c r="F6850" s="188">
        <v>61.45</v>
      </c>
      <c r="G6850" s="239" t="s">
        <v>2626</v>
      </c>
      <c r="H6850" s="240"/>
      <c r="I6850" s="241"/>
      <c r="J6850" s="188">
        <v>970.54</v>
      </c>
    </row>
    <row r="6851" spans="1:10" ht="14.25" customHeight="1" x14ac:dyDescent="0.25">
      <c r="A6851" s="239" t="s">
        <v>2625</v>
      </c>
      <c r="B6851" s="240"/>
      <c r="C6851" s="240"/>
      <c r="D6851" s="240"/>
      <c r="E6851" s="241"/>
      <c r="F6851" s="188">
        <v>72.95</v>
      </c>
      <c r="G6851" s="239" t="s">
        <v>2624</v>
      </c>
      <c r="H6851" s="240"/>
      <c r="I6851" s="241"/>
      <c r="J6851" s="188">
        <v>218.08</v>
      </c>
    </row>
    <row r="6852" spans="1:10" ht="14.25" customHeight="1" x14ac:dyDescent="0.25">
      <c r="A6852" s="239" t="s">
        <v>2623</v>
      </c>
      <c r="B6852" s="240"/>
      <c r="C6852" s="240"/>
      <c r="D6852" s="240"/>
      <c r="E6852" s="241"/>
      <c r="F6852" s="188">
        <v>134.4</v>
      </c>
      <c r="G6852" s="239" t="s">
        <v>2622</v>
      </c>
      <c r="H6852" s="240"/>
      <c r="I6852" s="241"/>
      <c r="J6852" s="188">
        <v>1188.6199999999999</v>
      </c>
    </row>
    <row r="6853" spans="1:10" ht="14.25" customHeight="1" x14ac:dyDescent="0.25">
      <c r="A6853" s="196" t="s">
        <v>1316</v>
      </c>
      <c r="B6853" s="196" t="s">
        <v>2642</v>
      </c>
      <c r="C6853" s="196" t="s">
        <v>2970</v>
      </c>
      <c r="D6853" s="233" t="s">
        <v>877</v>
      </c>
      <c r="E6853" s="234"/>
      <c r="F6853" s="234"/>
      <c r="G6853" s="234"/>
      <c r="H6853" s="234"/>
      <c r="I6853" s="235"/>
      <c r="J6853" s="196" t="s">
        <v>10</v>
      </c>
    </row>
    <row r="6854" spans="1:10" ht="14.25" customHeight="1" x14ac:dyDescent="0.25">
      <c r="A6854" s="195" t="s">
        <v>74</v>
      </c>
      <c r="B6854" s="195" t="s">
        <v>75</v>
      </c>
      <c r="C6854" s="195" t="s">
        <v>29</v>
      </c>
      <c r="D6854" s="236" t="s">
        <v>30</v>
      </c>
      <c r="E6854" s="237"/>
      <c r="F6854" s="238"/>
      <c r="G6854" s="195" t="s">
        <v>2635</v>
      </c>
      <c r="H6854" s="195" t="s">
        <v>1465</v>
      </c>
      <c r="I6854" s="194" t="s">
        <v>2634</v>
      </c>
      <c r="J6854" s="193" t="s">
        <v>76</v>
      </c>
    </row>
    <row r="6855" spans="1:10" ht="14.25" customHeight="1" x14ac:dyDescent="0.25">
      <c r="A6855" s="192" t="s">
        <v>2643</v>
      </c>
      <c r="B6855" s="192" t="s">
        <v>2642</v>
      </c>
      <c r="C6855" s="192" t="s">
        <v>1702</v>
      </c>
      <c r="D6855" s="230" t="s">
        <v>1703</v>
      </c>
      <c r="E6855" s="231"/>
      <c r="F6855" s="232"/>
      <c r="G6855" s="192" t="s">
        <v>10</v>
      </c>
      <c r="H6855" s="191">
        <v>1</v>
      </c>
      <c r="I6855" s="190">
        <v>4.0507</v>
      </c>
      <c r="J6855" s="189">
        <v>4.05</v>
      </c>
    </row>
    <row r="6856" spans="1:10" ht="14.25" customHeight="1" x14ac:dyDescent="0.25">
      <c r="A6856" s="192" t="s">
        <v>2631</v>
      </c>
      <c r="B6856" s="192" t="s">
        <v>2630</v>
      </c>
      <c r="C6856" s="192" t="s">
        <v>2902</v>
      </c>
      <c r="D6856" s="230" t="s">
        <v>2901</v>
      </c>
      <c r="E6856" s="231"/>
      <c r="F6856" s="232"/>
      <c r="G6856" s="192" t="s">
        <v>0</v>
      </c>
      <c r="H6856" s="191">
        <v>2.5014399999999999E-2</v>
      </c>
      <c r="I6856" s="190">
        <v>6.46</v>
      </c>
      <c r="J6856" s="189">
        <v>0.35</v>
      </c>
    </row>
    <row r="6857" spans="1:10" ht="14.25" customHeight="1" x14ac:dyDescent="0.25">
      <c r="A6857" s="192" t="s">
        <v>2631</v>
      </c>
      <c r="B6857" s="192" t="s">
        <v>2630</v>
      </c>
      <c r="C6857" s="192" t="s">
        <v>2870</v>
      </c>
      <c r="D6857" s="230" t="s">
        <v>2869</v>
      </c>
      <c r="E6857" s="231"/>
      <c r="F6857" s="232"/>
      <c r="G6857" s="192" t="s">
        <v>0</v>
      </c>
      <c r="H6857" s="191">
        <v>5.0028700000000002E-2</v>
      </c>
      <c r="I6857" s="190">
        <v>8.93</v>
      </c>
      <c r="J6857" s="189">
        <v>0.98</v>
      </c>
    </row>
    <row r="6858" spans="1:10" ht="14.25" customHeight="1" x14ac:dyDescent="0.25">
      <c r="A6858" s="239" t="s">
        <v>2627</v>
      </c>
      <c r="B6858" s="240"/>
      <c r="C6858" s="240"/>
      <c r="D6858" s="240"/>
      <c r="E6858" s="241"/>
      <c r="F6858" s="188">
        <v>0.61</v>
      </c>
      <c r="G6858" s="239" t="s">
        <v>2626</v>
      </c>
      <c r="H6858" s="240"/>
      <c r="I6858" s="241"/>
      <c r="J6858" s="188">
        <v>5.99</v>
      </c>
    </row>
    <row r="6859" spans="1:10" ht="14.25" customHeight="1" x14ac:dyDescent="0.25">
      <c r="A6859" s="239" t="s">
        <v>2625</v>
      </c>
      <c r="B6859" s="240"/>
      <c r="C6859" s="240"/>
      <c r="D6859" s="240"/>
      <c r="E6859" s="241"/>
      <c r="F6859" s="188">
        <v>0.72</v>
      </c>
      <c r="G6859" s="239" t="s">
        <v>2624</v>
      </c>
      <c r="H6859" s="240"/>
      <c r="I6859" s="241"/>
      <c r="J6859" s="188">
        <v>1.35</v>
      </c>
    </row>
    <row r="6860" spans="1:10" ht="14.25" customHeight="1" x14ac:dyDescent="0.25">
      <c r="A6860" s="239" t="s">
        <v>2623</v>
      </c>
      <c r="B6860" s="240"/>
      <c r="C6860" s="240"/>
      <c r="D6860" s="240"/>
      <c r="E6860" s="241"/>
      <c r="F6860" s="188">
        <v>1.33</v>
      </c>
      <c r="G6860" s="239" t="s">
        <v>2622</v>
      </c>
      <c r="H6860" s="240"/>
      <c r="I6860" s="241"/>
      <c r="J6860" s="188">
        <v>7.34</v>
      </c>
    </row>
    <row r="6861" spans="1:10" ht="14.25" customHeight="1" x14ac:dyDescent="0.25">
      <c r="A6861" s="196" t="s">
        <v>1318</v>
      </c>
      <c r="B6861" s="196" t="s">
        <v>2642</v>
      </c>
      <c r="C6861" s="196" t="s">
        <v>2969</v>
      </c>
      <c r="D6861" s="233" t="s">
        <v>878</v>
      </c>
      <c r="E6861" s="234"/>
      <c r="F6861" s="234"/>
      <c r="G6861" s="234"/>
      <c r="H6861" s="234"/>
      <c r="I6861" s="235"/>
      <c r="J6861" s="196" t="s">
        <v>1</v>
      </c>
    </row>
    <row r="6862" spans="1:10" ht="14.25" customHeight="1" x14ac:dyDescent="0.25">
      <c r="A6862" s="195" t="s">
        <v>74</v>
      </c>
      <c r="B6862" s="195" t="s">
        <v>75</v>
      </c>
      <c r="C6862" s="195" t="s">
        <v>29</v>
      </c>
      <c r="D6862" s="236" t="s">
        <v>30</v>
      </c>
      <c r="E6862" s="237"/>
      <c r="F6862" s="238"/>
      <c r="G6862" s="195" t="s">
        <v>2635</v>
      </c>
      <c r="H6862" s="195" t="s">
        <v>1465</v>
      </c>
      <c r="I6862" s="194" t="s">
        <v>2634</v>
      </c>
      <c r="J6862" s="193" t="s">
        <v>76</v>
      </c>
    </row>
    <row r="6863" spans="1:10" ht="14.25" customHeight="1" x14ac:dyDescent="0.25">
      <c r="A6863" s="192" t="s">
        <v>2643</v>
      </c>
      <c r="B6863" s="192" t="s">
        <v>2642</v>
      </c>
      <c r="C6863" s="192" t="s">
        <v>1873</v>
      </c>
      <c r="D6863" s="230" t="s">
        <v>1874</v>
      </c>
      <c r="E6863" s="231"/>
      <c r="F6863" s="232"/>
      <c r="G6863" s="192" t="s">
        <v>1</v>
      </c>
      <c r="H6863" s="191">
        <v>1</v>
      </c>
      <c r="I6863" s="190">
        <v>42.5246</v>
      </c>
      <c r="J6863" s="189">
        <v>42.52</v>
      </c>
    </row>
    <row r="6864" spans="1:10" ht="6.4" customHeight="1" x14ac:dyDescent="0.25"/>
    <row r="6865" spans="1:10" ht="11.25" customHeight="1" x14ac:dyDescent="0.25">
      <c r="A6865" s="242" t="s">
        <v>2621</v>
      </c>
      <c r="B6865" s="242"/>
      <c r="C6865" s="242"/>
      <c r="D6865" s="242"/>
      <c r="E6865" s="242"/>
      <c r="F6865" s="242"/>
      <c r="G6865" s="242"/>
      <c r="H6865" s="242"/>
      <c r="I6865" s="242"/>
      <c r="J6865" s="242"/>
    </row>
    <row r="6866" spans="1:10" ht="11.25" customHeight="1" x14ac:dyDescent="0.25">
      <c r="A6866" s="242" t="s">
        <v>2620</v>
      </c>
      <c r="B6866" s="242"/>
      <c r="C6866" s="242"/>
      <c r="D6866" s="242"/>
      <c r="E6866" s="242"/>
      <c r="F6866" s="242"/>
      <c r="G6866" s="242"/>
      <c r="H6866" s="242"/>
      <c r="I6866" s="242"/>
      <c r="J6866" s="242"/>
    </row>
    <row r="6867" spans="1:10" ht="11.25" customHeight="1" x14ac:dyDescent="0.25">
      <c r="A6867" s="242" t="s">
        <v>2619</v>
      </c>
      <c r="B6867" s="242"/>
      <c r="C6867" s="242"/>
      <c r="D6867" s="242"/>
      <c r="E6867" s="242"/>
      <c r="F6867" s="242"/>
      <c r="G6867" s="242"/>
      <c r="H6867" s="242"/>
      <c r="I6867" s="242"/>
      <c r="J6867" s="242"/>
    </row>
    <row r="6868" spans="1:10" ht="70.900000000000006" customHeight="1" x14ac:dyDescent="0.25"/>
    <row r="6869" spans="1:10" ht="14.25" customHeight="1" x14ac:dyDescent="0.25">
      <c r="A6869" s="210" t="s">
        <v>2673</v>
      </c>
      <c r="B6869" s="211"/>
      <c r="C6869" s="211"/>
      <c r="D6869" s="211"/>
      <c r="E6869" s="211"/>
      <c r="F6869" s="211"/>
      <c r="G6869" s="211"/>
      <c r="H6869" s="211"/>
      <c r="I6869" s="211"/>
      <c r="J6869" s="212"/>
    </row>
    <row r="6870" spans="1:10" ht="14.25" customHeight="1" x14ac:dyDescent="0.25">
      <c r="A6870" s="200" t="s">
        <v>2672</v>
      </c>
      <c r="B6870" s="213" t="s">
        <v>77</v>
      </c>
      <c r="C6870" s="214"/>
      <c r="D6870" s="214"/>
      <c r="E6870" s="214"/>
      <c r="F6870" s="214"/>
      <c r="G6870" s="214"/>
      <c r="H6870" s="215"/>
      <c r="I6870" s="197" t="s">
        <v>2671</v>
      </c>
      <c r="J6870" s="192" t="s">
        <v>2968</v>
      </c>
    </row>
    <row r="6871" spans="1:10" ht="14.25" customHeight="1" x14ac:dyDescent="0.25">
      <c r="A6871" s="200" t="s">
        <v>81</v>
      </c>
      <c r="B6871" s="213" t="s">
        <v>85</v>
      </c>
      <c r="C6871" s="214"/>
      <c r="D6871" s="214"/>
      <c r="E6871" s="214"/>
      <c r="F6871" s="214"/>
      <c r="G6871" s="214"/>
      <c r="H6871" s="215"/>
      <c r="I6871" s="197" t="s">
        <v>2669</v>
      </c>
      <c r="J6871" s="202">
        <v>45477</v>
      </c>
    </row>
    <row r="6872" spans="1:10" ht="14.25" customHeight="1" x14ac:dyDescent="0.25">
      <c r="A6872" s="199" t="s">
        <v>2668</v>
      </c>
      <c r="B6872" s="213" t="s">
        <v>2667</v>
      </c>
      <c r="C6872" s="214"/>
      <c r="D6872" s="214"/>
      <c r="E6872" s="214"/>
      <c r="F6872" s="214"/>
      <c r="G6872" s="214"/>
      <c r="H6872" s="215"/>
      <c r="I6872" s="216" t="s">
        <v>2666</v>
      </c>
      <c r="J6872" s="217"/>
    </row>
    <row r="6873" spans="1:10" ht="14.25" customHeight="1" x14ac:dyDescent="0.25">
      <c r="A6873" s="218" t="s">
        <v>2665</v>
      </c>
      <c r="B6873" s="221" t="s">
        <v>2664</v>
      </c>
      <c r="C6873" s="222"/>
      <c r="D6873" s="222"/>
      <c r="E6873" s="222"/>
      <c r="F6873" s="222"/>
      <c r="G6873" s="222"/>
      <c r="H6873" s="223"/>
      <c r="I6873" s="197" t="s">
        <v>2663</v>
      </c>
      <c r="J6873" s="192" t="s">
        <v>2662</v>
      </c>
    </row>
    <row r="6874" spans="1:10" ht="14.25" customHeight="1" x14ac:dyDescent="0.25">
      <c r="A6874" s="219"/>
      <c r="B6874" s="224"/>
      <c r="C6874" s="225"/>
      <c r="D6874" s="225"/>
      <c r="E6874" s="225"/>
      <c r="F6874" s="225"/>
      <c r="G6874" s="225"/>
      <c r="H6874" s="226"/>
      <c r="I6874" s="198" t="s">
        <v>2661</v>
      </c>
      <c r="J6874" s="192" t="s">
        <v>2660</v>
      </c>
    </row>
    <row r="6875" spans="1:10" ht="14.25" customHeight="1" x14ac:dyDescent="0.25">
      <c r="A6875" s="219"/>
      <c r="B6875" s="224"/>
      <c r="C6875" s="225"/>
      <c r="D6875" s="225"/>
      <c r="E6875" s="225"/>
      <c r="F6875" s="225"/>
      <c r="G6875" s="225"/>
      <c r="H6875" s="226"/>
      <c r="I6875" s="216" t="s">
        <v>27</v>
      </c>
      <c r="J6875" s="217"/>
    </row>
    <row r="6876" spans="1:10" ht="14.25" customHeight="1" x14ac:dyDescent="0.25">
      <c r="A6876" s="219"/>
      <c r="B6876" s="227"/>
      <c r="C6876" s="228"/>
      <c r="D6876" s="228"/>
      <c r="E6876" s="228"/>
      <c r="F6876" s="228"/>
      <c r="G6876" s="228"/>
      <c r="H6876" s="229"/>
      <c r="I6876" s="197" t="s">
        <v>2659</v>
      </c>
      <c r="J6876" s="192" t="s">
        <v>2658</v>
      </c>
    </row>
    <row r="6877" spans="1:10" ht="14.25" customHeight="1" x14ac:dyDescent="0.25">
      <c r="A6877" s="220"/>
      <c r="B6877" s="230" t="s">
        <v>2383</v>
      </c>
      <c r="C6877" s="231"/>
      <c r="D6877" s="232"/>
      <c r="E6877" s="230" t="s">
        <v>2383</v>
      </c>
      <c r="F6877" s="231"/>
      <c r="G6877" s="231"/>
      <c r="H6877" s="232"/>
      <c r="I6877" s="197" t="s">
        <v>2657</v>
      </c>
      <c r="J6877" s="192" t="s">
        <v>2383</v>
      </c>
    </row>
    <row r="6878" spans="1:10" ht="14.25" customHeight="1" x14ac:dyDescent="0.25">
      <c r="A6878" s="197" t="s">
        <v>2656</v>
      </c>
      <c r="B6878" s="230" t="s">
        <v>2655</v>
      </c>
      <c r="C6878" s="231"/>
      <c r="D6878" s="231"/>
      <c r="E6878" s="231"/>
      <c r="F6878" s="231"/>
      <c r="G6878" s="231"/>
      <c r="H6878" s="231"/>
      <c r="I6878" s="231"/>
      <c r="J6878" s="232"/>
    </row>
    <row r="6879" spans="1:10" ht="14.25" customHeight="1" x14ac:dyDescent="0.25">
      <c r="A6879" s="192" t="s">
        <v>2631</v>
      </c>
      <c r="B6879" s="192" t="s">
        <v>2630</v>
      </c>
      <c r="C6879" s="192" t="s">
        <v>2902</v>
      </c>
      <c r="D6879" s="230" t="s">
        <v>2901</v>
      </c>
      <c r="E6879" s="231"/>
      <c r="F6879" s="232"/>
      <c r="G6879" s="192" t="s">
        <v>0</v>
      </c>
      <c r="H6879" s="191">
        <v>0.21509600000000001</v>
      </c>
      <c r="I6879" s="190">
        <v>6.46</v>
      </c>
      <c r="J6879" s="189">
        <v>3.04</v>
      </c>
    </row>
    <row r="6880" spans="1:10" ht="14.25" customHeight="1" x14ac:dyDescent="0.25">
      <c r="A6880" s="192" t="s">
        <v>2631</v>
      </c>
      <c r="B6880" s="192" t="s">
        <v>2630</v>
      </c>
      <c r="C6880" s="192" t="s">
        <v>2870</v>
      </c>
      <c r="D6880" s="230" t="s">
        <v>2869</v>
      </c>
      <c r="E6880" s="231"/>
      <c r="F6880" s="232"/>
      <c r="G6880" s="192" t="s">
        <v>0</v>
      </c>
      <c r="H6880" s="191">
        <v>0.43019210000000002</v>
      </c>
      <c r="I6880" s="190">
        <v>8.93</v>
      </c>
      <c r="J6880" s="189">
        <v>8.4</v>
      </c>
    </row>
    <row r="6881" spans="1:10" ht="14.25" customHeight="1" x14ac:dyDescent="0.25">
      <c r="A6881" s="239" t="s">
        <v>2627</v>
      </c>
      <c r="B6881" s="240"/>
      <c r="C6881" s="240"/>
      <c r="D6881" s="240"/>
      <c r="E6881" s="241"/>
      <c r="F6881" s="188">
        <v>5.23</v>
      </c>
      <c r="G6881" s="239" t="s">
        <v>2626</v>
      </c>
      <c r="H6881" s="240"/>
      <c r="I6881" s="241"/>
      <c r="J6881" s="188">
        <v>59.2</v>
      </c>
    </row>
    <row r="6882" spans="1:10" ht="14.25" customHeight="1" x14ac:dyDescent="0.25">
      <c r="A6882" s="239" t="s">
        <v>2625</v>
      </c>
      <c r="B6882" s="240"/>
      <c r="C6882" s="240"/>
      <c r="D6882" s="240"/>
      <c r="E6882" s="241"/>
      <c r="F6882" s="188">
        <v>6.21</v>
      </c>
      <c r="G6882" s="239" t="s">
        <v>2624</v>
      </c>
      <c r="H6882" s="240"/>
      <c r="I6882" s="241"/>
      <c r="J6882" s="188">
        <v>13.3</v>
      </c>
    </row>
    <row r="6883" spans="1:10" ht="14.25" customHeight="1" x14ac:dyDescent="0.25">
      <c r="A6883" s="239" t="s">
        <v>2623</v>
      </c>
      <c r="B6883" s="240"/>
      <c r="C6883" s="240"/>
      <c r="D6883" s="240"/>
      <c r="E6883" s="241"/>
      <c r="F6883" s="188">
        <v>11.44</v>
      </c>
      <c r="G6883" s="239" t="s">
        <v>2622</v>
      </c>
      <c r="H6883" s="240"/>
      <c r="I6883" s="241"/>
      <c r="J6883" s="188">
        <v>72.5</v>
      </c>
    </row>
    <row r="6884" spans="1:10" ht="14.25" customHeight="1" x14ac:dyDescent="0.25">
      <c r="A6884" s="196" t="s">
        <v>2967</v>
      </c>
      <c r="B6884" s="196" t="s">
        <v>2642</v>
      </c>
      <c r="C6884" s="196" t="s">
        <v>2966</v>
      </c>
      <c r="D6884" s="233" t="s">
        <v>879</v>
      </c>
      <c r="E6884" s="234"/>
      <c r="F6884" s="234"/>
      <c r="G6884" s="234"/>
      <c r="H6884" s="234"/>
      <c r="I6884" s="235"/>
      <c r="J6884" s="196" t="s">
        <v>1</v>
      </c>
    </row>
    <row r="6885" spans="1:10" ht="14.25" customHeight="1" x14ac:dyDescent="0.25">
      <c r="A6885" s="195" t="s">
        <v>74</v>
      </c>
      <c r="B6885" s="195" t="s">
        <v>75</v>
      </c>
      <c r="C6885" s="195" t="s">
        <v>29</v>
      </c>
      <c r="D6885" s="236" t="s">
        <v>30</v>
      </c>
      <c r="E6885" s="237"/>
      <c r="F6885" s="238"/>
      <c r="G6885" s="195" t="s">
        <v>2635</v>
      </c>
      <c r="H6885" s="195" t="s">
        <v>1465</v>
      </c>
      <c r="I6885" s="194" t="s">
        <v>2634</v>
      </c>
      <c r="J6885" s="193" t="s">
        <v>76</v>
      </c>
    </row>
    <row r="6886" spans="1:10" ht="14.25" customHeight="1" x14ac:dyDescent="0.25">
      <c r="A6886" s="192" t="s">
        <v>2643</v>
      </c>
      <c r="B6886" s="192" t="s">
        <v>2642</v>
      </c>
      <c r="C6886" s="192" t="s">
        <v>1710</v>
      </c>
      <c r="D6886" s="230" t="s">
        <v>1711</v>
      </c>
      <c r="E6886" s="231"/>
      <c r="F6886" s="232"/>
      <c r="G6886" s="192" t="s">
        <v>1</v>
      </c>
      <c r="H6886" s="191">
        <v>1</v>
      </c>
      <c r="I6886" s="190">
        <v>1295.4241</v>
      </c>
      <c r="J6886" s="189">
        <v>1295.42</v>
      </c>
    </row>
    <row r="6887" spans="1:10" ht="14.25" customHeight="1" x14ac:dyDescent="0.25">
      <c r="A6887" s="192" t="s">
        <v>2631</v>
      </c>
      <c r="B6887" s="192" t="s">
        <v>2630</v>
      </c>
      <c r="C6887" s="192" t="s">
        <v>2902</v>
      </c>
      <c r="D6887" s="230" t="s">
        <v>2901</v>
      </c>
      <c r="E6887" s="231"/>
      <c r="F6887" s="232"/>
      <c r="G6887" s="192" t="s">
        <v>0</v>
      </c>
      <c r="H6887" s="191">
        <v>2.3620149000000001</v>
      </c>
      <c r="I6887" s="190">
        <v>6.46</v>
      </c>
      <c r="J6887" s="189">
        <v>33.36</v>
      </c>
    </row>
    <row r="6888" spans="1:10" ht="14.25" customHeight="1" x14ac:dyDescent="0.25">
      <c r="A6888" s="192" t="s">
        <v>2631</v>
      </c>
      <c r="B6888" s="192" t="s">
        <v>2630</v>
      </c>
      <c r="C6888" s="192" t="s">
        <v>2870</v>
      </c>
      <c r="D6888" s="230" t="s">
        <v>2869</v>
      </c>
      <c r="E6888" s="231"/>
      <c r="F6888" s="232"/>
      <c r="G6888" s="192" t="s">
        <v>0</v>
      </c>
      <c r="H6888" s="191">
        <v>4.7240298999999997</v>
      </c>
      <c r="I6888" s="190">
        <v>8.93</v>
      </c>
      <c r="J6888" s="189">
        <v>92.24</v>
      </c>
    </row>
    <row r="6889" spans="1:10" ht="14.25" customHeight="1" x14ac:dyDescent="0.25">
      <c r="A6889" s="239" t="s">
        <v>2627</v>
      </c>
      <c r="B6889" s="240"/>
      <c r="C6889" s="240"/>
      <c r="D6889" s="240"/>
      <c r="E6889" s="241"/>
      <c r="F6889" s="188">
        <v>57.44</v>
      </c>
      <c r="G6889" s="239" t="s">
        <v>2626</v>
      </c>
      <c r="H6889" s="240"/>
      <c r="I6889" s="241"/>
      <c r="J6889" s="188">
        <v>1478.5</v>
      </c>
    </row>
    <row r="6890" spans="1:10" ht="14.25" customHeight="1" x14ac:dyDescent="0.25">
      <c r="A6890" s="239" t="s">
        <v>2625</v>
      </c>
      <c r="B6890" s="240"/>
      <c r="C6890" s="240"/>
      <c r="D6890" s="240"/>
      <c r="E6890" s="241"/>
      <c r="F6890" s="188">
        <v>68.2</v>
      </c>
      <c r="G6890" s="239" t="s">
        <v>2624</v>
      </c>
      <c r="H6890" s="240"/>
      <c r="I6890" s="241"/>
      <c r="J6890" s="188">
        <v>332.22</v>
      </c>
    </row>
    <row r="6891" spans="1:10" ht="14.25" customHeight="1" x14ac:dyDescent="0.25">
      <c r="A6891" s="239" t="s">
        <v>2623</v>
      </c>
      <c r="B6891" s="240"/>
      <c r="C6891" s="240"/>
      <c r="D6891" s="240"/>
      <c r="E6891" s="241"/>
      <c r="F6891" s="188">
        <v>125.64</v>
      </c>
      <c r="G6891" s="239" t="s">
        <v>2622</v>
      </c>
      <c r="H6891" s="240"/>
      <c r="I6891" s="241"/>
      <c r="J6891" s="188">
        <v>1810.72</v>
      </c>
    </row>
    <row r="6892" spans="1:10" ht="14.25" customHeight="1" x14ac:dyDescent="0.25">
      <c r="A6892" s="196" t="s">
        <v>1319</v>
      </c>
      <c r="B6892" s="196" t="s">
        <v>2630</v>
      </c>
      <c r="C6892" s="196" t="s">
        <v>2965</v>
      </c>
      <c r="D6892" s="233" t="s">
        <v>882</v>
      </c>
      <c r="E6892" s="234"/>
      <c r="F6892" s="234"/>
      <c r="G6892" s="234"/>
      <c r="H6892" s="234"/>
      <c r="I6892" s="235"/>
      <c r="J6892" s="196" t="s">
        <v>1</v>
      </c>
    </row>
    <row r="6893" spans="1:10" ht="14.25" customHeight="1" x14ac:dyDescent="0.25">
      <c r="A6893" s="195" t="s">
        <v>74</v>
      </c>
      <c r="B6893" s="195" t="s">
        <v>75</v>
      </c>
      <c r="C6893" s="195" t="s">
        <v>29</v>
      </c>
      <c r="D6893" s="236" t="s">
        <v>30</v>
      </c>
      <c r="E6893" s="237"/>
      <c r="F6893" s="238"/>
      <c r="G6893" s="195" t="s">
        <v>2635</v>
      </c>
      <c r="H6893" s="195" t="s">
        <v>1465</v>
      </c>
      <c r="I6893" s="194" t="s">
        <v>2634</v>
      </c>
      <c r="J6893" s="193" t="s">
        <v>76</v>
      </c>
    </row>
    <row r="6894" spans="1:10" ht="22.9" customHeight="1" x14ac:dyDescent="0.25">
      <c r="A6894" s="192" t="s">
        <v>2643</v>
      </c>
      <c r="B6894" s="192" t="s">
        <v>2630</v>
      </c>
      <c r="C6894" s="192" t="s">
        <v>2964</v>
      </c>
      <c r="D6894" s="230" t="s">
        <v>1939</v>
      </c>
      <c r="E6894" s="231"/>
      <c r="F6894" s="232"/>
      <c r="G6894" s="192" t="s">
        <v>1</v>
      </c>
      <c r="H6894" s="191">
        <v>1</v>
      </c>
      <c r="I6894" s="190">
        <v>28.986999999999998</v>
      </c>
      <c r="J6894" s="189">
        <v>28.99</v>
      </c>
    </row>
    <row r="6895" spans="1:10" ht="14.25" customHeight="1" x14ac:dyDescent="0.25">
      <c r="A6895" s="192" t="s">
        <v>2631</v>
      </c>
      <c r="B6895" s="192" t="s">
        <v>2630</v>
      </c>
      <c r="C6895" s="192" t="s">
        <v>2902</v>
      </c>
      <c r="D6895" s="230" t="s">
        <v>2901</v>
      </c>
      <c r="E6895" s="231"/>
      <c r="F6895" s="232"/>
      <c r="G6895" s="192" t="s">
        <v>0</v>
      </c>
      <c r="H6895" s="191">
        <v>0.204897</v>
      </c>
      <c r="I6895" s="190">
        <v>6.46</v>
      </c>
      <c r="J6895" s="189">
        <v>2.89</v>
      </c>
    </row>
    <row r="6896" spans="1:10" ht="14.25" customHeight="1" x14ac:dyDescent="0.25">
      <c r="A6896" s="192" t="s">
        <v>2631</v>
      </c>
      <c r="B6896" s="192" t="s">
        <v>2630</v>
      </c>
      <c r="C6896" s="192" t="s">
        <v>2870</v>
      </c>
      <c r="D6896" s="230" t="s">
        <v>2869</v>
      </c>
      <c r="E6896" s="231"/>
      <c r="F6896" s="232"/>
      <c r="G6896" s="192" t="s">
        <v>0</v>
      </c>
      <c r="H6896" s="191">
        <v>0.204897</v>
      </c>
      <c r="I6896" s="190">
        <v>8.93</v>
      </c>
      <c r="J6896" s="189">
        <v>4</v>
      </c>
    </row>
    <row r="6897" spans="1:10" ht="14.25" customHeight="1" x14ac:dyDescent="0.25">
      <c r="A6897" s="239" t="s">
        <v>2627</v>
      </c>
      <c r="B6897" s="240"/>
      <c r="C6897" s="240"/>
      <c r="D6897" s="240"/>
      <c r="E6897" s="241"/>
      <c r="F6897" s="188">
        <v>3.15</v>
      </c>
      <c r="G6897" s="239" t="s">
        <v>2626</v>
      </c>
      <c r="H6897" s="240"/>
      <c r="I6897" s="241"/>
      <c r="J6897" s="188">
        <v>39.19</v>
      </c>
    </row>
    <row r="6898" spans="1:10" ht="14.25" customHeight="1" x14ac:dyDescent="0.25">
      <c r="A6898" s="239" t="s">
        <v>2625</v>
      </c>
      <c r="B6898" s="240"/>
      <c r="C6898" s="240"/>
      <c r="D6898" s="240"/>
      <c r="E6898" s="241"/>
      <c r="F6898" s="188">
        <v>3.75</v>
      </c>
      <c r="G6898" s="239" t="s">
        <v>2624</v>
      </c>
      <c r="H6898" s="240"/>
      <c r="I6898" s="241"/>
      <c r="J6898" s="188">
        <v>8.81</v>
      </c>
    </row>
    <row r="6899" spans="1:10" ht="14.25" customHeight="1" x14ac:dyDescent="0.25">
      <c r="A6899" s="239" t="s">
        <v>2623</v>
      </c>
      <c r="B6899" s="240"/>
      <c r="C6899" s="240"/>
      <c r="D6899" s="240"/>
      <c r="E6899" s="241"/>
      <c r="F6899" s="188">
        <v>6.9</v>
      </c>
      <c r="G6899" s="239" t="s">
        <v>2622</v>
      </c>
      <c r="H6899" s="240"/>
      <c r="I6899" s="241"/>
      <c r="J6899" s="188">
        <v>48</v>
      </c>
    </row>
    <row r="6900" spans="1:10" ht="14.25" customHeight="1" x14ac:dyDescent="0.25">
      <c r="A6900" s="196" t="s">
        <v>1320</v>
      </c>
      <c r="B6900" s="196" t="s">
        <v>2637</v>
      </c>
      <c r="C6900" s="196" t="s">
        <v>2963</v>
      </c>
      <c r="D6900" s="233" t="s">
        <v>1510</v>
      </c>
      <c r="E6900" s="234"/>
      <c r="F6900" s="234"/>
      <c r="G6900" s="234"/>
      <c r="H6900" s="234"/>
      <c r="I6900" s="235"/>
      <c r="J6900" s="196" t="s">
        <v>1</v>
      </c>
    </row>
    <row r="6901" spans="1:10" ht="14.25" customHeight="1" x14ac:dyDescent="0.25">
      <c r="A6901" s="195" t="s">
        <v>74</v>
      </c>
      <c r="B6901" s="195" t="s">
        <v>75</v>
      </c>
      <c r="C6901" s="195" t="s">
        <v>29</v>
      </c>
      <c r="D6901" s="236" t="s">
        <v>30</v>
      </c>
      <c r="E6901" s="237"/>
      <c r="F6901" s="238"/>
      <c r="G6901" s="195" t="s">
        <v>2635</v>
      </c>
      <c r="H6901" s="195" t="s">
        <v>1465</v>
      </c>
      <c r="I6901" s="194" t="s">
        <v>2634</v>
      </c>
      <c r="J6901" s="193" t="s">
        <v>76</v>
      </c>
    </row>
    <row r="6902" spans="1:10" ht="14.25" customHeight="1" x14ac:dyDescent="0.25">
      <c r="A6902" s="192" t="s">
        <v>2643</v>
      </c>
      <c r="B6902" s="192" t="s">
        <v>2630</v>
      </c>
      <c r="C6902" s="192" t="s">
        <v>2702</v>
      </c>
      <c r="D6902" s="230" t="s">
        <v>1597</v>
      </c>
      <c r="E6902" s="231"/>
      <c r="F6902" s="232"/>
      <c r="G6902" s="192" t="s">
        <v>1575</v>
      </c>
      <c r="H6902" s="191">
        <v>0.16950000000000001</v>
      </c>
      <c r="I6902" s="190">
        <v>78.9893</v>
      </c>
      <c r="J6902" s="189">
        <v>13.39</v>
      </c>
    </row>
    <row r="6903" spans="1:10" ht="14.25" customHeight="1" x14ac:dyDescent="0.25">
      <c r="A6903" s="192" t="s">
        <v>2643</v>
      </c>
      <c r="B6903" s="192" t="s">
        <v>2630</v>
      </c>
      <c r="C6903" s="192" t="s">
        <v>2893</v>
      </c>
      <c r="D6903" s="230" t="s">
        <v>1585</v>
      </c>
      <c r="E6903" s="231"/>
      <c r="F6903" s="232"/>
      <c r="G6903" s="192" t="s">
        <v>19</v>
      </c>
      <c r="H6903" s="191">
        <v>11.320499999999999</v>
      </c>
      <c r="I6903" s="190">
        <v>1.6203000000000001</v>
      </c>
      <c r="J6903" s="189">
        <v>18.34</v>
      </c>
    </row>
    <row r="6904" spans="1:10" ht="14.25" customHeight="1" x14ac:dyDescent="0.25">
      <c r="A6904" s="192" t="s">
        <v>2643</v>
      </c>
      <c r="B6904" s="192" t="s">
        <v>2630</v>
      </c>
      <c r="C6904" s="192" t="s">
        <v>2700</v>
      </c>
      <c r="D6904" s="230" t="s">
        <v>1579</v>
      </c>
      <c r="E6904" s="231"/>
      <c r="F6904" s="232"/>
      <c r="G6904" s="192" t="s">
        <v>19</v>
      </c>
      <c r="H6904" s="191">
        <v>50.942999999999998</v>
      </c>
      <c r="I6904" s="190">
        <v>0.90739999999999998</v>
      </c>
      <c r="J6904" s="189">
        <v>46.22</v>
      </c>
    </row>
    <row r="6905" spans="1:10" ht="22.9" customHeight="1" x14ac:dyDescent="0.25">
      <c r="A6905" s="192" t="s">
        <v>2643</v>
      </c>
      <c r="B6905" s="192" t="s">
        <v>2630</v>
      </c>
      <c r="C6905" s="192" t="s">
        <v>2962</v>
      </c>
      <c r="D6905" s="230" t="s">
        <v>1976</v>
      </c>
      <c r="E6905" s="231"/>
      <c r="F6905" s="232"/>
      <c r="G6905" s="192" t="s">
        <v>1</v>
      </c>
      <c r="H6905" s="191">
        <v>1</v>
      </c>
      <c r="I6905" s="190">
        <v>124.8031</v>
      </c>
      <c r="J6905" s="189">
        <v>124.8</v>
      </c>
    </row>
    <row r="6906" spans="1:10" ht="14.25" customHeight="1" x14ac:dyDescent="0.25">
      <c r="A6906" s="192" t="s">
        <v>2643</v>
      </c>
      <c r="B6906" s="192" t="s">
        <v>2630</v>
      </c>
      <c r="C6906" s="192" t="s">
        <v>2961</v>
      </c>
      <c r="D6906" s="230" t="s">
        <v>1997</v>
      </c>
      <c r="E6906" s="231"/>
      <c r="F6906" s="232"/>
      <c r="G6906" s="192" t="s">
        <v>1</v>
      </c>
      <c r="H6906" s="191">
        <v>88</v>
      </c>
      <c r="I6906" s="190">
        <v>0.55900000000000005</v>
      </c>
      <c r="J6906" s="189">
        <v>49.19</v>
      </c>
    </row>
    <row r="6907" spans="1:10" ht="14.25" customHeight="1" x14ac:dyDescent="0.25">
      <c r="A6907" s="192" t="s">
        <v>2643</v>
      </c>
      <c r="B6907" s="192" t="s">
        <v>2630</v>
      </c>
      <c r="C6907" s="192" t="s">
        <v>2960</v>
      </c>
      <c r="D6907" s="230" t="s">
        <v>2333</v>
      </c>
      <c r="E6907" s="231"/>
      <c r="F6907" s="232"/>
      <c r="G6907" s="192" t="s">
        <v>19</v>
      </c>
      <c r="H6907" s="191">
        <v>20.45</v>
      </c>
      <c r="I6907" s="190">
        <v>0.72099999999999997</v>
      </c>
      <c r="J6907" s="189">
        <v>14.75</v>
      </c>
    </row>
    <row r="6908" spans="1:10" ht="14.25" customHeight="1" x14ac:dyDescent="0.25">
      <c r="A6908" s="192" t="s">
        <v>2631</v>
      </c>
      <c r="B6908" s="192" t="s">
        <v>2630</v>
      </c>
      <c r="C6908" s="192" t="s">
        <v>2639</v>
      </c>
      <c r="D6908" s="230" t="s">
        <v>2638</v>
      </c>
      <c r="E6908" s="231"/>
      <c r="F6908" s="232"/>
      <c r="G6908" s="192" t="s">
        <v>0</v>
      </c>
      <c r="H6908" s="191">
        <v>1.9078139000000001</v>
      </c>
      <c r="I6908" s="190">
        <v>8.93</v>
      </c>
      <c r="J6908" s="189">
        <v>37.25</v>
      </c>
    </row>
    <row r="6909" spans="1:10" ht="14.25" customHeight="1" x14ac:dyDescent="0.25">
      <c r="A6909" s="192" t="s">
        <v>2631</v>
      </c>
      <c r="B6909" s="192" t="s">
        <v>2630</v>
      </c>
      <c r="C6909" s="192" t="s">
        <v>2646</v>
      </c>
      <c r="D6909" s="230" t="s">
        <v>2645</v>
      </c>
      <c r="E6909" s="231"/>
      <c r="F6909" s="232"/>
      <c r="G6909" s="192" t="s">
        <v>0</v>
      </c>
      <c r="H6909" s="191">
        <v>3.7335642</v>
      </c>
      <c r="I6909" s="190">
        <v>6.46</v>
      </c>
      <c r="J6909" s="189">
        <v>52.74</v>
      </c>
    </row>
    <row r="6910" spans="1:10" ht="14.25" customHeight="1" x14ac:dyDescent="0.25">
      <c r="A6910" s="239" t="s">
        <v>2627</v>
      </c>
      <c r="B6910" s="240"/>
      <c r="C6910" s="240"/>
      <c r="D6910" s="240"/>
      <c r="E6910" s="241"/>
      <c r="F6910" s="188">
        <v>41.16</v>
      </c>
      <c r="G6910" s="239" t="s">
        <v>2626</v>
      </c>
      <c r="H6910" s="240"/>
      <c r="I6910" s="241"/>
      <c r="J6910" s="188">
        <v>399.91</v>
      </c>
    </row>
    <row r="6911" spans="1:10" ht="14.25" customHeight="1" x14ac:dyDescent="0.25">
      <c r="A6911" s="239" t="s">
        <v>2625</v>
      </c>
      <c r="B6911" s="240"/>
      <c r="C6911" s="240"/>
      <c r="D6911" s="240"/>
      <c r="E6911" s="241"/>
      <c r="F6911" s="188">
        <v>48.86</v>
      </c>
      <c r="G6911" s="239" t="s">
        <v>2624</v>
      </c>
      <c r="H6911" s="240"/>
      <c r="I6911" s="241"/>
      <c r="J6911" s="188">
        <v>89.86</v>
      </c>
    </row>
    <row r="6912" spans="1:10" ht="14.25" customHeight="1" x14ac:dyDescent="0.25">
      <c r="A6912" s="239" t="s">
        <v>2623</v>
      </c>
      <c r="B6912" s="240"/>
      <c r="C6912" s="240"/>
      <c r="D6912" s="240"/>
      <c r="E6912" s="241"/>
      <c r="F6912" s="188">
        <v>90.02</v>
      </c>
      <c r="G6912" s="239" t="s">
        <v>2622</v>
      </c>
      <c r="H6912" s="240"/>
      <c r="I6912" s="241"/>
      <c r="J6912" s="188">
        <v>489.77</v>
      </c>
    </row>
    <row r="6913" spans="1:10" ht="14.25" customHeight="1" x14ac:dyDescent="0.25">
      <c r="A6913" s="196" t="s">
        <v>1321</v>
      </c>
      <c r="B6913" s="196" t="s">
        <v>2630</v>
      </c>
      <c r="C6913" s="196" t="s">
        <v>2959</v>
      </c>
      <c r="D6913" s="233" t="s">
        <v>886</v>
      </c>
      <c r="E6913" s="234"/>
      <c r="F6913" s="234"/>
      <c r="G6913" s="234"/>
      <c r="H6913" s="234"/>
      <c r="I6913" s="235"/>
      <c r="J6913" s="196" t="s">
        <v>1</v>
      </c>
    </row>
    <row r="6914" spans="1:10" ht="14.25" customHeight="1" x14ac:dyDescent="0.25">
      <c r="A6914" s="195" t="s">
        <v>74</v>
      </c>
      <c r="B6914" s="195" t="s">
        <v>75</v>
      </c>
      <c r="C6914" s="195" t="s">
        <v>29</v>
      </c>
      <c r="D6914" s="236" t="s">
        <v>30</v>
      </c>
      <c r="E6914" s="237"/>
      <c r="F6914" s="238"/>
      <c r="G6914" s="195" t="s">
        <v>2635</v>
      </c>
      <c r="H6914" s="195" t="s">
        <v>1465</v>
      </c>
      <c r="I6914" s="194" t="s">
        <v>2634</v>
      </c>
      <c r="J6914" s="193" t="s">
        <v>76</v>
      </c>
    </row>
    <row r="6915" spans="1:10" ht="22.9" customHeight="1" x14ac:dyDescent="0.25">
      <c r="A6915" s="192" t="s">
        <v>2643</v>
      </c>
      <c r="B6915" s="192" t="s">
        <v>2630</v>
      </c>
      <c r="C6915" s="192" t="s">
        <v>2958</v>
      </c>
      <c r="D6915" s="230" t="s">
        <v>2416</v>
      </c>
      <c r="E6915" s="231"/>
      <c r="F6915" s="232"/>
      <c r="G6915" s="192" t="s">
        <v>1</v>
      </c>
      <c r="H6915" s="191">
        <v>1</v>
      </c>
      <c r="I6915" s="190">
        <v>17.547799999999999</v>
      </c>
      <c r="J6915" s="189">
        <v>17.55</v>
      </c>
    </row>
    <row r="6916" spans="1:10" ht="14.25" customHeight="1" x14ac:dyDescent="0.25">
      <c r="A6916" s="192" t="s">
        <v>2631</v>
      </c>
      <c r="B6916" s="192" t="s">
        <v>2630</v>
      </c>
      <c r="C6916" s="192" t="s">
        <v>2902</v>
      </c>
      <c r="D6916" s="230" t="s">
        <v>2901</v>
      </c>
      <c r="E6916" s="231"/>
      <c r="F6916" s="232"/>
      <c r="G6916" s="192" t="s">
        <v>0</v>
      </c>
      <c r="H6916" s="191">
        <v>0.28004829999999997</v>
      </c>
      <c r="I6916" s="190">
        <v>6.46</v>
      </c>
      <c r="J6916" s="189">
        <v>3.96</v>
      </c>
    </row>
    <row r="6917" spans="1:10" ht="14.25" customHeight="1" x14ac:dyDescent="0.25">
      <c r="A6917" s="192" t="s">
        <v>2631</v>
      </c>
      <c r="B6917" s="192" t="s">
        <v>2630</v>
      </c>
      <c r="C6917" s="192" t="s">
        <v>2870</v>
      </c>
      <c r="D6917" s="230" t="s">
        <v>2869</v>
      </c>
      <c r="E6917" s="231"/>
      <c r="F6917" s="232"/>
      <c r="G6917" s="192" t="s">
        <v>0</v>
      </c>
      <c r="H6917" s="191">
        <v>0.28004829999999997</v>
      </c>
      <c r="I6917" s="190">
        <v>8.93</v>
      </c>
      <c r="J6917" s="189">
        <v>5.47</v>
      </c>
    </row>
    <row r="6918" spans="1:10" ht="14.25" customHeight="1" x14ac:dyDescent="0.25">
      <c r="A6918" s="239" t="s">
        <v>2627</v>
      </c>
      <c r="B6918" s="240"/>
      <c r="C6918" s="240"/>
      <c r="D6918" s="240"/>
      <c r="E6918" s="241"/>
      <c r="F6918" s="188">
        <v>4.3099999999999996</v>
      </c>
      <c r="G6918" s="239" t="s">
        <v>2626</v>
      </c>
      <c r="H6918" s="240"/>
      <c r="I6918" s="241"/>
      <c r="J6918" s="188">
        <v>31.49</v>
      </c>
    </row>
    <row r="6919" spans="1:10" ht="14.25" customHeight="1" x14ac:dyDescent="0.25">
      <c r="A6919" s="239" t="s">
        <v>2625</v>
      </c>
      <c r="B6919" s="240"/>
      <c r="C6919" s="240"/>
      <c r="D6919" s="240"/>
      <c r="E6919" s="241"/>
      <c r="F6919" s="188">
        <v>5.1100000000000003</v>
      </c>
      <c r="G6919" s="239" t="s">
        <v>2624</v>
      </c>
      <c r="H6919" s="240"/>
      <c r="I6919" s="241"/>
      <c r="J6919" s="188">
        <v>7.08</v>
      </c>
    </row>
    <row r="6920" spans="1:10" ht="14.25" customHeight="1" x14ac:dyDescent="0.25">
      <c r="A6920" s="239" t="s">
        <v>2623</v>
      </c>
      <c r="B6920" s="240"/>
      <c r="C6920" s="240"/>
      <c r="D6920" s="240"/>
      <c r="E6920" s="241"/>
      <c r="F6920" s="188">
        <v>9.42</v>
      </c>
      <c r="G6920" s="239" t="s">
        <v>2622</v>
      </c>
      <c r="H6920" s="240"/>
      <c r="I6920" s="241"/>
      <c r="J6920" s="188">
        <v>38.57</v>
      </c>
    </row>
    <row r="6921" spans="1:10" ht="14.25" customHeight="1" x14ac:dyDescent="0.25">
      <c r="A6921" s="196" t="s">
        <v>1322</v>
      </c>
      <c r="B6921" s="196" t="s">
        <v>2630</v>
      </c>
      <c r="C6921" s="196" t="s">
        <v>2957</v>
      </c>
      <c r="D6921" s="233" t="s">
        <v>887</v>
      </c>
      <c r="E6921" s="234"/>
      <c r="F6921" s="234"/>
      <c r="G6921" s="234"/>
      <c r="H6921" s="234"/>
      <c r="I6921" s="235"/>
      <c r="J6921" s="196" t="s">
        <v>1</v>
      </c>
    </row>
    <row r="6922" spans="1:10" ht="14.25" customHeight="1" x14ac:dyDescent="0.25">
      <c r="A6922" s="195" t="s">
        <v>74</v>
      </c>
      <c r="B6922" s="195" t="s">
        <v>75</v>
      </c>
      <c r="C6922" s="195" t="s">
        <v>29</v>
      </c>
      <c r="D6922" s="236" t="s">
        <v>30</v>
      </c>
      <c r="E6922" s="237"/>
      <c r="F6922" s="238"/>
      <c r="G6922" s="195" t="s">
        <v>2635</v>
      </c>
      <c r="H6922" s="195" t="s">
        <v>1465</v>
      </c>
      <c r="I6922" s="194" t="s">
        <v>2634</v>
      </c>
      <c r="J6922" s="193" t="s">
        <v>76</v>
      </c>
    </row>
    <row r="6923" spans="1:10" ht="14.25" customHeight="1" x14ac:dyDescent="0.25">
      <c r="A6923" s="192" t="s">
        <v>2643</v>
      </c>
      <c r="B6923" s="192" t="s">
        <v>2630</v>
      </c>
      <c r="C6923" s="192" t="s">
        <v>2702</v>
      </c>
      <c r="D6923" s="230" t="s">
        <v>1597</v>
      </c>
      <c r="E6923" s="231"/>
      <c r="F6923" s="232"/>
      <c r="G6923" s="192" t="s">
        <v>1575</v>
      </c>
      <c r="H6923" s="191">
        <v>9.6299999999999999E-4</v>
      </c>
      <c r="I6923" s="190">
        <v>78.9893</v>
      </c>
      <c r="J6923" s="189">
        <v>0.08</v>
      </c>
    </row>
    <row r="6924" spans="1:10" ht="14.25" customHeight="1" x14ac:dyDescent="0.25">
      <c r="A6924" s="192" t="s">
        <v>2643</v>
      </c>
      <c r="B6924" s="192" t="s">
        <v>2630</v>
      </c>
      <c r="C6924" s="192" t="s">
        <v>2956</v>
      </c>
      <c r="D6924" s="230" t="s">
        <v>1920</v>
      </c>
      <c r="E6924" s="231"/>
      <c r="F6924" s="232"/>
      <c r="G6924" s="192" t="s">
        <v>1</v>
      </c>
      <c r="H6924" s="191">
        <v>1</v>
      </c>
      <c r="I6924" s="190">
        <v>2.1307</v>
      </c>
      <c r="J6924" s="189">
        <v>2.13</v>
      </c>
    </row>
    <row r="6925" spans="1:10" ht="14.25" customHeight="1" x14ac:dyDescent="0.25">
      <c r="A6925" s="192" t="s">
        <v>2643</v>
      </c>
      <c r="B6925" s="192" t="s">
        <v>2630</v>
      </c>
      <c r="C6925" s="192" t="s">
        <v>2700</v>
      </c>
      <c r="D6925" s="230" t="s">
        <v>1579</v>
      </c>
      <c r="E6925" s="231"/>
      <c r="F6925" s="232"/>
      <c r="G6925" s="192" t="s">
        <v>19</v>
      </c>
      <c r="H6925" s="191">
        <v>0.43466399999999999</v>
      </c>
      <c r="I6925" s="190">
        <v>0.90739999999999998</v>
      </c>
      <c r="J6925" s="189">
        <v>0.39</v>
      </c>
    </row>
    <row r="6926" spans="1:10" ht="14.25" customHeight="1" x14ac:dyDescent="0.25">
      <c r="A6926" s="192" t="s">
        <v>2631</v>
      </c>
      <c r="B6926" s="192" t="s">
        <v>2630</v>
      </c>
      <c r="C6926" s="192" t="s">
        <v>2902</v>
      </c>
      <c r="D6926" s="230" t="s">
        <v>2901</v>
      </c>
      <c r="E6926" s="231"/>
      <c r="F6926" s="232"/>
      <c r="G6926" s="192" t="s">
        <v>0</v>
      </c>
      <c r="H6926" s="191">
        <v>0.22181219999999999</v>
      </c>
      <c r="I6926" s="190">
        <v>6.46</v>
      </c>
      <c r="J6926" s="189">
        <v>3.13</v>
      </c>
    </row>
    <row r="6927" spans="1:10" ht="14.25" customHeight="1" x14ac:dyDescent="0.25">
      <c r="A6927" s="192" t="s">
        <v>2631</v>
      </c>
      <c r="B6927" s="192" t="s">
        <v>2630</v>
      </c>
      <c r="C6927" s="192" t="s">
        <v>2870</v>
      </c>
      <c r="D6927" s="230" t="s">
        <v>2869</v>
      </c>
      <c r="E6927" s="231"/>
      <c r="F6927" s="232"/>
      <c r="G6927" s="192" t="s">
        <v>0</v>
      </c>
      <c r="H6927" s="191">
        <v>0.22181219999999999</v>
      </c>
      <c r="I6927" s="190">
        <v>8.93</v>
      </c>
      <c r="J6927" s="189">
        <v>4.33</v>
      </c>
    </row>
    <row r="6928" spans="1:10" ht="14.25" customHeight="1" x14ac:dyDescent="0.25">
      <c r="A6928" s="192" t="s">
        <v>2631</v>
      </c>
      <c r="B6928" s="192" t="s">
        <v>2630</v>
      </c>
      <c r="C6928" s="192" t="s">
        <v>2646</v>
      </c>
      <c r="D6928" s="230" t="s">
        <v>2645</v>
      </c>
      <c r="E6928" s="231"/>
      <c r="F6928" s="232"/>
      <c r="G6928" s="192" t="s">
        <v>0</v>
      </c>
      <c r="H6928" s="191">
        <v>7.7130000000000002E-3</v>
      </c>
      <c r="I6928" s="190">
        <v>6.46</v>
      </c>
      <c r="J6928" s="189">
        <v>0.11</v>
      </c>
    </row>
    <row r="6929" spans="1:10" ht="14.25" customHeight="1" x14ac:dyDescent="0.25">
      <c r="A6929" s="239" t="s">
        <v>2627</v>
      </c>
      <c r="B6929" s="240"/>
      <c r="C6929" s="240"/>
      <c r="D6929" s="240"/>
      <c r="E6929" s="241"/>
      <c r="F6929" s="188">
        <v>3.46</v>
      </c>
      <c r="G6929" s="239" t="s">
        <v>2626</v>
      </c>
      <c r="H6929" s="240"/>
      <c r="I6929" s="241"/>
      <c r="J6929" s="188">
        <v>13.81</v>
      </c>
    </row>
    <row r="6930" spans="1:10" ht="14.25" customHeight="1" x14ac:dyDescent="0.25">
      <c r="A6930" s="239" t="s">
        <v>2625</v>
      </c>
      <c r="B6930" s="240"/>
      <c r="C6930" s="240"/>
      <c r="D6930" s="240"/>
      <c r="E6930" s="241"/>
      <c r="F6930" s="188">
        <v>4.1100000000000003</v>
      </c>
      <c r="G6930" s="239" t="s">
        <v>2624</v>
      </c>
      <c r="H6930" s="240"/>
      <c r="I6930" s="241"/>
      <c r="J6930" s="188">
        <v>3.1</v>
      </c>
    </row>
    <row r="6931" spans="1:10" ht="14.25" customHeight="1" x14ac:dyDescent="0.25">
      <c r="A6931" s="239" t="s">
        <v>2623</v>
      </c>
      <c r="B6931" s="240"/>
      <c r="C6931" s="240"/>
      <c r="D6931" s="240"/>
      <c r="E6931" s="241"/>
      <c r="F6931" s="188">
        <v>7.57</v>
      </c>
      <c r="G6931" s="239" t="s">
        <v>2622</v>
      </c>
      <c r="H6931" s="240"/>
      <c r="I6931" s="241"/>
      <c r="J6931" s="188">
        <v>16.91</v>
      </c>
    </row>
    <row r="6932" spans="1:10" ht="14.25" customHeight="1" x14ac:dyDescent="0.25">
      <c r="A6932" s="196" t="s">
        <v>1323</v>
      </c>
      <c r="B6932" s="196" t="s">
        <v>2630</v>
      </c>
      <c r="C6932" s="196" t="s">
        <v>2955</v>
      </c>
      <c r="D6932" s="233" t="s">
        <v>780</v>
      </c>
      <c r="E6932" s="234"/>
      <c r="F6932" s="234"/>
      <c r="G6932" s="234"/>
      <c r="H6932" s="234"/>
      <c r="I6932" s="235"/>
      <c r="J6932" s="196" t="s">
        <v>10</v>
      </c>
    </row>
    <row r="6933" spans="1:10" ht="14.25" customHeight="1" x14ac:dyDescent="0.25">
      <c r="A6933" s="195" t="s">
        <v>74</v>
      </c>
      <c r="B6933" s="195" t="s">
        <v>75</v>
      </c>
      <c r="C6933" s="195" t="s">
        <v>29</v>
      </c>
      <c r="D6933" s="236" t="s">
        <v>30</v>
      </c>
      <c r="E6933" s="237"/>
      <c r="F6933" s="238"/>
      <c r="G6933" s="195" t="s">
        <v>2635</v>
      </c>
      <c r="H6933" s="195" t="s">
        <v>1465</v>
      </c>
      <c r="I6933" s="194" t="s">
        <v>2634</v>
      </c>
      <c r="J6933" s="193" t="s">
        <v>76</v>
      </c>
    </row>
    <row r="6934" spans="1:10" ht="14.25" customHeight="1" x14ac:dyDescent="0.25">
      <c r="A6934" s="192" t="s">
        <v>2643</v>
      </c>
      <c r="B6934" s="192" t="s">
        <v>2630</v>
      </c>
      <c r="C6934" s="192" t="s">
        <v>2954</v>
      </c>
      <c r="D6934" s="230" t="s">
        <v>1849</v>
      </c>
      <c r="E6934" s="231"/>
      <c r="F6934" s="232"/>
      <c r="G6934" s="192" t="s">
        <v>10</v>
      </c>
      <c r="H6934" s="191">
        <v>1.1000000000000001</v>
      </c>
      <c r="I6934" s="190">
        <v>2.1225999999999998</v>
      </c>
      <c r="J6934" s="189">
        <v>2.33</v>
      </c>
    </row>
    <row r="6935" spans="1:10" ht="14.25" customHeight="1" x14ac:dyDescent="0.25">
      <c r="A6935" s="192" t="s">
        <v>2631</v>
      </c>
      <c r="B6935" s="192" t="s">
        <v>2630</v>
      </c>
      <c r="C6935" s="192" t="s">
        <v>2902</v>
      </c>
      <c r="D6935" s="230" t="s">
        <v>2901</v>
      </c>
      <c r="E6935" s="231"/>
      <c r="F6935" s="232"/>
      <c r="G6935" s="192" t="s">
        <v>0</v>
      </c>
      <c r="H6935" s="191">
        <v>0.11</v>
      </c>
      <c r="I6935" s="190">
        <v>6.46</v>
      </c>
      <c r="J6935" s="189">
        <v>1.55</v>
      </c>
    </row>
    <row r="6936" spans="1:10" ht="14.25" customHeight="1" x14ac:dyDescent="0.25">
      <c r="A6936" s="192" t="s">
        <v>2631</v>
      </c>
      <c r="B6936" s="192" t="s">
        <v>2630</v>
      </c>
      <c r="C6936" s="192" t="s">
        <v>2870</v>
      </c>
      <c r="D6936" s="230" t="s">
        <v>2869</v>
      </c>
      <c r="E6936" s="231"/>
      <c r="F6936" s="232"/>
      <c r="G6936" s="192" t="s">
        <v>0</v>
      </c>
      <c r="H6936" s="191">
        <v>0.11</v>
      </c>
      <c r="I6936" s="190">
        <v>8.93</v>
      </c>
      <c r="J6936" s="189">
        <v>2.15</v>
      </c>
    </row>
    <row r="6937" spans="1:10" ht="14.25" customHeight="1" x14ac:dyDescent="0.25">
      <c r="A6937" s="239" t="s">
        <v>2627</v>
      </c>
      <c r="B6937" s="240"/>
      <c r="C6937" s="240"/>
      <c r="D6937" s="240"/>
      <c r="E6937" s="241"/>
      <c r="F6937" s="188">
        <v>1.69</v>
      </c>
      <c r="G6937" s="239" t="s">
        <v>2626</v>
      </c>
      <c r="H6937" s="240"/>
      <c r="I6937" s="241"/>
      <c r="J6937" s="188">
        <v>7.81</v>
      </c>
    </row>
    <row r="6938" spans="1:10" ht="14.25" customHeight="1" x14ac:dyDescent="0.25">
      <c r="A6938" s="239" t="s">
        <v>2625</v>
      </c>
      <c r="B6938" s="240"/>
      <c r="C6938" s="240"/>
      <c r="D6938" s="240"/>
      <c r="E6938" s="241"/>
      <c r="F6938" s="188">
        <v>2.02</v>
      </c>
      <c r="G6938" s="239" t="s">
        <v>2624</v>
      </c>
      <c r="H6938" s="240"/>
      <c r="I6938" s="241"/>
      <c r="J6938" s="188">
        <v>1.75</v>
      </c>
    </row>
    <row r="6939" spans="1:10" ht="14.25" customHeight="1" x14ac:dyDescent="0.25">
      <c r="A6939" s="239" t="s">
        <v>2623</v>
      </c>
      <c r="B6939" s="240"/>
      <c r="C6939" s="240"/>
      <c r="D6939" s="240"/>
      <c r="E6939" s="241"/>
      <c r="F6939" s="188">
        <v>3.71</v>
      </c>
      <c r="G6939" s="239" t="s">
        <v>2622</v>
      </c>
      <c r="H6939" s="240"/>
      <c r="I6939" s="241"/>
      <c r="J6939" s="188">
        <v>9.56</v>
      </c>
    </row>
    <row r="6940" spans="1:10" ht="14.25" customHeight="1" x14ac:dyDescent="0.25">
      <c r="A6940" s="196" t="s">
        <v>1324</v>
      </c>
      <c r="B6940" s="196" t="s">
        <v>2642</v>
      </c>
      <c r="C6940" s="196" t="s">
        <v>2953</v>
      </c>
      <c r="D6940" s="233" t="s">
        <v>783</v>
      </c>
      <c r="E6940" s="234"/>
      <c r="F6940" s="234"/>
      <c r="G6940" s="234"/>
      <c r="H6940" s="234"/>
      <c r="I6940" s="235"/>
      <c r="J6940" s="196" t="s">
        <v>10</v>
      </c>
    </row>
    <row r="6941" spans="1:10" ht="14.25" customHeight="1" x14ac:dyDescent="0.25">
      <c r="A6941" s="195" t="s">
        <v>74</v>
      </c>
      <c r="B6941" s="195" t="s">
        <v>75</v>
      </c>
      <c r="C6941" s="195" t="s">
        <v>29</v>
      </c>
      <c r="D6941" s="236" t="s">
        <v>30</v>
      </c>
      <c r="E6941" s="237"/>
      <c r="F6941" s="238"/>
      <c r="G6941" s="195" t="s">
        <v>2635</v>
      </c>
      <c r="H6941" s="195" t="s">
        <v>1465</v>
      </c>
      <c r="I6941" s="194" t="s">
        <v>2634</v>
      </c>
      <c r="J6941" s="193" t="s">
        <v>76</v>
      </c>
    </row>
    <row r="6942" spans="1:10" ht="8.65" customHeight="1" x14ac:dyDescent="0.25"/>
    <row r="6943" spans="1:10" ht="11.25" customHeight="1" x14ac:dyDescent="0.25">
      <c r="A6943" s="242" t="s">
        <v>2621</v>
      </c>
      <c r="B6943" s="242"/>
      <c r="C6943" s="242"/>
      <c r="D6943" s="242"/>
      <c r="E6943" s="242"/>
      <c r="F6943" s="242"/>
      <c r="G6943" s="242"/>
      <c r="H6943" s="242"/>
      <c r="I6943" s="242"/>
      <c r="J6943" s="242"/>
    </row>
    <row r="6944" spans="1:10" ht="11.25" customHeight="1" x14ac:dyDescent="0.25">
      <c r="A6944" s="242" t="s">
        <v>2620</v>
      </c>
      <c r="B6944" s="242"/>
      <c r="C6944" s="242"/>
      <c r="D6944" s="242"/>
      <c r="E6944" s="242"/>
      <c r="F6944" s="242"/>
      <c r="G6944" s="242"/>
      <c r="H6944" s="242"/>
      <c r="I6944" s="242"/>
      <c r="J6944" s="242"/>
    </row>
    <row r="6945" spans="1:10" ht="11.25" customHeight="1" x14ac:dyDescent="0.25">
      <c r="A6945" s="242" t="s">
        <v>2619</v>
      </c>
      <c r="B6945" s="242"/>
      <c r="C6945" s="242"/>
      <c r="D6945" s="242"/>
      <c r="E6945" s="242"/>
      <c r="F6945" s="242"/>
      <c r="G6945" s="242"/>
      <c r="H6945" s="242"/>
      <c r="I6945" s="242"/>
      <c r="J6945" s="242"/>
    </row>
    <row r="6946" spans="1:10" ht="70.900000000000006" customHeight="1" x14ac:dyDescent="0.25"/>
    <row r="6947" spans="1:10" ht="14.25" customHeight="1" x14ac:dyDescent="0.25">
      <c r="A6947" s="210" t="s">
        <v>2673</v>
      </c>
      <c r="B6947" s="211"/>
      <c r="C6947" s="211"/>
      <c r="D6947" s="211"/>
      <c r="E6947" s="211"/>
      <c r="F6947" s="211"/>
      <c r="G6947" s="211"/>
      <c r="H6947" s="211"/>
      <c r="I6947" s="211"/>
      <c r="J6947" s="212"/>
    </row>
    <row r="6948" spans="1:10" ht="14.25" customHeight="1" x14ac:dyDescent="0.25">
      <c r="A6948" s="200" t="s">
        <v>2672</v>
      </c>
      <c r="B6948" s="213" t="s">
        <v>77</v>
      </c>
      <c r="C6948" s="214"/>
      <c r="D6948" s="214"/>
      <c r="E6948" s="214"/>
      <c r="F6948" s="214"/>
      <c r="G6948" s="214"/>
      <c r="H6948" s="215"/>
      <c r="I6948" s="197" t="s">
        <v>2671</v>
      </c>
      <c r="J6948" s="192" t="s">
        <v>2952</v>
      </c>
    </row>
    <row r="6949" spans="1:10" ht="14.25" customHeight="1" x14ac:dyDescent="0.25">
      <c r="A6949" s="200" t="s">
        <v>81</v>
      </c>
      <c r="B6949" s="213" t="s">
        <v>85</v>
      </c>
      <c r="C6949" s="214"/>
      <c r="D6949" s="214"/>
      <c r="E6949" s="214"/>
      <c r="F6949" s="214"/>
      <c r="G6949" s="214"/>
      <c r="H6949" s="215"/>
      <c r="I6949" s="197" t="s">
        <v>2669</v>
      </c>
      <c r="J6949" s="202">
        <v>45477</v>
      </c>
    </row>
    <row r="6950" spans="1:10" ht="14.25" customHeight="1" x14ac:dyDescent="0.25">
      <c r="A6950" s="199" t="s">
        <v>2668</v>
      </c>
      <c r="B6950" s="213" t="s">
        <v>2667</v>
      </c>
      <c r="C6950" s="214"/>
      <c r="D6950" s="214"/>
      <c r="E6950" s="214"/>
      <c r="F6950" s="214"/>
      <c r="G6950" s="214"/>
      <c r="H6950" s="215"/>
      <c r="I6950" s="216" t="s">
        <v>2666</v>
      </c>
      <c r="J6950" s="217"/>
    </row>
    <row r="6951" spans="1:10" ht="14.25" customHeight="1" x14ac:dyDescent="0.25">
      <c r="A6951" s="218" t="s">
        <v>2665</v>
      </c>
      <c r="B6951" s="221" t="s">
        <v>2664</v>
      </c>
      <c r="C6951" s="222"/>
      <c r="D6951" s="222"/>
      <c r="E6951" s="222"/>
      <c r="F6951" s="222"/>
      <c r="G6951" s="222"/>
      <c r="H6951" s="223"/>
      <c r="I6951" s="197" t="s">
        <v>2663</v>
      </c>
      <c r="J6951" s="192" t="s">
        <v>2662</v>
      </c>
    </row>
    <row r="6952" spans="1:10" ht="14.25" customHeight="1" x14ac:dyDescent="0.25">
      <c r="A6952" s="219"/>
      <c r="B6952" s="224"/>
      <c r="C6952" s="225"/>
      <c r="D6952" s="225"/>
      <c r="E6952" s="225"/>
      <c r="F6952" s="225"/>
      <c r="G6952" s="225"/>
      <c r="H6952" s="226"/>
      <c r="I6952" s="198" t="s">
        <v>2661</v>
      </c>
      <c r="J6952" s="192" t="s">
        <v>2660</v>
      </c>
    </row>
    <row r="6953" spans="1:10" ht="14.25" customHeight="1" x14ac:dyDescent="0.25">
      <c r="A6953" s="219"/>
      <c r="B6953" s="224"/>
      <c r="C6953" s="225"/>
      <c r="D6953" s="225"/>
      <c r="E6953" s="225"/>
      <c r="F6953" s="225"/>
      <c r="G6953" s="225"/>
      <c r="H6953" s="226"/>
      <c r="I6953" s="216" t="s">
        <v>27</v>
      </c>
      <c r="J6953" s="217"/>
    </row>
    <row r="6954" spans="1:10" ht="14.25" customHeight="1" x14ac:dyDescent="0.25">
      <c r="A6954" s="219"/>
      <c r="B6954" s="227"/>
      <c r="C6954" s="228"/>
      <c r="D6954" s="228"/>
      <c r="E6954" s="228"/>
      <c r="F6954" s="228"/>
      <c r="G6954" s="228"/>
      <c r="H6954" s="229"/>
      <c r="I6954" s="197" t="s">
        <v>2659</v>
      </c>
      <c r="J6954" s="192" t="s">
        <v>2658</v>
      </c>
    </row>
    <row r="6955" spans="1:10" ht="14.25" customHeight="1" x14ac:dyDescent="0.25">
      <c r="A6955" s="220"/>
      <c r="B6955" s="230" t="s">
        <v>2383</v>
      </c>
      <c r="C6955" s="231"/>
      <c r="D6955" s="232"/>
      <c r="E6955" s="230" t="s">
        <v>2383</v>
      </c>
      <c r="F6955" s="231"/>
      <c r="G6955" s="231"/>
      <c r="H6955" s="232"/>
      <c r="I6955" s="197" t="s">
        <v>2657</v>
      </c>
      <c r="J6955" s="192" t="s">
        <v>2383</v>
      </c>
    </row>
    <row r="6956" spans="1:10" ht="14.25" customHeight="1" x14ac:dyDescent="0.25">
      <c r="A6956" s="197" t="s">
        <v>2656</v>
      </c>
      <c r="B6956" s="230" t="s">
        <v>2655</v>
      </c>
      <c r="C6956" s="231"/>
      <c r="D6956" s="231"/>
      <c r="E6956" s="231"/>
      <c r="F6956" s="231"/>
      <c r="G6956" s="231"/>
      <c r="H6956" s="231"/>
      <c r="I6956" s="231"/>
      <c r="J6956" s="232"/>
    </row>
    <row r="6957" spans="1:10" ht="14.25" customHeight="1" x14ac:dyDescent="0.25">
      <c r="A6957" s="192" t="s">
        <v>2643</v>
      </c>
      <c r="B6957" s="192" t="s">
        <v>2642</v>
      </c>
      <c r="C6957" s="192" t="s">
        <v>1896</v>
      </c>
      <c r="D6957" s="230" t="s">
        <v>1897</v>
      </c>
      <c r="E6957" s="231"/>
      <c r="F6957" s="232"/>
      <c r="G6957" s="192" t="s">
        <v>10</v>
      </c>
      <c r="H6957" s="191">
        <v>1</v>
      </c>
      <c r="I6957" s="190">
        <v>6.2462</v>
      </c>
      <c r="J6957" s="189">
        <v>6.25</v>
      </c>
    </row>
    <row r="6958" spans="1:10" ht="14.25" customHeight="1" x14ac:dyDescent="0.25">
      <c r="A6958" s="192" t="s">
        <v>2631</v>
      </c>
      <c r="B6958" s="192" t="s">
        <v>2630</v>
      </c>
      <c r="C6958" s="192" t="s">
        <v>2902</v>
      </c>
      <c r="D6958" s="230" t="s">
        <v>2901</v>
      </c>
      <c r="E6958" s="231"/>
      <c r="F6958" s="232"/>
      <c r="G6958" s="192" t="s">
        <v>0</v>
      </c>
      <c r="H6958" s="191">
        <v>0.1547935</v>
      </c>
      <c r="I6958" s="190">
        <v>6.46</v>
      </c>
      <c r="J6958" s="189">
        <v>2.19</v>
      </c>
    </row>
    <row r="6959" spans="1:10" ht="14.25" customHeight="1" x14ac:dyDescent="0.25">
      <c r="A6959" s="192" t="s">
        <v>2631</v>
      </c>
      <c r="B6959" s="192" t="s">
        <v>2630</v>
      </c>
      <c r="C6959" s="192" t="s">
        <v>2870</v>
      </c>
      <c r="D6959" s="230" t="s">
        <v>2869</v>
      </c>
      <c r="E6959" s="231"/>
      <c r="F6959" s="232"/>
      <c r="G6959" s="192" t="s">
        <v>0</v>
      </c>
      <c r="H6959" s="191">
        <v>0.1547935</v>
      </c>
      <c r="I6959" s="190">
        <v>8.93</v>
      </c>
      <c r="J6959" s="189">
        <v>3.02</v>
      </c>
    </row>
    <row r="6960" spans="1:10" ht="14.25" customHeight="1" x14ac:dyDescent="0.25">
      <c r="A6960" s="239" t="s">
        <v>2627</v>
      </c>
      <c r="B6960" s="240"/>
      <c r="C6960" s="240"/>
      <c r="D6960" s="240"/>
      <c r="E6960" s="241"/>
      <c r="F6960" s="188">
        <v>2.38</v>
      </c>
      <c r="G6960" s="239" t="s">
        <v>2626</v>
      </c>
      <c r="H6960" s="240"/>
      <c r="I6960" s="241"/>
      <c r="J6960" s="188">
        <v>13.95</v>
      </c>
    </row>
    <row r="6961" spans="1:10" ht="14.25" customHeight="1" x14ac:dyDescent="0.25">
      <c r="A6961" s="239" t="s">
        <v>2625</v>
      </c>
      <c r="B6961" s="240"/>
      <c r="C6961" s="240"/>
      <c r="D6961" s="240"/>
      <c r="E6961" s="241"/>
      <c r="F6961" s="188">
        <v>2.83</v>
      </c>
      <c r="G6961" s="239" t="s">
        <v>2624</v>
      </c>
      <c r="H6961" s="240"/>
      <c r="I6961" s="241"/>
      <c r="J6961" s="188">
        <v>3.13</v>
      </c>
    </row>
    <row r="6962" spans="1:10" ht="14.25" customHeight="1" x14ac:dyDescent="0.25">
      <c r="A6962" s="239" t="s">
        <v>2623</v>
      </c>
      <c r="B6962" s="240"/>
      <c r="C6962" s="240"/>
      <c r="D6962" s="240"/>
      <c r="E6962" s="241"/>
      <c r="F6962" s="188">
        <v>5.21</v>
      </c>
      <c r="G6962" s="239" t="s">
        <v>2622</v>
      </c>
      <c r="H6962" s="240"/>
      <c r="I6962" s="241"/>
      <c r="J6962" s="188">
        <v>17.079999999999998</v>
      </c>
    </row>
    <row r="6963" spans="1:10" ht="14.25" customHeight="1" x14ac:dyDescent="0.25">
      <c r="A6963" s="196" t="s">
        <v>1325</v>
      </c>
      <c r="B6963" s="196" t="s">
        <v>2637</v>
      </c>
      <c r="C6963" s="196" t="s">
        <v>2951</v>
      </c>
      <c r="D6963" s="233" t="s">
        <v>1492</v>
      </c>
      <c r="E6963" s="234"/>
      <c r="F6963" s="234"/>
      <c r="G6963" s="234"/>
      <c r="H6963" s="234"/>
      <c r="I6963" s="235"/>
      <c r="J6963" s="196" t="s">
        <v>412</v>
      </c>
    </row>
    <row r="6964" spans="1:10" ht="14.25" customHeight="1" x14ac:dyDescent="0.25">
      <c r="A6964" s="195" t="s">
        <v>74</v>
      </c>
      <c r="B6964" s="195" t="s">
        <v>75</v>
      </c>
      <c r="C6964" s="195" t="s">
        <v>29</v>
      </c>
      <c r="D6964" s="236" t="s">
        <v>30</v>
      </c>
      <c r="E6964" s="237"/>
      <c r="F6964" s="238"/>
      <c r="G6964" s="195" t="s">
        <v>2635</v>
      </c>
      <c r="H6964" s="195" t="s">
        <v>1465</v>
      </c>
      <c r="I6964" s="194" t="s">
        <v>2634</v>
      </c>
      <c r="J6964" s="193" t="s">
        <v>76</v>
      </c>
    </row>
    <row r="6965" spans="1:10" ht="14.25" customHeight="1" x14ac:dyDescent="0.25">
      <c r="A6965" s="192" t="s">
        <v>2643</v>
      </c>
      <c r="B6965" s="192" t="s">
        <v>2650</v>
      </c>
      <c r="C6965" s="192" t="s">
        <v>2950</v>
      </c>
      <c r="D6965" s="230" t="s">
        <v>1492</v>
      </c>
      <c r="E6965" s="231"/>
      <c r="F6965" s="232"/>
      <c r="G6965" s="192" t="s">
        <v>10</v>
      </c>
      <c r="H6965" s="191">
        <v>1</v>
      </c>
      <c r="I6965" s="190">
        <v>58.330500000000001</v>
      </c>
      <c r="J6965" s="189">
        <v>58.33</v>
      </c>
    </row>
    <row r="6966" spans="1:10" ht="14.25" customHeight="1" x14ac:dyDescent="0.25">
      <c r="A6966" s="192" t="s">
        <v>2631</v>
      </c>
      <c r="B6966" s="192" t="s">
        <v>2630</v>
      </c>
      <c r="C6966" s="192" t="s">
        <v>2949</v>
      </c>
      <c r="D6966" s="230" t="s">
        <v>2948</v>
      </c>
      <c r="E6966" s="231"/>
      <c r="F6966" s="232"/>
      <c r="G6966" s="192" t="s">
        <v>0</v>
      </c>
      <c r="H6966" s="191">
        <v>0.33299580000000001</v>
      </c>
      <c r="I6966" s="190">
        <v>6.46</v>
      </c>
      <c r="J6966" s="189">
        <v>4.7</v>
      </c>
    </row>
    <row r="6967" spans="1:10" ht="14.25" customHeight="1" x14ac:dyDescent="0.25">
      <c r="A6967" s="192" t="s">
        <v>2631</v>
      </c>
      <c r="B6967" s="192" t="s">
        <v>2630</v>
      </c>
      <c r="C6967" s="192" t="s">
        <v>2870</v>
      </c>
      <c r="D6967" s="230" t="s">
        <v>2869</v>
      </c>
      <c r="E6967" s="231"/>
      <c r="F6967" s="232"/>
      <c r="G6967" s="192" t="s">
        <v>0</v>
      </c>
      <c r="H6967" s="191">
        <v>0.33299580000000001</v>
      </c>
      <c r="I6967" s="190">
        <v>8.93</v>
      </c>
      <c r="J6967" s="189">
        <v>6.5</v>
      </c>
    </row>
    <row r="6968" spans="1:10" ht="14.25" customHeight="1" x14ac:dyDescent="0.25">
      <c r="A6968" s="239" t="s">
        <v>2627</v>
      </c>
      <c r="B6968" s="240"/>
      <c r="C6968" s="240"/>
      <c r="D6968" s="240"/>
      <c r="E6968" s="241"/>
      <c r="F6968" s="188">
        <v>5.12</v>
      </c>
      <c r="G6968" s="239" t="s">
        <v>2626</v>
      </c>
      <c r="H6968" s="240"/>
      <c r="I6968" s="241"/>
      <c r="J6968" s="188">
        <v>74.73</v>
      </c>
    </row>
    <row r="6969" spans="1:10" ht="14.25" customHeight="1" x14ac:dyDescent="0.25">
      <c r="A6969" s="239" t="s">
        <v>2625</v>
      </c>
      <c r="B6969" s="240"/>
      <c r="C6969" s="240"/>
      <c r="D6969" s="240"/>
      <c r="E6969" s="241"/>
      <c r="F6969" s="188">
        <v>6.09</v>
      </c>
      <c r="G6969" s="239" t="s">
        <v>2624</v>
      </c>
      <c r="H6969" s="240"/>
      <c r="I6969" s="241"/>
      <c r="J6969" s="188">
        <v>16.79</v>
      </c>
    </row>
    <row r="6970" spans="1:10" ht="14.25" customHeight="1" x14ac:dyDescent="0.25">
      <c r="A6970" s="239" t="s">
        <v>2623</v>
      </c>
      <c r="B6970" s="240"/>
      <c r="C6970" s="240"/>
      <c r="D6970" s="240"/>
      <c r="E6970" s="241"/>
      <c r="F6970" s="188">
        <v>11.21</v>
      </c>
      <c r="G6970" s="239" t="s">
        <v>2622</v>
      </c>
      <c r="H6970" s="240"/>
      <c r="I6970" s="241"/>
      <c r="J6970" s="188">
        <v>91.52</v>
      </c>
    </row>
    <row r="6971" spans="1:10" ht="14.25" customHeight="1" x14ac:dyDescent="0.25">
      <c r="A6971" s="196" t="s">
        <v>1326</v>
      </c>
      <c r="B6971" s="196" t="s">
        <v>2642</v>
      </c>
      <c r="C6971" s="196" t="s">
        <v>2947</v>
      </c>
      <c r="D6971" s="233" t="s">
        <v>890</v>
      </c>
      <c r="E6971" s="234"/>
      <c r="F6971" s="234"/>
      <c r="G6971" s="234"/>
      <c r="H6971" s="234"/>
      <c r="I6971" s="235"/>
      <c r="J6971" s="196" t="s">
        <v>10</v>
      </c>
    </row>
    <row r="6972" spans="1:10" ht="14.25" customHeight="1" x14ac:dyDescent="0.25">
      <c r="A6972" s="195" t="s">
        <v>74</v>
      </c>
      <c r="B6972" s="195" t="s">
        <v>75</v>
      </c>
      <c r="C6972" s="195" t="s">
        <v>29</v>
      </c>
      <c r="D6972" s="236" t="s">
        <v>30</v>
      </c>
      <c r="E6972" s="237"/>
      <c r="F6972" s="238"/>
      <c r="G6972" s="195" t="s">
        <v>2635</v>
      </c>
      <c r="H6972" s="195" t="s">
        <v>1465</v>
      </c>
      <c r="I6972" s="194" t="s">
        <v>2634</v>
      </c>
      <c r="J6972" s="193" t="s">
        <v>76</v>
      </c>
    </row>
    <row r="6973" spans="1:10" ht="14.25" customHeight="1" x14ac:dyDescent="0.25">
      <c r="A6973" s="192" t="s">
        <v>2643</v>
      </c>
      <c r="B6973" s="192" t="s">
        <v>2642</v>
      </c>
      <c r="C6973" s="192" t="s">
        <v>2043</v>
      </c>
      <c r="D6973" s="230" t="s">
        <v>2044</v>
      </c>
      <c r="E6973" s="231"/>
      <c r="F6973" s="232"/>
      <c r="G6973" s="192" t="s">
        <v>10</v>
      </c>
      <c r="H6973" s="191">
        <v>1</v>
      </c>
      <c r="I6973" s="190">
        <v>19.4192</v>
      </c>
      <c r="J6973" s="189">
        <v>19.420000000000002</v>
      </c>
    </row>
    <row r="6974" spans="1:10" ht="14.25" customHeight="1" x14ac:dyDescent="0.25">
      <c r="A6974" s="192" t="s">
        <v>2631</v>
      </c>
      <c r="B6974" s="192" t="s">
        <v>2630</v>
      </c>
      <c r="C6974" s="192" t="s">
        <v>2902</v>
      </c>
      <c r="D6974" s="230" t="s">
        <v>2901</v>
      </c>
      <c r="E6974" s="231"/>
      <c r="F6974" s="232"/>
      <c r="G6974" s="192" t="s">
        <v>0</v>
      </c>
      <c r="H6974" s="191">
        <v>0.2405795</v>
      </c>
      <c r="I6974" s="190">
        <v>6.46</v>
      </c>
      <c r="J6974" s="189">
        <v>3.4</v>
      </c>
    </row>
    <row r="6975" spans="1:10" ht="14.25" customHeight="1" x14ac:dyDescent="0.25">
      <c r="A6975" s="192" t="s">
        <v>2631</v>
      </c>
      <c r="B6975" s="192" t="s">
        <v>2630</v>
      </c>
      <c r="C6975" s="192" t="s">
        <v>2870</v>
      </c>
      <c r="D6975" s="230" t="s">
        <v>2869</v>
      </c>
      <c r="E6975" s="231"/>
      <c r="F6975" s="232"/>
      <c r="G6975" s="192" t="s">
        <v>0</v>
      </c>
      <c r="H6975" s="191">
        <v>0.24691479999999999</v>
      </c>
      <c r="I6975" s="190">
        <v>8.93</v>
      </c>
      <c r="J6975" s="189">
        <v>4.82</v>
      </c>
    </row>
    <row r="6976" spans="1:10" ht="14.25" customHeight="1" x14ac:dyDescent="0.25">
      <c r="A6976" s="239" t="s">
        <v>2627</v>
      </c>
      <c r="B6976" s="240"/>
      <c r="C6976" s="240"/>
      <c r="D6976" s="240"/>
      <c r="E6976" s="241"/>
      <c r="F6976" s="188">
        <v>3.76</v>
      </c>
      <c r="G6976" s="239" t="s">
        <v>2626</v>
      </c>
      <c r="H6976" s="240"/>
      <c r="I6976" s="241"/>
      <c r="J6976" s="188">
        <v>31.58</v>
      </c>
    </row>
    <row r="6977" spans="1:10" ht="14.25" customHeight="1" x14ac:dyDescent="0.25">
      <c r="A6977" s="239" t="s">
        <v>2625</v>
      </c>
      <c r="B6977" s="240"/>
      <c r="C6977" s="240"/>
      <c r="D6977" s="240"/>
      <c r="E6977" s="241"/>
      <c r="F6977" s="188">
        <v>4.47</v>
      </c>
      <c r="G6977" s="239" t="s">
        <v>2624</v>
      </c>
      <c r="H6977" s="240"/>
      <c r="I6977" s="241"/>
      <c r="J6977" s="188">
        <v>7.1</v>
      </c>
    </row>
    <row r="6978" spans="1:10" ht="14.25" customHeight="1" x14ac:dyDescent="0.25">
      <c r="A6978" s="239" t="s">
        <v>2623</v>
      </c>
      <c r="B6978" s="240"/>
      <c r="C6978" s="240"/>
      <c r="D6978" s="240"/>
      <c r="E6978" s="241"/>
      <c r="F6978" s="188">
        <v>8.23</v>
      </c>
      <c r="G6978" s="239" t="s">
        <v>2622</v>
      </c>
      <c r="H6978" s="240"/>
      <c r="I6978" s="241"/>
      <c r="J6978" s="188">
        <v>38.68</v>
      </c>
    </row>
    <row r="6979" spans="1:10" ht="14.25" customHeight="1" x14ac:dyDescent="0.25">
      <c r="A6979" s="196" t="s">
        <v>892</v>
      </c>
      <c r="B6979" s="196" t="s">
        <v>2637</v>
      </c>
      <c r="C6979" s="196" t="s">
        <v>2946</v>
      </c>
      <c r="D6979" s="233" t="s">
        <v>1493</v>
      </c>
      <c r="E6979" s="234"/>
      <c r="F6979" s="234"/>
      <c r="G6979" s="234"/>
      <c r="H6979" s="234"/>
      <c r="I6979" s="235"/>
      <c r="J6979" s="196" t="s">
        <v>1</v>
      </c>
    </row>
    <row r="6980" spans="1:10" ht="14.25" customHeight="1" x14ac:dyDescent="0.25">
      <c r="A6980" s="195" t="s">
        <v>74</v>
      </c>
      <c r="B6980" s="195" t="s">
        <v>75</v>
      </c>
      <c r="C6980" s="195" t="s">
        <v>29</v>
      </c>
      <c r="D6980" s="236" t="s">
        <v>30</v>
      </c>
      <c r="E6980" s="237"/>
      <c r="F6980" s="238"/>
      <c r="G6980" s="195" t="s">
        <v>2635</v>
      </c>
      <c r="H6980" s="195" t="s">
        <v>1465</v>
      </c>
      <c r="I6980" s="194" t="s">
        <v>2634</v>
      </c>
      <c r="J6980" s="193" t="s">
        <v>76</v>
      </c>
    </row>
    <row r="6981" spans="1:10" ht="32.65" customHeight="1" x14ac:dyDescent="0.25">
      <c r="A6981" s="192" t="s">
        <v>2643</v>
      </c>
      <c r="B6981" s="192" t="s">
        <v>2650</v>
      </c>
      <c r="C6981" s="192" t="s">
        <v>2945</v>
      </c>
      <c r="D6981" s="230" t="s">
        <v>1734</v>
      </c>
      <c r="E6981" s="231"/>
      <c r="F6981" s="232"/>
      <c r="G6981" s="192" t="s">
        <v>1</v>
      </c>
      <c r="H6981" s="191">
        <v>1</v>
      </c>
      <c r="I6981" s="190">
        <v>3767.1808000000001</v>
      </c>
      <c r="J6981" s="189">
        <v>3767.18</v>
      </c>
    </row>
    <row r="6982" spans="1:10" ht="14.25" customHeight="1" x14ac:dyDescent="0.25">
      <c r="A6982" s="192" t="s">
        <v>2631</v>
      </c>
      <c r="B6982" s="192" t="s">
        <v>2630</v>
      </c>
      <c r="C6982" s="192" t="s">
        <v>2944</v>
      </c>
      <c r="D6982" s="230" t="s">
        <v>2943</v>
      </c>
      <c r="E6982" s="231"/>
      <c r="F6982" s="232"/>
      <c r="G6982" s="192" t="s">
        <v>0</v>
      </c>
      <c r="H6982" s="191">
        <v>4.0764959000000003</v>
      </c>
      <c r="I6982" s="190">
        <v>9.89</v>
      </c>
      <c r="J6982" s="189">
        <v>88.16</v>
      </c>
    </row>
    <row r="6983" spans="1:10" ht="14.25" customHeight="1" x14ac:dyDescent="0.25">
      <c r="A6983" s="192" t="s">
        <v>2631</v>
      </c>
      <c r="B6983" s="192" t="s">
        <v>2630</v>
      </c>
      <c r="C6983" s="192" t="s">
        <v>2646</v>
      </c>
      <c r="D6983" s="230" t="s">
        <v>2645</v>
      </c>
      <c r="E6983" s="231"/>
      <c r="F6983" s="232"/>
      <c r="G6983" s="192" t="s">
        <v>0</v>
      </c>
      <c r="H6983" s="191">
        <v>6.114744</v>
      </c>
      <c r="I6983" s="190">
        <v>6.46</v>
      </c>
      <c r="J6983" s="189">
        <v>86.37</v>
      </c>
    </row>
    <row r="6984" spans="1:10" ht="14.25" customHeight="1" x14ac:dyDescent="0.25">
      <c r="A6984" s="239" t="s">
        <v>2627</v>
      </c>
      <c r="B6984" s="240"/>
      <c r="C6984" s="240"/>
      <c r="D6984" s="240"/>
      <c r="E6984" s="241"/>
      <c r="F6984" s="188">
        <v>79.819999999999993</v>
      </c>
      <c r="G6984" s="239" t="s">
        <v>2626</v>
      </c>
      <c r="H6984" s="240"/>
      <c r="I6984" s="241"/>
      <c r="J6984" s="188">
        <v>4021.04</v>
      </c>
    </row>
    <row r="6985" spans="1:10" ht="14.25" customHeight="1" x14ac:dyDescent="0.25">
      <c r="A6985" s="239" t="s">
        <v>2625</v>
      </c>
      <c r="B6985" s="240"/>
      <c r="C6985" s="240"/>
      <c r="D6985" s="240"/>
      <c r="E6985" s="241"/>
      <c r="F6985" s="188">
        <v>94.75</v>
      </c>
      <c r="G6985" s="239" t="s">
        <v>2624</v>
      </c>
      <c r="H6985" s="240"/>
      <c r="I6985" s="241"/>
      <c r="J6985" s="188">
        <v>903.53</v>
      </c>
    </row>
    <row r="6986" spans="1:10" ht="14.25" customHeight="1" x14ac:dyDescent="0.25">
      <c r="A6986" s="239" t="s">
        <v>2623</v>
      </c>
      <c r="B6986" s="240"/>
      <c r="C6986" s="240"/>
      <c r="D6986" s="240"/>
      <c r="E6986" s="241"/>
      <c r="F6986" s="188">
        <v>174.57</v>
      </c>
      <c r="G6986" s="239" t="s">
        <v>2622</v>
      </c>
      <c r="H6986" s="240"/>
      <c r="I6986" s="241"/>
      <c r="J6986" s="188">
        <v>4924.57</v>
      </c>
    </row>
    <row r="6987" spans="1:10" ht="14.25" customHeight="1" x14ac:dyDescent="0.25">
      <c r="A6987" s="196" t="s">
        <v>894</v>
      </c>
      <c r="B6987" s="196" t="s">
        <v>2642</v>
      </c>
      <c r="C6987" s="196" t="s">
        <v>2942</v>
      </c>
      <c r="D6987" s="233" t="s">
        <v>895</v>
      </c>
      <c r="E6987" s="234"/>
      <c r="F6987" s="234"/>
      <c r="G6987" s="234"/>
      <c r="H6987" s="234"/>
      <c r="I6987" s="235"/>
      <c r="J6987" s="196" t="s">
        <v>1</v>
      </c>
    </row>
    <row r="6988" spans="1:10" ht="14.25" customHeight="1" x14ac:dyDescent="0.25">
      <c r="A6988" s="195" t="s">
        <v>74</v>
      </c>
      <c r="B6988" s="195" t="s">
        <v>75</v>
      </c>
      <c r="C6988" s="195" t="s">
        <v>29</v>
      </c>
      <c r="D6988" s="236" t="s">
        <v>30</v>
      </c>
      <c r="E6988" s="237"/>
      <c r="F6988" s="238"/>
      <c r="G6988" s="195" t="s">
        <v>2635</v>
      </c>
      <c r="H6988" s="195" t="s">
        <v>1465</v>
      </c>
      <c r="I6988" s="194" t="s">
        <v>2634</v>
      </c>
      <c r="J6988" s="193" t="s">
        <v>76</v>
      </c>
    </row>
    <row r="6989" spans="1:10" ht="14.25" customHeight="1" x14ac:dyDescent="0.25">
      <c r="A6989" s="192" t="s">
        <v>2643</v>
      </c>
      <c r="B6989" s="192" t="s">
        <v>2642</v>
      </c>
      <c r="C6989" s="192" t="s">
        <v>2111</v>
      </c>
      <c r="D6989" s="230" t="s">
        <v>2112</v>
      </c>
      <c r="E6989" s="231"/>
      <c r="F6989" s="232"/>
      <c r="G6989" s="192" t="s">
        <v>1</v>
      </c>
      <c r="H6989" s="191">
        <v>1</v>
      </c>
      <c r="I6989" s="190">
        <v>283.47019999999998</v>
      </c>
      <c r="J6989" s="189">
        <v>283.47000000000003</v>
      </c>
    </row>
    <row r="6990" spans="1:10" ht="14.25" customHeight="1" x14ac:dyDescent="0.25">
      <c r="A6990" s="192" t="s">
        <v>2631</v>
      </c>
      <c r="B6990" s="192" t="s">
        <v>2642</v>
      </c>
      <c r="C6990" s="192" t="s">
        <v>2641</v>
      </c>
      <c r="D6990" s="230" t="s">
        <v>2640</v>
      </c>
      <c r="E6990" s="231"/>
      <c r="F6990" s="232"/>
      <c r="G6990" s="192" t="s">
        <v>0</v>
      </c>
      <c r="H6990" s="191">
        <v>0.89837449999999996</v>
      </c>
      <c r="I6990" s="190">
        <v>6.46</v>
      </c>
      <c r="J6990" s="189">
        <v>12.69</v>
      </c>
    </row>
    <row r="6991" spans="1:10" ht="14.25" customHeight="1" x14ac:dyDescent="0.25">
      <c r="A6991" s="192" t="s">
        <v>2631</v>
      </c>
      <c r="B6991" s="192" t="s">
        <v>2630</v>
      </c>
      <c r="C6991" s="192" t="s">
        <v>2639</v>
      </c>
      <c r="D6991" s="230" t="s">
        <v>2638</v>
      </c>
      <c r="E6991" s="231"/>
      <c r="F6991" s="232"/>
      <c r="G6991" s="192" t="s">
        <v>0</v>
      </c>
      <c r="H6991" s="191">
        <v>0.89837449999999996</v>
      </c>
      <c r="I6991" s="190">
        <v>8.93</v>
      </c>
      <c r="J6991" s="189">
        <v>17.54</v>
      </c>
    </row>
    <row r="6992" spans="1:10" ht="14.25" customHeight="1" x14ac:dyDescent="0.25">
      <c r="A6992" s="239" t="s">
        <v>2627</v>
      </c>
      <c r="B6992" s="240"/>
      <c r="C6992" s="240"/>
      <c r="D6992" s="240"/>
      <c r="E6992" s="241"/>
      <c r="F6992" s="188">
        <v>13.83</v>
      </c>
      <c r="G6992" s="239" t="s">
        <v>2626</v>
      </c>
      <c r="H6992" s="240"/>
      <c r="I6992" s="241"/>
      <c r="J6992" s="188">
        <v>327.63</v>
      </c>
    </row>
    <row r="6993" spans="1:10" ht="14.25" customHeight="1" x14ac:dyDescent="0.25">
      <c r="A6993" s="239" t="s">
        <v>2625</v>
      </c>
      <c r="B6993" s="240"/>
      <c r="C6993" s="240"/>
      <c r="D6993" s="240"/>
      <c r="E6993" s="241"/>
      <c r="F6993" s="188">
        <v>16.41</v>
      </c>
      <c r="G6993" s="239" t="s">
        <v>2624</v>
      </c>
      <c r="H6993" s="240"/>
      <c r="I6993" s="241"/>
      <c r="J6993" s="188">
        <v>73.62</v>
      </c>
    </row>
    <row r="6994" spans="1:10" ht="14.25" customHeight="1" x14ac:dyDescent="0.25">
      <c r="A6994" s="239" t="s">
        <v>2623</v>
      </c>
      <c r="B6994" s="240"/>
      <c r="C6994" s="240"/>
      <c r="D6994" s="240"/>
      <c r="E6994" s="241"/>
      <c r="F6994" s="188">
        <v>30.24</v>
      </c>
      <c r="G6994" s="239" t="s">
        <v>2622</v>
      </c>
      <c r="H6994" s="240"/>
      <c r="I6994" s="241"/>
      <c r="J6994" s="188">
        <v>401.25</v>
      </c>
    </row>
    <row r="6995" spans="1:10" ht="14.25" customHeight="1" x14ac:dyDescent="0.25">
      <c r="A6995" s="196" t="s">
        <v>896</v>
      </c>
      <c r="B6995" s="196" t="s">
        <v>2637</v>
      </c>
      <c r="C6995" s="196" t="s">
        <v>2941</v>
      </c>
      <c r="D6995" s="233" t="s">
        <v>1528</v>
      </c>
      <c r="E6995" s="234"/>
      <c r="F6995" s="234"/>
      <c r="G6995" s="234"/>
      <c r="H6995" s="234"/>
      <c r="I6995" s="235"/>
      <c r="J6995" s="196" t="s">
        <v>1</v>
      </c>
    </row>
    <row r="6996" spans="1:10" ht="14.25" customHeight="1" x14ac:dyDescent="0.25">
      <c r="A6996" s="195" t="s">
        <v>74</v>
      </c>
      <c r="B6996" s="195" t="s">
        <v>75</v>
      </c>
      <c r="C6996" s="195" t="s">
        <v>29</v>
      </c>
      <c r="D6996" s="236" t="s">
        <v>30</v>
      </c>
      <c r="E6996" s="237"/>
      <c r="F6996" s="238"/>
      <c r="G6996" s="195" t="s">
        <v>2635</v>
      </c>
      <c r="H6996" s="195" t="s">
        <v>1465</v>
      </c>
      <c r="I6996" s="194" t="s">
        <v>2634</v>
      </c>
      <c r="J6996" s="193" t="s">
        <v>76</v>
      </c>
    </row>
    <row r="6997" spans="1:10" ht="14.25" customHeight="1" x14ac:dyDescent="0.25">
      <c r="A6997" s="192" t="s">
        <v>2643</v>
      </c>
      <c r="B6997" s="192" t="s">
        <v>2650</v>
      </c>
      <c r="C6997" s="192" t="s">
        <v>2940</v>
      </c>
      <c r="D6997" s="230" t="s">
        <v>1952</v>
      </c>
      <c r="E6997" s="231"/>
      <c r="F6997" s="232"/>
      <c r="G6997" s="192" t="s">
        <v>1</v>
      </c>
      <c r="H6997" s="191">
        <v>1</v>
      </c>
      <c r="I6997" s="190">
        <v>186.33369999999999</v>
      </c>
      <c r="J6997" s="189">
        <v>186.33</v>
      </c>
    </row>
    <row r="6998" spans="1:10" ht="14.25" customHeight="1" x14ac:dyDescent="0.25">
      <c r="A6998" s="192" t="s">
        <v>2631</v>
      </c>
      <c r="B6998" s="192" t="s">
        <v>2630</v>
      </c>
      <c r="C6998" s="192" t="s">
        <v>2723</v>
      </c>
      <c r="D6998" s="230" t="s">
        <v>2722</v>
      </c>
      <c r="E6998" s="231"/>
      <c r="F6998" s="232"/>
      <c r="G6998" s="192" t="s">
        <v>0</v>
      </c>
      <c r="H6998" s="191">
        <v>0.85998540000000001</v>
      </c>
      <c r="I6998" s="190">
        <v>6.7</v>
      </c>
      <c r="J6998" s="189">
        <v>12.6</v>
      </c>
    </row>
    <row r="6999" spans="1:10" ht="14.25" customHeight="1" x14ac:dyDescent="0.25">
      <c r="A6999" s="192" t="s">
        <v>2631</v>
      </c>
      <c r="B6999" s="192" t="s">
        <v>2630</v>
      </c>
      <c r="C6999" s="192" t="s">
        <v>2719</v>
      </c>
      <c r="D6999" s="230" t="s">
        <v>2718</v>
      </c>
      <c r="E6999" s="231"/>
      <c r="F6999" s="232"/>
      <c r="G6999" s="192" t="s">
        <v>0</v>
      </c>
      <c r="H6999" s="191">
        <v>0.85998540000000001</v>
      </c>
      <c r="I6999" s="190">
        <v>8.93</v>
      </c>
      <c r="J6999" s="189">
        <v>16.79</v>
      </c>
    </row>
    <row r="7000" spans="1:10" ht="14.25" customHeight="1" x14ac:dyDescent="0.25">
      <c r="A7000" s="239" t="s">
        <v>2627</v>
      </c>
      <c r="B7000" s="240"/>
      <c r="C7000" s="240"/>
      <c r="D7000" s="240"/>
      <c r="E7000" s="241"/>
      <c r="F7000" s="188">
        <v>13.44</v>
      </c>
      <c r="G7000" s="239" t="s">
        <v>2626</v>
      </c>
      <c r="H7000" s="240"/>
      <c r="I7000" s="241"/>
      <c r="J7000" s="188">
        <v>227.88</v>
      </c>
    </row>
    <row r="7001" spans="1:10" ht="14.25" customHeight="1" x14ac:dyDescent="0.25">
      <c r="A7001" s="239" t="s">
        <v>2625</v>
      </c>
      <c r="B7001" s="240"/>
      <c r="C7001" s="240"/>
      <c r="D7001" s="240"/>
      <c r="E7001" s="241"/>
      <c r="F7001" s="188">
        <v>15.96</v>
      </c>
      <c r="G7001" s="239" t="s">
        <v>2624</v>
      </c>
      <c r="H7001" s="240"/>
      <c r="I7001" s="241"/>
      <c r="J7001" s="188">
        <v>51.2</v>
      </c>
    </row>
    <row r="7002" spans="1:10" ht="14.25" customHeight="1" x14ac:dyDescent="0.25">
      <c r="A7002" s="239" t="s">
        <v>2623</v>
      </c>
      <c r="B7002" s="240"/>
      <c r="C7002" s="240"/>
      <c r="D7002" s="240"/>
      <c r="E7002" s="241"/>
      <c r="F7002" s="188">
        <v>29.4</v>
      </c>
      <c r="G7002" s="239" t="s">
        <v>2622</v>
      </c>
      <c r="H7002" s="240"/>
      <c r="I7002" s="241"/>
      <c r="J7002" s="188">
        <v>279.08</v>
      </c>
    </row>
    <row r="7003" spans="1:10" ht="14.25" customHeight="1" x14ac:dyDescent="0.25">
      <c r="A7003" s="196" t="s">
        <v>899</v>
      </c>
      <c r="B7003" s="196" t="s">
        <v>2630</v>
      </c>
      <c r="C7003" s="196" t="s">
        <v>2939</v>
      </c>
      <c r="D7003" s="233" t="s">
        <v>900</v>
      </c>
      <c r="E7003" s="234"/>
      <c r="F7003" s="234"/>
      <c r="G7003" s="234"/>
      <c r="H7003" s="234"/>
      <c r="I7003" s="235"/>
      <c r="J7003" s="196" t="s">
        <v>1</v>
      </c>
    </row>
    <row r="7004" spans="1:10" ht="14.25" customHeight="1" x14ac:dyDescent="0.25">
      <c r="A7004" s="195" t="s">
        <v>74</v>
      </c>
      <c r="B7004" s="195" t="s">
        <v>75</v>
      </c>
      <c r="C7004" s="195" t="s">
        <v>29</v>
      </c>
      <c r="D7004" s="236" t="s">
        <v>30</v>
      </c>
      <c r="E7004" s="237"/>
      <c r="F7004" s="238"/>
      <c r="G7004" s="195" t="s">
        <v>2635</v>
      </c>
      <c r="H7004" s="195" t="s">
        <v>1465</v>
      </c>
      <c r="I7004" s="194" t="s">
        <v>2634</v>
      </c>
      <c r="J7004" s="193" t="s">
        <v>76</v>
      </c>
    </row>
    <row r="7005" spans="1:10" ht="22.9" customHeight="1" x14ac:dyDescent="0.25">
      <c r="A7005" s="192" t="s">
        <v>2643</v>
      </c>
      <c r="B7005" s="192" t="s">
        <v>2630</v>
      </c>
      <c r="C7005" s="192" t="s">
        <v>2938</v>
      </c>
      <c r="D7005" s="230" t="s">
        <v>2155</v>
      </c>
      <c r="E7005" s="231"/>
      <c r="F7005" s="232"/>
      <c r="G7005" s="192" t="s">
        <v>1</v>
      </c>
      <c r="H7005" s="191">
        <v>1</v>
      </c>
      <c r="I7005" s="190">
        <v>113.4205</v>
      </c>
      <c r="J7005" s="189">
        <v>113.42</v>
      </c>
    </row>
    <row r="7006" spans="1:10" ht="14.25" customHeight="1" x14ac:dyDescent="0.25">
      <c r="A7006" s="192" t="s">
        <v>2631</v>
      </c>
      <c r="B7006" s="192" t="s">
        <v>2630</v>
      </c>
      <c r="C7006" s="192" t="s">
        <v>2902</v>
      </c>
      <c r="D7006" s="230" t="s">
        <v>2901</v>
      </c>
      <c r="E7006" s="231"/>
      <c r="F7006" s="232"/>
      <c r="G7006" s="192" t="s">
        <v>0</v>
      </c>
      <c r="H7006" s="191">
        <v>0.25335390000000002</v>
      </c>
      <c r="I7006" s="190">
        <v>6.46</v>
      </c>
      <c r="J7006" s="189">
        <v>3.58</v>
      </c>
    </row>
    <row r="7007" spans="1:10" ht="14.25" customHeight="1" x14ac:dyDescent="0.25">
      <c r="A7007" s="192" t="s">
        <v>2631</v>
      </c>
      <c r="B7007" s="192" t="s">
        <v>2630</v>
      </c>
      <c r="C7007" s="192" t="s">
        <v>2870</v>
      </c>
      <c r="D7007" s="230" t="s">
        <v>2869</v>
      </c>
      <c r="E7007" s="231"/>
      <c r="F7007" s="232"/>
      <c r="G7007" s="192" t="s">
        <v>0</v>
      </c>
      <c r="H7007" s="191">
        <v>0.25335390000000002</v>
      </c>
      <c r="I7007" s="190">
        <v>8.93</v>
      </c>
      <c r="J7007" s="189">
        <v>4.95</v>
      </c>
    </row>
    <row r="7008" spans="1:10" ht="14.25" customHeight="1" x14ac:dyDescent="0.25">
      <c r="A7008" s="239" t="s">
        <v>2627</v>
      </c>
      <c r="B7008" s="240"/>
      <c r="C7008" s="240"/>
      <c r="D7008" s="240"/>
      <c r="E7008" s="241"/>
      <c r="F7008" s="188">
        <v>3.9</v>
      </c>
      <c r="G7008" s="239" t="s">
        <v>2626</v>
      </c>
      <c r="H7008" s="240"/>
      <c r="I7008" s="241"/>
      <c r="J7008" s="188">
        <v>126.03</v>
      </c>
    </row>
    <row r="7009" spans="1:10" ht="14.25" customHeight="1" x14ac:dyDescent="0.25">
      <c r="A7009" s="239" t="s">
        <v>2625</v>
      </c>
      <c r="B7009" s="240"/>
      <c r="C7009" s="240"/>
      <c r="D7009" s="240"/>
      <c r="E7009" s="241"/>
      <c r="F7009" s="188">
        <v>4.62</v>
      </c>
      <c r="G7009" s="239" t="s">
        <v>2624</v>
      </c>
      <c r="H7009" s="240"/>
      <c r="I7009" s="241"/>
      <c r="J7009" s="188">
        <v>28.32</v>
      </c>
    </row>
    <row r="7010" spans="1:10" ht="14.25" customHeight="1" x14ac:dyDescent="0.25">
      <c r="A7010" s="239" t="s">
        <v>2623</v>
      </c>
      <c r="B7010" s="240"/>
      <c r="C7010" s="240"/>
      <c r="D7010" s="240"/>
      <c r="E7010" s="241"/>
      <c r="F7010" s="188">
        <v>8.52</v>
      </c>
      <c r="G7010" s="239" t="s">
        <v>2622</v>
      </c>
      <c r="H7010" s="240"/>
      <c r="I7010" s="241"/>
      <c r="J7010" s="188">
        <v>154.35</v>
      </c>
    </row>
    <row r="7011" spans="1:10" ht="14.25" customHeight="1" x14ac:dyDescent="0.25">
      <c r="A7011" s="196" t="s">
        <v>901</v>
      </c>
      <c r="B7011" s="196" t="s">
        <v>2637</v>
      </c>
      <c r="C7011" s="196" t="s">
        <v>2937</v>
      </c>
      <c r="D7011" s="233" t="s">
        <v>1499</v>
      </c>
      <c r="E7011" s="234"/>
      <c r="F7011" s="234"/>
      <c r="G7011" s="234"/>
      <c r="H7011" s="234"/>
      <c r="I7011" s="235"/>
      <c r="J7011" s="196" t="s">
        <v>10</v>
      </c>
    </row>
    <row r="7012" spans="1:10" ht="14.25" customHeight="1" x14ac:dyDescent="0.25">
      <c r="A7012" s="195" t="s">
        <v>74</v>
      </c>
      <c r="B7012" s="195" t="s">
        <v>75</v>
      </c>
      <c r="C7012" s="195" t="s">
        <v>29</v>
      </c>
      <c r="D7012" s="236" t="s">
        <v>30</v>
      </c>
      <c r="E7012" s="237"/>
      <c r="F7012" s="238"/>
      <c r="G7012" s="195" t="s">
        <v>2635</v>
      </c>
      <c r="H7012" s="195" t="s">
        <v>1465</v>
      </c>
      <c r="I7012" s="194" t="s">
        <v>2634</v>
      </c>
      <c r="J7012" s="193" t="s">
        <v>76</v>
      </c>
    </row>
    <row r="7013" spans="1:10" ht="14.25" customHeight="1" x14ac:dyDescent="0.25">
      <c r="A7013" s="192" t="s">
        <v>2643</v>
      </c>
      <c r="B7013" s="192" t="s">
        <v>2650</v>
      </c>
      <c r="C7013" s="192" t="s">
        <v>2936</v>
      </c>
      <c r="D7013" s="230" t="s">
        <v>1499</v>
      </c>
      <c r="E7013" s="231"/>
      <c r="F7013" s="232"/>
      <c r="G7013" s="192" t="s">
        <v>10</v>
      </c>
      <c r="H7013" s="191">
        <v>1</v>
      </c>
      <c r="I7013" s="190">
        <v>20.334700000000002</v>
      </c>
      <c r="J7013" s="189">
        <v>20.329999999999998</v>
      </c>
    </row>
    <row r="7014" spans="1:10" ht="14.25" customHeight="1" x14ac:dyDescent="0.25">
      <c r="A7014" s="192" t="s">
        <v>2631</v>
      </c>
      <c r="B7014" s="192" t="s">
        <v>2630</v>
      </c>
      <c r="C7014" s="192" t="s">
        <v>2646</v>
      </c>
      <c r="D7014" s="230" t="s">
        <v>2645</v>
      </c>
      <c r="E7014" s="231"/>
      <c r="F7014" s="232"/>
      <c r="G7014" s="192" t="s">
        <v>0</v>
      </c>
      <c r="H7014" s="191">
        <v>2.1181100000000001E-2</v>
      </c>
      <c r="I7014" s="190">
        <v>6.46</v>
      </c>
      <c r="J7014" s="189">
        <v>0.3</v>
      </c>
    </row>
    <row r="7015" spans="1:10" ht="14.25" customHeight="1" x14ac:dyDescent="0.25">
      <c r="A7015" s="192" t="s">
        <v>2631</v>
      </c>
      <c r="B7015" s="192" t="s">
        <v>2630</v>
      </c>
      <c r="C7015" s="192" t="s">
        <v>2715</v>
      </c>
      <c r="D7015" s="230" t="s">
        <v>2714</v>
      </c>
      <c r="E7015" s="231"/>
      <c r="F7015" s="232"/>
      <c r="G7015" s="192" t="s">
        <v>0</v>
      </c>
      <c r="H7015" s="191">
        <v>2.1181100000000001E-2</v>
      </c>
      <c r="I7015" s="190">
        <v>8.93</v>
      </c>
      <c r="J7015" s="189">
        <v>0.41</v>
      </c>
    </row>
    <row r="7016" spans="1:10" ht="14.25" customHeight="1" x14ac:dyDescent="0.25">
      <c r="A7016" s="239" t="s">
        <v>2627</v>
      </c>
      <c r="B7016" s="240"/>
      <c r="C7016" s="240"/>
      <c r="D7016" s="240"/>
      <c r="E7016" s="241"/>
      <c r="F7016" s="188">
        <v>0.33</v>
      </c>
      <c r="G7016" s="239" t="s">
        <v>2626</v>
      </c>
      <c r="H7016" s="240"/>
      <c r="I7016" s="241"/>
      <c r="J7016" s="188">
        <v>21.39</v>
      </c>
    </row>
    <row r="7017" spans="1:10" ht="14.25" customHeight="1" x14ac:dyDescent="0.25">
      <c r="A7017" s="239" t="s">
        <v>2625</v>
      </c>
      <c r="B7017" s="240"/>
      <c r="C7017" s="240"/>
      <c r="D7017" s="240"/>
      <c r="E7017" s="241"/>
      <c r="F7017" s="188">
        <v>0.38</v>
      </c>
      <c r="G7017" s="239" t="s">
        <v>2624</v>
      </c>
      <c r="H7017" s="240"/>
      <c r="I7017" s="241"/>
      <c r="J7017" s="188">
        <v>4.8099999999999996</v>
      </c>
    </row>
    <row r="7018" spans="1:10" ht="14.25" customHeight="1" x14ac:dyDescent="0.25">
      <c r="A7018" s="239" t="s">
        <v>2623</v>
      </c>
      <c r="B7018" s="240"/>
      <c r="C7018" s="240"/>
      <c r="D7018" s="240"/>
      <c r="E7018" s="241"/>
      <c r="F7018" s="188">
        <v>0.71</v>
      </c>
      <c r="G7018" s="239" t="s">
        <v>2622</v>
      </c>
      <c r="H7018" s="240"/>
      <c r="I7018" s="241"/>
      <c r="J7018" s="188">
        <v>26.2</v>
      </c>
    </row>
    <row r="7019" spans="1:10" ht="14.25" customHeight="1" x14ac:dyDescent="0.25">
      <c r="A7019" s="196" t="s">
        <v>903</v>
      </c>
      <c r="B7019" s="196" t="s">
        <v>2630</v>
      </c>
      <c r="C7019" s="196" t="s">
        <v>2932</v>
      </c>
      <c r="D7019" s="233" t="s">
        <v>904</v>
      </c>
      <c r="E7019" s="234"/>
      <c r="F7019" s="234"/>
      <c r="G7019" s="234"/>
      <c r="H7019" s="234"/>
      <c r="I7019" s="235"/>
      <c r="J7019" s="196" t="s">
        <v>1</v>
      </c>
    </row>
    <row r="7020" spans="1:10" ht="7.5" customHeight="1" x14ac:dyDescent="0.25"/>
    <row r="7021" spans="1:10" ht="11.25" customHeight="1" x14ac:dyDescent="0.25">
      <c r="A7021" s="242" t="s">
        <v>2621</v>
      </c>
      <c r="B7021" s="242"/>
      <c r="C7021" s="242"/>
      <c r="D7021" s="242"/>
      <c r="E7021" s="242"/>
      <c r="F7021" s="242"/>
      <c r="G7021" s="242"/>
      <c r="H7021" s="242"/>
      <c r="I7021" s="242"/>
      <c r="J7021" s="242"/>
    </row>
    <row r="7022" spans="1:10" ht="11.25" customHeight="1" x14ac:dyDescent="0.25">
      <c r="A7022" s="242" t="s">
        <v>2620</v>
      </c>
      <c r="B7022" s="242"/>
      <c r="C7022" s="242"/>
      <c r="D7022" s="242"/>
      <c r="E7022" s="242"/>
      <c r="F7022" s="242"/>
      <c r="G7022" s="242"/>
      <c r="H7022" s="242"/>
      <c r="I7022" s="242"/>
      <c r="J7022" s="242"/>
    </row>
    <row r="7023" spans="1:10" ht="11.25" customHeight="1" x14ac:dyDescent="0.25">
      <c r="A7023" s="242" t="s">
        <v>2619</v>
      </c>
      <c r="B7023" s="242"/>
      <c r="C7023" s="242"/>
      <c r="D7023" s="242"/>
      <c r="E7023" s="242"/>
      <c r="F7023" s="242"/>
      <c r="G7023" s="242"/>
      <c r="H7023" s="242"/>
      <c r="I7023" s="242"/>
      <c r="J7023" s="242"/>
    </row>
    <row r="7024" spans="1:10" ht="70.900000000000006" customHeight="1" x14ac:dyDescent="0.25"/>
    <row r="7025" spans="1:10" ht="14.25" customHeight="1" x14ac:dyDescent="0.25">
      <c r="A7025" s="210" t="s">
        <v>2673</v>
      </c>
      <c r="B7025" s="211"/>
      <c r="C7025" s="211"/>
      <c r="D7025" s="211"/>
      <c r="E7025" s="211"/>
      <c r="F7025" s="211"/>
      <c r="G7025" s="211"/>
      <c r="H7025" s="211"/>
      <c r="I7025" s="211"/>
      <c r="J7025" s="212"/>
    </row>
    <row r="7026" spans="1:10" ht="14.25" customHeight="1" x14ac:dyDescent="0.25">
      <c r="A7026" s="200" t="s">
        <v>2672</v>
      </c>
      <c r="B7026" s="213" t="s">
        <v>77</v>
      </c>
      <c r="C7026" s="214"/>
      <c r="D7026" s="214"/>
      <c r="E7026" s="214"/>
      <c r="F7026" s="214"/>
      <c r="G7026" s="214"/>
      <c r="H7026" s="215"/>
      <c r="I7026" s="197" t="s">
        <v>2671</v>
      </c>
      <c r="J7026" s="192" t="s">
        <v>2935</v>
      </c>
    </row>
    <row r="7027" spans="1:10" ht="14.25" customHeight="1" x14ac:dyDescent="0.25">
      <c r="A7027" s="200" t="s">
        <v>81</v>
      </c>
      <c r="B7027" s="213" t="s">
        <v>85</v>
      </c>
      <c r="C7027" s="214"/>
      <c r="D7027" s="214"/>
      <c r="E7027" s="214"/>
      <c r="F7027" s="214"/>
      <c r="G7027" s="214"/>
      <c r="H7027" s="215"/>
      <c r="I7027" s="197" t="s">
        <v>2669</v>
      </c>
      <c r="J7027" s="202">
        <v>45477</v>
      </c>
    </row>
    <row r="7028" spans="1:10" ht="14.25" customHeight="1" x14ac:dyDescent="0.25">
      <c r="A7028" s="199" t="s">
        <v>2668</v>
      </c>
      <c r="B7028" s="213" t="s">
        <v>2667</v>
      </c>
      <c r="C7028" s="214"/>
      <c r="D7028" s="214"/>
      <c r="E7028" s="214"/>
      <c r="F7028" s="214"/>
      <c r="G7028" s="214"/>
      <c r="H7028" s="215"/>
      <c r="I7028" s="216" t="s">
        <v>2666</v>
      </c>
      <c r="J7028" s="217"/>
    </row>
    <row r="7029" spans="1:10" ht="14.25" customHeight="1" x14ac:dyDescent="0.25">
      <c r="A7029" s="218" t="s">
        <v>2665</v>
      </c>
      <c r="B7029" s="221" t="s">
        <v>2664</v>
      </c>
      <c r="C7029" s="222"/>
      <c r="D7029" s="222"/>
      <c r="E7029" s="222"/>
      <c r="F7029" s="222"/>
      <c r="G7029" s="222"/>
      <c r="H7029" s="223"/>
      <c r="I7029" s="197" t="s">
        <v>2663</v>
      </c>
      <c r="J7029" s="192" t="s">
        <v>2662</v>
      </c>
    </row>
    <row r="7030" spans="1:10" ht="14.25" customHeight="1" x14ac:dyDescent="0.25">
      <c r="A7030" s="219"/>
      <c r="B7030" s="224"/>
      <c r="C7030" s="225"/>
      <c r="D7030" s="225"/>
      <c r="E7030" s="225"/>
      <c r="F7030" s="225"/>
      <c r="G7030" s="225"/>
      <c r="H7030" s="226"/>
      <c r="I7030" s="198" t="s">
        <v>2661</v>
      </c>
      <c r="J7030" s="192" t="s">
        <v>2660</v>
      </c>
    </row>
    <row r="7031" spans="1:10" ht="14.25" customHeight="1" x14ac:dyDescent="0.25">
      <c r="A7031" s="219"/>
      <c r="B7031" s="224"/>
      <c r="C7031" s="225"/>
      <c r="D7031" s="225"/>
      <c r="E7031" s="225"/>
      <c r="F7031" s="225"/>
      <c r="G7031" s="225"/>
      <c r="H7031" s="226"/>
      <c r="I7031" s="216" t="s">
        <v>27</v>
      </c>
      <c r="J7031" s="217"/>
    </row>
    <row r="7032" spans="1:10" ht="14.25" customHeight="1" x14ac:dyDescent="0.25">
      <c r="A7032" s="219"/>
      <c r="B7032" s="227"/>
      <c r="C7032" s="228"/>
      <c r="D7032" s="228"/>
      <c r="E7032" s="228"/>
      <c r="F7032" s="228"/>
      <c r="G7032" s="228"/>
      <c r="H7032" s="229"/>
      <c r="I7032" s="197" t="s">
        <v>2659</v>
      </c>
      <c r="J7032" s="192" t="s">
        <v>2658</v>
      </c>
    </row>
    <row r="7033" spans="1:10" ht="14.25" customHeight="1" x14ac:dyDescent="0.25">
      <c r="A7033" s="220"/>
      <c r="B7033" s="230" t="s">
        <v>2383</v>
      </c>
      <c r="C7033" s="231"/>
      <c r="D7033" s="232"/>
      <c r="E7033" s="230" t="s">
        <v>2383</v>
      </c>
      <c r="F7033" s="231"/>
      <c r="G7033" s="231"/>
      <c r="H7033" s="232"/>
      <c r="I7033" s="197" t="s">
        <v>2657</v>
      </c>
      <c r="J7033" s="192" t="s">
        <v>2383</v>
      </c>
    </row>
    <row r="7034" spans="1:10" ht="14.25" customHeight="1" x14ac:dyDescent="0.25">
      <c r="A7034" s="197" t="s">
        <v>2656</v>
      </c>
      <c r="B7034" s="230" t="s">
        <v>2655</v>
      </c>
      <c r="C7034" s="231"/>
      <c r="D7034" s="231"/>
      <c r="E7034" s="231"/>
      <c r="F7034" s="231"/>
      <c r="G7034" s="231"/>
      <c r="H7034" s="231"/>
      <c r="I7034" s="231"/>
      <c r="J7034" s="232"/>
    </row>
    <row r="7035" spans="1:10" ht="14.25" customHeight="1" x14ac:dyDescent="0.25">
      <c r="A7035" s="195" t="s">
        <v>74</v>
      </c>
      <c r="B7035" s="195" t="s">
        <v>75</v>
      </c>
      <c r="C7035" s="195" t="s">
        <v>29</v>
      </c>
      <c r="D7035" s="236" t="s">
        <v>30</v>
      </c>
      <c r="E7035" s="237"/>
      <c r="F7035" s="238"/>
      <c r="G7035" s="195" t="s">
        <v>2635</v>
      </c>
      <c r="H7035" s="195" t="s">
        <v>1465</v>
      </c>
      <c r="I7035" s="194" t="s">
        <v>2634</v>
      </c>
      <c r="J7035" s="193" t="s">
        <v>76</v>
      </c>
    </row>
    <row r="7036" spans="1:10" ht="22.9" customHeight="1" x14ac:dyDescent="0.25">
      <c r="A7036" s="192" t="s">
        <v>2643</v>
      </c>
      <c r="B7036" s="192" t="s">
        <v>2630</v>
      </c>
      <c r="C7036" s="192" t="s">
        <v>2905</v>
      </c>
      <c r="D7036" s="230" t="s">
        <v>1941</v>
      </c>
      <c r="E7036" s="231"/>
      <c r="F7036" s="232"/>
      <c r="G7036" s="192" t="s">
        <v>1</v>
      </c>
      <c r="H7036" s="191">
        <v>1</v>
      </c>
      <c r="I7036" s="190">
        <v>1.2638</v>
      </c>
      <c r="J7036" s="189">
        <v>1.26</v>
      </c>
    </row>
    <row r="7037" spans="1:10" ht="22.9" customHeight="1" x14ac:dyDescent="0.25">
      <c r="A7037" s="192" t="s">
        <v>2643</v>
      </c>
      <c r="B7037" s="192" t="s">
        <v>2630</v>
      </c>
      <c r="C7037" s="192" t="s">
        <v>2915</v>
      </c>
      <c r="D7037" s="230" t="s">
        <v>1971</v>
      </c>
      <c r="E7037" s="231"/>
      <c r="F7037" s="232"/>
      <c r="G7037" s="192" t="s">
        <v>1</v>
      </c>
      <c r="H7037" s="191">
        <v>1</v>
      </c>
      <c r="I7037" s="190">
        <v>0.74529999999999996</v>
      </c>
      <c r="J7037" s="189">
        <v>0.75</v>
      </c>
    </row>
    <row r="7038" spans="1:10" ht="22.9" customHeight="1" x14ac:dyDescent="0.25">
      <c r="A7038" s="192" t="s">
        <v>2643</v>
      </c>
      <c r="B7038" s="192" t="s">
        <v>2630</v>
      </c>
      <c r="C7038" s="192" t="s">
        <v>2913</v>
      </c>
      <c r="D7038" s="230" t="s">
        <v>1737</v>
      </c>
      <c r="E7038" s="231"/>
      <c r="F7038" s="232"/>
      <c r="G7038" s="192" t="s">
        <v>1</v>
      </c>
      <c r="H7038" s="191">
        <v>1</v>
      </c>
      <c r="I7038" s="190">
        <v>6.6108000000000002</v>
      </c>
      <c r="J7038" s="189">
        <v>6.61</v>
      </c>
    </row>
    <row r="7039" spans="1:10" ht="14.25" customHeight="1" x14ac:dyDescent="0.25">
      <c r="A7039" s="192" t="s">
        <v>2631</v>
      </c>
      <c r="B7039" s="192" t="s">
        <v>2630</v>
      </c>
      <c r="C7039" s="192" t="s">
        <v>2902</v>
      </c>
      <c r="D7039" s="230" t="s">
        <v>2901</v>
      </c>
      <c r="E7039" s="231"/>
      <c r="F7039" s="232"/>
      <c r="G7039" s="192" t="s">
        <v>0</v>
      </c>
      <c r="H7039" s="191">
        <v>0.25034820000000002</v>
      </c>
      <c r="I7039" s="190">
        <v>6.46</v>
      </c>
      <c r="J7039" s="189">
        <v>3.54</v>
      </c>
    </row>
    <row r="7040" spans="1:10" ht="14.25" customHeight="1" x14ac:dyDescent="0.25">
      <c r="A7040" s="192" t="s">
        <v>2631</v>
      </c>
      <c r="B7040" s="192" t="s">
        <v>2630</v>
      </c>
      <c r="C7040" s="192" t="s">
        <v>2870</v>
      </c>
      <c r="D7040" s="230" t="s">
        <v>2869</v>
      </c>
      <c r="E7040" s="231"/>
      <c r="F7040" s="232"/>
      <c r="G7040" s="192" t="s">
        <v>0</v>
      </c>
      <c r="H7040" s="191">
        <v>0.25034820000000002</v>
      </c>
      <c r="I7040" s="190">
        <v>8.93</v>
      </c>
      <c r="J7040" s="189">
        <v>4.8899999999999997</v>
      </c>
    </row>
    <row r="7041" spans="1:10" ht="14.25" customHeight="1" x14ac:dyDescent="0.25">
      <c r="A7041" s="239" t="s">
        <v>2627</v>
      </c>
      <c r="B7041" s="240"/>
      <c r="C7041" s="240"/>
      <c r="D7041" s="240"/>
      <c r="E7041" s="241"/>
      <c r="F7041" s="188">
        <v>3.85</v>
      </c>
      <c r="G7041" s="239" t="s">
        <v>2626</v>
      </c>
      <c r="H7041" s="240"/>
      <c r="I7041" s="241"/>
      <c r="J7041" s="188">
        <v>21.08</v>
      </c>
    </row>
    <row r="7042" spans="1:10" ht="14.25" customHeight="1" x14ac:dyDescent="0.25">
      <c r="A7042" s="239" t="s">
        <v>2625</v>
      </c>
      <c r="B7042" s="240"/>
      <c r="C7042" s="240"/>
      <c r="D7042" s="240"/>
      <c r="E7042" s="241"/>
      <c r="F7042" s="188">
        <v>4.57</v>
      </c>
      <c r="G7042" s="239" t="s">
        <v>2624</v>
      </c>
      <c r="H7042" s="240"/>
      <c r="I7042" s="241"/>
      <c r="J7042" s="188">
        <v>4.74</v>
      </c>
    </row>
    <row r="7043" spans="1:10" ht="14.25" customHeight="1" x14ac:dyDescent="0.25">
      <c r="A7043" s="239" t="s">
        <v>2623</v>
      </c>
      <c r="B7043" s="240"/>
      <c r="C7043" s="240"/>
      <c r="D7043" s="240"/>
      <c r="E7043" s="241"/>
      <c r="F7043" s="188">
        <v>8.42</v>
      </c>
      <c r="G7043" s="239" t="s">
        <v>2622</v>
      </c>
      <c r="H7043" s="240"/>
      <c r="I7043" s="241"/>
      <c r="J7043" s="188">
        <v>25.82</v>
      </c>
    </row>
    <row r="7044" spans="1:10" ht="14.25" customHeight="1" x14ac:dyDescent="0.25">
      <c r="A7044" s="196" t="s">
        <v>905</v>
      </c>
      <c r="B7044" s="196" t="s">
        <v>2637</v>
      </c>
      <c r="C7044" s="196" t="s">
        <v>2934</v>
      </c>
      <c r="D7044" s="233" t="s">
        <v>1573</v>
      </c>
      <c r="E7044" s="234"/>
      <c r="F7044" s="234"/>
      <c r="G7044" s="234"/>
      <c r="H7044" s="234"/>
      <c r="I7044" s="235"/>
      <c r="J7044" s="196" t="s">
        <v>1</v>
      </c>
    </row>
    <row r="7045" spans="1:10" ht="14.25" customHeight="1" x14ac:dyDescent="0.25">
      <c r="A7045" s="195" t="s">
        <v>74</v>
      </c>
      <c r="B7045" s="195" t="s">
        <v>75</v>
      </c>
      <c r="C7045" s="195" t="s">
        <v>29</v>
      </c>
      <c r="D7045" s="236" t="s">
        <v>30</v>
      </c>
      <c r="E7045" s="237"/>
      <c r="F7045" s="238"/>
      <c r="G7045" s="195" t="s">
        <v>2635</v>
      </c>
      <c r="H7045" s="195" t="s">
        <v>1465</v>
      </c>
      <c r="I7045" s="194" t="s">
        <v>2634</v>
      </c>
      <c r="J7045" s="193" t="s">
        <v>76</v>
      </c>
    </row>
    <row r="7046" spans="1:10" ht="22.9" customHeight="1" x14ac:dyDescent="0.25">
      <c r="A7046" s="192" t="s">
        <v>2643</v>
      </c>
      <c r="B7046" s="192" t="s">
        <v>2630</v>
      </c>
      <c r="C7046" s="192" t="s">
        <v>2933</v>
      </c>
      <c r="D7046" s="230" t="s">
        <v>2528</v>
      </c>
      <c r="E7046" s="231"/>
      <c r="F7046" s="232"/>
      <c r="G7046" s="192" t="s">
        <v>1</v>
      </c>
      <c r="H7046" s="191">
        <v>1</v>
      </c>
      <c r="I7046" s="190">
        <v>3.0055999999999998</v>
      </c>
      <c r="J7046" s="189">
        <v>3.01</v>
      </c>
    </row>
    <row r="7047" spans="1:10" ht="14.25" customHeight="1" x14ac:dyDescent="0.25">
      <c r="A7047" s="192" t="s">
        <v>2631</v>
      </c>
      <c r="B7047" s="192" t="s">
        <v>2630</v>
      </c>
      <c r="C7047" s="192" t="s">
        <v>2902</v>
      </c>
      <c r="D7047" s="230" t="s">
        <v>2901</v>
      </c>
      <c r="E7047" s="231"/>
      <c r="F7047" s="232"/>
      <c r="G7047" s="192" t="s">
        <v>0</v>
      </c>
      <c r="H7047" s="191">
        <v>7.7792700000000006E-2</v>
      </c>
      <c r="I7047" s="190">
        <v>6.46</v>
      </c>
      <c r="J7047" s="189">
        <v>1.1000000000000001</v>
      </c>
    </row>
    <row r="7048" spans="1:10" ht="14.25" customHeight="1" x14ac:dyDescent="0.25">
      <c r="A7048" s="192" t="s">
        <v>2631</v>
      </c>
      <c r="B7048" s="192" t="s">
        <v>2630</v>
      </c>
      <c r="C7048" s="192" t="s">
        <v>2870</v>
      </c>
      <c r="D7048" s="230" t="s">
        <v>2869</v>
      </c>
      <c r="E7048" s="231"/>
      <c r="F7048" s="232"/>
      <c r="G7048" s="192" t="s">
        <v>0</v>
      </c>
      <c r="H7048" s="191">
        <v>7.7792700000000006E-2</v>
      </c>
      <c r="I7048" s="190">
        <v>8.93</v>
      </c>
      <c r="J7048" s="189">
        <v>1.52</v>
      </c>
    </row>
    <row r="7049" spans="1:10" ht="14.25" customHeight="1" x14ac:dyDescent="0.25">
      <c r="A7049" s="239" t="s">
        <v>2627</v>
      </c>
      <c r="B7049" s="240"/>
      <c r="C7049" s="240"/>
      <c r="D7049" s="240"/>
      <c r="E7049" s="241"/>
      <c r="F7049" s="188">
        <v>1.2</v>
      </c>
      <c r="G7049" s="239" t="s">
        <v>2626</v>
      </c>
      <c r="H7049" s="240"/>
      <c r="I7049" s="241"/>
      <c r="J7049" s="188">
        <v>6.88</v>
      </c>
    </row>
    <row r="7050" spans="1:10" ht="14.25" customHeight="1" x14ac:dyDescent="0.25">
      <c r="A7050" s="239" t="s">
        <v>2625</v>
      </c>
      <c r="B7050" s="240"/>
      <c r="C7050" s="240"/>
      <c r="D7050" s="240"/>
      <c r="E7050" s="241"/>
      <c r="F7050" s="188">
        <v>1.42</v>
      </c>
      <c r="G7050" s="239" t="s">
        <v>2624</v>
      </c>
      <c r="H7050" s="240"/>
      <c r="I7050" s="241"/>
      <c r="J7050" s="188">
        <v>1.55</v>
      </c>
    </row>
    <row r="7051" spans="1:10" ht="14.25" customHeight="1" x14ac:dyDescent="0.25">
      <c r="A7051" s="239" t="s">
        <v>2623</v>
      </c>
      <c r="B7051" s="240"/>
      <c r="C7051" s="240"/>
      <c r="D7051" s="240"/>
      <c r="E7051" s="241"/>
      <c r="F7051" s="188">
        <v>2.62</v>
      </c>
      <c r="G7051" s="239" t="s">
        <v>2622</v>
      </c>
      <c r="H7051" s="240"/>
      <c r="I7051" s="241"/>
      <c r="J7051" s="188">
        <v>8.43</v>
      </c>
    </row>
    <row r="7052" spans="1:10" ht="14.25" customHeight="1" x14ac:dyDescent="0.25">
      <c r="A7052" s="196" t="s">
        <v>908</v>
      </c>
      <c r="B7052" s="196" t="s">
        <v>2630</v>
      </c>
      <c r="C7052" s="196" t="s">
        <v>2932</v>
      </c>
      <c r="D7052" s="233" t="s">
        <v>909</v>
      </c>
      <c r="E7052" s="234"/>
      <c r="F7052" s="234"/>
      <c r="G7052" s="234"/>
      <c r="H7052" s="234"/>
      <c r="I7052" s="235"/>
      <c r="J7052" s="196" t="s">
        <v>1</v>
      </c>
    </row>
    <row r="7053" spans="1:10" ht="14.25" customHeight="1" x14ac:dyDescent="0.25">
      <c r="A7053" s="195" t="s">
        <v>74</v>
      </c>
      <c r="B7053" s="195" t="s">
        <v>75</v>
      </c>
      <c r="C7053" s="195" t="s">
        <v>29</v>
      </c>
      <c r="D7053" s="236" t="s">
        <v>30</v>
      </c>
      <c r="E7053" s="237"/>
      <c r="F7053" s="238"/>
      <c r="G7053" s="195" t="s">
        <v>2635</v>
      </c>
      <c r="H7053" s="195" t="s">
        <v>1465</v>
      </c>
      <c r="I7053" s="194" t="s">
        <v>2634</v>
      </c>
      <c r="J7053" s="193" t="s">
        <v>76</v>
      </c>
    </row>
    <row r="7054" spans="1:10" ht="22.9" customHeight="1" x14ac:dyDescent="0.25">
      <c r="A7054" s="192" t="s">
        <v>2643</v>
      </c>
      <c r="B7054" s="192" t="s">
        <v>2630</v>
      </c>
      <c r="C7054" s="192" t="s">
        <v>2905</v>
      </c>
      <c r="D7054" s="230" t="s">
        <v>1941</v>
      </c>
      <c r="E7054" s="231"/>
      <c r="F7054" s="232"/>
      <c r="G7054" s="192" t="s">
        <v>1</v>
      </c>
      <c r="H7054" s="191">
        <v>1</v>
      </c>
      <c r="I7054" s="190">
        <v>1.2638</v>
      </c>
      <c r="J7054" s="189">
        <v>1.26</v>
      </c>
    </row>
    <row r="7055" spans="1:10" ht="22.9" customHeight="1" x14ac:dyDescent="0.25">
      <c r="A7055" s="192" t="s">
        <v>2643</v>
      </c>
      <c r="B7055" s="192" t="s">
        <v>2630</v>
      </c>
      <c r="C7055" s="192" t="s">
        <v>2915</v>
      </c>
      <c r="D7055" s="230" t="s">
        <v>1971</v>
      </c>
      <c r="E7055" s="231"/>
      <c r="F7055" s="232"/>
      <c r="G7055" s="192" t="s">
        <v>1</v>
      </c>
      <c r="H7055" s="191">
        <v>1</v>
      </c>
      <c r="I7055" s="190">
        <v>0.74529999999999996</v>
      </c>
      <c r="J7055" s="189">
        <v>0.75</v>
      </c>
    </row>
    <row r="7056" spans="1:10" ht="22.9" customHeight="1" x14ac:dyDescent="0.25">
      <c r="A7056" s="192" t="s">
        <v>2643</v>
      </c>
      <c r="B7056" s="192" t="s">
        <v>2630</v>
      </c>
      <c r="C7056" s="192" t="s">
        <v>2913</v>
      </c>
      <c r="D7056" s="230" t="s">
        <v>1737</v>
      </c>
      <c r="E7056" s="231"/>
      <c r="F7056" s="232"/>
      <c r="G7056" s="192" t="s">
        <v>1</v>
      </c>
      <c r="H7056" s="191">
        <v>1</v>
      </c>
      <c r="I7056" s="190">
        <v>6.6108000000000002</v>
      </c>
      <c r="J7056" s="189">
        <v>6.61</v>
      </c>
    </row>
    <row r="7057" spans="1:10" ht="14.25" customHeight="1" x14ac:dyDescent="0.25">
      <c r="A7057" s="192" t="s">
        <v>2631</v>
      </c>
      <c r="B7057" s="192" t="s">
        <v>2630</v>
      </c>
      <c r="C7057" s="192" t="s">
        <v>2902</v>
      </c>
      <c r="D7057" s="230" t="s">
        <v>2901</v>
      </c>
      <c r="E7057" s="231"/>
      <c r="F7057" s="232"/>
      <c r="G7057" s="192" t="s">
        <v>0</v>
      </c>
      <c r="H7057" s="191">
        <v>0.25034820000000002</v>
      </c>
      <c r="I7057" s="190">
        <v>6.46</v>
      </c>
      <c r="J7057" s="189">
        <v>3.54</v>
      </c>
    </row>
    <row r="7058" spans="1:10" ht="14.25" customHeight="1" x14ac:dyDescent="0.25">
      <c r="A7058" s="192" t="s">
        <v>2631</v>
      </c>
      <c r="B7058" s="192" t="s">
        <v>2630</v>
      </c>
      <c r="C7058" s="192" t="s">
        <v>2870</v>
      </c>
      <c r="D7058" s="230" t="s">
        <v>2869</v>
      </c>
      <c r="E7058" s="231"/>
      <c r="F7058" s="232"/>
      <c r="G7058" s="192" t="s">
        <v>0</v>
      </c>
      <c r="H7058" s="191">
        <v>0.25034820000000002</v>
      </c>
      <c r="I7058" s="190">
        <v>8.93</v>
      </c>
      <c r="J7058" s="189">
        <v>4.8899999999999997</v>
      </c>
    </row>
    <row r="7059" spans="1:10" ht="14.25" customHeight="1" x14ac:dyDescent="0.25">
      <c r="A7059" s="239" t="s">
        <v>2627</v>
      </c>
      <c r="B7059" s="240"/>
      <c r="C7059" s="240"/>
      <c r="D7059" s="240"/>
      <c r="E7059" s="241"/>
      <c r="F7059" s="188">
        <v>3.85</v>
      </c>
      <c r="G7059" s="239" t="s">
        <v>2626</v>
      </c>
      <c r="H7059" s="240"/>
      <c r="I7059" s="241"/>
      <c r="J7059" s="188">
        <v>21.08</v>
      </c>
    </row>
    <row r="7060" spans="1:10" ht="14.25" customHeight="1" x14ac:dyDescent="0.25">
      <c r="A7060" s="239" t="s">
        <v>2625</v>
      </c>
      <c r="B7060" s="240"/>
      <c r="C7060" s="240"/>
      <c r="D7060" s="240"/>
      <c r="E7060" s="241"/>
      <c r="F7060" s="188">
        <v>4.57</v>
      </c>
      <c r="G7060" s="239" t="s">
        <v>2624</v>
      </c>
      <c r="H7060" s="240"/>
      <c r="I7060" s="241"/>
      <c r="J7060" s="188">
        <v>4.74</v>
      </c>
    </row>
    <row r="7061" spans="1:10" ht="14.25" customHeight="1" x14ac:dyDescent="0.25">
      <c r="A7061" s="239" t="s">
        <v>2623</v>
      </c>
      <c r="B7061" s="240"/>
      <c r="C7061" s="240"/>
      <c r="D7061" s="240"/>
      <c r="E7061" s="241"/>
      <c r="F7061" s="188">
        <v>8.42</v>
      </c>
      <c r="G7061" s="239" t="s">
        <v>2622</v>
      </c>
      <c r="H7061" s="240"/>
      <c r="I7061" s="241"/>
      <c r="J7061" s="188">
        <v>25.82</v>
      </c>
    </row>
    <row r="7062" spans="1:10" ht="14.25" customHeight="1" x14ac:dyDescent="0.25">
      <c r="A7062" s="196" t="s">
        <v>910</v>
      </c>
      <c r="B7062" s="196" t="s">
        <v>2637</v>
      </c>
      <c r="C7062" s="196" t="s">
        <v>2931</v>
      </c>
      <c r="D7062" s="233" t="s">
        <v>1541</v>
      </c>
      <c r="E7062" s="234"/>
      <c r="F7062" s="234"/>
      <c r="G7062" s="234"/>
      <c r="H7062" s="234"/>
      <c r="I7062" s="235"/>
      <c r="J7062" s="196" t="s">
        <v>1</v>
      </c>
    </row>
    <row r="7063" spans="1:10" ht="14.25" customHeight="1" x14ac:dyDescent="0.25">
      <c r="A7063" s="195" t="s">
        <v>74</v>
      </c>
      <c r="B7063" s="195" t="s">
        <v>75</v>
      </c>
      <c r="C7063" s="195" t="s">
        <v>29</v>
      </c>
      <c r="D7063" s="236" t="s">
        <v>30</v>
      </c>
      <c r="E7063" s="237"/>
      <c r="F7063" s="238"/>
      <c r="G7063" s="195" t="s">
        <v>2635</v>
      </c>
      <c r="H7063" s="195" t="s">
        <v>1465</v>
      </c>
      <c r="I7063" s="194" t="s">
        <v>2634</v>
      </c>
      <c r="J7063" s="193" t="s">
        <v>76</v>
      </c>
    </row>
    <row r="7064" spans="1:10" ht="14.25" customHeight="1" x14ac:dyDescent="0.25">
      <c r="A7064" s="192" t="s">
        <v>2643</v>
      </c>
      <c r="B7064" s="192" t="s">
        <v>2650</v>
      </c>
      <c r="C7064" s="192" t="s">
        <v>2930</v>
      </c>
      <c r="D7064" s="230" t="s">
        <v>2052</v>
      </c>
      <c r="E7064" s="231"/>
      <c r="F7064" s="232"/>
      <c r="G7064" s="192" t="s">
        <v>1</v>
      </c>
      <c r="H7064" s="191">
        <v>1</v>
      </c>
      <c r="I7064" s="190">
        <v>405.06509999999997</v>
      </c>
      <c r="J7064" s="189">
        <v>405.07</v>
      </c>
    </row>
    <row r="7065" spans="1:10" ht="14.25" customHeight="1" x14ac:dyDescent="0.25">
      <c r="A7065" s="192" t="s">
        <v>2631</v>
      </c>
      <c r="B7065" s="192" t="s">
        <v>2630</v>
      </c>
      <c r="C7065" s="192" t="s">
        <v>2902</v>
      </c>
      <c r="D7065" s="230" t="s">
        <v>2901</v>
      </c>
      <c r="E7065" s="231"/>
      <c r="F7065" s="232"/>
      <c r="G7065" s="192" t="s">
        <v>0</v>
      </c>
      <c r="H7065" s="191">
        <v>0.67718999999999996</v>
      </c>
      <c r="I7065" s="190">
        <v>6.46</v>
      </c>
      <c r="J7065" s="189">
        <v>9.57</v>
      </c>
    </row>
    <row r="7066" spans="1:10" ht="14.25" customHeight="1" x14ac:dyDescent="0.25">
      <c r="A7066" s="192" t="s">
        <v>2631</v>
      </c>
      <c r="B7066" s="192" t="s">
        <v>2630</v>
      </c>
      <c r="C7066" s="192" t="s">
        <v>2870</v>
      </c>
      <c r="D7066" s="230" t="s">
        <v>2869</v>
      </c>
      <c r="E7066" s="231"/>
      <c r="F7066" s="232"/>
      <c r="G7066" s="192" t="s">
        <v>0</v>
      </c>
      <c r="H7066" s="191">
        <v>0.67718999999999996</v>
      </c>
      <c r="I7066" s="190">
        <v>8.93</v>
      </c>
      <c r="J7066" s="189">
        <v>13.22</v>
      </c>
    </row>
    <row r="7067" spans="1:10" ht="14.25" customHeight="1" x14ac:dyDescent="0.25">
      <c r="A7067" s="239" t="s">
        <v>2627</v>
      </c>
      <c r="B7067" s="240"/>
      <c r="C7067" s="240"/>
      <c r="D7067" s="240"/>
      <c r="E7067" s="241"/>
      <c r="F7067" s="188">
        <v>10.42</v>
      </c>
      <c r="G7067" s="239" t="s">
        <v>2626</v>
      </c>
      <c r="H7067" s="240"/>
      <c r="I7067" s="241"/>
      <c r="J7067" s="188">
        <v>438.78</v>
      </c>
    </row>
    <row r="7068" spans="1:10" ht="14.25" customHeight="1" x14ac:dyDescent="0.25">
      <c r="A7068" s="239" t="s">
        <v>2625</v>
      </c>
      <c r="B7068" s="240"/>
      <c r="C7068" s="240"/>
      <c r="D7068" s="240"/>
      <c r="E7068" s="241"/>
      <c r="F7068" s="188">
        <v>12.38</v>
      </c>
      <c r="G7068" s="239" t="s">
        <v>2624</v>
      </c>
      <c r="H7068" s="240"/>
      <c r="I7068" s="241"/>
      <c r="J7068" s="188">
        <v>98.59</v>
      </c>
    </row>
    <row r="7069" spans="1:10" ht="14.25" customHeight="1" x14ac:dyDescent="0.25">
      <c r="A7069" s="239" t="s">
        <v>2623</v>
      </c>
      <c r="B7069" s="240"/>
      <c r="C7069" s="240"/>
      <c r="D7069" s="240"/>
      <c r="E7069" s="241"/>
      <c r="F7069" s="188">
        <v>22.8</v>
      </c>
      <c r="G7069" s="239" t="s">
        <v>2622</v>
      </c>
      <c r="H7069" s="240"/>
      <c r="I7069" s="241"/>
      <c r="J7069" s="188">
        <v>537.37</v>
      </c>
    </row>
    <row r="7070" spans="1:10" ht="14.25" customHeight="1" x14ac:dyDescent="0.25">
      <c r="A7070" s="196" t="s">
        <v>912</v>
      </c>
      <c r="B7070" s="196" t="s">
        <v>2630</v>
      </c>
      <c r="C7070" s="196" t="s">
        <v>2929</v>
      </c>
      <c r="D7070" s="233" t="s">
        <v>218</v>
      </c>
      <c r="E7070" s="234"/>
      <c r="F7070" s="234"/>
      <c r="G7070" s="234"/>
      <c r="H7070" s="234"/>
      <c r="I7070" s="235"/>
      <c r="J7070" s="196" t="s">
        <v>1576</v>
      </c>
    </row>
    <row r="7071" spans="1:10" ht="14.25" customHeight="1" x14ac:dyDescent="0.25">
      <c r="A7071" s="195" t="s">
        <v>74</v>
      </c>
      <c r="B7071" s="195" t="s">
        <v>75</v>
      </c>
      <c r="C7071" s="195" t="s">
        <v>29</v>
      </c>
      <c r="D7071" s="236" t="s">
        <v>30</v>
      </c>
      <c r="E7071" s="237"/>
      <c r="F7071" s="238"/>
      <c r="G7071" s="195" t="s">
        <v>2635</v>
      </c>
      <c r="H7071" s="195" t="s">
        <v>1465</v>
      </c>
      <c r="I7071" s="194" t="s">
        <v>2634</v>
      </c>
      <c r="J7071" s="193" t="s">
        <v>76</v>
      </c>
    </row>
    <row r="7072" spans="1:10" ht="14.25" customHeight="1" x14ac:dyDescent="0.25">
      <c r="A7072" s="192" t="s">
        <v>2631</v>
      </c>
      <c r="B7072" s="192" t="s">
        <v>2630</v>
      </c>
      <c r="C7072" s="192" t="s">
        <v>2646</v>
      </c>
      <c r="D7072" s="230" t="s">
        <v>2645</v>
      </c>
      <c r="E7072" s="231"/>
      <c r="F7072" s="232"/>
      <c r="G7072" s="192" t="s">
        <v>0</v>
      </c>
      <c r="H7072" s="191">
        <v>2.9842187999999998</v>
      </c>
      <c r="I7072" s="190">
        <v>6.46</v>
      </c>
      <c r="J7072" s="189">
        <v>42.15</v>
      </c>
    </row>
    <row r="7073" spans="1:10" ht="14.25" customHeight="1" x14ac:dyDescent="0.25">
      <c r="A7073" s="239" t="s">
        <v>2627</v>
      </c>
      <c r="B7073" s="240"/>
      <c r="C7073" s="240"/>
      <c r="D7073" s="240"/>
      <c r="E7073" s="241"/>
      <c r="F7073" s="188">
        <v>19.28</v>
      </c>
      <c r="G7073" s="239" t="s">
        <v>2626</v>
      </c>
      <c r="H7073" s="240"/>
      <c r="I7073" s="241"/>
      <c r="J7073" s="188">
        <v>64.73</v>
      </c>
    </row>
    <row r="7074" spans="1:10" ht="14.25" customHeight="1" x14ac:dyDescent="0.25">
      <c r="A7074" s="239" t="s">
        <v>2625</v>
      </c>
      <c r="B7074" s="240"/>
      <c r="C7074" s="240"/>
      <c r="D7074" s="240"/>
      <c r="E7074" s="241"/>
      <c r="F7074" s="188">
        <v>22.89</v>
      </c>
      <c r="G7074" s="239" t="s">
        <v>2624</v>
      </c>
      <c r="H7074" s="240"/>
      <c r="I7074" s="241"/>
      <c r="J7074" s="188">
        <v>14.54</v>
      </c>
    </row>
    <row r="7075" spans="1:10" ht="14.25" customHeight="1" x14ac:dyDescent="0.25">
      <c r="A7075" s="239" t="s">
        <v>2623</v>
      </c>
      <c r="B7075" s="240"/>
      <c r="C7075" s="240"/>
      <c r="D7075" s="240"/>
      <c r="E7075" s="241"/>
      <c r="F7075" s="188">
        <v>42.17</v>
      </c>
      <c r="G7075" s="239" t="s">
        <v>2622</v>
      </c>
      <c r="H7075" s="240"/>
      <c r="I7075" s="241"/>
      <c r="J7075" s="188">
        <v>79.27</v>
      </c>
    </row>
    <row r="7076" spans="1:10" ht="14.25" customHeight="1" x14ac:dyDescent="0.25">
      <c r="A7076" s="196" t="s">
        <v>913</v>
      </c>
      <c r="B7076" s="196" t="s">
        <v>2630</v>
      </c>
      <c r="C7076" s="196" t="s">
        <v>2928</v>
      </c>
      <c r="D7076" s="233" t="s">
        <v>222</v>
      </c>
      <c r="E7076" s="234"/>
      <c r="F7076" s="234"/>
      <c r="G7076" s="234"/>
      <c r="H7076" s="234"/>
      <c r="I7076" s="235"/>
      <c r="J7076" s="196" t="s">
        <v>1576</v>
      </c>
    </row>
    <row r="7077" spans="1:10" ht="14.25" customHeight="1" x14ac:dyDescent="0.25">
      <c r="A7077" s="195" t="s">
        <v>74</v>
      </c>
      <c r="B7077" s="195" t="s">
        <v>75</v>
      </c>
      <c r="C7077" s="195" t="s">
        <v>29</v>
      </c>
      <c r="D7077" s="236" t="s">
        <v>30</v>
      </c>
      <c r="E7077" s="237"/>
      <c r="F7077" s="238"/>
      <c r="G7077" s="195" t="s">
        <v>2635</v>
      </c>
      <c r="H7077" s="195" t="s">
        <v>1465</v>
      </c>
      <c r="I7077" s="194" t="s">
        <v>2634</v>
      </c>
      <c r="J7077" s="193" t="s">
        <v>76</v>
      </c>
    </row>
    <row r="7078" spans="1:10" ht="14.25" customHeight="1" x14ac:dyDescent="0.25">
      <c r="A7078" s="192" t="s">
        <v>2643</v>
      </c>
      <c r="B7078" s="192" t="s">
        <v>2630</v>
      </c>
      <c r="C7078" s="192" t="s">
        <v>2761</v>
      </c>
      <c r="D7078" s="230" t="s">
        <v>1909</v>
      </c>
      <c r="E7078" s="231"/>
      <c r="F7078" s="232"/>
      <c r="G7078" s="192" t="s">
        <v>1606</v>
      </c>
      <c r="H7078" s="191">
        <v>0.20208599999999999</v>
      </c>
      <c r="I7078" s="190">
        <v>4.8365999999999998</v>
      </c>
      <c r="J7078" s="189">
        <v>0.98</v>
      </c>
    </row>
    <row r="7079" spans="1:10" ht="14.25" customHeight="1" x14ac:dyDescent="0.25">
      <c r="A7079" s="192" t="s">
        <v>2643</v>
      </c>
      <c r="B7079" s="192" t="s">
        <v>2630</v>
      </c>
      <c r="C7079" s="192" t="s">
        <v>2760</v>
      </c>
      <c r="D7079" s="230" t="s">
        <v>1789</v>
      </c>
      <c r="E7079" s="231"/>
      <c r="F7079" s="232"/>
      <c r="G7079" s="192" t="s">
        <v>1606</v>
      </c>
      <c r="H7079" s="191">
        <v>0.17366400000000001</v>
      </c>
      <c r="I7079" s="190">
        <v>5.3712999999999997</v>
      </c>
      <c r="J7079" s="189">
        <v>0.93</v>
      </c>
    </row>
    <row r="7080" spans="1:10" ht="22.9" customHeight="1" x14ac:dyDescent="0.25">
      <c r="A7080" s="192" t="s">
        <v>2725</v>
      </c>
      <c r="B7080" s="192" t="s">
        <v>2630</v>
      </c>
      <c r="C7080" s="192" t="s">
        <v>2750</v>
      </c>
      <c r="D7080" s="230" t="s">
        <v>2123</v>
      </c>
      <c r="E7080" s="231"/>
      <c r="F7080" s="232"/>
      <c r="G7080" s="192" t="s">
        <v>1</v>
      </c>
      <c r="H7080" s="191">
        <v>2.6299999999999999E-5</v>
      </c>
      <c r="I7080" s="190">
        <v>10510.0375</v>
      </c>
      <c r="J7080" s="189">
        <v>0.28000000000000003</v>
      </c>
    </row>
    <row r="7081" spans="1:10" ht="32.65" customHeight="1" x14ac:dyDescent="0.25">
      <c r="A7081" s="192" t="s">
        <v>2725</v>
      </c>
      <c r="B7081" s="192" t="s">
        <v>2630</v>
      </c>
      <c r="C7081" s="192" t="s">
        <v>2927</v>
      </c>
      <c r="D7081" s="230" t="s">
        <v>2079</v>
      </c>
      <c r="E7081" s="231"/>
      <c r="F7081" s="232"/>
      <c r="G7081" s="192" t="s">
        <v>1</v>
      </c>
      <c r="H7081" s="191">
        <v>5.9999999999999997E-7</v>
      </c>
      <c r="I7081" s="190">
        <v>573715.01749999996</v>
      </c>
      <c r="J7081" s="189">
        <v>0.34</v>
      </c>
    </row>
    <row r="7082" spans="1:10" ht="32.65" customHeight="1" x14ac:dyDescent="0.25">
      <c r="A7082" s="192" t="s">
        <v>2725</v>
      </c>
      <c r="B7082" s="192" t="s">
        <v>2630</v>
      </c>
      <c r="C7082" s="192" t="s">
        <v>2926</v>
      </c>
      <c r="D7082" s="230" t="s">
        <v>2379</v>
      </c>
      <c r="E7082" s="231"/>
      <c r="F7082" s="232"/>
      <c r="G7082" s="192" t="s">
        <v>1</v>
      </c>
      <c r="H7082" s="191">
        <v>7.9999999999999996E-7</v>
      </c>
      <c r="I7082" s="190">
        <v>67606.718200000003</v>
      </c>
      <c r="J7082" s="189">
        <v>0.05</v>
      </c>
    </row>
    <row r="7083" spans="1:10" ht="14.25" customHeight="1" x14ac:dyDescent="0.25">
      <c r="A7083" s="192" t="s">
        <v>2631</v>
      </c>
      <c r="B7083" s="192" t="s">
        <v>2630</v>
      </c>
      <c r="C7083" s="192" t="s">
        <v>2925</v>
      </c>
      <c r="D7083" s="230" t="s">
        <v>2924</v>
      </c>
      <c r="E7083" s="231"/>
      <c r="F7083" s="232"/>
      <c r="G7083" s="192" t="s">
        <v>0</v>
      </c>
      <c r="H7083" s="191">
        <v>6.0000000000000001E-3</v>
      </c>
      <c r="I7083" s="190">
        <v>8.93</v>
      </c>
      <c r="J7083" s="189">
        <v>0.12</v>
      </c>
    </row>
    <row r="7084" spans="1:10" ht="14.25" customHeight="1" x14ac:dyDescent="0.25">
      <c r="A7084" s="192" t="s">
        <v>2631</v>
      </c>
      <c r="B7084" s="192" t="s">
        <v>2630</v>
      </c>
      <c r="C7084" s="192" t="s">
        <v>2739</v>
      </c>
      <c r="D7084" s="230" t="s">
        <v>2738</v>
      </c>
      <c r="E7084" s="231"/>
      <c r="F7084" s="232"/>
      <c r="G7084" s="192" t="s">
        <v>0</v>
      </c>
      <c r="H7084" s="191">
        <v>0.19620000000000001</v>
      </c>
      <c r="I7084" s="190">
        <v>9.89</v>
      </c>
      <c r="J7084" s="189">
        <v>4.24</v>
      </c>
    </row>
    <row r="7085" spans="1:10" ht="14.25" customHeight="1" x14ac:dyDescent="0.25">
      <c r="A7085" s="192" t="s">
        <v>2631</v>
      </c>
      <c r="B7085" s="192" t="s">
        <v>2630</v>
      </c>
      <c r="C7085" s="192" t="s">
        <v>2646</v>
      </c>
      <c r="D7085" s="230" t="s">
        <v>2645</v>
      </c>
      <c r="E7085" s="231"/>
      <c r="F7085" s="232"/>
      <c r="G7085" s="192" t="s">
        <v>0</v>
      </c>
      <c r="H7085" s="191">
        <v>0.57828060000000003</v>
      </c>
      <c r="I7085" s="190">
        <v>6.46</v>
      </c>
      <c r="J7085" s="189">
        <v>8.17</v>
      </c>
    </row>
    <row r="7086" spans="1:10" ht="14.25" customHeight="1" x14ac:dyDescent="0.25">
      <c r="A7086" s="239" t="s">
        <v>2627</v>
      </c>
      <c r="B7086" s="240"/>
      <c r="C7086" s="240"/>
      <c r="D7086" s="240"/>
      <c r="E7086" s="241"/>
      <c r="F7086" s="188">
        <v>5.73</v>
      </c>
      <c r="G7086" s="239" t="s">
        <v>2626</v>
      </c>
      <c r="H7086" s="240"/>
      <c r="I7086" s="241"/>
      <c r="J7086" s="188">
        <v>20.84</v>
      </c>
    </row>
    <row r="7087" spans="1:10" ht="14.25" customHeight="1" x14ac:dyDescent="0.25">
      <c r="A7087" s="239" t="s">
        <v>2625</v>
      </c>
      <c r="B7087" s="240"/>
      <c r="C7087" s="240"/>
      <c r="D7087" s="240"/>
      <c r="E7087" s="241"/>
      <c r="F7087" s="188">
        <v>6.8</v>
      </c>
      <c r="G7087" s="239" t="s">
        <v>2624</v>
      </c>
      <c r="H7087" s="240"/>
      <c r="I7087" s="241"/>
      <c r="J7087" s="188">
        <v>4.68</v>
      </c>
    </row>
    <row r="7088" spans="1:10" ht="14.25" customHeight="1" x14ac:dyDescent="0.25">
      <c r="A7088" s="239" t="s">
        <v>2623</v>
      </c>
      <c r="B7088" s="240"/>
      <c r="C7088" s="240"/>
      <c r="D7088" s="240"/>
      <c r="E7088" s="241"/>
      <c r="F7088" s="188">
        <v>12.53</v>
      </c>
      <c r="G7088" s="239" t="s">
        <v>2622</v>
      </c>
      <c r="H7088" s="240"/>
      <c r="I7088" s="241"/>
      <c r="J7088" s="188">
        <v>25.52</v>
      </c>
    </row>
    <row r="7089" spans="1:10" ht="14.25" customHeight="1" x14ac:dyDescent="0.25">
      <c r="A7089" s="196" t="s">
        <v>914</v>
      </c>
      <c r="B7089" s="196" t="s">
        <v>2630</v>
      </c>
      <c r="C7089" s="196" t="s">
        <v>2923</v>
      </c>
      <c r="D7089" s="233" t="s">
        <v>915</v>
      </c>
      <c r="E7089" s="234"/>
      <c r="F7089" s="234"/>
      <c r="G7089" s="234"/>
      <c r="H7089" s="234"/>
      <c r="I7089" s="235"/>
      <c r="J7089" s="196" t="s">
        <v>1</v>
      </c>
    </row>
    <row r="7090" spans="1:10" ht="14.25" customHeight="1" x14ac:dyDescent="0.25">
      <c r="A7090" s="195" t="s">
        <v>74</v>
      </c>
      <c r="B7090" s="195" t="s">
        <v>75</v>
      </c>
      <c r="C7090" s="195" t="s">
        <v>29</v>
      </c>
      <c r="D7090" s="236" t="s">
        <v>30</v>
      </c>
      <c r="E7090" s="237"/>
      <c r="F7090" s="238"/>
      <c r="G7090" s="195" t="s">
        <v>2635</v>
      </c>
      <c r="H7090" s="195" t="s">
        <v>1465</v>
      </c>
      <c r="I7090" s="194" t="s">
        <v>2634</v>
      </c>
      <c r="J7090" s="193" t="s">
        <v>76</v>
      </c>
    </row>
    <row r="7091" spans="1:10" ht="22.9" customHeight="1" x14ac:dyDescent="0.25">
      <c r="A7091" s="192" t="s">
        <v>2643</v>
      </c>
      <c r="B7091" s="192" t="s">
        <v>2630</v>
      </c>
      <c r="C7091" s="192" t="s">
        <v>2922</v>
      </c>
      <c r="D7091" s="230" t="s">
        <v>1900</v>
      </c>
      <c r="E7091" s="231"/>
      <c r="F7091" s="232"/>
      <c r="G7091" s="192" t="s">
        <v>1</v>
      </c>
      <c r="H7091" s="191">
        <v>1</v>
      </c>
      <c r="I7091" s="190">
        <v>50.869100000000003</v>
      </c>
      <c r="J7091" s="189">
        <v>50.87</v>
      </c>
    </row>
    <row r="7092" spans="1:10" ht="4.5" customHeight="1" x14ac:dyDescent="0.25"/>
    <row r="7093" spans="1:10" ht="11.25" customHeight="1" x14ac:dyDescent="0.25">
      <c r="A7093" s="242" t="s">
        <v>2621</v>
      </c>
      <c r="B7093" s="242"/>
      <c r="C7093" s="242"/>
      <c r="D7093" s="242"/>
      <c r="E7093" s="242"/>
      <c r="F7093" s="242"/>
      <c r="G7093" s="242"/>
      <c r="H7093" s="242"/>
      <c r="I7093" s="242"/>
      <c r="J7093" s="242"/>
    </row>
    <row r="7094" spans="1:10" ht="11.25" customHeight="1" x14ac:dyDescent="0.25">
      <c r="A7094" s="242" t="s">
        <v>2620</v>
      </c>
      <c r="B7094" s="242"/>
      <c r="C7094" s="242"/>
      <c r="D7094" s="242"/>
      <c r="E7094" s="242"/>
      <c r="F7094" s="242"/>
      <c r="G7094" s="242"/>
      <c r="H7094" s="242"/>
      <c r="I7094" s="242"/>
      <c r="J7094" s="242"/>
    </row>
    <row r="7095" spans="1:10" ht="11.25" customHeight="1" x14ac:dyDescent="0.25">
      <c r="A7095" s="242" t="s">
        <v>2619</v>
      </c>
      <c r="B7095" s="242"/>
      <c r="C7095" s="242"/>
      <c r="D7095" s="242"/>
      <c r="E7095" s="242"/>
      <c r="F7095" s="242"/>
      <c r="G7095" s="242"/>
      <c r="H7095" s="242"/>
      <c r="I7095" s="242"/>
      <c r="J7095" s="242"/>
    </row>
    <row r="7096" spans="1:10" ht="70.900000000000006" customHeight="1" x14ac:dyDescent="0.25"/>
    <row r="7097" spans="1:10" ht="14.25" customHeight="1" x14ac:dyDescent="0.25">
      <c r="A7097" s="210" t="s">
        <v>2673</v>
      </c>
      <c r="B7097" s="211"/>
      <c r="C7097" s="211"/>
      <c r="D7097" s="211"/>
      <c r="E7097" s="211"/>
      <c r="F7097" s="211"/>
      <c r="G7097" s="211"/>
      <c r="H7097" s="211"/>
      <c r="I7097" s="211"/>
      <c r="J7097" s="212"/>
    </row>
    <row r="7098" spans="1:10" ht="14.25" customHeight="1" x14ac:dyDescent="0.25">
      <c r="A7098" s="200" t="s">
        <v>2672</v>
      </c>
      <c r="B7098" s="213" t="s">
        <v>77</v>
      </c>
      <c r="C7098" s="214"/>
      <c r="D7098" s="214"/>
      <c r="E7098" s="214"/>
      <c r="F7098" s="214"/>
      <c r="G7098" s="214"/>
      <c r="H7098" s="215"/>
      <c r="I7098" s="197" t="s">
        <v>2671</v>
      </c>
      <c r="J7098" s="192" t="s">
        <v>2921</v>
      </c>
    </row>
    <row r="7099" spans="1:10" ht="14.25" customHeight="1" x14ac:dyDescent="0.25">
      <c r="A7099" s="200" t="s">
        <v>81</v>
      </c>
      <c r="B7099" s="213" t="s">
        <v>85</v>
      </c>
      <c r="C7099" s="214"/>
      <c r="D7099" s="214"/>
      <c r="E7099" s="214"/>
      <c r="F7099" s="214"/>
      <c r="G7099" s="214"/>
      <c r="H7099" s="215"/>
      <c r="I7099" s="197" t="s">
        <v>2669</v>
      </c>
      <c r="J7099" s="202">
        <v>45477</v>
      </c>
    </row>
    <row r="7100" spans="1:10" ht="14.25" customHeight="1" x14ac:dyDescent="0.25">
      <c r="A7100" s="199" t="s">
        <v>2668</v>
      </c>
      <c r="B7100" s="213" t="s">
        <v>2667</v>
      </c>
      <c r="C7100" s="214"/>
      <c r="D7100" s="214"/>
      <c r="E7100" s="214"/>
      <c r="F7100" s="214"/>
      <c r="G7100" s="214"/>
      <c r="H7100" s="215"/>
      <c r="I7100" s="216" t="s">
        <v>2666</v>
      </c>
      <c r="J7100" s="217"/>
    </row>
    <row r="7101" spans="1:10" ht="14.25" customHeight="1" x14ac:dyDescent="0.25">
      <c r="A7101" s="218" t="s">
        <v>2665</v>
      </c>
      <c r="B7101" s="221" t="s">
        <v>2664</v>
      </c>
      <c r="C7101" s="222"/>
      <c r="D7101" s="222"/>
      <c r="E7101" s="222"/>
      <c r="F7101" s="222"/>
      <c r="G7101" s="222"/>
      <c r="H7101" s="223"/>
      <c r="I7101" s="197" t="s">
        <v>2663</v>
      </c>
      <c r="J7101" s="192" t="s">
        <v>2662</v>
      </c>
    </row>
    <row r="7102" spans="1:10" ht="14.25" customHeight="1" x14ac:dyDescent="0.25">
      <c r="A7102" s="219"/>
      <c r="B7102" s="224"/>
      <c r="C7102" s="225"/>
      <c r="D7102" s="225"/>
      <c r="E7102" s="225"/>
      <c r="F7102" s="225"/>
      <c r="G7102" s="225"/>
      <c r="H7102" s="226"/>
      <c r="I7102" s="198" t="s">
        <v>2661</v>
      </c>
      <c r="J7102" s="192" t="s">
        <v>2660</v>
      </c>
    </row>
    <row r="7103" spans="1:10" ht="14.25" customHeight="1" x14ac:dyDescent="0.25">
      <c r="A7103" s="219"/>
      <c r="B7103" s="224"/>
      <c r="C7103" s="225"/>
      <c r="D7103" s="225"/>
      <c r="E7103" s="225"/>
      <c r="F7103" s="225"/>
      <c r="G7103" s="225"/>
      <c r="H7103" s="226"/>
      <c r="I7103" s="216" t="s">
        <v>27</v>
      </c>
      <c r="J7103" s="217"/>
    </row>
    <row r="7104" spans="1:10" ht="14.25" customHeight="1" x14ac:dyDescent="0.25">
      <c r="A7104" s="219"/>
      <c r="B7104" s="227"/>
      <c r="C7104" s="228"/>
      <c r="D7104" s="228"/>
      <c r="E7104" s="228"/>
      <c r="F7104" s="228"/>
      <c r="G7104" s="228"/>
      <c r="H7104" s="229"/>
      <c r="I7104" s="197" t="s">
        <v>2659</v>
      </c>
      <c r="J7104" s="192" t="s">
        <v>2658</v>
      </c>
    </row>
    <row r="7105" spans="1:10" ht="14.25" customHeight="1" x14ac:dyDescent="0.25">
      <c r="A7105" s="220"/>
      <c r="B7105" s="230" t="s">
        <v>2383</v>
      </c>
      <c r="C7105" s="231"/>
      <c r="D7105" s="232"/>
      <c r="E7105" s="230" t="s">
        <v>2383</v>
      </c>
      <c r="F7105" s="231"/>
      <c r="G7105" s="231"/>
      <c r="H7105" s="232"/>
      <c r="I7105" s="197" t="s">
        <v>2657</v>
      </c>
      <c r="J7105" s="192" t="s">
        <v>2383</v>
      </c>
    </row>
    <row r="7106" spans="1:10" ht="14.25" customHeight="1" x14ac:dyDescent="0.25">
      <c r="A7106" s="197" t="s">
        <v>2656</v>
      </c>
      <c r="B7106" s="230" t="s">
        <v>2655</v>
      </c>
      <c r="C7106" s="231"/>
      <c r="D7106" s="231"/>
      <c r="E7106" s="231"/>
      <c r="F7106" s="231"/>
      <c r="G7106" s="231"/>
      <c r="H7106" s="231"/>
      <c r="I7106" s="231"/>
      <c r="J7106" s="232"/>
    </row>
    <row r="7107" spans="1:10" ht="14.25" customHeight="1" x14ac:dyDescent="0.25">
      <c r="A7107" s="192" t="s">
        <v>2631</v>
      </c>
      <c r="B7107" s="192" t="s">
        <v>2630</v>
      </c>
      <c r="C7107" s="192" t="s">
        <v>2902</v>
      </c>
      <c r="D7107" s="230" t="s">
        <v>2901</v>
      </c>
      <c r="E7107" s="231"/>
      <c r="F7107" s="232"/>
      <c r="G7107" s="192" t="s">
        <v>0</v>
      </c>
      <c r="H7107" s="191">
        <v>0.1581738</v>
      </c>
      <c r="I7107" s="190">
        <v>6.46</v>
      </c>
      <c r="J7107" s="189">
        <v>2.23</v>
      </c>
    </row>
    <row r="7108" spans="1:10" ht="14.25" customHeight="1" x14ac:dyDescent="0.25">
      <c r="A7108" s="192" t="s">
        <v>2631</v>
      </c>
      <c r="B7108" s="192" t="s">
        <v>2630</v>
      </c>
      <c r="C7108" s="192" t="s">
        <v>2870</v>
      </c>
      <c r="D7108" s="230" t="s">
        <v>2869</v>
      </c>
      <c r="E7108" s="231"/>
      <c r="F7108" s="232"/>
      <c r="G7108" s="192" t="s">
        <v>0</v>
      </c>
      <c r="H7108" s="191">
        <v>0.1581738</v>
      </c>
      <c r="I7108" s="190">
        <v>8.93</v>
      </c>
      <c r="J7108" s="189">
        <v>3.09</v>
      </c>
    </row>
    <row r="7109" spans="1:10" ht="14.25" customHeight="1" x14ac:dyDescent="0.25">
      <c r="A7109" s="239" t="s">
        <v>2627</v>
      </c>
      <c r="B7109" s="240"/>
      <c r="C7109" s="240"/>
      <c r="D7109" s="240"/>
      <c r="E7109" s="241"/>
      <c r="F7109" s="188">
        <v>2.4300000000000002</v>
      </c>
      <c r="G7109" s="239" t="s">
        <v>2626</v>
      </c>
      <c r="H7109" s="240"/>
      <c r="I7109" s="241"/>
      <c r="J7109" s="188">
        <v>58.74</v>
      </c>
    </row>
    <row r="7110" spans="1:10" ht="14.25" customHeight="1" x14ac:dyDescent="0.25">
      <c r="A7110" s="239" t="s">
        <v>2625</v>
      </c>
      <c r="B7110" s="240"/>
      <c r="C7110" s="240"/>
      <c r="D7110" s="240"/>
      <c r="E7110" s="241"/>
      <c r="F7110" s="188">
        <v>2.9</v>
      </c>
      <c r="G7110" s="239" t="s">
        <v>2624</v>
      </c>
      <c r="H7110" s="240"/>
      <c r="I7110" s="241"/>
      <c r="J7110" s="188">
        <v>13.2</v>
      </c>
    </row>
    <row r="7111" spans="1:10" ht="14.25" customHeight="1" x14ac:dyDescent="0.25">
      <c r="A7111" s="239" t="s">
        <v>2623</v>
      </c>
      <c r="B7111" s="240"/>
      <c r="C7111" s="240"/>
      <c r="D7111" s="240"/>
      <c r="E7111" s="241"/>
      <c r="F7111" s="188">
        <v>5.33</v>
      </c>
      <c r="G7111" s="239" t="s">
        <v>2622</v>
      </c>
      <c r="H7111" s="240"/>
      <c r="I7111" s="241"/>
      <c r="J7111" s="188">
        <v>71.94</v>
      </c>
    </row>
    <row r="7112" spans="1:10" ht="14.25" customHeight="1" x14ac:dyDescent="0.25">
      <c r="A7112" s="196" t="s">
        <v>916</v>
      </c>
      <c r="B7112" s="196" t="s">
        <v>2630</v>
      </c>
      <c r="C7112" s="196" t="s">
        <v>2920</v>
      </c>
      <c r="D7112" s="233" t="s">
        <v>917</v>
      </c>
      <c r="E7112" s="234"/>
      <c r="F7112" s="234"/>
      <c r="G7112" s="234"/>
      <c r="H7112" s="234"/>
      <c r="I7112" s="235"/>
      <c r="J7112" s="196" t="s">
        <v>10</v>
      </c>
    </row>
    <row r="7113" spans="1:10" ht="14.25" customHeight="1" x14ac:dyDescent="0.25">
      <c r="A7113" s="195" t="s">
        <v>74</v>
      </c>
      <c r="B7113" s="195" t="s">
        <v>75</v>
      </c>
      <c r="C7113" s="195" t="s">
        <v>29</v>
      </c>
      <c r="D7113" s="236" t="s">
        <v>30</v>
      </c>
      <c r="E7113" s="237"/>
      <c r="F7113" s="238"/>
      <c r="G7113" s="195" t="s">
        <v>2635</v>
      </c>
      <c r="H7113" s="195" t="s">
        <v>1465</v>
      </c>
      <c r="I7113" s="194" t="s">
        <v>2634</v>
      </c>
      <c r="J7113" s="193" t="s">
        <v>76</v>
      </c>
    </row>
    <row r="7114" spans="1:10" ht="22.9" customHeight="1" x14ac:dyDescent="0.25">
      <c r="A7114" s="192" t="s">
        <v>2643</v>
      </c>
      <c r="B7114" s="192" t="s">
        <v>2630</v>
      </c>
      <c r="C7114" s="192" t="s">
        <v>2905</v>
      </c>
      <c r="D7114" s="230" t="s">
        <v>1941</v>
      </c>
      <c r="E7114" s="231"/>
      <c r="F7114" s="232"/>
      <c r="G7114" s="192" t="s">
        <v>1</v>
      </c>
      <c r="H7114" s="191">
        <v>0.5</v>
      </c>
      <c r="I7114" s="190">
        <v>1.2638</v>
      </c>
      <c r="J7114" s="189">
        <v>0.63</v>
      </c>
    </row>
    <row r="7115" spans="1:10" ht="22.9" customHeight="1" x14ac:dyDescent="0.25">
      <c r="A7115" s="192" t="s">
        <v>2643</v>
      </c>
      <c r="B7115" s="192" t="s">
        <v>2630</v>
      </c>
      <c r="C7115" s="192" t="s">
        <v>2915</v>
      </c>
      <c r="D7115" s="230" t="s">
        <v>1971</v>
      </c>
      <c r="E7115" s="231"/>
      <c r="F7115" s="232"/>
      <c r="G7115" s="192" t="s">
        <v>1</v>
      </c>
      <c r="H7115" s="191">
        <v>0.5</v>
      </c>
      <c r="I7115" s="190">
        <v>0.74529999999999996</v>
      </c>
      <c r="J7115" s="189">
        <v>0.37</v>
      </c>
    </row>
    <row r="7116" spans="1:10" ht="14.25" customHeight="1" x14ac:dyDescent="0.25">
      <c r="A7116" s="192" t="s">
        <v>2643</v>
      </c>
      <c r="B7116" s="192" t="s">
        <v>2630</v>
      </c>
      <c r="C7116" s="192" t="s">
        <v>2919</v>
      </c>
      <c r="D7116" s="230" t="s">
        <v>1905</v>
      </c>
      <c r="E7116" s="231"/>
      <c r="F7116" s="232"/>
      <c r="G7116" s="192" t="s">
        <v>10</v>
      </c>
      <c r="H7116" s="191">
        <v>1.05</v>
      </c>
      <c r="I7116" s="190">
        <v>14.4773</v>
      </c>
      <c r="J7116" s="189">
        <v>15.2</v>
      </c>
    </row>
    <row r="7117" spans="1:10" ht="22.9" customHeight="1" x14ac:dyDescent="0.25">
      <c r="A7117" s="192" t="s">
        <v>2643</v>
      </c>
      <c r="B7117" s="192" t="s">
        <v>2630</v>
      </c>
      <c r="C7117" s="192" t="s">
        <v>2913</v>
      </c>
      <c r="D7117" s="230" t="s">
        <v>1737</v>
      </c>
      <c r="E7117" s="231"/>
      <c r="F7117" s="232"/>
      <c r="G7117" s="192" t="s">
        <v>1</v>
      </c>
      <c r="H7117" s="191">
        <v>0.5</v>
      </c>
      <c r="I7117" s="190">
        <v>6.6108000000000002</v>
      </c>
      <c r="J7117" s="189">
        <v>3.31</v>
      </c>
    </row>
    <row r="7118" spans="1:10" ht="14.25" customHeight="1" x14ac:dyDescent="0.25">
      <c r="A7118" s="192" t="s">
        <v>2631</v>
      </c>
      <c r="B7118" s="192" t="s">
        <v>2630</v>
      </c>
      <c r="C7118" s="192" t="s">
        <v>2902</v>
      </c>
      <c r="D7118" s="230" t="s">
        <v>2901</v>
      </c>
      <c r="E7118" s="231"/>
      <c r="F7118" s="232"/>
      <c r="G7118" s="192" t="s">
        <v>0</v>
      </c>
      <c r="H7118" s="191">
        <v>0.2123574</v>
      </c>
      <c r="I7118" s="190">
        <v>6.46</v>
      </c>
      <c r="J7118" s="189">
        <v>3</v>
      </c>
    </row>
    <row r="7119" spans="1:10" ht="14.25" customHeight="1" x14ac:dyDescent="0.25">
      <c r="A7119" s="192" t="s">
        <v>2631</v>
      </c>
      <c r="B7119" s="192" t="s">
        <v>2630</v>
      </c>
      <c r="C7119" s="192" t="s">
        <v>2870</v>
      </c>
      <c r="D7119" s="230" t="s">
        <v>2869</v>
      </c>
      <c r="E7119" s="231"/>
      <c r="F7119" s="232"/>
      <c r="G7119" s="192" t="s">
        <v>0</v>
      </c>
      <c r="H7119" s="191">
        <v>0.2123574</v>
      </c>
      <c r="I7119" s="190">
        <v>8.93</v>
      </c>
      <c r="J7119" s="189">
        <v>4.1500000000000004</v>
      </c>
    </row>
    <row r="7120" spans="1:10" ht="14.25" customHeight="1" x14ac:dyDescent="0.25">
      <c r="A7120" s="239" t="s">
        <v>2627</v>
      </c>
      <c r="B7120" s="240"/>
      <c r="C7120" s="240"/>
      <c r="D7120" s="240"/>
      <c r="E7120" s="241"/>
      <c r="F7120" s="188">
        <v>3.27</v>
      </c>
      <c r="G7120" s="239" t="s">
        <v>2626</v>
      </c>
      <c r="H7120" s="240"/>
      <c r="I7120" s="241"/>
      <c r="J7120" s="188">
        <v>30.08</v>
      </c>
    </row>
    <row r="7121" spans="1:10" ht="14.25" customHeight="1" x14ac:dyDescent="0.25">
      <c r="A7121" s="239" t="s">
        <v>2625</v>
      </c>
      <c r="B7121" s="240"/>
      <c r="C7121" s="240"/>
      <c r="D7121" s="240"/>
      <c r="E7121" s="241"/>
      <c r="F7121" s="188">
        <v>3.87</v>
      </c>
      <c r="G7121" s="239" t="s">
        <v>2624</v>
      </c>
      <c r="H7121" s="240"/>
      <c r="I7121" s="241"/>
      <c r="J7121" s="188">
        <v>6.76</v>
      </c>
    </row>
    <row r="7122" spans="1:10" ht="14.25" customHeight="1" x14ac:dyDescent="0.25">
      <c r="A7122" s="239" t="s">
        <v>2623</v>
      </c>
      <c r="B7122" s="240"/>
      <c r="C7122" s="240"/>
      <c r="D7122" s="240"/>
      <c r="E7122" s="241"/>
      <c r="F7122" s="188">
        <v>7.14</v>
      </c>
      <c r="G7122" s="239" t="s">
        <v>2622</v>
      </c>
      <c r="H7122" s="240"/>
      <c r="I7122" s="241"/>
      <c r="J7122" s="188">
        <v>36.840000000000003</v>
      </c>
    </row>
    <row r="7123" spans="1:10" ht="14.25" customHeight="1" x14ac:dyDescent="0.25">
      <c r="A7123" s="196" t="s">
        <v>918</v>
      </c>
      <c r="B7123" s="196" t="s">
        <v>2630</v>
      </c>
      <c r="C7123" s="196" t="s">
        <v>2918</v>
      </c>
      <c r="D7123" s="233" t="s">
        <v>919</v>
      </c>
      <c r="E7123" s="234"/>
      <c r="F7123" s="234"/>
      <c r="G7123" s="234"/>
      <c r="H7123" s="234"/>
      <c r="I7123" s="235"/>
      <c r="J7123" s="196" t="s">
        <v>10</v>
      </c>
    </row>
    <row r="7124" spans="1:10" ht="14.25" customHeight="1" x14ac:dyDescent="0.25">
      <c r="A7124" s="195" t="s">
        <v>74</v>
      </c>
      <c r="B7124" s="195" t="s">
        <v>75</v>
      </c>
      <c r="C7124" s="195" t="s">
        <v>29</v>
      </c>
      <c r="D7124" s="236" t="s">
        <v>30</v>
      </c>
      <c r="E7124" s="237"/>
      <c r="F7124" s="238"/>
      <c r="G7124" s="195" t="s">
        <v>2635</v>
      </c>
      <c r="H7124" s="195" t="s">
        <v>1465</v>
      </c>
      <c r="I7124" s="194" t="s">
        <v>2634</v>
      </c>
      <c r="J7124" s="193" t="s">
        <v>76</v>
      </c>
    </row>
    <row r="7125" spans="1:10" ht="22.9" customHeight="1" x14ac:dyDescent="0.25">
      <c r="A7125" s="192" t="s">
        <v>2643</v>
      </c>
      <c r="B7125" s="192" t="s">
        <v>2630</v>
      </c>
      <c r="C7125" s="192" t="s">
        <v>2905</v>
      </c>
      <c r="D7125" s="230" t="s">
        <v>1941</v>
      </c>
      <c r="E7125" s="231"/>
      <c r="F7125" s="232"/>
      <c r="G7125" s="192" t="s">
        <v>1</v>
      </c>
      <c r="H7125" s="191">
        <v>0.66669999999999996</v>
      </c>
      <c r="I7125" s="190">
        <v>1.2638</v>
      </c>
      <c r="J7125" s="189">
        <v>0.84</v>
      </c>
    </row>
    <row r="7126" spans="1:10" ht="22.9" customHeight="1" x14ac:dyDescent="0.25">
      <c r="A7126" s="192" t="s">
        <v>2643</v>
      </c>
      <c r="B7126" s="192" t="s">
        <v>2630</v>
      </c>
      <c r="C7126" s="192" t="s">
        <v>2915</v>
      </c>
      <c r="D7126" s="230" t="s">
        <v>1971</v>
      </c>
      <c r="E7126" s="231"/>
      <c r="F7126" s="232"/>
      <c r="G7126" s="192" t="s">
        <v>1</v>
      </c>
      <c r="H7126" s="191">
        <v>0.66669999999999996</v>
      </c>
      <c r="I7126" s="190">
        <v>0.74529999999999996</v>
      </c>
      <c r="J7126" s="189">
        <v>0.5</v>
      </c>
    </row>
    <row r="7127" spans="1:10" ht="14.25" customHeight="1" x14ac:dyDescent="0.25">
      <c r="A7127" s="192" t="s">
        <v>2643</v>
      </c>
      <c r="B7127" s="192" t="s">
        <v>2630</v>
      </c>
      <c r="C7127" s="192" t="s">
        <v>2917</v>
      </c>
      <c r="D7127" s="230" t="s">
        <v>1648</v>
      </c>
      <c r="E7127" s="231"/>
      <c r="F7127" s="232"/>
      <c r="G7127" s="192" t="s">
        <v>10</v>
      </c>
      <c r="H7127" s="191">
        <v>1.05</v>
      </c>
      <c r="I7127" s="190">
        <v>30.3886</v>
      </c>
      <c r="J7127" s="189">
        <v>31.91</v>
      </c>
    </row>
    <row r="7128" spans="1:10" ht="22.9" customHeight="1" x14ac:dyDescent="0.25">
      <c r="A7128" s="192" t="s">
        <v>2643</v>
      </c>
      <c r="B7128" s="192" t="s">
        <v>2630</v>
      </c>
      <c r="C7128" s="192" t="s">
        <v>2913</v>
      </c>
      <c r="D7128" s="230" t="s">
        <v>1737</v>
      </c>
      <c r="E7128" s="231"/>
      <c r="F7128" s="232"/>
      <c r="G7128" s="192" t="s">
        <v>1</v>
      </c>
      <c r="H7128" s="191">
        <v>0.66669999999999996</v>
      </c>
      <c r="I7128" s="190">
        <v>6.6108000000000002</v>
      </c>
      <c r="J7128" s="189">
        <v>4.41</v>
      </c>
    </row>
    <row r="7129" spans="1:10" ht="14.25" customHeight="1" x14ac:dyDescent="0.25">
      <c r="A7129" s="192" t="s">
        <v>2631</v>
      </c>
      <c r="B7129" s="192" t="s">
        <v>2630</v>
      </c>
      <c r="C7129" s="192" t="s">
        <v>2902</v>
      </c>
      <c r="D7129" s="230" t="s">
        <v>2901</v>
      </c>
      <c r="E7129" s="231"/>
      <c r="F7129" s="232"/>
      <c r="G7129" s="192" t="s">
        <v>0</v>
      </c>
      <c r="H7129" s="191">
        <v>0.3863703</v>
      </c>
      <c r="I7129" s="190">
        <v>6.46</v>
      </c>
      <c r="J7129" s="189">
        <v>5.46</v>
      </c>
    </row>
    <row r="7130" spans="1:10" ht="14.25" customHeight="1" x14ac:dyDescent="0.25">
      <c r="A7130" s="192" t="s">
        <v>2631</v>
      </c>
      <c r="B7130" s="192" t="s">
        <v>2630</v>
      </c>
      <c r="C7130" s="192" t="s">
        <v>2870</v>
      </c>
      <c r="D7130" s="230" t="s">
        <v>2869</v>
      </c>
      <c r="E7130" s="231"/>
      <c r="F7130" s="232"/>
      <c r="G7130" s="192" t="s">
        <v>0</v>
      </c>
      <c r="H7130" s="191">
        <v>0.3863703</v>
      </c>
      <c r="I7130" s="190">
        <v>8.93</v>
      </c>
      <c r="J7130" s="189">
        <v>7.54</v>
      </c>
    </row>
    <row r="7131" spans="1:10" ht="14.25" customHeight="1" x14ac:dyDescent="0.25">
      <c r="A7131" s="239" t="s">
        <v>2627</v>
      </c>
      <c r="B7131" s="240"/>
      <c r="C7131" s="240"/>
      <c r="D7131" s="240"/>
      <c r="E7131" s="241"/>
      <c r="F7131" s="188">
        <v>5.94</v>
      </c>
      <c r="G7131" s="239" t="s">
        <v>2626</v>
      </c>
      <c r="H7131" s="240"/>
      <c r="I7131" s="241"/>
      <c r="J7131" s="188">
        <v>56.89</v>
      </c>
    </row>
    <row r="7132" spans="1:10" ht="14.25" customHeight="1" x14ac:dyDescent="0.25">
      <c r="A7132" s="239" t="s">
        <v>2625</v>
      </c>
      <c r="B7132" s="240"/>
      <c r="C7132" s="240"/>
      <c r="D7132" s="240"/>
      <c r="E7132" s="241"/>
      <c r="F7132" s="188">
        <v>7.06</v>
      </c>
      <c r="G7132" s="239" t="s">
        <v>2624</v>
      </c>
      <c r="H7132" s="240"/>
      <c r="I7132" s="241"/>
      <c r="J7132" s="188">
        <v>12.78</v>
      </c>
    </row>
    <row r="7133" spans="1:10" ht="14.25" customHeight="1" x14ac:dyDescent="0.25">
      <c r="A7133" s="239" t="s">
        <v>2623</v>
      </c>
      <c r="B7133" s="240"/>
      <c r="C7133" s="240"/>
      <c r="D7133" s="240"/>
      <c r="E7133" s="241"/>
      <c r="F7133" s="188">
        <v>13</v>
      </c>
      <c r="G7133" s="239" t="s">
        <v>2622</v>
      </c>
      <c r="H7133" s="240"/>
      <c r="I7133" s="241"/>
      <c r="J7133" s="188">
        <v>69.67</v>
      </c>
    </row>
    <row r="7134" spans="1:10" ht="14.25" customHeight="1" x14ac:dyDescent="0.25">
      <c r="A7134" s="196" t="s">
        <v>920</v>
      </c>
      <c r="B7134" s="196" t="s">
        <v>2630</v>
      </c>
      <c r="C7134" s="196" t="s">
        <v>2916</v>
      </c>
      <c r="D7134" s="233" t="s">
        <v>921</v>
      </c>
      <c r="E7134" s="234"/>
      <c r="F7134" s="234"/>
      <c r="G7134" s="234"/>
      <c r="H7134" s="234"/>
      <c r="I7134" s="235"/>
      <c r="J7134" s="196" t="s">
        <v>10</v>
      </c>
    </row>
    <row r="7135" spans="1:10" ht="14.25" customHeight="1" x14ac:dyDescent="0.25">
      <c r="A7135" s="195" t="s">
        <v>74</v>
      </c>
      <c r="B7135" s="195" t="s">
        <v>75</v>
      </c>
      <c r="C7135" s="195" t="s">
        <v>29</v>
      </c>
      <c r="D7135" s="236" t="s">
        <v>30</v>
      </c>
      <c r="E7135" s="237"/>
      <c r="F7135" s="238"/>
      <c r="G7135" s="195" t="s">
        <v>2635</v>
      </c>
      <c r="H7135" s="195" t="s">
        <v>1465</v>
      </c>
      <c r="I7135" s="194" t="s">
        <v>2634</v>
      </c>
      <c r="J7135" s="193" t="s">
        <v>76</v>
      </c>
    </row>
    <row r="7136" spans="1:10" ht="22.9" customHeight="1" x14ac:dyDescent="0.25">
      <c r="A7136" s="192" t="s">
        <v>2643</v>
      </c>
      <c r="B7136" s="192" t="s">
        <v>2630</v>
      </c>
      <c r="C7136" s="192" t="s">
        <v>2905</v>
      </c>
      <c r="D7136" s="230" t="s">
        <v>1941</v>
      </c>
      <c r="E7136" s="231"/>
      <c r="F7136" s="232"/>
      <c r="G7136" s="192" t="s">
        <v>1</v>
      </c>
      <c r="H7136" s="191">
        <v>0.66669999999999996</v>
      </c>
      <c r="I7136" s="190">
        <v>1.2638</v>
      </c>
      <c r="J7136" s="189">
        <v>0.84</v>
      </c>
    </row>
    <row r="7137" spans="1:10" ht="22.9" customHeight="1" x14ac:dyDescent="0.25">
      <c r="A7137" s="192" t="s">
        <v>2643</v>
      </c>
      <c r="B7137" s="192" t="s">
        <v>2630</v>
      </c>
      <c r="C7137" s="192" t="s">
        <v>2915</v>
      </c>
      <c r="D7137" s="230" t="s">
        <v>1971</v>
      </c>
      <c r="E7137" s="231"/>
      <c r="F7137" s="232"/>
      <c r="G7137" s="192" t="s">
        <v>1</v>
      </c>
      <c r="H7137" s="191">
        <v>0.66669999999999996</v>
      </c>
      <c r="I7137" s="190">
        <v>0.74529999999999996</v>
      </c>
      <c r="J7137" s="189">
        <v>0.5</v>
      </c>
    </row>
    <row r="7138" spans="1:10" ht="14.25" customHeight="1" x14ac:dyDescent="0.25">
      <c r="A7138" s="192" t="s">
        <v>2643</v>
      </c>
      <c r="B7138" s="192" t="s">
        <v>2630</v>
      </c>
      <c r="C7138" s="192" t="s">
        <v>2914</v>
      </c>
      <c r="D7138" s="230" t="s">
        <v>1640</v>
      </c>
      <c r="E7138" s="231"/>
      <c r="F7138" s="232"/>
      <c r="G7138" s="192" t="s">
        <v>10</v>
      </c>
      <c r="H7138" s="191">
        <v>1.05</v>
      </c>
      <c r="I7138" s="190">
        <v>43.286099999999998</v>
      </c>
      <c r="J7138" s="189">
        <v>45.45</v>
      </c>
    </row>
    <row r="7139" spans="1:10" ht="22.9" customHeight="1" x14ac:dyDescent="0.25">
      <c r="A7139" s="192" t="s">
        <v>2643</v>
      </c>
      <c r="B7139" s="192" t="s">
        <v>2630</v>
      </c>
      <c r="C7139" s="192" t="s">
        <v>2913</v>
      </c>
      <c r="D7139" s="230" t="s">
        <v>1737</v>
      </c>
      <c r="E7139" s="231"/>
      <c r="F7139" s="232"/>
      <c r="G7139" s="192" t="s">
        <v>1</v>
      </c>
      <c r="H7139" s="191">
        <v>0.66669999999999996</v>
      </c>
      <c r="I7139" s="190">
        <v>6.6108000000000002</v>
      </c>
      <c r="J7139" s="189">
        <v>4.41</v>
      </c>
    </row>
    <row r="7140" spans="1:10" ht="14.25" customHeight="1" x14ac:dyDescent="0.25">
      <c r="A7140" s="192" t="s">
        <v>2631</v>
      </c>
      <c r="B7140" s="192" t="s">
        <v>2630</v>
      </c>
      <c r="C7140" s="192" t="s">
        <v>2902</v>
      </c>
      <c r="D7140" s="230" t="s">
        <v>2901</v>
      </c>
      <c r="E7140" s="231"/>
      <c r="F7140" s="232"/>
      <c r="G7140" s="192" t="s">
        <v>0</v>
      </c>
      <c r="H7140" s="191">
        <v>0.4529223</v>
      </c>
      <c r="I7140" s="190">
        <v>6.46</v>
      </c>
      <c r="J7140" s="189">
        <v>6.4</v>
      </c>
    </row>
    <row r="7141" spans="1:10" ht="14.25" customHeight="1" x14ac:dyDescent="0.25">
      <c r="A7141" s="192" t="s">
        <v>2631</v>
      </c>
      <c r="B7141" s="192" t="s">
        <v>2630</v>
      </c>
      <c r="C7141" s="192" t="s">
        <v>2870</v>
      </c>
      <c r="D7141" s="230" t="s">
        <v>2869</v>
      </c>
      <c r="E7141" s="231"/>
      <c r="F7141" s="232"/>
      <c r="G7141" s="192" t="s">
        <v>0</v>
      </c>
      <c r="H7141" s="191">
        <v>0.4529223</v>
      </c>
      <c r="I7141" s="190">
        <v>8.93</v>
      </c>
      <c r="J7141" s="189">
        <v>8.84</v>
      </c>
    </row>
    <row r="7142" spans="1:10" ht="14.25" customHeight="1" x14ac:dyDescent="0.25">
      <c r="A7142" s="239" t="s">
        <v>2627</v>
      </c>
      <c r="B7142" s="240"/>
      <c r="C7142" s="240"/>
      <c r="D7142" s="240"/>
      <c r="E7142" s="241"/>
      <c r="F7142" s="188">
        <v>6.97</v>
      </c>
      <c r="G7142" s="239" t="s">
        <v>2626</v>
      </c>
      <c r="H7142" s="240"/>
      <c r="I7142" s="241"/>
      <c r="J7142" s="188">
        <v>73.75</v>
      </c>
    </row>
    <row r="7143" spans="1:10" ht="14.25" customHeight="1" x14ac:dyDescent="0.25">
      <c r="A7143" s="239" t="s">
        <v>2625</v>
      </c>
      <c r="B7143" s="240"/>
      <c r="C7143" s="240"/>
      <c r="D7143" s="240"/>
      <c r="E7143" s="241"/>
      <c r="F7143" s="188">
        <v>8.27</v>
      </c>
      <c r="G7143" s="239" t="s">
        <v>2624</v>
      </c>
      <c r="H7143" s="240"/>
      <c r="I7143" s="241"/>
      <c r="J7143" s="188">
        <v>16.57</v>
      </c>
    </row>
    <row r="7144" spans="1:10" ht="14.25" customHeight="1" x14ac:dyDescent="0.25">
      <c r="A7144" s="239" t="s">
        <v>2623</v>
      </c>
      <c r="B7144" s="240"/>
      <c r="C7144" s="240"/>
      <c r="D7144" s="240"/>
      <c r="E7144" s="241"/>
      <c r="F7144" s="188">
        <v>15.24</v>
      </c>
      <c r="G7144" s="239" t="s">
        <v>2622</v>
      </c>
      <c r="H7144" s="240"/>
      <c r="I7144" s="241"/>
      <c r="J7144" s="188">
        <v>90.32</v>
      </c>
    </row>
    <row r="7145" spans="1:10" ht="14.25" customHeight="1" x14ac:dyDescent="0.25">
      <c r="A7145" s="196" t="s">
        <v>922</v>
      </c>
      <c r="B7145" s="196" t="s">
        <v>2630</v>
      </c>
      <c r="C7145" s="196" t="s">
        <v>2912</v>
      </c>
      <c r="D7145" s="233" t="s">
        <v>923</v>
      </c>
      <c r="E7145" s="234"/>
      <c r="F7145" s="234"/>
      <c r="G7145" s="234"/>
      <c r="H7145" s="234"/>
      <c r="I7145" s="235"/>
      <c r="J7145" s="196" t="s">
        <v>1</v>
      </c>
    </row>
    <row r="7146" spans="1:10" ht="14.25" customHeight="1" x14ac:dyDescent="0.25">
      <c r="A7146" s="195" t="s">
        <v>74</v>
      </c>
      <c r="B7146" s="195" t="s">
        <v>75</v>
      </c>
      <c r="C7146" s="195" t="s">
        <v>29</v>
      </c>
      <c r="D7146" s="236" t="s">
        <v>30</v>
      </c>
      <c r="E7146" s="237"/>
      <c r="F7146" s="238"/>
      <c r="G7146" s="195" t="s">
        <v>2635</v>
      </c>
      <c r="H7146" s="195" t="s">
        <v>1465</v>
      </c>
      <c r="I7146" s="194" t="s">
        <v>2634</v>
      </c>
      <c r="J7146" s="193" t="s">
        <v>76</v>
      </c>
    </row>
    <row r="7147" spans="1:10" ht="14.25" customHeight="1" x14ac:dyDescent="0.25">
      <c r="A7147" s="192" t="s">
        <v>2643</v>
      </c>
      <c r="B7147" s="192" t="s">
        <v>2630</v>
      </c>
      <c r="C7147" s="192" t="s">
        <v>2702</v>
      </c>
      <c r="D7147" s="230" t="s">
        <v>1597</v>
      </c>
      <c r="E7147" s="231"/>
      <c r="F7147" s="232"/>
      <c r="G7147" s="192" t="s">
        <v>1575</v>
      </c>
      <c r="H7147" s="191">
        <v>1.5509999999999999E-2</v>
      </c>
      <c r="I7147" s="190">
        <v>78.9893</v>
      </c>
      <c r="J7147" s="189">
        <v>1.23</v>
      </c>
    </row>
    <row r="7148" spans="1:10" ht="14.25" customHeight="1" x14ac:dyDescent="0.25">
      <c r="A7148" s="192" t="s">
        <v>2643</v>
      </c>
      <c r="B7148" s="192" t="s">
        <v>2630</v>
      </c>
      <c r="C7148" s="192" t="s">
        <v>2761</v>
      </c>
      <c r="D7148" s="230" t="s">
        <v>1909</v>
      </c>
      <c r="E7148" s="231"/>
      <c r="F7148" s="232"/>
      <c r="G7148" s="192" t="s">
        <v>1606</v>
      </c>
      <c r="H7148" s="191">
        <v>1.0428E-3</v>
      </c>
      <c r="I7148" s="190">
        <v>4.8365999999999998</v>
      </c>
      <c r="J7148" s="189">
        <v>0.01</v>
      </c>
    </row>
    <row r="7149" spans="1:10" ht="22.9" customHeight="1" x14ac:dyDescent="0.25">
      <c r="A7149" s="192" t="s">
        <v>2643</v>
      </c>
      <c r="B7149" s="192" t="s">
        <v>2630</v>
      </c>
      <c r="C7149" s="192" t="s">
        <v>2911</v>
      </c>
      <c r="D7149" s="230" t="s">
        <v>1970</v>
      </c>
      <c r="E7149" s="231"/>
      <c r="F7149" s="232"/>
      <c r="G7149" s="192" t="s">
        <v>1</v>
      </c>
      <c r="H7149" s="191">
        <v>1</v>
      </c>
      <c r="I7149" s="190">
        <v>41.195900000000002</v>
      </c>
      <c r="J7149" s="189">
        <v>41.2</v>
      </c>
    </row>
    <row r="7150" spans="1:10" ht="22.9" customHeight="1" x14ac:dyDescent="0.25">
      <c r="A7150" s="192" t="s">
        <v>2725</v>
      </c>
      <c r="B7150" s="192" t="s">
        <v>2630</v>
      </c>
      <c r="C7150" s="192" t="s">
        <v>2750</v>
      </c>
      <c r="D7150" s="230" t="s">
        <v>2123</v>
      </c>
      <c r="E7150" s="231"/>
      <c r="F7150" s="232"/>
      <c r="G7150" s="192" t="s">
        <v>1</v>
      </c>
      <c r="H7150" s="191">
        <v>1.9999999999999999E-7</v>
      </c>
      <c r="I7150" s="190">
        <v>10510.0375</v>
      </c>
      <c r="J7150" s="189">
        <v>0</v>
      </c>
    </row>
    <row r="7151" spans="1:10" ht="14.25" customHeight="1" x14ac:dyDescent="0.25">
      <c r="A7151" s="192" t="s">
        <v>2631</v>
      </c>
      <c r="B7151" s="192" t="s">
        <v>2630</v>
      </c>
      <c r="C7151" s="192" t="s">
        <v>2739</v>
      </c>
      <c r="D7151" s="230" t="s">
        <v>2738</v>
      </c>
      <c r="E7151" s="231"/>
      <c r="F7151" s="232"/>
      <c r="G7151" s="192" t="s">
        <v>0</v>
      </c>
      <c r="H7151" s="191">
        <v>1.9514000000000001E-3</v>
      </c>
      <c r="I7151" s="190">
        <v>9.89</v>
      </c>
      <c r="J7151" s="189">
        <v>0.04</v>
      </c>
    </row>
    <row r="7152" spans="1:10" ht="14.25" customHeight="1" x14ac:dyDescent="0.25">
      <c r="A7152" s="192" t="s">
        <v>2631</v>
      </c>
      <c r="B7152" s="192" t="s">
        <v>2630</v>
      </c>
      <c r="C7152" s="192" t="s">
        <v>2639</v>
      </c>
      <c r="D7152" s="230" t="s">
        <v>2638</v>
      </c>
      <c r="E7152" s="231"/>
      <c r="F7152" s="232"/>
      <c r="G7152" s="192" t="s">
        <v>0</v>
      </c>
      <c r="H7152" s="191">
        <v>0.17898500000000001</v>
      </c>
      <c r="I7152" s="190">
        <v>8.93</v>
      </c>
      <c r="J7152" s="189">
        <v>3.49</v>
      </c>
    </row>
    <row r="7153" spans="1:10" ht="14.25" customHeight="1" x14ac:dyDescent="0.25">
      <c r="A7153" s="192" t="s">
        <v>2631</v>
      </c>
      <c r="B7153" s="192" t="s">
        <v>2630</v>
      </c>
      <c r="C7153" s="192" t="s">
        <v>2646</v>
      </c>
      <c r="D7153" s="230" t="s">
        <v>2645</v>
      </c>
      <c r="E7153" s="231"/>
      <c r="F7153" s="232"/>
      <c r="G7153" s="192" t="s">
        <v>0</v>
      </c>
      <c r="H7153" s="191">
        <v>0.16105739999999999</v>
      </c>
      <c r="I7153" s="190">
        <v>6.46</v>
      </c>
      <c r="J7153" s="189">
        <v>2.2799999999999998</v>
      </c>
    </row>
    <row r="7154" spans="1:10" ht="14.25" customHeight="1" x14ac:dyDescent="0.25">
      <c r="A7154" s="239" t="s">
        <v>2627</v>
      </c>
      <c r="B7154" s="240"/>
      <c r="C7154" s="240"/>
      <c r="D7154" s="240"/>
      <c r="E7154" s="241"/>
      <c r="F7154" s="188">
        <v>2.66</v>
      </c>
      <c r="G7154" s="239" t="s">
        <v>2626</v>
      </c>
      <c r="H7154" s="240"/>
      <c r="I7154" s="241"/>
      <c r="J7154" s="188">
        <v>50.88</v>
      </c>
    </row>
    <row r="7155" spans="1:10" ht="14.25" customHeight="1" x14ac:dyDescent="0.25">
      <c r="A7155" s="239" t="s">
        <v>2625</v>
      </c>
      <c r="B7155" s="240"/>
      <c r="C7155" s="240"/>
      <c r="D7155" s="240"/>
      <c r="E7155" s="241"/>
      <c r="F7155" s="188">
        <v>3.15</v>
      </c>
      <c r="G7155" s="239" t="s">
        <v>2624</v>
      </c>
      <c r="H7155" s="240"/>
      <c r="I7155" s="241"/>
      <c r="J7155" s="188">
        <v>11.43</v>
      </c>
    </row>
    <row r="7156" spans="1:10" ht="14.25" customHeight="1" x14ac:dyDescent="0.25">
      <c r="A7156" s="239" t="s">
        <v>2623</v>
      </c>
      <c r="B7156" s="240"/>
      <c r="C7156" s="240"/>
      <c r="D7156" s="240"/>
      <c r="E7156" s="241"/>
      <c r="F7156" s="188">
        <v>5.81</v>
      </c>
      <c r="G7156" s="239" t="s">
        <v>2622</v>
      </c>
      <c r="H7156" s="240"/>
      <c r="I7156" s="241"/>
      <c r="J7156" s="188">
        <v>62.31</v>
      </c>
    </row>
    <row r="7157" spans="1:10" ht="14.25" customHeight="1" x14ac:dyDescent="0.25">
      <c r="A7157" s="196" t="s">
        <v>924</v>
      </c>
      <c r="B7157" s="196" t="s">
        <v>2637</v>
      </c>
      <c r="C7157" s="196" t="s">
        <v>2910</v>
      </c>
      <c r="D7157" s="233" t="s">
        <v>1498</v>
      </c>
      <c r="E7157" s="234"/>
      <c r="F7157" s="234"/>
      <c r="G7157" s="234"/>
      <c r="H7157" s="234"/>
      <c r="I7157" s="235"/>
      <c r="J7157" s="196" t="s">
        <v>1</v>
      </c>
    </row>
    <row r="7158" spans="1:10" ht="14.25" customHeight="1" x14ac:dyDescent="0.25">
      <c r="A7158" s="195" t="s">
        <v>74</v>
      </c>
      <c r="B7158" s="195" t="s">
        <v>75</v>
      </c>
      <c r="C7158" s="195" t="s">
        <v>29</v>
      </c>
      <c r="D7158" s="236" t="s">
        <v>30</v>
      </c>
      <c r="E7158" s="237"/>
      <c r="F7158" s="238"/>
      <c r="G7158" s="195" t="s">
        <v>2635</v>
      </c>
      <c r="H7158" s="195" t="s">
        <v>1465</v>
      </c>
      <c r="I7158" s="194" t="s">
        <v>2634</v>
      </c>
      <c r="J7158" s="193" t="s">
        <v>76</v>
      </c>
    </row>
    <row r="7159" spans="1:10" ht="22.9" customHeight="1" x14ac:dyDescent="0.25">
      <c r="A7159" s="192" t="s">
        <v>2643</v>
      </c>
      <c r="B7159" s="192" t="s">
        <v>2630</v>
      </c>
      <c r="C7159" s="192" t="s">
        <v>2909</v>
      </c>
      <c r="D7159" s="230" t="s">
        <v>1936</v>
      </c>
      <c r="E7159" s="231"/>
      <c r="F7159" s="232"/>
      <c r="G7159" s="192" t="s">
        <v>1</v>
      </c>
      <c r="H7159" s="191">
        <v>1</v>
      </c>
      <c r="I7159" s="190">
        <v>2.4222999999999999</v>
      </c>
      <c r="J7159" s="189">
        <v>2.42</v>
      </c>
    </row>
    <row r="7160" spans="1:10" ht="14.25" customHeight="1" x14ac:dyDescent="0.25">
      <c r="A7160" s="192" t="s">
        <v>2631</v>
      </c>
      <c r="B7160" s="192" t="s">
        <v>2630</v>
      </c>
      <c r="C7160" s="192" t="s">
        <v>2902</v>
      </c>
      <c r="D7160" s="230" t="s">
        <v>2901</v>
      </c>
      <c r="E7160" s="231"/>
      <c r="F7160" s="232"/>
      <c r="G7160" s="192" t="s">
        <v>0</v>
      </c>
      <c r="H7160" s="191">
        <v>0.15354380000000001</v>
      </c>
      <c r="I7160" s="190">
        <v>6.46</v>
      </c>
      <c r="J7160" s="189">
        <v>2.17</v>
      </c>
    </row>
    <row r="7161" spans="1:10" ht="14.25" customHeight="1" x14ac:dyDescent="0.25">
      <c r="A7161" s="192" t="s">
        <v>2631</v>
      </c>
      <c r="B7161" s="192" t="s">
        <v>2630</v>
      </c>
      <c r="C7161" s="192" t="s">
        <v>2870</v>
      </c>
      <c r="D7161" s="230" t="s">
        <v>2869</v>
      </c>
      <c r="E7161" s="231"/>
      <c r="F7161" s="232"/>
      <c r="G7161" s="192" t="s">
        <v>0</v>
      </c>
      <c r="H7161" s="191">
        <v>0.15354380000000001</v>
      </c>
      <c r="I7161" s="190">
        <v>8.93</v>
      </c>
      <c r="J7161" s="189">
        <v>3</v>
      </c>
    </row>
    <row r="7162" spans="1:10" ht="14.25" customHeight="1" x14ac:dyDescent="0.25">
      <c r="A7162" s="239" t="s">
        <v>2627</v>
      </c>
      <c r="B7162" s="240"/>
      <c r="C7162" s="240"/>
      <c r="D7162" s="240"/>
      <c r="E7162" s="241"/>
      <c r="F7162" s="188">
        <v>2.36</v>
      </c>
      <c r="G7162" s="239" t="s">
        <v>2626</v>
      </c>
      <c r="H7162" s="240"/>
      <c r="I7162" s="241"/>
      <c r="J7162" s="188">
        <v>10.07</v>
      </c>
    </row>
    <row r="7163" spans="1:10" ht="14.25" customHeight="1" x14ac:dyDescent="0.25">
      <c r="A7163" s="239" t="s">
        <v>2625</v>
      </c>
      <c r="B7163" s="240"/>
      <c r="C7163" s="240"/>
      <c r="D7163" s="240"/>
      <c r="E7163" s="241"/>
      <c r="F7163" s="188">
        <v>2.8</v>
      </c>
      <c r="G7163" s="239" t="s">
        <v>2624</v>
      </c>
      <c r="H7163" s="240"/>
      <c r="I7163" s="241"/>
      <c r="J7163" s="188">
        <v>2.2599999999999998</v>
      </c>
    </row>
    <row r="7164" spans="1:10" ht="14.25" customHeight="1" x14ac:dyDescent="0.25">
      <c r="A7164" s="239" t="s">
        <v>2623</v>
      </c>
      <c r="B7164" s="240"/>
      <c r="C7164" s="240"/>
      <c r="D7164" s="240"/>
      <c r="E7164" s="241"/>
      <c r="F7164" s="188">
        <v>5.16</v>
      </c>
      <c r="G7164" s="239" t="s">
        <v>2622</v>
      </c>
      <c r="H7164" s="240"/>
      <c r="I7164" s="241"/>
      <c r="J7164" s="188">
        <v>12.33</v>
      </c>
    </row>
    <row r="7165" spans="1:10" ht="1.1499999999999999" customHeight="1" x14ac:dyDescent="0.25"/>
    <row r="7166" spans="1:10" ht="11.25" customHeight="1" x14ac:dyDescent="0.25">
      <c r="A7166" s="242" t="s">
        <v>2621</v>
      </c>
      <c r="B7166" s="242"/>
      <c r="C7166" s="242"/>
      <c r="D7166" s="242"/>
      <c r="E7166" s="242"/>
      <c r="F7166" s="242"/>
      <c r="G7166" s="242"/>
      <c r="H7166" s="242"/>
      <c r="I7166" s="242"/>
      <c r="J7166" s="242"/>
    </row>
    <row r="7167" spans="1:10" ht="11.25" customHeight="1" x14ac:dyDescent="0.25">
      <c r="A7167" s="242" t="s">
        <v>2620</v>
      </c>
      <c r="B7167" s="242"/>
      <c r="C7167" s="242"/>
      <c r="D7167" s="242"/>
      <c r="E7167" s="242"/>
      <c r="F7167" s="242"/>
      <c r="G7167" s="242"/>
      <c r="H7167" s="242"/>
      <c r="I7167" s="242"/>
      <c r="J7167" s="242"/>
    </row>
    <row r="7168" spans="1:10" ht="11.25" customHeight="1" x14ac:dyDescent="0.25">
      <c r="A7168" s="242" t="s">
        <v>2619</v>
      </c>
      <c r="B7168" s="242"/>
      <c r="C7168" s="242"/>
      <c r="D7168" s="242"/>
      <c r="E7168" s="242"/>
      <c r="F7168" s="242"/>
      <c r="G7168" s="242"/>
      <c r="H7168" s="242"/>
      <c r="I7168" s="242"/>
      <c r="J7168" s="242"/>
    </row>
    <row r="7169" spans="1:10" ht="70.900000000000006" customHeight="1" x14ac:dyDescent="0.25"/>
    <row r="7170" spans="1:10" ht="14.25" customHeight="1" x14ac:dyDescent="0.25">
      <c r="A7170" s="210" t="s">
        <v>2673</v>
      </c>
      <c r="B7170" s="211"/>
      <c r="C7170" s="211"/>
      <c r="D7170" s="211"/>
      <c r="E7170" s="211"/>
      <c r="F7170" s="211"/>
      <c r="G7170" s="211"/>
      <c r="H7170" s="211"/>
      <c r="I7170" s="211"/>
      <c r="J7170" s="212"/>
    </row>
    <row r="7171" spans="1:10" ht="14.25" customHeight="1" x14ac:dyDescent="0.25">
      <c r="A7171" s="200" t="s">
        <v>2672</v>
      </c>
      <c r="B7171" s="213" t="s">
        <v>77</v>
      </c>
      <c r="C7171" s="214"/>
      <c r="D7171" s="214"/>
      <c r="E7171" s="214"/>
      <c r="F7171" s="214"/>
      <c r="G7171" s="214"/>
      <c r="H7171" s="215"/>
      <c r="I7171" s="197" t="s">
        <v>2671</v>
      </c>
      <c r="J7171" s="192" t="s">
        <v>2908</v>
      </c>
    </row>
    <row r="7172" spans="1:10" ht="14.25" customHeight="1" x14ac:dyDescent="0.25">
      <c r="A7172" s="200" t="s">
        <v>81</v>
      </c>
      <c r="B7172" s="213" t="s">
        <v>85</v>
      </c>
      <c r="C7172" s="214"/>
      <c r="D7172" s="214"/>
      <c r="E7172" s="214"/>
      <c r="F7172" s="214"/>
      <c r="G7172" s="214"/>
      <c r="H7172" s="215"/>
      <c r="I7172" s="197" t="s">
        <v>2669</v>
      </c>
      <c r="J7172" s="202">
        <v>45477</v>
      </c>
    </row>
    <row r="7173" spans="1:10" ht="14.25" customHeight="1" x14ac:dyDescent="0.25">
      <c r="A7173" s="199" t="s">
        <v>2668</v>
      </c>
      <c r="B7173" s="213" t="s">
        <v>2667</v>
      </c>
      <c r="C7173" s="214"/>
      <c r="D7173" s="214"/>
      <c r="E7173" s="214"/>
      <c r="F7173" s="214"/>
      <c r="G7173" s="214"/>
      <c r="H7173" s="215"/>
      <c r="I7173" s="216" t="s">
        <v>2666</v>
      </c>
      <c r="J7173" s="217"/>
    </row>
    <row r="7174" spans="1:10" ht="14.25" customHeight="1" x14ac:dyDescent="0.25">
      <c r="A7174" s="218" t="s">
        <v>2665</v>
      </c>
      <c r="B7174" s="221" t="s">
        <v>2664</v>
      </c>
      <c r="C7174" s="222"/>
      <c r="D7174" s="222"/>
      <c r="E7174" s="222"/>
      <c r="F7174" s="222"/>
      <c r="G7174" s="222"/>
      <c r="H7174" s="223"/>
      <c r="I7174" s="197" t="s">
        <v>2663</v>
      </c>
      <c r="J7174" s="192" t="s">
        <v>2662</v>
      </c>
    </row>
    <row r="7175" spans="1:10" ht="14.25" customHeight="1" x14ac:dyDescent="0.25">
      <c r="A7175" s="219"/>
      <c r="B7175" s="224"/>
      <c r="C7175" s="225"/>
      <c r="D7175" s="225"/>
      <c r="E7175" s="225"/>
      <c r="F7175" s="225"/>
      <c r="G7175" s="225"/>
      <c r="H7175" s="226"/>
      <c r="I7175" s="198" t="s">
        <v>2661</v>
      </c>
      <c r="J7175" s="192" t="s">
        <v>2660</v>
      </c>
    </row>
    <row r="7176" spans="1:10" ht="14.25" customHeight="1" x14ac:dyDescent="0.25">
      <c r="A7176" s="219"/>
      <c r="B7176" s="224"/>
      <c r="C7176" s="225"/>
      <c r="D7176" s="225"/>
      <c r="E7176" s="225"/>
      <c r="F7176" s="225"/>
      <c r="G7176" s="225"/>
      <c r="H7176" s="226"/>
      <c r="I7176" s="216" t="s">
        <v>27</v>
      </c>
      <c r="J7176" s="217"/>
    </row>
    <row r="7177" spans="1:10" ht="14.25" customHeight="1" x14ac:dyDescent="0.25">
      <c r="A7177" s="219"/>
      <c r="B7177" s="227"/>
      <c r="C7177" s="228"/>
      <c r="D7177" s="228"/>
      <c r="E7177" s="228"/>
      <c r="F7177" s="228"/>
      <c r="G7177" s="228"/>
      <c r="H7177" s="229"/>
      <c r="I7177" s="197" t="s">
        <v>2659</v>
      </c>
      <c r="J7177" s="192" t="s">
        <v>2658</v>
      </c>
    </row>
    <row r="7178" spans="1:10" ht="14.25" customHeight="1" x14ac:dyDescent="0.25">
      <c r="A7178" s="220"/>
      <c r="B7178" s="230" t="s">
        <v>2383</v>
      </c>
      <c r="C7178" s="231"/>
      <c r="D7178" s="232"/>
      <c r="E7178" s="230" t="s">
        <v>2383</v>
      </c>
      <c r="F7178" s="231"/>
      <c r="G7178" s="231"/>
      <c r="H7178" s="232"/>
      <c r="I7178" s="197" t="s">
        <v>2657</v>
      </c>
      <c r="J7178" s="192" t="s">
        <v>2383</v>
      </c>
    </row>
    <row r="7179" spans="1:10" ht="14.25" customHeight="1" x14ac:dyDescent="0.25">
      <c r="A7179" s="197" t="s">
        <v>2656</v>
      </c>
      <c r="B7179" s="230" t="s">
        <v>2655</v>
      </c>
      <c r="C7179" s="231"/>
      <c r="D7179" s="231"/>
      <c r="E7179" s="231"/>
      <c r="F7179" s="231"/>
      <c r="G7179" s="231"/>
      <c r="H7179" s="231"/>
      <c r="I7179" s="231"/>
      <c r="J7179" s="232"/>
    </row>
    <row r="7180" spans="1:10" ht="14.25" customHeight="1" x14ac:dyDescent="0.25">
      <c r="A7180" s="196" t="s">
        <v>926</v>
      </c>
      <c r="B7180" s="196" t="s">
        <v>2642</v>
      </c>
      <c r="C7180" s="196" t="s">
        <v>2907</v>
      </c>
      <c r="D7180" s="233" t="s">
        <v>927</v>
      </c>
      <c r="E7180" s="234"/>
      <c r="F7180" s="234"/>
      <c r="G7180" s="234"/>
      <c r="H7180" s="234"/>
      <c r="I7180" s="235"/>
      <c r="J7180" s="196" t="s">
        <v>836</v>
      </c>
    </row>
    <row r="7181" spans="1:10" ht="14.25" customHeight="1" x14ac:dyDescent="0.25">
      <c r="A7181" s="195" t="s">
        <v>74</v>
      </c>
      <c r="B7181" s="195" t="s">
        <v>75</v>
      </c>
      <c r="C7181" s="195" t="s">
        <v>29</v>
      </c>
      <c r="D7181" s="236" t="s">
        <v>30</v>
      </c>
      <c r="E7181" s="237"/>
      <c r="F7181" s="238"/>
      <c r="G7181" s="195" t="s">
        <v>2635</v>
      </c>
      <c r="H7181" s="195" t="s">
        <v>1465</v>
      </c>
      <c r="I7181" s="194" t="s">
        <v>2634</v>
      </c>
      <c r="J7181" s="193" t="s">
        <v>76</v>
      </c>
    </row>
    <row r="7182" spans="1:10" ht="14.25" customHeight="1" x14ac:dyDescent="0.25">
      <c r="A7182" s="192" t="s">
        <v>2643</v>
      </c>
      <c r="B7182" s="192" t="s">
        <v>2642</v>
      </c>
      <c r="C7182" s="192" t="s">
        <v>2150</v>
      </c>
      <c r="D7182" s="230" t="s">
        <v>2151</v>
      </c>
      <c r="E7182" s="231"/>
      <c r="F7182" s="232"/>
      <c r="G7182" s="192" t="s">
        <v>2152</v>
      </c>
      <c r="H7182" s="191">
        <v>0.2</v>
      </c>
      <c r="I7182" s="190">
        <v>35.840899999999998</v>
      </c>
      <c r="J7182" s="189">
        <v>7.17</v>
      </c>
    </row>
    <row r="7183" spans="1:10" ht="14.25" customHeight="1" x14ac:dyDescent="0.25">
      <c r="A7183" s="192" t="s">
        <v>2643</v>
      </c>
      <c r="B7183" s="192" t="s">
        <v>2642</v>
      </c>
      <c r="C7183" s="192" t="s">
        <v>2343</v>
      </c>
      <c r="D7183" s="230" t="s">
        <v>2344</v>
      </c>
      <c r="E7183" s="231"/>
      <c r="F7183" s="232"/>
      <c r="G7183" s="192" t="s">
        <v>1</v>
      </c>
      <c r="H7183" s="191">
        <v>0.01</v>
      </c>
      <c r="I7183" s="190">
        <v>211.94239999999999</v>
      </c>
      <c r="J7183" s="189">
        <v>2.12</v>
      </c>
    </row>
    <row r="7184" spans="1:10" ht="14.25" customHeight="1" x14ac:dyDescent="0.25">
      <c r="A7184" s="192" t="s">
        <v>2631</v>
      </c>
      <c r="B7184" s="192" t="s">
        <v>2630</v>
      </c>
      <c r="C7184" s="192" t="s">
        <v>2902</v>
      </c>
      <c r="D7184" s="230" t="s">
        <v>2901</v>
      </c>
      <c r="E7184" s="231"/>
      <c r="F7184" s="232"/>
      <c r="G7184" s="192" t="s">
        <v>0</v>
      </c>
      <c r="H7184" s="191">
        <v>0.60843579999999997</v>
      </c>
      <c r="I7184" s="190">
        <v>6.46</v>
      </c>
      <c r="J7184" s="189">
        <v>8.59</v>
      </c>
    </row>
    <row r="7185" spans="1:10" ht="14.25" customHeight="1" x14ac:dyDescent="0.25">
      <c r="A7185" s="192" t="s">
        <v>2631</v>
      </c>
      <c r="B7185" s="192" t="s">
        <v>2630</v>
      </c>
      <c r="C7185" s="192" t="s">
        <v>2870</v>
      </c>
      <c r="D7185" s="230" t="s">
        <v>2869</v>
      </c>
      <c r="E7185" s="231"/>
      <c r="F7185" s="232"/>
      <c r="G7185" s="192" t="s">
        <v>0</v>
      </c>
      <c r="H7185" s="191">
        <v>0.60843579999999997</v>
      </c>
      <c r="I7185" s="190">
        <v>8.93</v>
      </c>
      <c r="J7185" s="189">
        <v>11.88</v>
      </c>
    </row>
    <row r="7186" spans="1:10" ht="14.25" customHeight="1" x14ac:dyDescent="0.25">
      <c r="A7186" s="239" t="s">
        <v>2627</v>
      </c>
      <c r="B7186" s="240"/>
      <c r="C7186" s="240"/>
      <c r="D7186" s="240"/>
      <c r="E7186" s="241"/>
      <c r="F7186" s="188">
        <v>9.36</v>
      </c>
      <c r="G7186" s="239" t="s">
        <v>2626</v>
      </c>
      <c r="H7186" s="240"/>
      <c r="I7186" s="241"/>
      <c r="J7186" s="188">
        <v>39.590000000000003</v>
      </c>
    </row>
    <row r="7187" spans="1:10" ht="14.25" customHeight="1" x14ac:dyDescent="0.25">
      <c r="A7187" s="239" t="s">
        <v>2625</v>
      </c>
      <c r="B7187" s="240"/>
      <c r="C7187" s="240"/>
      <c r="D7187" s="240"/>
      <c r="E7187" s="241"/>
      <c r="F7187" s="188">
        <v>11.12</v>
      </c>
      <c r="G7187" s="239" t="s">
        <v>2624</v>
      </c>
      <c r="H7187" s="240"/>
      <c r="I7187" s="241"/>
      <c r="J7187" s="188">
        <v>8.9</v>
      </c>
    </row>
    <row r="7188" spans="1:10" ht="14.25" customHeight="1" x14ac:dyDescent="0.25">
      <c r="A7188" s="239" t="s">
        <v>2623</v>
      </c>
      <c r="B7188" s="240"/>
      <c r="C7188" s="240"/>
      <c r="D7188" s="240"/>
      <c r="E7188" s="241"/>
      <c r="F7188" s="188">
        <v>20.48</v>
      </c>
      <c r="G7188" s="239" t="s">
        <v>2622</v>
      </c>
      <c r="H7188" s="240"/>
      <c r="I7188" s="241"/>
      <c r="J7188" s="188">
        <v>48.49</v>
      </c>
    </row>
    <row r="7189" spans="1:10" ht="14.25" customHeight="1" x14ac:dyDescent="0.25">
      <c r="A7189" s="196" t="s">
        <v>928</v>
      </c>
      <c r="B7189" s="196" t="s">
        <v>2630</v>
      </c>
      <c r="C7189" s="196" t="s">
        <v>2906</v>
      </c>
      <c r="D7189" s="233" t="s">
        <v>929</v>
      </c>
      <c r="E7189" s="234"/>
      <c r="F7189" s="234"/>
      <c r="G7189" s="234"/>
      <c r="H7189" s="234"/>
      <c r="I7189" s="235"/>
      <c r="J7189" s="196" t="s">
        <v>1</v>
      </c>
    </row>
    <row r="7190" spans="1:10" ht="14.25" customHeight="1" x14ac:dyDescent="0.25">
      <c r="A7190" s="195" t="s">
        <v>74</v>
      </c>
      <c r="B7190" s="195" t="s">
        <v>75</v>
      </c>
      <c r="C7190" s="195" t="s">
        <v>29</v>
      </c>
      <c r="D7190" s="236" t="s">
        <v>30</v>
      </c>
      <c r="E7190" s="237"/>
      <c r="F7190" s="238"/>
      <c r="G7190" s="195" t="s">
        <v>2635</v>
      </c>
      <c r="H7190" s="195" t="s">
        <v>1465</v>
      </c>
      <c r="I7190" s="194" t="s">
        <v>2634</v>
      </c>
      <c r="J7190" s="193" t="s">
        <v>76</v>
      </c>
    </row>
    <row r="7191" spans="1:10" ht="22.9" customHeight="1" x14ac:dyDescent="0.25">
      <c r="A7191" s="192" t="s">
        <v>2643</v>
      </c>
      <c r="B7191" s="192" t="s">
        <v>2630</v>
      </c>
      <c r="C7191" s="192" t="s">
        <v>2905</v>
      </c>
      <c r="D7191" s="230" t="s">
        <v>1941</v>
      </c>
      <c r="E7191" s="231"/>
      <c r="F7191" s="232"/>
      <c r="G7191" s="192" t="s">
        <v>1</v>
      </c>
      <c r="H7191" s="191">
        <v>2</v>
      </c>
      <c r="I7191" s="190">
        <v>1.2638</v>
      </c>
      <c r="J7191" s="189">
        <v>2.5299999999999998</v>
      </c>
    </row>
    <row r="7192" spans="1:10" ht="22.9" customHeight="1" x14ac:dyDescent="0.25">
      <c r="A7192" s="192" t="s">
        <v>2643</v>
      </c>
      <c r="B7192" s="192" t="s">
        <v>2630</v>
      </c>
      <c r="C7192" s="192" t="s">
        <v>2904</v>
      </c>
      <c r="D7192" s="230" t="s">
        <v>2418</v>
      </c>
      <c r="E7192" s="231"/>
      <c r="F7192" s="232"/>
      <c r="G7192" s="192" t="s">
        <v>1</v>
      </c>
      <c r="H7192" s="191">
        <v>2</v>
      </c>
      <c r="I7192" s="190">
        <v>0.50229999999999997</v>
      </c>
      <c r="J7192" s="189">
        <v>1</v>
      </c>
    </row>
    <row r="7193" spans="1:10" ht="22.9" customHeight="1" x14ac:dyDescent="0.25">
      <c r="A7193" s="192" t="s">
        <v>2643</v>
      </c>
      <c r="B7193" s="192" t="s">
        <v>2630</v>
      </c>
      <c r="C7193" s="192" t="s">
        <v>2903</v>
      </c>
      <c r="D7193" s="230" t="s">
        <v>2023</v>
      </c>
      <c r="E7193" s="231"/>
      <c r="F7193" s="232"/>
      <c r="G7193" s="192" t="s">
        <v>1</v>
      </c>
      <c r="H7193" s="191">
        <v>1</v>
      </c>
      <c r="I7193" s="190">
        <v>11.5608</v>
      </c>
      <c r="J7193" s="189">
        <v>11.56</v>
      </c>
    </row>
    <row r="7194" spans="1:10" ht="14.25" customHeight="1" x14ac:dyDescent="0.25">
      <c r="A7194" s="192" t="s">
        <v>2631</v>
      </c>
      <c r="B7194" s="192" t="s">
        <v>2630</v>
      </c>
      <c r="C7194" s="192" t="s">
        <v>2902</v>
      </c>
      <c r="D7194" s="230" t="s">
        <v>2901</v>
      </c>
      <c r="E7194" s="231"/>
      <c r="F7194" s="232"/>
      <c r="G7194" s="192" t="s">
        <v>0</v>
      </c>
      <c r="H7194" s="191">
        <v>0.169904</v>
      </c>
      <c r="I7194" s="190">
        <v>6.46</v>
      </c>
      <c r="J7194" s="189">
        <v>2.4</v>
      </c>
    </row>
    <row r="7195" spans="1:10" ht="14.25" customHeight="1" x14ac:dyDescent="0.25">
      <c r="A7195" s="192" t="s">
        <v>2631</v>
      </c>
      <c r="B7195" s="192" t="s">
        <v>2630</v>
      </c>
      <c r="C7195" s="192" t="s">
        <v>2870</v>
      </c>
      <c r="D7195" s="230" t="s">
        <v>2869</v>
      </c>
      <c r="E7195" s="231"/>
      <c r="F7195" s="232"/>
      <c r="G7195" s="192" t="s">
        <v>0</v>
      </c>
      <c r="H7195" s="191">
        <v>0.169904</v>
      </c>
      <c r="I7195" s="190">
        <v>8.93</v>
      </c>
      <c r="J7195" s="189">
        <v>3.32</v>
      </c>
    </row>
    <row r="7196" spans="1:10" ht="14.25" customHeight="1" x14ac:dyDescent="0.25">
      <c r="A7196" s="239" t="s">
        <v>2627</v>
      </c>
      <c r="B7196" s="240"/>
      <c r="C7196" s="240"/>
      <c r="D7196" s="240"/>
      <c r="E7196" s="241"/>
      <c r="F7196" s="188">
        <v>2.61</v>
      </c>
      <c r="G7196" s="239" t="s">
        <v>2626</v>
      </c>
      <c r="H7196" s="240"/>
      <c r="I7196" s="241"/>
      <c r="J7196" s="188">
        <v>23.55</v>
      </c>
    </row>
    <row r="7197" spans="1:10" ht="14.25" customHeight="1" x14ac:dyDescent="0.25">
      <c r="A7197" s="239" t="s">
        <v>2625</v>
      </c>
      <c r="B7197" s="240"/>
      <c r="C7197" s="240"/>
      <c r="D7197" s="240"/>
      <c r="E7197" s="241"/>
      <c r="F7197" s="188">
        <v>3.11</v>
      </c>
      <c r="G7197" s="239" t="s">
        <v>2624</v>
      </c>
      <c r="H7197" s="240"/>
      <c r="I7197" s="241"/>
      <c r="J7197" s="188">
        <v>5.29</v>
      </c>
    </row>
    <row r="7198" spans="1:10" ht="14.25" customHeight="1" x14ac:dyDescent="0.25">
      <c r="A7198" s="239" t="s">
        <v>2623</v>
      </c>
      <c r="B7198" s="240"/>
      <c r="C7198" s="240"/>
      <c r="D7198" s="240"/>
      <c r="E7198" s="241"/>
      <c r="F7198" s="188">
        <v>5.72</v>
      </c>
      <c r="G7198" s="239" t="s">
        <v>2622</v>
      </c>
      <c r="H7198" s="240"/>
      <c r="I7198" s="241"/>
      <c r="J7198" s="188">
        <v>28.84</v>
      </c>
    </row>
    <row r="7199" spans="1:10" ht="14.25" customHeight="1" x14ac:dyDescent="0.25">
      <c r="A7199" s="196" t="s">
        <v>1327</v>
      </c>
      <c r="B7199" s="196" t="s">
        <v>2642</v>
      </c>
      <c r="C7199" s="196" t="s">
        <v>2900</v>
      </c>
      <c r="D7199" s="233" t="s">
        <v>933</v>
      </c>
      <c r="E7199" s="234"/>
      <c r="F7199" s="234"/>
      <c r="G7199" s="234"/>
      <c r="H7199" s="234"/>
      <c r="I7199" s="235"/>
      <c r="J7199" s="196" t="s">
        <v>16</v>
      </c>
    </row>
    <row r="7200" spans="1:10" ht="14.25" customHeight="1" x14ac:dyDescent="0.25">
      <c r="A7200" s="195" t="s">
        <v>74</v>
      </c>
      <c r="B7200" s="195" t="s">
        <v>75</v>
      </c>
      <c r="C7200" s="195" t="s">
        <v>29</v>
      </c>
      <c r="D7200" s="236" t="s">
        <v>30</v>
      </c>
      <c r="E7200" s="237"/>
      <c r="F7200" s="238"/>
      <c r="G7200" s="195" t="s">
        <v>2635</v>
      </c>
      <c r="H7200" s="195" t="s">
        <v>1465</v>
      </c>
      <c r="I7200" s="194" t="s">
        <v>2634</v>
      </c>
      <c r="J7200" s="193" t="s">
        <v>76</v>
      </c>
    </row>
    <row r="7201" spans="1:10" ht="14.25" customHeight="1" x14ac:dyDescent="0.25">
      <c r="A7201" s="192" t="s">
        <v>2643</v>
      </c>
      <c r="B7201" s="192" t="s">
        <v>2642</v>
      </c>
      <c r="C7201" s="192" t="s">
        <v>1582</v>
      </c>
      <c r="D7201" s="230" t="s">
        <v>1583</v>
      </c>
      <c r="E7201" s="231"/>
      <c r="F7201" s="232"/>
      <c r="G7201" s="192" t="s">
        <v>1584</v>
      </c>
      <c r="H7201" s="191">
        <v>5.9968000000000004</v>
      </c>
      <c r="I7201" s="190">
        <v>37.0642</v>
      </c>
      <c r="J7201" s="189">
        <v>222.27</v>
      </c>
    </row>
    <row r="7202" spans="1:10" ht="14.25" customHeight="1" x14ac:dyDescent="0.25">
      <c r="A7202" s="192" t="s">
        <v>2643</v>
      </c>
      <c r="B7202" s="192" t="s">
        <v>2642</v>
      </c>
      <c r="C7202" s="192" t="s">
        <v>1898</v>
      </c>
      <c r="D7202" s="230" t="s">
        <v>1899</v>
      </c>
      <c r="E7202" s="231"/>
      <c r="F7202" s="232"/>
      <c r="G7202" s="192" t="s">
        <v>1</v>
      </c>
      <c r="H7202" s="191">
        <v>3</v>
      </c>
      <c r="I7202" s="190">
        <v>340.26150000000001</v>
      </c>
      <c r="J7202" s="189">
        <v>1020.78</v>
      </c>
    </row>
    <row r="7203" spans="1:10" ht="14.25" customHeight="1" x14ac:dyDescent="0.25">
      <c r="A7203" s="192" t="s">
        <v>2643</v>
      </c>
      <c r="B7203" s="192" t="s">
        <v>2642</v>
      </c>
      <c r="C7203" s="192" t="s">
        <v>1590</v>
      </c>
      <c r="D7203" s="230" t="s">
        <v>1591</v>
      </c>
      <c r="E7203" s="231"/>
      <c r="F7203" s="232"/>
      <c r="G7203" s="192" t="s">
        <v>1575</v>
      </c>
      <c r="H7203" s="191">
        <v>0.6048</v>
      </c>
      <c r="I7203" s="190">
        <v>182.79329999999999</v>
      </c>
      <c r="J7203" s="189">
        <v>110.55</v>
      </c>
    </row>
    <row r="7204" spans="1:10" ht="14.25" customHeight="1" x14ac:dyDescent="0.25">
      <c r="A7204" s="192" t="s">
        <v>2643</v>
      </c>
      <c r="B7204" s="192" t="s">
        <v>2642</v>
      </c>
      <c r="C7204" s="192" t="s">
        <v>1667</v>
      </c>
      <c r="D7204" s="230" t="s">
        <v>1668</v>
      </c>
      <c r="E7204" s="231"/>
      <c r="F7204" s="232"/>
      <c r="G7204" s="192" t="s">
        <v>1575</v>
      </c>
      <c r="H7204" s="191">
        <v>0.17</v>
      </c>
      <c r="I7204" s="190">
        <v>76.963899999999995</v>
      </c>
      <c r="J7204" s="189">
        <v>13.08</v>
      </c>
    </row>
    <row r="7205" spans="1:10" ht="22.9" customHeight="1" x14ac:dyDescent="0.25">
      <c r="A7205" s="192" t="s">
        <v>2643</v>
      </c>
      <c r="B7205" s="192" t="s">
        <v>2630</v>
      </c>
      <c r="C7205" s="192" t="s">
        <v>2765</v>
      </c>
      <c r="D7205" s="230" t="s">
        <v>1626</v>
      </c>
      <c r="E7205" s="231"/>
      <c r="F7205" s="232"/>
      <c r="G7205" s="192" t="s">
        <v>1575</v>
      </c>
      <c r="H7205" s="191">
        <v>0.77600000000000002</v>
      </c>
      <c r="I7205" s="190">
        <v>80.018199999999993</v>
      </c>
      <c r="J7205" s="189">
        <v>62.09</v>
      </c>
    </row>
    <row r="7206" spans="1:10" ht="14.25" customHeight="1" x14ac:dyDescent="0.25">
      <c r="A7206" s="192" t="s">
        <v>2725</v>
      </c>
      <c r="B7206" s="192" t="s">
        <v>2642</v>
      </c>
      <c r="C7206" s="192" t="s">
        <v>2103</v>
      </c>
      <c r="D7206" s="230" t="s">
        <v>2104</v>
      </c>
      <c r="E7206" s="231"/>
      <c r="F7206" s="232"/>
      <c r="G7206" s="192" t="s">
        <v>0</v>
      </c>
      <c r="H7206" s="191">
        <v>0.28079999999999999</v>
      </c>
      <c r="I7206" s="190">
        <v>2.5114999999999998</v>
      </c>
      <c r="J7206" s="189">
        <v>0.71</v>
      </c>
    </row>
    <row r="7207" spans="1:10" ht="14.25" customHeight="1" x14ac:dyDescent="0.25">
      <c r="A7207" s="192" t="s">
        <v>2725</v>
      </c>
      <c r="B7207" s="192" t="s">
        <v>2642</v>
      </c>
      <c r="C7207" s="192" t="s">
        <v>2083</v>
      </c>
      <c r="D7207" s="230" t="s">
        <v>2084</v>
      </c>
      <c r="E7207" s="231"/>
      <c r="F7207" s="232"/>
      <c r="G7207" s="192" t="s">
        <v>0</v>
      </c>
      <c r="H7207" s="191">
        <v>0.46800000000000003</v>
      </c>
      <c r="I7207" s="190">
        <v>1.7499</v>
      </c>
      <c r="J7207" s="189">
        <v>0.82</v>
      </c>
    </row>
    <row r="7208" spans="1:10" ht="14.25" customHeight="1" x14ac:dyDescent="0.25">
      <c r="A7208" s="192" t="s">
        <v>2631</v>
      </c>
      <c r="B7208" s="192" t="s">
        <v>2642</v>
      </c>
      <c r="C7208" s="192" t="s">
        <v>2769</v>
      </c>
      <c r="D7208" s="230" t="s">
        <v>2768</v>
      </c>
      <c r="E7208" s="231"/>
      <c r="F7208" s="232"/>
      <c r="G7208" s="192" t="s">
        <v>0</v>
      </c>
      <c r="H7208" s="191">
        <v>0.28079999999999999</v>
      </c>
      <c r="I7208" s="190">
        <v>6.7</v>
      </c>
      <c r="J7208" s="189">
        <v>4.1100000000000003</v>
      </c>
    </row>
    <row r="7209" spans="1:10" ht="14.25" customHeight="1" x14ac:dyDescent="0.25">
      <c r="A7209" s="192" t="s">
        <v>2631</v>
      </c>
      <c r="B7209" s="192" t="s">
        <v>2630</v>
      </c>
      <c r="C7209" s="192" t="s">
        <v>2639</v>
      </c>
      <c r="D7209" s="230" t="s">
        <v>2638</v>
      </c>
      <c r="E7209" s="231"/>
      <c r="F7209" s="232"/>
      <c r="G7209" s="192" t="s">
        <v>0</v>
      </c>
      <c r="H7209" s="191">
        <v>3.5680000000000001</v>
      </c>
      <c r="I7209" s="190">
        <v>8.93</v>
      </c>
      <c r="J7209" s="189">
        <v>69.67</v>
      </c>
    </row>
    <row r="7210" spans="1:10" ht="14.25" customHeight="1" x14ac:dyDescent="0.25">
      <c r="A7210" s="192" t="s">
        <v>2631</v>
      </c>
      <c r="B7210" s="192" t="s">
        <v>2630</v>
      </c>
      <c r="C7210" s="192" t="s">
        <v>2646</v>
      </c>
      <c r="D7210" s="230" t="s">
        <v>2645</v>
      </c>
      <c r="E7210" s="231"/>
      <c r="F7210" s="232"/>
      <c r="G7210" s="192" t="s">
        <v>0</v>
      </c>
      <c r="H7210" s="191">
        <v>15.1624</v>
      </c>
      <c r="I7210" s="190">
        <v>6.46</v>
      </c>
      <c r="J7210" s="189">
        <v>214.18</v>
      </c>
    </row>
    <row r="7211" spans="1:10" ht="14.25" customHeight="1" x14ac:dyDescent="0.25">
      <c r="A7211" s="239" t="s">
        <v>2627</v>
      </c>
      <c r="B7211" s="240"/>
      <c r="C7211" s="240"/>
      <c r="D7211" s="240"/>
      <c r="E7211" s="241"/>
      <c r="F7211" s="188">
        <v>131.72</v>
      </c>
      <c r="G7211" s="239" t="s">
        <v>2626</v>
      </c>
      <c r="H7211" s="240"/>
      <c r="I7211" s="241"/>
      <c r="J7211" s="188">
        <v>1862.81</v>
      </c>
    </row>
    <row r="7212" spans="1:10" ht="14.25" customHeight="1" x14ac:dyDescent="0.25">
      <c r="A7212" s="239" t="s">
        <v>2625</v>
      </c>
      <c r="B7212" s="240"/>
      <c r="C7212" s="240"/>
      <c r="D7212" s="240"/>
      <c r="E7212" s="241"/>
      <c r="F7212" s="188">
        <v>156.36000000000001</v>
      </c>
      <c r="G7212" s="239" t="s">
        <v>2624</v>
      </c>
      <c r="H7212" s="240"/>
      <c r="I7212" s="241"/>
      <c r="J7212" s="188">
        <v>418.57</v>
      </c>
    </row>
    <row r="7213" spans="1:10" ht="14.25" customHeight="1" x14ac:dyDescent="0.25">
      <c r="A7213" s="239" t="s">
        <v>2623</v>
      </c>
      <c r="B7213" s="240"/>
      <c r="C7213" s="240"/>
      <c r="D7213" s="240"/>
      <c r="E7213" s="241"/>
      <c r="F7213" s="188">
        <v>288.08</v>
      </c>
      <c r="G7213" s="239" t="s">
        <v>2622</v>
      </c>
      <c r="H7213" s="240"/>
      <c r="I7213" s="241"/>
      <c r="J7213" s="188">
        <v>2281.38</v>
      </c>
    </row>
    <row r="7214" spans="1:10" ht="14.25" customHeight="1" x14ac:dyDescent="0.25">
      <c r="A7214" s="196" t="s">
        <v>1328</v>
      </c>
      <c r="B7214" s="196" t="s">
        <v>2642</v>
      </c>
      <c r="C7214" s="196" t="s">
        <v>2899</v>
      </c>
      <c r="D7214" s="233" t="s">
        <v>934</v>
      </c>
      <c r="E7214" s="234"/>
      <c r="F7214" s="234"/>
      <c r="G7214" s="234"/>
      <c r="H7214" s="234"/>
      <c r="I7214" s="235"/>
      <c r="J7214" s="196" t="s">
        <v>198</v>
      </c>
    </row>
    <row r="7215" spans="1:10" ht="14.25" customHeight="1" x14ac:dyDescent="0.25">
      <c r="A7215" s="195" t="s">
        <v>74</v>
      </c>
      <c r="B7215" s="195" t="s">
        <v>75</v>
      </c>
      <c r="C7215" s="195" t="s">
        <v>29</v>
      </c>
      <c r="D7215" s="236" t="s">
        <v>30</v>
      </c>
      <c r="E7215" s="237"/>
      <c r="F7215" s="238"/>
      <c r="G7215" s="195" t="s">
        <v>2635</v>
      </c>
      <c r="H7215" s="195" t="s">
        <v>1465</v>
      </c>
      <c r="I7215" s="194" t="s">
        <v>2634</v>
      </c>
      <c r="J7215" s="193" t="s">
        <v>76</v>
      </c>
    </row>
    <row r="7216" spans="1:10" ht="14.25" customHeight="1" x14ac:dyDescent="0.25">
      <c r="A7216" s="192" t="s">
        <v>2643</v>
      </c>
      <c r="B7216" s="192" t="s">
        <v>2642</v>
      </c>
      <c r="C7216" s="192" t="s">
        <v>1602</v>
      </c>
      <c r="D7216" s="230" t="s">
        <v>1603</v>
      </c>
      <c r="E7216" s="231"/>
      <c r="F7216" s="232"/>
      <c r="G7216" s="192" t="s">
        <v>1574</v>
      </c>
      <c r="H7216" s="191">
        <v>1.1499999999999999</v>
      </c>
      <c r="I7216" s="190">
        <v>494.7645</v>
      </c>
      <c r="J7216" s="189">
        <v>568.98</v>
      </c>
    </row>
    <row r="7217" spans="1:10" ht="14.25" customHeight="1" x14ac:dyDescent="0.25">
      <c r="A7217" s="192" t="s">
        <v>2643</v>
      </c>
      <c r="B7217" s="192" t="s">
        <v>2642</v>
      </c>
      <c r="C7217" s="192" t="s">
        <v>2430</v>
      </c>
      <c r="D7217" s="230" t="s">
        <v>2431</v>
      </c>
      <c r="E7217" s="231"/>
      <c r="F7217" s="232"/>
      <c r="G7217" s="192" t="s">
        <v>19</v>
      </c>
      <c r="H7217" s="191">
        <v>0.14000000000000001</v>
      </c>
      <c r="I7217" s="190">
        <v>4.8609</v>
      </c>
      <c r="J7217" s="189">
        <v>0.68</v>
      </c>
    </row>
    <row r="7218" spans="1:10" ht="14.25" customHeight="1" x14ac:dyDescent="0.25">
      <c r="A7218" s="192" t="s">
        <v>2643</v>
      </c>
      <c r="B7218" s="192" t="s">
        <v>2630</v>
      </c>
      <c r="C7218" s="192" t="s">
        <v>2898</v>
      </c>
      <c r="D7218" s="230" t="s">
        <v>1867</v>
      </c>
      <c r="E7218" s="231"/>
      <c r="F7218" s="232"/>
      <c r="G7218" s="192" t="s">
        <v>19</v>
      </c>
      <c r="H7218" s="191">
        <v>8.6199999999999992</v>
      </c>
      <c r="I7218" s="190">
        <v>2.1387999999999998</v>
      </c>
      <c r="J7218" s="189">
        <v>18.440000000000001</v>
      </c>
    </row>
    <row r="7219" spans="1:10" ht="14.25" customHeight="1" x14ac:dyDescent="0.25">
      <c r="A7219" s="192" t="s">
        <v>2631</v>
      </c>
      <c r="B7219" s="192" t="s">
        <v>2630</v>
      </c>
      <c r="C7219" s="192" t="s">
        <v>2639</v>
      </c>
      <c r="D7219" s="230" t="s">
        <v>2638</v>
      </c>
      <c r="E7219" s="231"/>
      <c r="F7219" s="232"/>
      <c r="G7219" s="192" t="s">
        <v>0</v>
      </c>
      <c r="H7219" s="191">
        <v>1.7806644</v>
      </c>
      <c r="I7219" s="190">
        <v>8.93</v>
      </c>
      <c r="J7219" s="189">
        <v>34.770000000000003</v>
      </c>
    </row>
    <row r="7220" spans="1:10" ht="14.25" customHeight="1" x14ac:dyDescent="0.25">
      <c r="A7220" s="192" t="s">
        <v>2631</v>
      </c>
      <c r="B7220" s="192" t="s">
        <v>2630</v>
      </c>
      <c r="C7220" s="192" t="s">
        <v>2646</v>
      </c>
      <c r="D7220" s="230" t="s">
        <v>2645</v>
      </c>
      <c r="E7220" s="231"/>
      <c r="F7220" s="232"/>
      <c r="G7220" s="192" t="s">
        <v>0</v>
      </c>
      <c r="H7220" s="191">
        <v>0.89033220000000002</v>
      </c>
      <c r="I7220" s="190">
        <v>6.46</v>
      </c>
      <c r="J7220" s="189">
        <v>12.58</v>
      </c>
    </row>
    <row r="7221" spans="1:10" ht="14.25" customHeight="1" x14ac:dyDescent="0.25">
      <c r="A7221" s="239" t="s">
        <v>2627</v>
      </c>
      <c r="B7221" s="240"/>
      <c r="C7221" s="240"/>
      <c r="D7221" s="240"/>
      <c r="E7221" s="241"/>
      <c r="F7221" s="188">
        <v>21.65</v>
      </c>
      <c r="G7221" s="239" t="s">
        <v>2626</v>
      </c>
      <c r="H7221" s="240"/>
      <c r="I7221" s="241"/>
      <c r="J7221" s="188">
        <v>656.18</v>
      </c>
    </row>
    <row r="7222" spans="1:10" ht="14.25" customHeight="1" x14ac:dyDescent="0.25">
      <c r="A7222" s="239" t="s">
        <v>2625</v>
      </c>
      <c r="B7222" s="240"/>
      <c r="C7222" s="240"/>
      <c r="D7222" s="240"/>
      <c r="E7222" s="241"/>
      <c r="F7222" s="188">
        <v>25.7</v>
      </c>
      <c r="G7222" s="239" t="s">
        <v>2624</v>
      </c>
      <c r="H7222" s="240"/>
      <c r="I7222" s="241"/>
      <c r="J7222" s="188">
        <v>147.44</v>
      </c>
    </row>
    <row r="7223" spans="1:10" ht="14.25" customHeight="1" x14ac:dyDescent="0.25">
      <c r="A7223" s="239" t="s">
        <v>2623</v>
      </c>
      <c r="B7223" s="240"/>
      <c r="C7223" s="240"/>
      <c r="D7223" s="240"/>
      <c r="E7223" s="241"/>
      <c r="F7223" s="188">
        <v>47.35</v>
      </c>
      <c r="G7223" s="239" t="s">
        <v>2622</v>
      </c>
      <c r="H7223" s="240"/>
      <c r="I7223" s="241"/>
      <c r="J7223" s="188">
        <v>803.62</v>
      </c>
    </row>
    <row r="7224" spans="1:10" ht="14.25" customHeight="1" x14ac:dyDescent="0.25">
      <c r="A7224" s="196" t="s">
        <v>1329</v>
      </c>
      <c r="B7224" s="196" t="s">
        <v>2642</v>
      </c>
      <c r="C7224" s="196" t="s">
        <v>2899</v>
      </c>
      <c r="D7224" s="233" t="s">
        <v>935</v>
      </c>
      <c r="E7224" s="234"/>
      <c r="F7224" s="234"/>
      <c r="G7224" s="234"/>
      <c r="H7224" s="234"/>
      <c r="I7224" s="235"/>
      <c r="J7224" s="196" t="s">
        <v>198</v>
      </c>
    </row>
    <row r="7225" spans="1:10" ht="14.25" customHeight="1" x14ac:dyDescent="0.25">
      <c r="A7225" s="195" t="s">
        <v>74</v>
      </c>
      <c r="B7225" s="195" t="s">
        <v>75</v>
      </c>
      <c r="C7225" s="195" t="s">
        <v>29</v>
      </c>
      <c r="D7225" s="236" t="s">
        <v>30</v>
      </c>
      <c r="E7225" s="237"/>
      <c r="F7225" s="238"/>
      <c r="G7225" s="195" t="s">
        <v>2635</v>
      </c>
      <c r="H7225" s="195" t="s">
        <v>1465</v>
      </c>
      <c r="I7225" s="194" t="s">
        <v>2634</v>
      </c>
      <c r="J7225" s="193" t="s">
        <v>76</v>
      </c>
    </row>
    <row r="7226" spans="1:10" ht="14.25" customHeight="1" x14ac:dyDescent="0.25">
      <c r="A7226" s="192" t="s">
        <v>2643</v>
      </c>
      <c r="B7226" s="192" t="s">
        <v>2642</v>
      </c>
      <c r="C7226" s="192" t="s">
        <v>1602</v>
      </c>
      <c r="D7226" s="230" t="s">
        <v>1603</v>
      </c>
      <c r="E7226" s="231"/>
      <c r="F7226" s="232"/>
      <c r="G7226" s="192" t="s">
        <v>1574</v>
      </c>
      <c r="H7226" s="191">
        <v>1.1499999999999999</v>
      </c>
      <c r="I7226" s="190">
        <v>494.7645</v>
      </c>
      <c r="J7226" s="189">
        <v>568.98</v>
      </c>
    </row>
    <row r="7227" spans="1:10" ht="14.25" customHeight="1" x14ac:dyDescent="0.25">
      <c r="A7227" s="192" t="s">
        <v>2643</v>
      </c>
      <c r="B7227" s="192" t="s">
        <v>2642</v>
      </c>
      <c r="C7227" s="192" t="s">
        <v>2430</v>
      </c>
      <c r="D7227" s="230" t="s">
        <v>2431</v>
      </c>
      <c r="E7227" s="231"/>
      <c r="F7227" s="232"/>
      <c r="G7227" s="192" t="s">
        <v>19</v>
      </c>
      <c r="H7227" s="191">
        <v>0.14000000000000001</v>
      </c>
      <c r="I7227" s="190">
        <v>4.8609</v>
      </c>
      <c r="J7227" s="189">
        <v>0.68</v>
      </c>
    </row>
    <row r="7228" spans="1:10" ht="14.25" customHeight="1" x14ac:dyDescent="0.25">
      <c r="A7228" s="192" t="s">
        <v>2643</v>
      </c>
      <c r="B7228" s="192" t="s">
        <v>2630</v>
      </c>
      <c r="C7228" s="192" t="s">
        <v>2898</v>
      </c>
      <c r="D7228" s="230" t="s">
        <v>1867</v>
      </c>
      <c r="E7228" s="231"/>
      <c r="F7228" s="232"/>
      <c r="G7228" s="192" t="s">
        <v>19</v>
      </c>
      <c r="H7228" s="191">
        <v>8.6199999999999992</v>
      </c>
      <c r="I7228" s="190">
        <v>2.1387999999999998</v>
      </c>
      <c r="J7228" s="189">
        <v>18.440000000000001</v>
      </c>
    </row>
    <row r="7229" spans="1:10" ht="14.25" customHeight="1" x14ac:dyDescent="0.25">
      <c r="A7229" s="192" t="s">
        <v>2631</v>
      </c>
      <c r="B7229" s="192" t="s">
        <v>2630</v>
      </c>
      <c r="C7229" s="192" t="s">
        <v>2639</v>
      </c>
      <c r="D7229" s="230" t="s">
        <v>2638</v>
      </c>
      <c r="E7229" s="231"/>
      <c r="F7229" s="232"/>
      <c r="G7229" s="192" t="s">
        <v>0</v>
      </c>
      <c r="H7229" s="191">
        <v>1.7806644</v>
      </c>
      <c r="I7229" s="190">
        <v>8.93</v>
      </c>
      <c r="J7229" s="189">
        <v>34.770000000000003</v>
      </c>
    </row>
    <row r="7230" spans="1:10" ht="14.25" customHeight="1" x14ac:dyDescent="0.25">
      <c r="A7230" s="192" t="s">
        <v>2631</v>
      </c>
      <c r="B7230" s="192" t="s">
        <v>2630</v>
      </c>
      <c r="C7230" s="192" t="s">
        <v>2646</v>
      </c>
      <c r="D7230" s="230" t="s">
        <v>2645</v>
      </c>
      <c r="E7230" s="231"/>
      <c r="F7230" s="232"/>
      <c r="G7230" s="192" t="s">
        <v>0</v>
      </c>
      <c r="H7230" s="191">
        <v>0.89033220000000002</v>
      </c>
      <c r="I7230" s="190">
        <v>6.46</v>
      </c>
      <c r="J7230" s="189">
        <v>12.58</v>
      </c>
    </row>
    <row r="7231" spans="1:10" ht="14.25" customHeight="1" x14ac:dyDescent="0.25">
      <c r="A7231" s="239" t="s">
        <v>2627</v>
      </c>
      <c r="B7231" s="240"/>
      <c r="C7231" s="240"/>
      <c r="D7231" s="240"/>
      <c r="E7231" s="241"/>
      <c r="F7231" s="188">
        <v>21.65</v>
      </c>
      <c r="G7231" s="239" t="s">
        <v>2626</v>
      </c>
      <c r="H7231" s="240"/>
      <c r="I7231" s="241"/>
      <c r="J7231" s="188">
        <v>656.18</v>
      </c>
    </row>
    <row r="7232" spans="1:10" ht="14.25" customHeight="1" x14ac:dyDescent="0.25">
      <c r="A7232" s="239" t="s">
        <v>2625</v>
      </c>
      <c r="B7232" s="240"/>
      <c r="C7232" s="240"/>
      <c r="D7232" s="240"/>
      <c r="E7232" s="241"/>
      <c r="F7232" s="188">
        <v>25.7</v>
      </c>
      <c r="G7232" s="239" t="s">
        <v>2624</v>
      </c>
      <c r="H7232" s="240"/>
      <c r="I7232" s="241"/>
      <c r="J7232" s="188">
        <v>147.44</v>
      </c>
    </row>
    <row r="7233" spans="1:10" ht="14.25" customHeight="1" x14ac:dyDescent="0.25">
      <c r="A7233" s="239" t="s">
        <v>2623</v>
      </c>
      <c r="B7233" s="240"/>
      <c r="C7233" s="240"/>
      <c r="D7233" s="240"/>
      <c r="E7233" s="241"/>
      <c r="F7233" s="188">
        <v>47.35</v>
      </c>
      <c r="G7233" s="239" t="s">
        <v>2622</v>
      </c>
      <c r="H7233" s="240"/>
      <c r="I7233" s="241"/>
      <c r="J7233" s="188">
        <v>803.62</v>
      </c>
    </row>
    <row r="7234" spans="1:10" ht="14.25" customHeight="1" x14ac:dyDescent="0.25">
      <c r="A7234" s="196" t="s">
        <v>1330</v>
      </c>
      <c r="B7234" s="196" t="s">
        <v>2637</v>
      </c>
      <c r="C7234" s="196" t="s">
        <v>2897</v>
      </c>
      <c r="D7234" s="233" t="s">
        <v>936</v>
      </c>
      <c r="E7234" s="234"/>
      <c r="F7234" s="234"/>
      <c r="G7234" s="234"/>
      <c r="H7234" s="234"/>
      <c r="I7234" s="235"/>
      <c r="J7234" s="196" t="s">
        <v>1574</v>
      </c>
    </row>
    <row r="7235" spans="1:10" ht="14.25" customHeight="1" x14ac:dyDescent="0.25">
      <c r="A7235" s="195" t="s">
        <v>74</v>
      </c>
      <c r="B7235" s="195" t="s">
        <v>75</v>
      </c>
      <c r="C7235" s="195" t="s">
        <v>29</v>
      </c>
      <c r="D7235" s="236" t="s">
        <v>30</v>
      </c>
      <c r="E7235" s="237"/>
      <c r="F7235" s="238"/>
      <c r="G7235" s="195" t="s">
        <v>2635</v>
      </c>
      <c r="H7235" s="195" t="s">
        <v>1465</v>
      </c>
      <c r="I7235" s="194" t="s">
        <v>2634</v>
      </c>
      <c r="J7235" s="193" t="s">
        <v>76</v>
      </c>
    </row>
    <row r="7236" spans="1:10" ht="14.25" customHeight="1" x14ac:dyDescent="0.25">
      <c r="A7236" s="192" t="s">
        <v>2643</v>
      </c>
      <c r="B7236" s="192" t="s">
        <v>2642</v>
      </c>
      <c r="C7236" s="192" t="s">
        <v>1813</v>
      </c>
      <c r="D7236" s="230" t="s">
        <v>1814</v>
      </c>
      <c r="E7236" s="231"/>
      <c r="F7236" s="232"/>
      <c r="G7236" s="192" t="s">
        <v>1574</v>
      </c>
      <c r="H7236" s="191">
        <v>1</v>
      </c>
      <c r="I7236" s="190">
        <v>76.485900000000001</v>
      </c>
      <c r="J7236" s="189">
        <v>76.489999999999995</v>
      </c>
    </row>
    <row r="7237" spans="1:10" ht="22.9" customHeight="1" x14ac:dyDescent="0.25">
      <c r="A7237" s="192" t="s">
        <v>2643</v>
      </c>
      <c r="B7237" s="192" t="s">
        <v>2630</v>
      </c>
      <c r="C7237" s="192" t="s">
        <v>2896</v>
      </c>
      <c r="D7237" s="230" t="s">
        <v>2221</v>
      </c>
      <c r="E7237" s="231"/>
      <c r="F7237" s="232"/>
      <c r="G7237" s="192" t="s">
        <v>10</v>
      </c>
      <c r="H7237" s="191">
        <v>3.2</v>
      </c>
      <c r="I7237" s="190">
        <v>2.4708999999999999</v>
      </c>
      <c r="J7237" s="189">
        <v>7.91</v>
      </c>
    </row>
    <row r="7238" spans="1:10" ht="14.25" customHeight="1" x14ac:dyDescent="0.25">
      <c r="A7238" s="192" t="s">
        <v>2643</v>
      </c>
      <c r="B7238" s="192" t="s">
        <v>2630</v>
      </c>
      <c r="C7238" s="192" t="s">
        <v>2888</v>
      </c>
      <c r="D7238" s="230" t="s">
        <v>1872</v>
      </c>
      <c r="E7238" s="231"/>
      <c r="F7238" s="232"/>
      <c r="G7238" s="192" t="s">
        <v>19</v>
      </c>
      <c r="H7238" s="191">
        <v>0.08</v>
      </c>
      <c r="I7238" s="190">
        <v>18.779199999999999</v>
      </c>
      <c r="J7238" s="189">
        <v>1.5</v>
      </c>
    </row>
    <row r="7239" spans="1:10" ht="14.25" customHeight="1" x14ac:dyDescent="0.25">
      <c r="A7239" s="192" t="s">
        <v>2631</v>
      </c>
      <c r="B7239" s="192" t="s">
        <v>2630</v>
      </c>
      <c r="C7239" s="192" t="s">
        <v>2693</v>
      </c>
      <c r="D7239" s="230" t="s">
        <v>2692</v>
      </c>
      <c r="E7239" s="231"/>
      <c r="F7239" s="232"/>
      <c r="G7239" s="192" t="s">
        <v>0</v>
      </c>
      <c r="H7239" s="191">
        <v>0.76581719999999998</v>
      </c>
      <c r="I7239" s="190">
        <v>6.7</v>
      </c>
      <c r="J7239" s="189">
        <v>11.22</v>
      </c>
    </row>
    <row r="7240" spans="1:10" ht="14.25" customHeight="1" x14ac:dyDescent="0.25">
      <c r="A7240" s="192" t="s">
        <v>2631</v>
      </c>
      <c r="B7240" s="192" t="s">
        <v>2630</v>
      </c>
      <c r="C7240" s="192" t="s">
        <v>2721</v>
      </c>
      <c r="D7240" s="230" t="s">
        <v>2720</v>
      </c>
      <c r="E7240" s="231"/>
      <c r="F7240" s="232"/>
      <c r="G7240" s="192" t="s">
        <v>0</v>
      </c>
      <c r="H7240" s="191">
        <v>0.76581719999999998</v>
      </c>
      <c r="I7240" s="190">
        <v>8.93</v>
      </c>
      <c r="J7240" s="189">
        <v>14.95</v>
      </c>
    </row>
    <row r="7241" spans="1:10" ht="19.5" customHeight="1" x14ac:dyDescent="0.25"/>
    <row r="7242" spans="1:10" ht="11.25" customHeight="1" x14ac:dyDescent="0.25">
      <c r="A7242" s="242" t="s">
        <v>2621</v>
      </c>
      <c r="B7242" s="242"/>
      <c r="C7242" s="242"/>
      <c r="D7242" s="242"/>
      <c r="E7242" s="242"/>
      <c r="F7242" s="242"/>
      <c r="G7242" s="242"/>
      <c r="H7242" s="242"/>
      <c r="I7242" s="242"/>
      <c r="J7242" s="242"/>
    </row>
    <row r="7243" spans="1:10" ht="11.25" customHeight="1" x14ac:dyDescent="0.25">
      <c r="A7243" s="242" t="s">
        <v>2620</v>
      </c>
      <c r="B7243" s="242"/>
      <c r="C7243" s="242"/>
      <c r="D7243" s="242"/>
      <c r="E7243" s="242"/>
      <c r="F7243" s="242"/>
      <c r="G7243" s="242"/>
      <c r="H7243" s="242"/>
      <c r="I7243" s="242"/>
      <c r="J7243" s="242"/>
    </row>
    <row r="7244" spans="1:10" ht="11.25" customHeight="1" x14ac:dyDescent="0.25">
      <c r="A7244" s="242" t="s">
        <v>2619</v>
      </c>
      <c r="B7244" s="242"/>
      <c r="C7244" s="242"/>
      <c r="D7244" s="242"/>
      <c r="E7244" s="242"/>
      <c r="F7244" s="242"/>
      <c r="G7244" s="242"/>
      <c r="H7244" s="242"/>
      <c r="I7244" s="242"/>
      <c r="J7244" s="242"/>
    </row>
    <row r="7245" spans="1:10" ht="70.900000000000006" customHeight="1" x14ac:dyDescent="0.25"/>
    <row r="7246" spans="1:10" ht="14.25" customHeight="1" x14ac:dyDescent="0.25">
      <c r="A7246" s="210" t="s">
        <v>2673</v>
      </c>
      <c r="B7246" s="211"/>
      <c r="C7246" s="211"/>
      <c r="D7246" s="211"/>
      <c r="E7246" s="211"/>
      <c r="F7246" s="211"/>
      <c r="G7246" s="211"/>
      <c r="H7246" s="211"/>
      <c r="I7246" s="211"/>
      <c r="J7246" s="212"/>
    </row>
    <row r="7247" spans="1:10" ht="14.25" customHeight="1" x14ac:dyDescent="0.25">
      <c r="A7247" s="200" t="s">
        <v>2672</v>
      </c>
      <c r="B7247" s="213" t="s">
        <v>77</v>
      </c>
      <c r="C7247" s="214"/>
      <c r="D7247" s="214"/>
      <c r="E7247" s="214"/>
      <c r="F7247" s="214"/>
      <c r="G7247" s="214"/>
      <c r="H7247" s="215"/>
      <c r="I7247" s="197" t="s">
        <v>2671</v>
      </c>
      <c r="J7247" s="192" t="s">
        <v>2895</v>
      </c>
    </row>
    <row r="7248" spans="1:10" ht="14.25" customHeight="1" x14ac:dyDescent="0.25">
      <c r="A7248" s="200" t="s">
        <v>81</v>
      </c>
      <c r="B7248" s="213" t="s">
        <v>85</v>
      </c>
      <c r="C7248" s="214"/>
      <c r="D7248" s="214"/>
      <c r="E7248" s="214"/>
      <c r="F7248" s="214"/>
      <c r="G7248" s="214"/>
      <c r="H7248" s="215"/>
      <c r="I7248" s="197" t="s">
        <v>2669</v>
      </c>
      <c r="J7248" s="202">
        <v>45477</v>
      </c>
    </row>
    <row r="7249" spans="1:10" ht="14.25" customHeight="1" x14ac:dyDescent="0.25">
      <c r="A7249" s="199" t="s">
        <v>2668</v>
      </c>
      <c r="B7249" s="213" t="s">
        <v>2667</v>
      </c>
      <c r="C7249" s="214"/>
      <c r="D7249" s="214"/>
      <c r="E7249" s="214"/>
      <c r="F7249" s="214"/>
      <c r="G7249" s="214"/>
      <c r="H7249" s="215"/>
      <c r="I7249" s="216" t="s">
        <v>2666</v>
      </c>
      <c r="J7249" s="217"/>
    </row>
    <row r="7250" spans="1:10" ht="14.25" customHeight="1" x14ac:dyDescent="0.25">
      <c r="A7250" s="218" t="s">
        <v>2665</v>
      </c>
      <c r="B7250" s="221" t="s">
        <v>2664</v>
      </c>
      <c r="C7250" s="222"/>
      <c r="D7250" s="222"/>
      <c r="E7250" s="222"/>
      <c r="F7250" s="222"/>
      <c r="G7250" s="222"/>
      <c r="H7250" s="223"/>
      <c r="I7250" s="197" t="s">
        <v>2663</v>
      </c>
      <c r="J7250" s="192" t="s">
        <v>2662</v>
      </c>
    </row>
    <row r="7251" spans="1:10" ht="14.25" customHeight="1" x14ac:dyDescent="0.25">
      <c r="A7251" s="219"/>
      <c r="B7251" s="224"/>
      <c r="C7251" s="225"/>
      <c r="D7251" s="225"/>
      <c r="E7251" s="225"/>
      <c r="F7251" s="225"/>
      <c r="G7251" s="225"/>
      <c r="H7251" s="226"/>
      <c r="I7251" s="198" t="s">
        <v>2661</v>
      </c>
      <c r="J7251" s="192" t="s">
        <v>2660</v>
      </c>
    </row>
    <row r="7252" spans="1:10" ht="14.25" customHeight="1" x14ac:dyDescent="0.25">
      <c r="A7252" s="219"/>
      <c r="B7252" s="224"/>
      <c r="C7252" s="225"/>
      <c r="D7252" s="225"/>
      <c r="E7252" s="225"/>
      <c r="F7252" s="225"/>
      <c r="G7252" s="225"/>
      <c r="H7252" s="226"/>
      <c r="I7252" s="216" t="s">
        <v>27</v>
      </c>
      <c r="J7252" s="217"/>
    </row>
    <row r="7253" spans="1:10" ht="14.25" customHeight="1" x14ac:dyDescent="0.25">
      <c r="A7253" s="219"/>
      <c r="B7253" s="227"/>
      <c r="C7253" s="228"/>
      <c r="D7253" s="228"/>
      <c r="E7253" s="228"/>
      <c r="F7253" s="228"/>
      <c r="G7253" s="228"/>
      <c r="H7253" s="229"/>
      <c r="I7253" s="197" t="s">
        <v>2659</v>
      </c>
      <c r="J7253" s="192" t="s">
        <v>2658</v>
      </c>
    </row>
    <row r="7254" spans="1:10" ht="14.25" customHeight="1" x14ac:dyDescent="0.25">
      <c r="A7254" s="220"/>
      <c r="B7254" s="230" t="s">
        <v>2383</v>
      </c>
      <c r="C7254" s="231"/>
      <c r="D7254" s="232"/>
      <c r="E7254" s="230" t="s">
        <v>2383</v>
      </c>
      <c r="F7254" s="231"/>
      <c r="G7254" s="231"/>
      <c r="H7254" s="232"/>
      <c r="I7254" s="197" t="s">
        <v>2657</v>
      </c>
      <c r="J7254" s="192" t="s">
        <v>2383</v>
      </c>
    </row>
    <row r="7255" spans="1:10" ht="14.25" customHeight="1" x14ac:dyDescent="0.25">
      <c r="A7255" s="197" t="s">
        <v>2656</v>
      </c>
      <c r="B7255" s="230" t="s">
        <v>2655</v>
      </c>
      <c r="C7255" s="231"/>
      <c r="D7255" s="231"/>
      <c r="E7255" s="231"/>
      <c r="F7255" s="231"/>
      <c r="G7255" s="231"/>
      <c r="H7255" s="231"/>
      <c r="I7255" s="231"/>
      <c r="J7255" s="232"/>
    </row>
    <row r="7256" spans="1:10" ht="14.25" customHeight="1" x14ac:dyDescent="0.25">
      <c r="A7256" s="239" t="s">
        <v>2627</v>
      </c>
      <c r="B7256" s="240"/>
      <c r="C7256" s="240"/>
      <c r="D7256" s="240"/>
      <c r="E7256" s="241"/>
      <c r="F7256" s="188">
        <v>11.97</v>
      </c>
      <c r="G7256" s="239" t="s">
        <v>2626</v>
      </c>
      <c r="H7256" s="240"/>
      <c r="I7256" s="241"/>
      <c r="J7256" s="188">
        <v>123.57</v>
      </c>
    </row>
    <row r="7257" spans="1:10" ht="14.25" customHeight="1" x14ac:dyDescent="0.25">
      <c r="A7257" s="239" t="s">
        <v>2625</v>
      </c>
      <c r="B7257" s="240"/>
      <c r="C7257" s="240"/>
      <c r="D7257" s="240"/>
      <c r="E7257" s="241"/>
      <c r="F7257" s="188">
        <v>14.21</v>
      </c>
      <c r="G7257" s="239" t="s">
        <v>2624</v>
      </c>
      <c r="H7257" s="240"/>
      <c r="I7257" s="241"/>
      <c r="J7257" s="188">
        <v>27.77</v>
      </c>
    </row>
    <row r="7258" spans="1:10" ht="14.25" customHeight="1" x14ac:dyDescent="0.25">
      <c r="A7258" s="239" t="s">
        <v>2623</v>
      </c>
      <c r="B7258" s="240"/>
      <c r="C7258" s="240"/>
      <c r="D7258" s="240"/>
      <c r="E7258" s="241"/>
      <c r="F7258" s="188">
        <v>26.18</v>
      </c>
      <c r="G7258" s="239" t="s">
        <v>2622</v>
      </c>
      <c r="H7258" s="240"/>
      <c r="I7258" s="241"/>
      <c r="J7258" s="188">
        <v>151.34</v>
      </c>
    </row>
    <row r="7259" spans="1:10" ht="14.25" customHeight="1" x14ac:dyDescent="0.25">
      <c r="A7259" s="196" t="s">
        <v>1331</v>
      </c>
      <c r="B7259" s="196" t="s">
        <v>2637</v>
      </c>
      <c r="C7259" s="196" t="s">
        <v>2894</v>
      </c>
      <c r="D7259" s="233" t="s">
        <v>1505</v>
      </c>
      <c r="E7259" s="234"/>
      <c r="F7259" s="234"/>
      <c r="G7259" s="234"/>
      <c r="H7259" s="234"/>
      <c r="I7259" s="235"/>
      <c r="J7259" s="196" t="s">
        <v>10</v>
      </c>
    </row>
    <row r="7260" spans="1:10" ht="14.25" customHeight="1" x14ac:dyDescent="0.25">
      <c r="A7260" s="195" t="s">
        <v>74</v>
      </c>
      <c r="B7260" s="195" t="s">
        <v>75</v>
      </c>
      <c r="C7260" s="195" t="s">
        <v>29</v>
      </c>
      <c r="D7260" s="236" t="s">
        <v>30</v>
      </c>
      <c r="E7260" s="237"/>
      <c r="F7260" s="238"/>
      <c r="G7260" s="195" t="s">
        <v>2635</v>
      </c>
      <c r="H7260" s="195" t="s">
        <v>1465</v>
      </c>
      <c r="I7260" s="194" t="s">
        <v>2634</v>
      </c>
      <c r="J7260" s="193" t="s">
        <v>76</v>
      </c>
    </row>
    <row r="7261" spans="1:10" ht="22.9" customHeight="1" x14ac:dyDescent="0.25">
      <c r="A7261" s="192" t="s">
        <v>2643</v>
      </c>
      <c r="B7261" s="192" t="s">
        <v>2630</v>
      </c>
      <c r="C7261" s="192" t="s">
        <v>2765</v>
      </c>
      <c r="D7261" s="230" t="s">
        <v>1626</v>
      </c>
      <c r="E7261" s="231"/>
      <c r="F7261" s="232"/>
      <c r="G7261" s="192" t="s">
        <v>1575</v>
      </c>
      <c r="H7261" s="191">
        <v>7.0000000000000007E-2</v>
      </c>
      <c r="I7261" s="190">
        <v>80.018199999999993</v>
      </c>
      <c r="J7261" s="189">
        <v>5.6</v>
      </c>
    </row>
    <row r="7262" spans="1:10" ht="14.25" customHeight="1" x14ac:dyDescent="0.25">
      <c r="A7262" s="192" t="s">
        <v>2643</v>
      </c>
      <c r="B7262" s="192" t="s">
        <v>2630</v>
      </c>
      <c r="C7262" s="192" t="s">
        <v>2893</v>
      </c>
      <c r="D7262" s="230" t="s">
        <v>1585</v>
      </c>
      <c r="E7262" s="231"/>
      <c r="F7262" s="232"/>
      <c r="G7262" s="192" t="s">
        <v>19</v>
      </c>
      <c r="H7262" s="191">
        <v>9.8000000000000007</v>
      </c>
      <c r="I7262" s="190">
        <v>1.6203000000000001</v>
      </c>
      <c r="J7262" s="189">
        <v>15.88</v>
      </c>
    </row>
    <row r="7263" spans="1:10" ht="14.25" customHeight="1" x14ac:dyDescent="0.25">
      <c r="A7263" s="192" t="s">
        <v>2643</v>
      </c>
      <c r="B7263" s="192" t="s">
        <v>2630</v>
      </c>
      <c r="C7263" s="192" t="s">
        <v>2700</v>
      </c>
      <c r="D7263" s="230" t="s">
        <v>1579</v>
      </c>
      <c r="E7263" s="231"/>
      <c r="F7263" s="232"/>
      <c r="G7263" s="192" t="s">
        <v>19</v>
      </c>
      <c r="H7263" s="191">
        <v>18.5</v>
      </c>
      <c r="I7263" s="190">
        <v>0.90739999999999998</v>
      </c>
      <c r="J7263" s="189">
        <v>16.79</v>
      </c>
    </row>
    <row r="7264" spans="1:10" ht="14.25" customHeight="1" x14ac:dyDescent="0.25">
      <c r="A7264" s="192" t="s">
        <v>2643</v>
      </c>
      <c r="B7264" s="192" t="s">
        <v>2630</v>
      </c>
      <c r="C7264" s="192" t="s">
        <v>2892</v>
      </c>
      <c r="D7264" s="230" t="s">
        <v>2339</v>
      </c>
      <c r="E7264" s="231"/>
      <c r="F7264" s="232"/>
      <c r="G7264" s="192" t="s">
        <v>1575</v>
      </c>
      <c r="H7264" s="191">
        <v>0.03</v>
      </c>
      <c r="I7264" s="190">
        <v>162.02930000000001</v>
      </c>
      <c r="J7264" s="189">
        <v>4.8600000000000003</v>
      </c>
    </row>
    <row r="7265" spans="1:10" ht="14.25" customHeight="1" x14ac:dyDescent="0.25">
      <c r="A7265" s="192" t="s">
        <v>2643</v>
      </c>
      <c r="B7265" s="192" t="s">
        <v>2630</v>
      </c>
      <c r="C7265" s="192" t="s">
        <v>2891</v>
      </c>
      <c r="D7265" s="230" t="s">
        <v>2021</v>
      </c>
      <c r="E7265" s="231"/>
      <c r="F7265" s="232"/>
      <c r="G7265" s="192" t="s">
        <v>1</v>
      </c>
      <c r="H7265" s="191">
        <v>45</v>
      </c>
      <c r="I7265" s="190">
        <v>0.75339999999999996</v>
      </c>
      <c r="J7265" s="189">
        <v>33.9</v>
      </c>
    </row>
    <row r="7266" spans="1:10" ht="14.25" customHeight="1" x14ac:dyDescent="0.25">
      <c r="A7266" s="192" t="s">
        <v>2643</v>
      </c>
      <c r="B7266" s="192" t="s">
        <v>2630</v>
      </c>
      <c r="C7266" s="192" t="s">
        <v>2890</v>
      </c>
      <c r="D7266" s="230" t="s">
        <v>2464</v>
      </c>
      <c r="E7266" s="231"/>
      <c r="F7266" s="232"/>
      <c r="G7266" s="192" t="s">
        <v>19</v>
      </c>
      <c r="H7266" s="191">
        <v>0.95</v>
      </c>
      <c r="I7266" s="190">
        <v>1.9361999999999999</v>
      </c>
      <c r="J7266" s="189">
        <v>1.84</v>
      </c>
    </row>
    <row r="7267" spans="1:10" ht="14.25" customHeight="1" x14ac:dyDescent="0.25">
      <c r="A7267" s="192" t="s">
        <v>2631</v>
      </c>
      <c r="B7267" s="192" t="s">
        <v>2630</v>
      </c>
      <c r="C7267" s="192" t="s">
        <v>2639</v>
      </c>
      <c r="D7267" s="230" t="s">
        <v>2638</v>
      </c>
      <c r="E7267" s="231"/>
      <c r="F7267" s="232"/>
      <c r="G7267" s="192" t="s">
        <v>0</v>
      </c>
      <c r="H7267" s="191">
        <v>1.5636436</v>
      </c>
      <c r="I7267" s="190">
        <v>8.93</v>
      </c>
      <c r="J7267" s="189">
        <v>30.53</v>
      </c>
    </row>
    <row r="7268" spans="1:10" ht="14.25" customHeight="1" x14ac:dyDescent="0.25">
      <c r="A7268" s="192" t="s">
        <v>2631</v>
      </c>
      <c r="B7268" s="192" t="s">
        <v>2630</v>
      </c>
      <c r="C7268" s="192" t="s">
        <v>2675</v>
      </c>
      <c r="D7268" s="230" t="s">
        <v>2674</v>
      </c>
      <c r="E7268" s="231"/>
      <c r="F7268" s="232"/>
      <c r="G7268" s="192" t="s">
        <v>0</v>
      </c>
      <c r="H7268" s="191">
        <v>0.61020249999999998</v>
      </c>
      <c r="I7268" s="190">
        <v>8.93</v>
      </c>
      <c r="J7268" s="189">
        <v>11.92</v>
      </c>
    </row>
    <row r="7269" spans="1:10" ht="14.25" customHeight="1" x14ac:dyDescent="0.25">
      <c r="A7269" s="192" t="s">
        <v>2631</v>
      </c>
      <c r="B7269" s="192" t="s">
        <v>2630</v>
      </c>
      <c r="C7269" s="192" t="s">
        <v>2646</v>
      </c>
      <c r="D7269" s="230" t="s">
        <v>2645</v>
      </c>
      <c r="E7269" s="231"/>
      <c r="F7269" s="232"/>
      <c r="G7269" s="192" t="s">
        <v>0</v>
      </c>
      <c r="H7269" s="191">
        <v>2.4026719999999999</v>
      </c>
      <c r="I7269" s="190">
        <v>6.46</v>
      </c>
      <c r="J7269" s="189">
        <v>33.94</v>
      </c>
    </row>
    <row r="7270" spans="1:10" ht="14.25" customHeight="1" x14ac:dyDescent="0.25">
      <c r="A7270" s="239" t="s">
        <v>2627</v>
      </c>
      <c r="B7270" s="240"/>
      <c r="C7270" s="240"/>
      <c r="D7270" s="240"/>
      <c r="E7270" s="241"/>
      <c r="F7270" s="188">
        <v>34.93</v>
      </c>
      <c r="G7270" s="239" t="s">
        <v>2626</v>
      </c>
      <c r="H7270" s="240"/>
      <c r="I7270" s="241"/>
      <c r="J7270" s="188">
        <v>191.25</v>
      </c>
    </row>
    <row r="7271" spans="1:10" ht="14.25" customHeight="1" x14ac:dyDescent="0.25">
      <c r="A7271" s="239" t="s">
        <v>2625</v>
      </c>
      <c r="B7271" s="240"/>
      <c r="C7271" s="240"/>
      <c r="D7271" s="240"/>
      <c r="E7271" s="241"/>
      <c r="F7271" s="188">
        <v>41.48</v>
      </c>
      <c r="G7271" s="239" t="s">
        <v>2624</v>
      </c>
      <c r="H7271" s="240"/>
      <c r="I7271" s="241"/>
      <c r="J7271" s="188">
        <v>42.97</v>
      </c>
    </row>
    <row r="7272" spans="1:10" ht="14.25" customHeight="1" x14ac:dyDescent="0.25">
      <c r="A7272" s="239" t="s">
        <v>2623</v>
      </c>
      <c r="B7272" s="240"/>
      <c r="C7272" s="240"/>
      <c r="D7272" s="240"/>
      <c r="E7272" s="241"/>
      <c r="F7272" s="188">
        <v>76.41</v>
      </c>
      <c r="G7272" s="239" t="s">
        <v>2622</v>
      </c>
      <c r="H7272" s="240"/>
      <c r="I7272" s="241"/>
      <c r="J7272" s="188">
        <v>234.22</v>
      </c>
    </row>
    <row r="7273" spans="1:10" ht="14.25" customHeight="1" x14ac:dyDescent="0.25">
      <c r="A7273" s="196" t="s">
        <v>1331</v>
      </c>
      <c r="B7273" s="196" t="s">
        <v>2637</v>
      </c>
      <c r="C7273" s="196" t="s">
        <v>2889</v>
      </c>
      <c r="D7273" s="233" t="s">
        <v>938</v>
      </c>
      <c r="E7273" s="234"/>
      <c r="F7273" s="234"/>
      <c r="G7273" s="234"/>
      <c r="H7273" s="234"/>
      <c r="I7273" s="235"/>
      <c r="J7273" s="196" t="s">
        <v>1574</v>
      </c>
    </row>
    <row r="7274" spans="1:10" ht="14.25" customHeight="1" x14ac:dyDescent="0.25">
      <c r="A7274" s="195" t="s">
        <v>74</v>
      </c>
      <c r="B7274" s="195" t="s">
        <v>75</v>
      </c>
      <c r="C7274" s="195" t="s">
        <v>29</v>
      </c>
      <c r="D7274" s="236" t="s">
        <v>30</v>
      </c>
      <c r="E7274" s="237"/>
      <c r="F7274" s="238"/>
      <c r="G7274" s="195" t="s">
        <v>2635</v>
      </c>
      <c r="H7274" s="195" t="s">
        <v>1465</v>
      </c>
      <c r="I7274" s="194" t="s">
        <v>2634</v>
      </c>
      <c r="J7274" s="193" t="s">
        <v>76</v>
      </c>
    </row>
    <row r="7275" spans="1:10" ht="14.25" customHeight="1" x14ac:dyDescent="0.25">
      <c r="A7275" s="192" t="s">
        <v>2643</v>
      </c>
      <c r="B7275" s="192" t="s">
        <v>2642</v>
      </c>
      <c r="C7275" s="192" t="s">
        <v>2289</v>
      </c>
      <c r="D7275" s="230" t="s">
        <v>2290</v>
      </c>
      <c r="E7275" s="231"/>
      <c r="F7275" s="232"/>
      <c r="G7275" s="192" t="s">
        <v>1677</v>
      </c>
      <c r="H7275" s="191">
        <v>0.11</v>
      </c>
      <c r="I7275" s="190">
        <v>135.04329999999999</v>
      </c>
      <c r="J7275" s="189">
        <v>14.85</v>
      </c>
    </row>
    <row r="7276" spans="1:10" ht="14.25" customHeight="1" x14ac:dyDescent="0.25">
      <c r="A7276" s="192" t="s">
        <v>2643</v>
      </c>
      <c r="B7276" s="192" t="s">
        <v>2642</v>
      </c>
      <c r="C7276" s="192" t="s">
        <v>1813</v>
      </c>
      <c r="D7276" s="230" t="s">
        <v>1814</v>
      </c>
      <c r="E7276" s="231"/>
      <c r="F7276" s="232"/>
      <c r="G7276" s="192" t="s">
        <v>1574</v>
      </c>
      <c r="H7276" s="191">
        <v>1</v>
      </c>
      <c r="I7276" s="190">
        <v>76.485900000000001</v>
      </c>
      <c r="J7276" s="189">
        <v>76.489999999999995</v>
      </c>
    </row>
    <row r="7277" spans="1:10" ht="14.25" customHeight="1" x14ac:dyDescent="0.25">
      <c r="A7277" s="192" t="s">
        <v>2643</v>
      </c>
      <c r="B7277" s="192" t="s">
        <v>2630</v>
      </c>
      <c r="C7277" s="192" t="s">
        <v>2888</v>
      </c>
      <c r="D7277" s="230" t="s">
        <v>1872</v>
      </c>
      <c r="E7277" s="231"/>
      <c r="F7277" s="232"/>
      <c r="G7277" s="192" t="s">
        <v>19</v>
      </c>
      <c r="H7277" s="191">
        <v>0.08</v>
      </c>
      <c r="I7277" s="190">
        <v>18.779199999999999</v>
      </c>
      <c r="J7277" s="189">
        <v>1.5</v>
      </c>
    </row>
    <row r="7278" spans="1:10" ht="14.25" customHeight="1" x14ac:dyDescent="0.25">
      <c r="A7278" s="192" t="s">
        <v>2631</v>
      </c>
      <c r="B7278" s="192" t="s">
        <v>2630</v>
      </c>
      <c r="C7278" s="192" t="s">
        <v>2693</v>
      </c>
      <c r="D7278" s="230" t="s">
        <v>2692</v>
      </c>
      <c r="E7278" s="231"/>
      <c r="F7278" s="232"/>
      <c r="G7278" s="192" t="s">
        <v>0</v>
      </c>
      <c r="H7278" s="191">
        <v>0.76693509999999998</v>
      </c>
      <c r="I7278" s="190">
        <v>6.7</v>
      </c>
      <c r="J7278" s="189">
        <v>11.24</v>
      </c>
    </row>
    <row r="7279" spans="1:10" ht="14.25" customHeight="1" x14ac:dyDescent="0.25">
      <c r="A7279" s="192" t="s">
        <v>2631</v>
      </c>
      <c r="B7279" s="192" t="s">
        <v>2630</v>
      </c>
      <c r="C7279" s="192" t="s">
        <v>2691</v>
      </c>
      <c r="D7279" s="230" t="s">
        <v>2690</v>
      </c>
      <c r="E7279" s="231"/>
      <c r="F7279" s="232"/>
      <c r="G7279" s="192" t="s">
        <v>0</v>
      </c>
      <c r="H7279" s="191">
        <v>0.76693509999999998</v>
      </c>
      <c r="I7279" s="190">
        <v>8.93</v>
      </c>
      <c r="J7279" s="189">
        <v>14.98</v>
      </c>
    </row>
    <row r="7280" spans="1:10" ht="14.25" customHeight="1" x14ac:dyDescent="0.25">
      <c r="A7280" s="239" t="s">
        <v>2627</v>
      </c>
      <c r="B7280" s="240"/>
      <c r="C7280" s="240"/>
      <c r="D7280" s="240"/>
      <c r="E7280" s="241"/>
      <c r="F7280" s="188">
        <v>11.99</v>
      </c>
      <c r="G7280" s="239" t="s">
        <v>2626</v>
      </c>
      <c r="H7280" s="240"/>
      <c r="I7280" s="241"/>
      <c r="J7280" s="188">
        <v>130.52000000000001</v>
      </c>
    </row>
    <row r="7281" spans="1:10" ht="14.25" customHeight="1" x14ac:dyDescent="0.25">
      <c r="A7281" s="239" t="s">
        <v>2625</v>
      </c>
      <c r="B7281" s="240"/>
      <c r="C7281" s="240"/>
      <c r="D7281" s="240"/>
      <c r="E7281" s="241"/>
      <c r="F7281" s="188">
        <v>14.22</v>
      </c>
      <c r="G7281" s="239" t="s">
        <v>2624</v>
      </c>
      <c r="H7281" s="240"/>
      <c r="I7281" s="241"/>
      <c r="J7281" s="188">
        <v>29.33</v>
      </c>
    </row>
    <row r="7282" spans="1:10" ht="14.25" customHeight="1" x14ac:dyDescent="0.25">
      <c r="A7282" s="239" t="s">
        <v>2623</v>
      </c>
      <c r="B7282" s="240"/>
      <c r="C7282" s="240"/>
      <c r="D7282" s="240"/>
      <c r="E7282" s="241"/>
      <c r="F7282" s="188">
        <v>26.21</v>
      </c>
      <c r="G7282" s="239" t="s">
        <v>2622</v>
      </c>
      <c r="H7282" s="240"/>
      <c r="I7282" s="241"/>
      <c r="J7282" s="188">
        <v>159.85</v>
      </c>
    </row>
    <row r="7283" spans="1:10" ht="14.25" customHeight="1" x14ac:dyDescent="0.25">
      <c r="A7283" s="196" t="s">
        <v>2887</v>
      </c>
      <c r="B7283" s="196" t="s">
        <v>2637</v>
      </c>
      <c r="C7283" s="196" t="s">
        <v>2881</v>
      </c>
      <c r="D7283" s="233" t="s">
        <v>1504</v>
      </c>
      <c r="E7283" s="234"/>
      <c r="F7283" s="234"/>
      <c r="G7283" s="234"/>
      <c r="H7283" s="234"/>
      <c r="I7283" s="235"/>
      <c r="J7283" s="196" t="s">
        <v>10</v>
      </c>
    </row>
    <row r="7284" spans="1:10" ht="14.25" customHeight="1" x14ac:dyDescent="0.25">
      <c r="A7284" s="195" t="s">
        <v>74</v>
      </c>
      <c r="B7284" s="195" t="s">
        <v>75</v>
      </c>
      <c r="C7284" s="195" t="s">
        <v>29</v>
      </c>
      <c r="D7284" s="236" t="s">
        <v>30</v>
      </c>
      <c r="E7284" s="237"/>
      <c r="F7284" s="238"/>
      <c r="G7284" s="195" t="s">
        <v>2635</v>
      </c>
      <c r="H7284" s="195" t="s">
        <v>1465</v>
      </c>
      <c r="I7284" s="194" t="s">
        <v>2634</v>
      </c>
      <c r="J7284" s="193" t="s">
        <v>76</v>
      </c>
    </row>
    <row r="7285" spans="1:10" ht="14.25" customHeight="1" x14ac:dyDescent="0.25">
      <c r="A7285" s="192" t="s">
        <v>2643</v>
      </c>
      <c r="B7285" s="192" t="s">
        <v>2630</v>
      </c>
      <c r="C7285" s="192" t="s">
        <v>2879</v>
      </c>
      <c r="D7285" s="230" t="s">
        <v>2116</v>
      </c>
      <c r="E7285" s="231"/>
      <c r="F7285" s="232"/>
      <c r="G7285" s="192" t="s">
        <v>1</v>
      </c>
      <c r="H7285" s="191">
        <v>0.4</v>
      </c>
      <c r="I7285" s="190">
        <v>24.458300000000001</v>
      </c>
      <c r="J7285" s="189">
        <v>9.7799999999999994</v>
      </c>
    </row>
    <row r="7286" spans="1:10" ht="14.25" customHeight="1" x14ac:dyDescent="0.25">
      <c r="A7286" s="192" t="s">
        <v>2643</v>
      </c>
      <c r="B7286" s="192" t="s">
        <v>2630</v>
      </c>
      <c r="C7286" s="192" t="s">
        <v>2732</v>
      </c>
      <c r="D7286" s="230" t="s">
        <v>2254</v>
      </c>
      <c r="E7286" s="231"/>
      <c r="F7286" s="232"/>
      <c r="G7286" s="192" t="s">
        <v>1</v>
      </c>
      <c r="H7286" s="191">
        <v>0.2</v>
      </c>
      <c r="I7286" s="190">
        <v>8.5957000000000008</v>
      </c>
      <c r="J7286" s="189">
        <v>1.72</v>
      </c>
    </row>
    <row r="7287" spans="1:10" ht="14.25" customHeight="1" x14ac:dyDescent="0.25">
      <c r="A7287" s="192" t="s">
        <v>2643</v>
      </c>
      <c r="B7287" s="192" t="s">
        <v>2630</v>
      </c>
      <c r="C7287" s="192" t="s">
        <v>2878</v>
      </c>
      <c r="D7287" s="230" t="s">
        <v>2177</v>
      </c>
      <c r="E7287" s="231"/>
      <c r="F7287" s="232"/>
      <c r="G7287" s="192" t="s">
        <v>1</v>
      </c>
      <c r="H7287" s="191">
        <v>0.6</v>
      </c>
      <c r="I7287" s="190">
        <v>11.1152</v>
      </c>
      <c r="J7287" s="189">
        <v>6.67</v>
      </c>
    </row>
    <row r="7288" spans="1:10" ht="22.9" customHeight="1" x14ac:dyDescent="0.25">
      <c r="A7288" s="192" t="s">
        <v>2643</v>
      </c>
      <c r="B7288" s="192" t="s">
        <v>2630</v>
      </c>
      <c r="C7288" s="192" t="s">
        <v>2877</v>
      </c>
      <c r="D7288" s="230" t="s">
        <v>1862</v>
      </c>
      <c r="E7288" s="231"/>
      <c r="F7288" s="232"/>
      <c r="G7288" s="192" t="s">
        <v>10</v>
      </c>
      <c r="H7288" s="191">
        <v>2.7</v>
      </c>
      <c r="I7288" s="190">
        <v>15.1335</v>
      </c>
      <c r="J7288" s="189">
        <v>40.86</v>
      </c>
    </row>
    <row r="7289" spans="1:10" ht="14.25" customHeight="1" x14ac:dyDescent="0.25">
      <c r="A7289" s="192" t="s">
        <v>2631</v>
      </c>
      <c r="B7289" s="192" t="s">
        <v>2630</v>
      </c>
      <c r="C7289" s="192" t="s">
        <v>2639</v>
      </c>
      <c r="D7289" s="230" t="s">
        <v>2638</v>
      </c>
      <c r="E7289" s="231"/>
      <c r="F7289" s="232"/>
      <c r="G7289" s="192" t="s">
        <v>0</v>
      </c>
      <c r="H7289" s="191">
        <v>0.79759190000000002</v>
      </c>
      <c r="I7289" s="190">
        <v>8.93</v>
      </c>
      <c r="J7289" s="189">
        <v>15.57</v>
      </c>
    </row>
    <row r="7290" spans="1:10" ht="14.25" customHeight="1" x14ac:dyDescent="0.25">
      <c r="A7290" s="192" t="s">
        <v>2631</v>
      </c>
      <c r="B7290" s="192" t="s">
        <v>2630</v>
      </c>
      <c r="C7290" s="192" t="s">
        <v>2717</v>
      </c>
      <c r="D7290" s="230" t="s">
        <v>2716</v>
      </c>
      <c r="E7290" s="231"/>
      <c r="F7290" s="232"/>
      <c r="G7290" s="192" t="s">
        <v>0</v>
      </c>
      <c r="H7290" s="191">
        <v>0.79759190000000002</v>
      </c>
      <c r="I7290" s="190">
        <v>8.93</v>
      </c>
      <c r="J7290" s="189">
        <v>15.57</v>
      </c>
    </row>
    <row r="7291" spans="1:10" ht="14.25" customHeight="1" x14ac:dyDescent="0.25">
      <c r="A7291" s="239" t="s">
        <v>2627</v>
      </c>
      <c r="B7291" s="240"/>
      <c r="C7291" s="240"/>
      <c r="D7291" s="240"/>
      <c r="E7291" s="241"/>
      <c r="F7291" s="188">
        <v>14.24</v>
      </c>
      <c r="G7291" s="239" t="s">
        <v>2626</v>
      </c>
      <c r="H7291" s="240"/>
      <c r="I7291" s="241"/>
      <c r="J7291" s="188">
        <v>102.56</v>
      </c>
    </row>
    <row r="7292" spans="1:10" ht="14.25" customHeight="1" x14ac:dyDescent="0.25">
      <c r="A7292" s="239" t="s">
        <v>2625</v>
      </c>
      <c r="B7292" s="240"/>
      <c r="C7292" s="240"/>
      <c r="D7292" s="240"/>
      <c r="E7292" s="241"/>
      <c r="F7292" s="188">
        <v>16.91</v>
      </c>
      <c r="G7292" s="239" t="s">
        <v>2624</v>
      </c>
      <c r="H7292" s="240"/>
      <c r="I7292" s="241"/>
      <c r="J7292" s="188">
        <v>23.05</v>
      </c>
    </row>
    <row r="7293" spans="1:10" ht="14.25" customHeight="1" x14ac:dyDescent="0.25">
      <c r="A7293" s="239" t="s">
        <v>2623</v>
      </c>
      <c r="B7293" s="240"/>
      <c r="C7293" s="240"/>
      <c r="D7293" s="240"/>
      <c r="E7293" s="241"/>
      <c r="F7293" s="188">
        <v>31.15</v>
      </c>
      <c r="G7293" s="239" t="s">
        <v>2622</v>
      </c>
      <c r="H7293" s="240"/>
      <c r="I7293" s="241"/>
      <c r="J7293" s="188">
        <v>125.61</v>
      </c>
    </row>
    <row r="7294" spans="1:10" ht="14.25" customHeight="1" x14ac:dyDescent="0.25">
      <c r="A7294" s="196" t="s">
        <v>942</v>
      </c>
      <c r="B7294" s="196" t="s">
        <v>2642</v>
      </c>
      <c r="C7294" s="196" t="s">
        <v>2886</v>
      </c>
      <c r="D7294" s="233" t="s">
        <v>943</v>
      </c>
      <c r="E7294" s="234"/>
      <c r="F7294" s="234"/>
      <c r="G7294" s="234"/>
      <c r="H7294" s="234"/>
      <c r="I7294" s="235"/>
      <c r="J7294" s="196" t="s">
        <v>1</v>
      </c>
    </row>
    <row r="7295" spans="1:10" ht="14.25" customHeight="1" x14ac:dyDescent="0.25">
      <c r="A7295" s="195" t="s">
        <v>74</v>
      </c>
      <c r="B7295" s="195" t="s">
        <v>75</v>
      </c>
      <c r="C7295" s="195" t="s">
        <v>29</v>
      </c>
      <c r="D7295" s="236" t="s">
        <v>30</v>
      </c>
      <c r="E7295" s="237"/>
      <c r="F7295" s="238"/>
      <c r="G7295" s="195" t="s">
        <v>2635</v>
      </c>
      <c r="H7295" s="195" t="s">
        <v>1465</v>
      </c>
      <c r="I7295" s="194" t="s">
        <v>2634</v>
      </c>
      <c r="J7295" s="193" t="s">
        <v>76</v>
      </c>
    </row>
    <row r="7296" spans="1:10" ht="14.25" customHeight="1" x14ac:dyDescent="0.25">
      <c r="A7296" s="192" t="s">
        <v>2643</v>
      </c>
      <c r="B7296" s="192" t="s">
        <v>2642</v>
      </c>
      <c r="C7296" s="192" t="s">
        <v>2507</v>
      </c>
      <c r="D7296" s="230" t="s">
        <v>2508</v>
      </c>
      <c r="E7296" s="231"/>
      <c r="F7296" s="232"/>
      <c r="G7296" s="192" t="s">
        <v>10</v>
      </c>
      <c r="H7296" s="191">
        <v>3</v>
      </c>
      <c r="I7296" s="190">
        <v>0.29980000000000001</v>
      </c>
      <c r="J7296" s="189">
        <v>0.9</v>
      </c>
    </row>
    <row r="7297" spans="1:10" ht="14.25" customHeight="1" x14ac:dyDescent="0.25">
      <c r="A7297" s="192" t="s">
        <v>2643</v>
      </c>
      <c r="B7297" s="192" t="s">
        <v>2642</v>
      </c>
      <c r="C7297" s="192" t="s">
        <v>2503</v>
      </c>
      <c r="D7297" s="230" t="s">
        <v>2504</v>
      </c>
      <c r="E7297" s="231"/>
      <c r="F7297" s="232"/>
      <c r="G7297" s="192" t="s">
        <v>1</v>
      </c>
      <c r="H7297" s="191">
        <v>2</v>
      </c>
      <c r="I7297" s="190">
        <v>8.9359000000000002</v>
      </c>
      <c r="J7297" s="189">
        <v>17.87</v>
      </c>
    </row>
    <row r="7298" spans="1:10" ht="14.25" customHeight="1" x14ac:dyDescent="0.25">
      <c r="A7298" s="192" t="s">
        <v>2643</v>
      </c>
      <c r="B7298" s="192" t="s">
        <v>2642</v>
      </c>
      <c r="C7298" s="192" t="s">
        <v>2472</v>
      </c>
      <c r="D7298" s="230" t="s">
        <v>2473</v>
      </c>
      <c r="E7298" s="231"/>
      <c r="F7298" s="232"/>
      <c r="G7298" s="192" t="s">
        <v>1</v>
      </c>
      <c r="H7298" s="191">
        <v>2</v>
      </c>
      <c r="I7298" s="190">
        <v>12.200799999999999</v>
      </c>
      <c r="J7298" s="189">
        <v>24.4</v>
      </c>
    </row>
    <row r="7299" spans="1:10" ht="14.25" customHeight="1" x14ac:dyDescent="0.25">
      <c r="A7299" s="192" t="s">
        <v>2643</v>
      </c>
      <c r="B7299" s="192" t="s">
        <v>2642</v>
      </c>
      <c r="C7299" s="192" t="s">
        <v>2271</v>
      </c>
      <c r="D7299" s="230" t="s">
        <v>2272</v>
      </c>
      <c r="E7299" s="231"/>
      <c r="F7299" s="232"/>
      <c r="G7299" s="192" t="s">
        <v>1</v>
      </c>
      <c r="H7299" s="191">
        <v>4</v>
      </c>
      <c r="I7299" s="190">
        <v>25.6816</v>
      </c>
      <c r="J7299" s="189">
        <v>102.73</v>
      </c>
    </row>
    <row r="7300" spans="1:10" ht="14.25" customHeight="1" x14ac:dyDescent="0.25">
      <c r="A7300" s="192" t="s">
        <v>2643</v>
      </c>
      <c r="B7300" s="192" t="s">
        <v>2642</v>
      </c>
      <c r="C7300" s="192" t="s">
        <v>1712</v>
      </c>
      <c r="D7300" s="230" t="s">
        <v>1713</v>
      </c>
      <c r="E7300" s="231"/>
      <c r="F7300" s="232"/>
      <c r="G7300" s="192" t="s">
        <v>1</v>
      </c>
      <c r="H7300" s="191">
        <v>1</v>
      </c>
      <c r="I7300" s="190">
        <v>4704.18</v>
      </c>
      <c r="J7300" s="189">
        <v>4704.18</v>
      </c>
    </row>
    <row r="7301" spans="1:10" ht="14.25" customHeight="1" x14ac:dyDescent="0.25">
      <c r="A7301" s="192" t="s">
        <v>2643</v>
      </c>
      <c r="B7301" s="192" t="s">
        <v>2642</v>
      </c>
      <c r="C7301" s="192" t="s">
        <v>1853</v>
      </c>
      <c r="D7301" s="230" t="s">
        <v>1854</v>
      </c>
      <c r="E7301" s="231"/>
      <c r="F7301" s="232"/>
      <c r="G7301" s="192" t="s">
        <v>10</v>
      </c>
      <c r="H7301" s="191">
        <v>5</v>
      </c>
      <c r="I7301" s="190">
        <v>279.80029999999999</v>
      </c>
      <c r="J7301" s="189">
        <v>1399</v>
      </c>
    </row>
    <row r="7302" spans="1:10" ht="14.25" customHeight="1" x14ac:dyDescent="0.25">
      <c r="A7302" s="192" t="s">
        <v>2631</v>
      </c>
      <c r="B7302" s="192" t="s">
        <v>2630</v>
      </c>
      <c r="C7302" s="192" t="s">
        <v>2723</v>
      </c>
      <c r="D7302" s="230" t="s">
        <v>2722</v>
      </c>
      <c r="E7302" s="231"/>
      <c r="F7302" s="232"/>
      <c r="G7302" s="192" t="s">
        <v>0</v>
      </c>
      <c r="H7302" s="191">
        <v>9.6172915000000003</v>
      </c>
      <c r="I7302" s="190">
        <v>6.7</v>
      </c>
      <c r="J7302" s="189">
        <v>140.9</v>
      </c>
    </row>
    <row r="7303" spans="1:10" ht="14.25" customHeight="1" x14ac:dyDescent="0.25">
      <c r="A7303" s="192" t="s">
        <v>2631</v>
      </c>
      <c r="B7303" s="192" t="s">
        <v>2630</v>
      </c>
      <c r="C7303" s="192" t="s">
        <v>2719</v>
      </c>
      <c r="D7303" s="230" t="s">
        <v>2718</v>
      </c>
      <c r="E7303" s="231"/>
      <c r="F7303" s="232"/>
      <c r="G7303" s="192" t="s">
        <v>0</v>
      </c>
      <c r="H7303" s="191">
        <v>9.6172915000000003</v>
      </c>
      <c r="I7303" s="190">
        <v>8.93</v>
      </c>
      <c r="J7303" s="189">
        <v>187.79</v>
      </c>
    </row>
    <row r="7304" spans="1:10" ht="14.25" customHeight="1" x14ac:dyDescent="0.25">
      <c r="A7304" s="239" t="s">
        <v>2627</v>
      </c>
      <c r="B7304" s="240"/>
      <c r="C7304" s="240"/>
      <c r="D7304" s="240"/>
      <c r="E7304" s="241"/>
      <c r="F7304" s="188">
        <v>150.32</v>
      </c>
      <c r="G7304" s="239" t="s">
        <v>2626</v>
      </c>
      <c r="H7304" s="240"/>
      <c r="I7304" s="241"/>
      <c r="J7304" s="188">
        <v>6713.69</v>
      </c>
    </row>
    <row r="7305" spans="1:10" ht="14.25" customHeight="1" x14ac:dyDescent="0.25">
      <c r="A7305" s="239" t="s">
        <v>2625</v>
      </c>
      <c r="B7305" s="240"/>
      <c r="C7305" s="240"/>
      <c r="D7305" s="240"/>
      <c r="E7305" s="241"/>
      <c r="F7305" s="188">
        <v>178.4</v>
      </c>
      <c r="G7305" s="239" t="s">
        <v>2624</v>
      </c>
      <c r="H7305" s="240"/>
      <c r="I7305" s="241"/>
      <c r="J7305" s="188">
        <v>1508.57</v>
      </c>
    </row>
    <row r="7306" spans="1:10" ht="14.25" customHeight="1" x14ac:dyDescent="0.25">
      <c r="A7306" s="239" t="s">
        <v>2623</v>
      </c>
      <c r="B7306" s="240"/>
      <c r="C7306" s="240"/>
      <c r="D7306" s="240"/>
      <c r="E7306" s="241"/>
      <c r="F7306" s="188">
        <v>328.72</v>
      </c>
      <c r="G7306" s="239" t="s">
        <v>2622</v>
      </c>
      <c r="H7306" s="240"/>
      <c r="I7306" s="241"/>
      <c r="J7306" s="188">
        <v>8222.26</v>
      </c>
    </row>
    <row r="7307" spans="1:10" ht="14.25" customHeight="1" x14ac:dyDescent="0.25">
      <c r="A7307" s="196" t="s">
        <v>944</v>
      </c>
      <c r="B7307" s="196" t="s">
        <v>2637</v>
      </c>
      <c r="C7307" s="196" t="s">
        <v>2885</v>
      </c>
      <c r="D7307" s="233" t="s">
        <v>945</v>
      </c>
      <c r="E7307" s="234"/>
      <c r="F7307" s="234"/>
      <c r="G7307" s="234"/>
      <c r="H7307" s="234"/>
      <c r="I7307" s="235"/>
      <c r="J7307" s="196" t="s">
        <v>10</v>
      </c>
    </row>
    <row r="7308" spans="1:10" ht="14.25" customHeight="1" x14ac:dyDescent="0.25">
      <c r="A7308" s="195" t="s">
        <v>74</v>
      </c>
      <c r="B7308" s="195" t="s">
        <v>75</v>
      </c>
      <c r="C7308" s="195" t="s">
        <v>29</v>
      </c>
      <c r="D7308" s="236" t="s">
        <v>30</v>
      </c>
      <c r="E7308" s="237"/>
      <c r="F7308" s="238"/>
      <c r="G7308" s="195" t="s">
        <v>2635</v>
      </c>
      <c r="H7308" s="195" t="s">
        <v>1465</v>
      </c>
      <c r="I7308" s="194" t="s">
        <v>2634</v>
      </c>
      <c r="J7308" s="193" t="s">
        <v>76</v>
      </c>
    </row>
    <row r="7309" spans="1:10" ht="14.25" customHeight="1" x14ac:dyDescent="0.25">
      <c r="A7309" s="192" t="s">
        <v>2643</v>
      </c>
      <c r="B7309" s="192" t="s">
        <v>2642</v>
      </c>
      <c r="C7309" s="192" t="s">
        <v>1721</v>
      </c>
      <c r="D7309" s="230" t="s">
        <v>1722</v>
      </c>
      <c r="E7309" s="231"/>
      <c r="F7309" s="232"/>
      <c r="G7309" s="192" t="s">
        <v>10</v>
      </c>
      <c r="H7309" s="191">
        <v>1.1000000000000001</v>
      </c>
      <c r="I7309" s="190">
        <v>328.96809999999999</v>
      </c>
      <c r="J7309" s="189">
        <v>361.86</v>
      </c>
    </row>
    <row r="7310" spans="1:10" ht="14.25" customHeight="1" x14ac:dyDescent="0.25">
      <c r="A7310" s="192" t="s">
        <v>2643</v>
      </c>
      <c r="B7310" s="192" t="s">
        <v>2630</v>
      </c>
      <c r="C7310" s="192" t="s">
        <v>2702</v>
      </c>
      <c r="D7310" s="230" t="s">
        <v>1597</v>
      </c>
      <c r="E7310" s="231"/>
      <c r="F7310" s="232"/>
      <c r="G7310" s="192" t="s">
        <v>1575</v>
      </c>
      <c r="H7310" s="191">
        <v>3.0000000000000001E-3</v>
      </c>
      <c r="I7310" s="190">
        <v>78.9893</v>
      </c>
      <c r="J7310" s="189">
        <v>0.24</v>
      </c>
    </row>
    <row r="7311" spans="1:10" ht="14.25" customHeight="1" x14ac:dyDescent="0.25">
      <c r="A7311" s="192" t="s">
        <v>2643</v>
      </c>
      <c r="B7311" s="192" t="s">
        <v>2630</v>
      </c>
      <c r="C7311" s="192" t="s">
        <v>2700</v>
      </c>
      <c r="D7311" s="230" t="s">
        <v>1579</v>
      </c>
      <c r="E7311" s="231"/>
      <c r="F7311" s="232"/>
      <c r="G7311" s="192" t="s">
        <v>19</v>
      </c>
      <c r="H7311" s="191">
        <v>1.2</v>
      </c>
      <c r="I7311" s="190">
        <v>0.90739999999999998</v>
      </c>
      <c r="J7311" s="189">
        <v>1.0900000000000001</v>
      </c>
    </row>
    <row r="7312" spans="1:10" ht="14.25" customHeight="1" x14ac:dyDescent="0.25">
      <c r="A7312" s="192" t="s">
        <v>2643</v>
      </c>
      <c r="B7312" s="192" t="s">
        <v>2630</v>
      </c>
      <c r="C7312" s="192" t="s">
        <v>2733</v>
      </c>
      <c r="D7312" s="230" t="s">
        <v>2039</v>
      </c>
      <c r="E7312" s="231"/>
      <c r="F7312" s="232"/>
      <c r="G7312" s="192" t="s">
        <v>1606</v>
      </c>
      <c r="H7312" s="191">
        <v>0.2</v>
      </c>
      <c r="I7312" s="190">
        <v>31.611899999999999</v>
      </c>
      <c r="J7312" s="189">
        <v>6.32</v>
      </c>
    </row>
    <row r="7313" spans="1:10" ht="14.25" customHeight="1" x14ac:dyDescent="0.25">
      <c r="A7313" s="192" t="s">
        <v>2643</v>
      </c>
      <c r="B7313" s="192" t="s">
        <v>2630</v>
      </c>
      <c r="C7313" s="192" t="s">
        <v>2884</v>
      </c>
      <c r="D7313" s="230" t="s">
        <v>2100</v>
      </c>
      <c r="E7313" s="231"/>
      <c r="F7313" s="232"/>
      <c r="G7313" s="192" t="s">
        <v>1606</v>
      </c>
      <c r="H7313" s="191">
        <v>1.2</v>
      </c>
      <c r="I7313" s="190">
        <v>21.031400000000001</v>
      </c>
      <c r="J7313" s="189">
        <v>25.24</v>
      </c>
    </row>
    <row r="7314" spans="1:10" ht="14.25" customHeight="1" x14ac:dyDescent="0.25">
      <c r="A7314" s="192" t="s">
        <v>2631</v>
      </c>
      <c r="B7314" s="192" t="s">
        <v>2630</v>
      </c>
      <c r="C7314" s="192" t="s">
        <v>2883</v>
      </c>
      <c r="D7314" s="230" t="s">
        <v>2882</v>
      </c>
      <c r="E7314" s="231"/>
      <c r="F7314" s="232"/>
      <c r="G7314" s="192" t="s">
        <v>0</v>
      </c>
      <c r="H7314" s="191">
        <v>1.8425886</v>
      </c>
      <c r="I7314" s="190">
        <v>6.46</v>
      </c>
      <c r="J7314" s="189">
        <v>26.03</v>
      </c>
    </row>
    <row r="7315" spans="1:10" ht="14.25" customHeight="1" x14ac:dyDescent="0.25">
      <c r="A7315" s="192" t="s">
        <v>2631</v>
      </c>
      <c r="B7315" s="192" t="s">
        <v>2630</v>
      </c>
      <c r="C7315" s="192" t="s">
        <v>2717</v>
      </c>
      <c r="D7315" s="230" t="s">
        <v>2716</v>
      </c>
      <c r="E7315" s="231"/>
      <c r="F7315" s="232"/>
      <c r="G7315" s="192" t="s">
        <v>0</v>
      </c>
      <c r="H7315" s="191">
        <v>1.8425886</v>
      </c>
      <c r="I7315" s="190">
        <v>8.93</v>
      </c>
      <c r="J7315" s="189">
        <v>35.979999999999997</v>
      </c>
    </row>
    <row r="7316" spans="1:10" ht="14.25" customHeight="1" x14ac:dyDescent="0.25">
      <c r="A7316" s="239" t="s">
        <v>2627</v>
      </c>
      <c r="B7316" s="240"/>
      <c r="C7316" s="240"/>
      <c r="D7316" s="240"/>
      <c r="E7316" s="241"/>
      <c r="F7316" s="188">
        <v>28.36</v>
      </c>
      <c r="G7316" s="239" t="s">
        <v>2626</v>
      </c>
      <c r="H7316" s="240"/>
      <c r="I7316" s="241"/>
      <c r="J7316" s="188">
        <v>484.87</v>
      </c>
    </row>
    <row r="7317" spans="1:10" ht="14.25" customHeight="1" x14ac:dyDescent="0.25">
      <c r="A7317" s="239" t="s">
        <v>2625</v>
      </c>
      <c r="B7317" s="240"/>
      <c r="C7317" s="240"/>
      <c r="D7317" s="240"/>
      <c r="E7317" s="241"/>
      <c r="F7317" s="188">
        <v>33.659999999999997</v>
      </c>
      <c r="G7317" s="239" t="s">
        <v>2624</v>
      </c>
      <c r="H7317" s="240"/>
      <c r="I7317" s="241"/>
      <c r="J7317" s="188">
        <v>108.95</v>
      </c>
    </row>
    <row r="7318" spans="1:10" ht="14.25" customHeight="1" x14ac:dyDescent="0.25">
      <c r="A7318" s="239" t="s">
        <v>2623</v>
      </c>
      <c r="B7318" s="240"/>
      <c r="C7318" s="240"/>
      <c r="D7318" s="240"/>
      <c r="E7318" s="241"/>
      <c r="F7318" s="188">
        <v>62.02</v>
      </c>
      <c r="G7318" s="239" t="s">
        <v>2622</v>
      </c>
      <c r="H7318" s="240"/>
      <c r="I7318" s="241"/>
      <c r="J7318" s="188">
        <v>593.82000000000005</v>
      </c>
    </row>
    <row r="7319" spans="1:10" ht="14.25" customHeight="1" x14ac:dyDescent="0.25">
      <c r="A7319" s="196" t="s">
        <v>946</v>
      </c>
      <c r="B7319" s="196" t="s">
        <v>2637</v>
      </c>
      <c r="C7319" s="196" t="s">
        <v>2881</v>
      </c>
      <c r="D7319" s="233" t="s">
        <v>1504</v>
      </c>
      <c r="E7319" s="234"/>
      <c r="F7319" s="234"/>
      <c r="G7319" s="234"/>
      <c r="H7319" s="234"/>
      <c r="I7319" s="235"/>
      <c r="J7319" s="196" t="s">
        <v>10</v>
      </c>
    </row>
    <row r="7320" spans="1:10" ht="3" customHeight="1" x14ac:dyDescent="0.25"/>
    <row r="7321" spans="1:10" ht="11.25" customHeight="1" x14ac:dyDescent="0.25">
      <c r="A7321" s="242" t="s">
        <v>2621</v>
      </c>
      <c r="B7321" s="242"/>
      <c r="C7321" s="242"/>
      <c r="D7321" s="242"/>
      <c r="E7321" s="242"/>
      <c r="F7321" s="242"/>
      <c r="G7321" s="242"/>
      <c r="H7321" s="242"/>
      <c r="I7321" s="242"/>
      <c r="J7321" s="242"/>
    </row>
    <row r="7322" spans="1:10" ht="11.25" customHeight="1" x14ac:dyDescent="0.25">
      <c r="A7322" s="242" t="s">
        <v>2620</v>
      </c>
      <c r="B7322" s="242"/>
      <c r="C7322" s="242"/>
      <c r="D7322" s="242"/>
      <c r="E7322" s="242"/>
      <c r="F7322" s="242"/>
      <c r="G7322" s="242"/>
      <c r="H7322" s="242"/>
      <c r="I7322" s="242"/>
      <c r="J7322" s="242"/>
    </row>
    <row r="7323" spans="1:10" ht="11.25" customHeight="1" x14ac:dyDescent="0.25">
      <c r="A7323" s="242" t="s">
        <v>2619</v>
      </c>
      <c r="B7323" s="242"/>
      <c r="C7323" s="242"/>
      <c r="D7323" s="242"/>
      <c r="E7323" s="242"/>
      <c r="F7323" s="242"/>
      <c r="G7323" s="242"/>
      <c r="H7323" s="242"/>
      <c r="I7323" s="242"/>
      <c r="J7323" s="242"/>
    </row>
    <row r="7324" spans="1:10" ht="70.900000000000006" customHeight="1" x14ac:dyDescent="0.25"/>
    <row r="7325" spans="1:10" ht="14.25" customHeight="1" x14ac:dyDescent="0.25">
      <c r="A7325" s="210" t="s">
        <v>2673</v>
      </c>
      <c r="B7325" s="211"/>
      <c r="C7325" s="211"/>
      <c r="D7325" s="211"/>
      <c r="E7325" s="211"/>
      <c r="F7325" s="211"/>
      <c r="G7325" s="211"/>
      <c r="H7325" s="211"/>
      <c r="I7325" s="211"/>
      <c r="J7325" s="212"/>
    </row>
    <row r="7326" spans="1:10" ht="14.25" customHeight="1" x14ac:dyDescent="0.25">
      <c r="A7326" s="200" t="s">
        <v>2672</v>
      </c>
      <c r="B7326" s="213" t="s">
        <v>77</v>
      </c>
      <c r="C7326" s="214"/>
      <c r="D7326" s="214"/>
      <c r="E7326" s="214"/>
      <c r="F7326" s="214"/>
      <c r="G7326" s="214"/>
      <c r="H7326" s="215"/>
      <c r="I7326" s="197" t="s">
        <v>2671</v>
      </c>
      <c r="J7326" s="192" t="s">
        <v>2880</v>
      </c>
    </row>
    <row r="7327" spans="1:10" ht="14.25" customHeight="1" x14ac:dyDescent="0.25">
      <c r="A7327" s="200" t="s">
        <v>81</v>
      </c>
      <c r="B7327" s="213" t="s">
        <v>85</v>
      </c>
      <c r="C7327" s="214"/>
      <c r="D7327" s="214"/>
      <c r="E7327" s="214"/>
      <c r="F7327" s="214"/>
      <c r="G7327" s="214"/>
      <c r="H7327" s="215"/>
      <c r="I7327" s="197" t="s">
        <v>2669</v>
      </c>
      <c r="J7327" s="202">
        <v>45477</v>
      </c>
    </row>
    <row r="7328" spans="1:10" ht="14.25" customHeight="1" x14ac:dyDescent="0.25">
      <c r="A7328" s="199" t="s">
        <v>2668</v>
      </c>
      <c r="B7328" s="213" t="s">
        <v>2667</v>
      </c>
      <c r="C7328" s="214"/>
      <c r="D7328" s="214"/>
      <c r="E7328" s="214"/>
      <c r="F7328" s="214"/>
      <c r="G7328" s="214"/>
      <c r="H7328" s="215"/>
      <c r="I7328" s="216" t="s">
        <v>2666</v>
      </c>
      <c r="J7328" s="217"/>
    </row>
    <row r="7329" spans="1:10" ht="14.25" customHeight="1" x14ac:dyDescent="0.25">
      <c r="A7329" s="218" t="s">
        <v>2665</v>
      </c>
      <c r="B7329" s="221" t="s">
        <v>2664</v>
      </c>
      <c r="C7329" s="222"/>
      <c r="D7329" s="222"/>
      <c r="E7329" s="222"/>
      <c r="F7329" s="222"/>
      <c r="G7329" s="222"/>
      <c r="H7329" s="223"/>
      <c r="I7329" s="197" t="s">
        <v>2663</v>
      </c>
      <c r="J7329" s="192" t="s">
        <v>2662</v>
      </c>
    </row>
    <row r="7330" spans="1:10" ht="14.25" customHeight="1" x14ac:dyDescent="0.25">
      <c r="A7330" s="219"/>
      <c r="B7330" s="224"/>
      <c r="C7330" s="225"/>
      <c r="D7330" s="225"/>
      <c r="E7330" s="225"/>
      <c r="F7330" s="225"/>
      <c r="G7330" s="225"/>
      <c r="H7330" s="226"/>
      <c r="I7330" s="198" t="s">
        <v>2661</v>
      </c>
      <c r="J7330" s="192" t="s">
        <v>2660</v>
      </c>
    </row>
    <row r="7331" spans="1:10" ht="14.25" customHeight="1" x14ac:dyDescent="0.25">
      <c r="A7331" s="219"/>
      <c r="B7331" s="224"/>
      <c r="C7331" s="225"/>
      <c r="D7331" s="225"/>
      <c r="E7331" s="225"/>
      <c r="F7331" s="225"/>
      <c r="G7331" s="225"/>
      <c r="H7331" s="226"/>
      <c r="I7331" s="216" t="s">
        <v>27</v>
      </c>
      <c r="J7331" s="217"/>
    </row>
    <row r="7332" spans="1:10" ht="14.25" customHeight="1" x14ac:dyDescent="0.25">
      <c r="A7332" s="219"/>
      <c r="B7332" s="227"/>
      <c r="C7332" s="228"/>
      <c r="D7332" s="228"/>
      <c r="E7332" s="228"/>
      <c r="F7332" s="228"/>
      <c r="G7332" s="228"/>
      <c r="H7332" s="229"/>
      <c r="I7332" s="197" t="s">
        <v>2659</v>
      </c>
      <c r="J7332" s="192" t="s">
        <v>2658</v>
      </c>
    </row>
    <row r="7333" spans="1:10" ht="14.25" customHeight="1" x14ac:dyDescent="0.25">
      <c r="A7333" s="220"/>
      <c r="B7333" s="230" t="s">
        <v>2383</v>
      </c>
      <c r="C7333" s="231"/>
      <c r="D7333" s="232"/>
      <c r="E7333" s="230" t="s">
        <v>2383</v>
      </c>
      <c r="F7333" s="231"/>
      <c r="G7333" s="231"/>
      <c r="H7333" s="232"/>
      <c r="I7333" s="197" t="s">
        <v>2657</v>
      </c>
      <c r="J7333" s="192" t="s">
        <v>2383</v>
      </c>
    </row>
    <row r="7334" spans="1:10" ht="14.25" customHeight="1" x14ac:dyDescent="0.25">
      <c r="A7334" s="197" t="s">
        <v>2656</v>
      </c>
      <c r="B7334" s="230" t="s">
        <v>2655</v>
      </c>
      <c r="C7334" s="231"/>
      <c r="D7334" s="231"/>
      <c r="E7334" s="231"/>
      <c r="F7334" s="231"/>
      <c r="G7334" s="231"/>
      <c r="H7334" s="231"/>
      <c r="I7334" s="231"/>
      <c r="J7334" s="232"/>
    </row>
    <row r="7335" spans="1:10" ht="14.25" customHeight="1" x14ac:dyDescent="0.25">
      <c r="A7335" s="195" t="s">
        <v>74</v>
      </c>
      <c r="B7335" s="195" t="s">
        <v>75</v>
      </c>
      <c r="C7335" s="195" t="s">
        <v>29</v>
      </c>
      <c r="D7335" s="236" t="s">
        <v>30</v>
      </c>
      <c r="E7335" s="237"/>
      <c r="F7335" s="238"/>
      <c r="G7335" s="195" t="s">
        <v>2635</v>
      </c>
      <c r="H7335" s="195" t="s">
        <v>1465</v>
      </c>
      <c r="I7335" s="194" t="s">
        <v>2634</v>
      </c>
      <c r="J7335" s="193" t="s">
        <v>76</v>
      </c>
    </row>
    <row r="7336" spans="1:10" ht="14.25" customHeight="1" x14ac:dyDescent="0.25">
      <c r="A7336" s="192" t="s">
        <v>2643</v>
      </c>
      <c r="B7336" s="192" t="s">
        <v>2630</v>
      </c>
      <c r="C7336" s="192" t="s">
        <v>2879</v>
      </c>
      <c r="D7336" s="230" t="s">
        <v>2116</v>
      </c>
      <c r="E7336" s="231"/>
      <c r="F7336" s="232"/>
      <c r="G7336" s="192" t="s">
        <v>1</v>
      </c>
      <c r="H7336" s="191">
        <v>0.4</v>
      </c>
      <c r="I7336" s="190">
        <v>24.458300000000001</v>
      </c>
      <c r="J7336" s="189">
        <v>9.7799999999999994</v>
      </c>
    </row>
    <row r="7337" spans="1:10" ht="14.25" customHeight="1" x14ac:dyDescent="0.25">
      <c r="A7337" s="192" t="s">
        <v>2643</v>
      </c>
      <c r="B7337" s="192" t="s">
        <v>2630</v>
      </c>
      <c r="C7337" s="192" t="s">
        <v>2732</v>
      </c>
      <c r="D7337" s="230" t="s">
        <v>2254</v>
      </c>
      <c r="E7337" s="231"/>
      <c r="F7337" s="232"/>
      <c r="G7337" s="192" t="s">
        <v>1</v>
      </c>
      <c r="H7337" s="191">
        <v>0.2</v>
      </c>
      <c r="I7337" s="190">
        <v>8.5957000000000008</v>
      </c>
      <c r="J7337" s="189">
        <v>1.72</v>
      </c>
    </row>
    <row r="7338" spans="1:10" ht="14.25" customHeight="1" x14ac:dyDescent="0.25">
      <c r="A7338" s="192" t="s">
        <v>2643</v>
      </c>
      <c r="B7338" s="192" t="s">
        <v>2630</v>
      </c>
      <c r="C7338" s="192" t="s">
        <v>2878</v>
      </c>
      <c r="D7338" s="230" t="s">
        <v>2177</v>
      </c>
      <c r="E7338" s="231"/>
      <c r="F7338" s="232"/>
      <c r="G7338" s="192" t="s">
        <v>1</v>
      </c>
      <c r="H7338" s="191">
        <v>0.6</v>
      </c>
      <c r="I7338" s="190">
        <v>11.1152</v>
      </c>
      <c r="J7338" s="189">
        <v>6.67</v>
      </c>
    </row>
    <row r="7339" spans="1:10" ht="22.9" customHeight="1" x14ac:dyDescent="0.25">
      <c r="A7339" s="192" t="s">
        <v>2643</v>
      </c>
      <c r="B7339" s="192" t="s">
        <v>2630</v>
      </c>
      <c r="C7339" s="192" t="s">
        <v>2877</v>
      </c>
      <c r="D7339" s="230" t="s">
        <v>1862</v>
      </c>
      <c r="E7339" s="231"/>
      <c r="F7339" s="232"/>
      <c r="G7339" s="192" t="s">
        <v>10</v>
      </c>
      <c r="H7339" s="191">
        <v>2.7</v>
      </c>
      <c r="I7339" s="190">
        <v>15.1335</v>
      </c>
      <c r="J7339" s="189">
        <v>40.86</v>
      </c>
    </row>
    <row r="7340" spans="1:10" ht="14.25" customHeight="1" x14ac:dyDescent="0.25">
      <c r="A7340" s="192" t="s">
        <v>2631</v>
      </c>
      <c r="B7340" s="192" t="s">
        <v>2630</v>
      </c>
      <c r="C7340" s="192" t="s">
        <v>2639</v>
      </c>
      <c r="D7340" s="230" t="s">
        <v>2638</v>
      </c>
      <c r="E7340" s="231"/>
      <c r="F7340" s="232"/>
      <c r="G7340" s="192" t="s">
        <v>0</v>
      </c>
      <c r="H7340" s="191">
        <v>0.79759190000000002</v>
      </c>
      <c r="I7340" s="190">
        <v>8.93</v>
      </c>
      <c r="J7340" s="189">
        <v>15.57</v>
      </c>
    </row>
    <row r="7341" spans="1:10" ht="14.25" customHeight="1" x14ac:dyDescent="0.25">
      <c r="A7341" s="192" t="s">
        <v>2631</v>
      </c>
      <c r="B7341" s="192" t="s">
        <v>2630</v>
      </c>
      <c r="C7341" s="192" t="s">
        <v>2717</v>
      </c>
      <c r="D7341" s="230" t="s">
        <v>2716</v>
      </c>
      <c r="E7341" s="231"/>
      <c r="F7341" s="232"/>
      <c r="G7341" s="192" t="s">
        <v>0</v>
      </c>
      <c r="H7341" s="191">
        <v>0.79759190000000002</v>
      </c>
      <c r="I7341" s="190">
        <v>8.93</v>
      </c>
      <c r="J7341" s="189">
        <v>15.57</v>
      </c>
    </row>
    <row r="7342" spans="1:10" ht="14.25" customHeight="1" x14ac:dyDescent="0.25">
      <c r="A7342" s="239" t="s">
        <v>2627</v>
      </c>
      <c r="B7342" s="240"/>
      <c r="C7342" s="240"/>
      <c r="D7342" s="240"/>
      <c r="E7342" s="241"/>
      <c r="F7342" s="188">
        <v>14.24</v>
      </c>
      <c r="G7342" s="239" t="s">
        <v>2626</v>
      </c>
      <c r="H7342" s="240"/>
      <c r="I7342" s="241"/>
      <c r="J7342" s="188">
        <v>102.56</v>
      </c>
    </row>
    <row r="7343" spans="1:10" ht="14.25" customHeight="1" x14ac:dyDescent="0.25">
      <c r="A7343" s="239" t="s">
        <v>2625</v>
      </c>
      <c r="B7343" s="240"/>
      <c r="C7343" s="240"/>
      <c r="D7343" s="240"/>
      <c r="E7343" s="241"/>
      <c r="F7343" s="188">
        <v>16.91</v>
      </c>
      <c r="G7343" s="239" t="s">
        <v>2624</v>
      </c>
      <c r="H7343" s="240"/>
      <c r="I7343" s="241"/>
      <c r="J7343" s="188">
        <v>23.05</v>
      </c>
    </row>
    <row r="7344" spans="1:10" ht="14.25" customHeight="1" x14ac:dyDescent="0.25">
      <c r="A7344" s="239" t="s">
        <v>2623</v>
      </c>
      <c r="B7344" s="240"/>
      <c r="C7344" s="240"/>
      <c r="D7344" s="240"/>
      <c r="E7344" s="241"/>
      <c r="F7344" s="188">
        <v>31.15</v>
      </c>
      <c r="G7344" s="239" t="s">
        <v>2622</v>
      </c>
      <c r="H7344" s="240"/>
      <c r="I7344" s="241"/>
      <c r="J7344" s="188">
        <v>125.61</v>
      </c>
    </row>
    <row r="7345" spans="1:10" ht="14.25" customHeight="1" x14ac:dyDescent="0.25">
      <c r="A7345" s="196" t="s">
        <v>948</v>
      </c>
      <c r="B7345" s="196" t="s">
        <v>2630</v>
      </c>
      <c r="C7345" s="196" t="s">
        <v>2876</v>
      </c>
      <c r="D7345" s="233" t="s">
        <v>485</v>
      </c>
      <c r="E7345" s="234"/>
      <c r="F7345" s="234"/>
      <c r="G7345" s="234"/>
      <c r="H7345" s="234"/>
      <c r="I7345" s="235"/>
      <c r="J7345" s="196" t="s">
        <v>198</v>
      </c>
    </row>
    <row r="7346" spans="1:10" ht="14.25" customHeight="1" x14ac:dyDescent="0.25">
      <c r="A7346" s="195" t="s">
        <v>74</v>
      </c>
      <c r="B7346" s="195" t="s">
        <v>75</v>
      </c>
      <c r="C7346" s="195" t="s">
        <v>29</v>
      </c>
      <c r="D7346" s="236" t="s">
        <v>30</v>
      </c>
      <c r="E7346" s="237"/>
      <c r="F7346" s="238"/>
      <c r="G7346" s="195" t="s">
        <v>2635</v>
      </c>
      <c r="H7346" s="195" t="s">
        <v>1465</v>
      </c>
      <c r="I7346" s="194" t="s">
        <v>2634</v>
      </c>
      <c r="J7346" s="193" t="s">
        <v>76</v>
      </c>
    </row>
    <row r="7347" spans="1:10" ht="14.25" customHeight="1" x14ac:dyDescent="0.25">
      <c r="A7347" s="192" t="s">
        <v>2643</v>
      </c>
      <c r="B7347" s="192" t="s">
        <v>2630</v>
      </c>
      <c r="C7347" s="192" t="s">
        <v>2875</v>
      </c>
      <c r="D7347" s="230" t="s">
        <v>1605</v>
      </c>
      <c r="E7347" s="231"/>
      <c r="F7347" s="232"/>
      <c r="G7347" s="192" t="s">
        <v>1606</v>
      </c>
      <c r="H7347" s="191">
        <v>0.22850000000000001</v>
      </c>
      <c r="I7347" s="190">
        <v>27.674600000000002</v>
      </c>
      <c r="J7347" s="189">
        <v>6.32</v>
      </c>
    </row>
    <row r="7348" spans="1:10" ht="14.25" customHeight="1" x14ac:dyDescent="0.25">
      <c r="A7348" s="192" t="s">
        <v>2631</v>
      </c>
      <c r="B7348" s="192" t="s">
        <v>2630</v>
      </c>
      <c r="C7348" s="192" t="s">
        <v>2675</v>
      </c>
      <c r="D7348" s="230" t="s">
        <v>2674</v>
      </c>
      <c r="E7348" s="231"/>
      <c r="F7348" s="232"/>
      <c r="G7348" s="192" t="s">
        <v>0</v>
      </c>
      <c r="H7348" s="191">
        <v>0.12824969999999999</v>
      </c>
      <c r="I7348" s="190">
        <v>8.93</v>
      </c>
      <c r="J7348" s="189">
        <v>2.5</v>
      </c>
    </row>
    <row r="7349" spans="1:10" ht="14.25" customHeight="1" x14ac:dyDescent="0.25">
      <c r="A7349" s="192" t="s">
        <v>2631</v>
      </c>
      <c r="B7349" s="192" t="s">
        <v>2630</v>
      </c>
      <c r="C7349" s="192" t="s">
        <v>2646</v>
      </c>
      <c r="D7349" s="230" t="s">
        <v>2645</v>
      </c>
      <c r="E7349" s="231"/>
      <c r="F7349" s="232"/>
      <c r="G7349" s="192" t="s">
        <v>0</v>
      </c>
      <c r="H7349" s="191">
        <v>4.2776099999999997E-2</v>
      </c>
      <c r="I7349" s="190">
        <v>6.46</v>
      </c>
      <c r="J7349" s="189">
        <v>0.6</v>
      </c>
    </row>
    <row r="7350" spans="1:10" ht="14.25" customHeight="1" x14ac:dyDescent="0.25">
      <c r="A7350" s="239" t="s">
        <v>2627</v>
      </c>
      <c r="B7350" s="240"/>
      <c r="C7350" s="240"/>
      <c r="D7350" s="240"/>
      <c r="E7350" s="241"/>
      <c r="F7350" s="188">
        <v>1.42</v>
      </c>
      <c r="G7350" s="239" t="s">
        <v>2626</v>
      </c>
      <c r="H7350" s="240"/>
      <c r="I7350" s="241"/>
      <c r="J7350" s="188">
        <v>10.92</v>
      </c>
    </row>
    <row r="7351" spans="1:10" ht="14.25" customHeight="1" x14ac:dyDescent="0.25">
      <c r="A7351" s="239" t="s">
        <v>2625</v>
      </c>
      <c r="B7351" s="240"/>
      <c r="C7351" s="240"/>
      <c r="D7351" s="240"/>
      <c r="E7351" s="241"/>
      <c r="F7351" s="188">
        <v>1.69</v>
      </c>
      <c r="G7351" s="239" t="s">
        <v>2624</v>
      </c>
      <c r="H7351" s="240"/>
      <c r="I7351" s="241"/>
      <c r="J7351" s="188">
        <v>2.4500000000000002</v>
      </c>
    </row>
    <row r="7352" spans="1:10" ht="14.25" customHeight="1" x14ac:dyDescent="0.25">
      <c r="A7352" s="239" t="s">
        <v>2623</v>
      </c>
      <c r="B7352" s="240"/>
      <c r="C7352" s="240"/>
      <c r="D7352" s="240"/>
      <c r="E7352" s="241"/>
      <c r="F7352" s="188">
        <v>3.11</v>
      </c>
      <c r="G7352" s="239" t="s">
        <v>2622</v>
      </c>
      <c r="H7352" s="240"/>
      <c r="I7352" s="241"/>
      <c r="J7352" s="188">
        <v>13.37</v>
      </c>
    </row>
    <row r="7353" spans="1:10" ht="14.25" customHeight="1" x14ac:dyDescent="0.25">
      <c r="A7353" s="196" t="s">
        <v>950</v>
      </c>
      <c r="B7353" s="196" t="s">
        <v>2642</v>
      </c>
      <c r="C7353" s="196" t="s">
        <v>2874</v>
      </c>
      <c r="D7353" s="233" t="s">
        <v>951</v>
      </c>
      <c r="E7353" s="234"/>
      <c r="F7353" s="234"/>
      <c r="G7353" s="234"/>
      <c r="H7353" s="234"/>
      <c r="I7353" s="235"/>
      <c r="J7353" s="196" t="s">
        <v>1</v>
      </c>
    </row>
    <row r="7354" spans="1:10" ht="14.25" customHeight="1" x14ac:dyDescent="0.25">
      <c r="A7354" s="195" t="s">
        <v>74</v>
      </c>
      <c r="B7354" s="195" t="s">
        <v>75</v>
      </c>
      <c r="C7354" s="195" t="s">
        <v>29</v>
      </c>
      <c r="D7354" s="236" t="s">
        <v>30</v>
      </c>
      <c r="E7354" s="237"/>
      <c r="F7354" s="238"/>
      <c r="G7354" s="195" t="s">
        <v>2635</v>
      </c>
      <c r="H7354" s="195" t="s">
        <v>1465</v>
      </c>
      <c r="I7354" s="194" t="s">
        <v>2634</v>
      </c>
      <c r="J7354" s="193" t="s">
        <v>76</v>
      </c>
    </row>
    <row r="7355" spans="1:10" ht="14.25" customHeight="1" x14ac:dyDescent="0.25">
      <c r="A7355" s="192" t="s">
        <v>2643</v>
      </c>
      <c r="B7355" s="192" t="s">
        <v>2642</v>
      </c>
      <c r="C7355" s="192" t="s">
        <v>2072</v>
      </c>
      <c r="D7355" s="230" t="s">
        <v>2073</v>
      </c>
      <c r="E7355" s="231"/>
      <c r="F7355" s="232"/>
      <c r="G7355" s="192" t="s">
        <v>1</v>
      </c>
      <c r="H7355" s="191">
        <v>2</v>
      </c>
      <c r="I7355" s="190">
        <v>170.73840000000001</v>
      </c>
      <c r="J7355" s="189">
        <v>341.48</v>
      </c>
    </row>
    <row r="7356" spans="1:10" ht="14.25" customHeight="1" x14ac:dyDescent="0.25">
      <c r="A7356" s="192" t="s">
        <v>2643</v>
      </c>
      <c r="B7356" s="192" t="s">
        <v>2642</v>
      </c>
      <c r="C7356" s="192" t="s">
        <v>2184</v>
      </c>
      <c r="D7356" s="230" t="s">
        <v>2185</v>
      </c>
      <c r="E7356" s="231"/>
      <c r="F7356" s="232"/>
      <c r="G7356" s="192" t="s">
        <v>1</v>
      </c>
      <c r="H7356" s="191">
        <v>1</v>
      </c>
      <c r="I7356" s="190">
        <v>191.7698</v>
      </c>
      <c r="J7356" s="189">
        <v>191.77</v>
      </c>
    </row>
    <row r="7357" spans="1:10" ht="14.25" customHeight="1" x14ac:dyDescent="0.25">
      <c r="A7357" s="192" t="s">
        <v>2643</v>
      </c>
      <c r="B7357" s="192" t="s">
        <v>2642</v>
      </c>
      <c r="C7357" s="192" t="s">
        <v>1979</v>
      </c>
      <c r="D7357" s="230" t="s">
        <v>1980</v>
      </c>
      <c r="E7357" s="231"/>
      <c r="F7357" s="232"/>
      <c r="G7357" s="192" t="s">
        <v>1</v>
      </c>
      <c r="H7357" s="191">
        <v>1</v>
      </c>
      <c r="I7357" s="190">
        <v>603.75350000000003</v>
      </c>
      <c r="J7357" s="189">
        <v>603.75</v>
      </c>
    </row>
    <row r="7358" spans="1:10" ht="14.25" customHeight="1" x14ac:dyDescent="0.25">
      <c r="A7358" s="192" t="s">
        <v>2643</v>
      </c>
      <c r="B7358" s="192" t="s">
        <v>2642</v>
      </c>
      <c r="C7358" s="192" t="s">
        <v>2175</v>
      </c>
      <c r="D7358" s="230" t="s">
        <v>2176</v>
      </c>
      <c r="E7358" s="231"/>
      <c r="F7358" s="232"/>
      <c r="G7358" s="192" t="s">
        <v>1</v>
      </c>
      <c r="H7358" s="191">
        <v>1</v>
      </c>
      <c r="I7358" s="190">
        <v>200.86770000000001</v>
      </c>
      <c r="J7358" s="189">
        <v>200.87</v>
      </c>
    </row>
    <row r="7359" spans="1:10" ht="14.25" customHeight="1" x14ac:dyDescent="0.25">
      <c r="A7359" s="192" t="s">
        <v>2643</v>
      </c>
      <c r="B7359" s="192" t="s">
        <v>2642</v>
      </c>
      <c r="C7359" s="192" t="s">
        <v>2181</v>
      </c>
      <c r="D7359" s="230" t="s">
        <v>2182</v>
      </c>
      <c r="E7359" s="231"/>
      <c r="F7359" s="232"/>
      <c r="G7359" s="192" t="s">
        <v>10</v>
      </c>
      <c r="H7359" s="191">
        <v>3</v>
      </c>
      <c r="I7359" s="190">
        <v>64.333699999999993</v>
      </c>
      <c r="J7359" s="189">
        <v>193</v>
      </c>
    </row>
    <row r="7360" spans="1:10" ht="14.25" customHeight="1" x14ac:dyDescent="0.25">
      <c r="A7360" s="192" t="s">
        <v>2643</v>
      </c>
      <c r="B7360" s="192" t="s">
        <v>2642</v>
      </c>
      <c r="C7360" s="192" t="s">
        <v>1877</v>
      </c>
      <c r="D7360" s="230" t="s">
        <v>1878</v>
      </c>
      <c r="E7360" s="231"/>
      <c r="F7360" s="232"/>
      <c r="G7360" s="192" t="s">
        <v>1879</v>
      </c>
      <c r="H7360" s="191">
        <v>24</v>
      </c>
      <c r="I7360" s="190">
        <v>48.859900000000003</v>
      </c>
      <c r="J7360" s="189">
        <v>1172.6400000000001</v>
      </c>
    </row>
    <row r="7361" spans="1:10" ht="14.25" customHeight="1" x14ac:dyDescent="0.25">
      <c r="A7361" s="192" t="s">
        <v>2643</v>
      </c>
      <c r="B7361" s="192" t="s">
        <v>2642</v>
      </c>
      <c r="C7361" s="192" t="s">
        <v>2001</v>
      </c>
      <c r="D7361" s="230" t="s">
        <v>2002</v>
      </c>
      <c r="E7361" s="231"/>
      <c r="F7361" s="232"/>
      <c r="G7361" s="192" t="s">
        <v>1</v>
      </c>
      <c r="H7361" s="191">
        <v>1</v>
      </c>
      <c r="I7361" s="190">
        <v>556.74879999999996</v>
      </c>
      <c r="J7361" s="189">
        <v>556.75</v>
      </c>
    </row>
    <row r="7362" spans="1:10" ht="14.25" customHeight="1" x14ac:dyDescent="0.25">
      <c r="A7362" s="192" t="s">
        <v>2643</v>
      </c>
      <c r="B7362" s="192" t="s">
        <v>2642</v>
      </c>
      <c r="C7362" s="192" t="s">
        <v>1800</v>
      </c>
      <c r="D7362" s="230" t="s">
        <v>1801</v>
      </c>
      <c r="E7362" s="231"/>
      <c r="F7362" s="232"/>
      <c r="G7362" s="192" t="s">
        <v>10</v>
      </c>
      <c r="H7362" s="191">
        <v>10</v>
      </c>
      <c r="I7362" s="190">
        <v>202.8526</v>
      </c>
      <c r="J7362" s="189">
        <v>2028.53</v>
      </c>
    </row>
    <row r="7363" spans="1:10" ht="14.25" customHeight="1" x14ac:dyDescent="0.25">
      <c r="A7363" s="192" t="s">
        <v>2643</v>
      </c>
      <c r="B7363" s="192" t="s">
        <v>2642</v>
      </c>
      <c r="C7363" s="192" t="s">
        <v>1950</v>
      </c>
      <c r="D7363" s="230" t="s">
        <v>1951</v>
      </c>
      <c r="E7363" s="231"/>
      <c r="F7363" s="232"/>
      <c r="G7363" s="192" t="s">
        <v>1</v>
      </c>
      <c r="H7363" s="191">
        <v>1</v>
      </c>
      <c r="I7363" s="190">
        <v>769.82539999999995</v>
      </c>
      <c r="J7363" s="189">
        <v>769.83</v>
      </c>
    </row>
    <row r="7364" spans="1:10" ht="14.25" customHeight="1" x14ac:dyDescent="0.25">
      <c r="A7364" s="192" t="s">
        <v>2643</v>
      </c>
      <c r="B7364" s="192" t="s">
        <v>2642</v>
      </c>
      <c r="C7364" s="192" t="s">
        <v>1673</v>
      </c>
      <c r="D7364" s="230" t="s">
        <v>1674</v>
      </c>
      <c r="E7364" s="231"/>
      <c r="F7364" s="232"/>
      <c r="G7364" s="192" t="s">
        <v>10</v>
      </c>
      <c r="H7364" s="191">
        <v>30</v>
      </c>
      <c r="I7364" s="190">
        <v>228.8826</v>
      </c>
      <c r="J7364" s="189">
        <v>6866.48</v>
      </c>
    </row>
    <row r="7365" spans="1:10" ht="14.25" customHeight="1" x14ac:dyDescent="0.25">
      <c r="A7365" s="192" t="s">
        <v>2643</v>
      </c>
      <c r="B7365" s="192" t="s">
        <v>2642</v>
      </c>
      <c r="C7365" s="192" t="s">
        <v>1863</v>
      </c>
      <c r="D7365" s="230" t="s">
        <v>1864</v>
      </c>
      <c r="E7365" s="231"/>
      <c r="F7365" s="232"/>
      <c r="G7365" s="192" t="s">
        <v>1575</v>
      </c>
      <c r="H7365" s="191">
        <v>2.5</v>
      </c>
      <c r="I7365" s="190">
        <v>507.16789999999997</v>
      </c>
      <c r="J7365" s="189">
        <v>1267.92</v>
      </c>
    </row>
    <row r="7366" spans="1:10" ht="14.25" customHeight="1" x14ac:dyDescent="0.25">
      <c r="A7366" s="192" t="s">
        <v>2643</v>
      </c>
      <c r="B7366" s="192" t="s">
        <v>2642</v>
      </c>
      <c r="C7366" s="192" t="s">
        <v>1762</v>
      </c>
      <c r="D7366" s="230" t="s">
        <v>1763</v>
      </c>
      <c r="E7366" s="231"/>
      <c r="F7366" s="232"/>
      <c r="G7366" s="192" t="s">
        <v>10</v>
      </c>
      <c r="H7366" s="191">
        <v>3</v>
      </c>
      <c r="I7366" s="190">
        <v>1002.6858</v>
      </c>
      <c r="J7366" s="189">
        <v>3008.06</v>
      </c>
    </row>
    <row r="7367" spans="1:10" ht="14.25" customHeight="1" x14ac:dyDescent="0.25">
      <c r="A7367" s="192" t="s">
        <v>2643</v>
      </c>
      <c r="B7367" s="192" t="s">
        <v>2642</v>
      </c>
      <c r="C7367" s="192" t="s">
        <v>1890</v>
      </c>
      <c r="D7367" s="230" t="s">
        <v>1891</v>
      </c>
      <c r="E7367" s="231"/>
      <c r="F7367" s="232"/>
      <c r="G7367" s="192" t="s">
        <v>10</v>
      </c>
      <c r="H7367" s="191">
        <v>21</v>
      </c>
      <c r="I7367" s="190">
        <v>51.541499999999999</v>
      </c>
      <c r="J7367" s="189">
        <v>1082.3699999999999</v>
      </c>
    </row>
    <row r="7368" spans="1:10" ht="14.25" customHeight="1" x14ac:dyDescent="0.25">
      <c r="A7368" s="192" t="s">
        <v>2643</v>
      </c>
      <c r="B7368" s="192" t="s">
        <v>2642</v>
      </c>
      <c r="C7368" s="192" t="s">
        <v>2246</v>
      </c>
      <c r="D7368" s="230" t="s">
        <v>2247</v>
      </c>
      <c r="E7368" s="231"/>
      <c r="F7368" s="232"/>
      <c r="G7368" s="192" t="s">
        <v>1</v>
      </c>
      <c r="H7368" s="191">
        <v>1</v>
      </c>
      <c r="I7368" s="190">
        <v>121.37609999999999</v>
      </c>
      <c r="J7368" s="189">
        <v>121.38</v>
      </c>
    </row>
    <row r="7369" spans="1:10" ht="14.25" customHeight="1" x14ac:dyDescent="0.25">
      <c r="A7369" s="192" t="s">
        <v>2643</v>
      </c>
      <c r="B7369" s="192" t="s">
        <v>2642</v>
      </c>
      <c r="C7369" s="192" t="s">
        <v>1868</v>
      </c>
      <c r="D7369" s="230" t="s">
        <v>1869</v>
      </c>
      <c r="E7369" s="231"/>
      <c r="F7369" s="232"/>
      <c r="G7369" s="192" t="s">
        <v>1</v>
      </c>
      <c r="H7369" s="191">
        <v>1</v>
      </c>
      <c r="I7369" s="190">
        <v>1224.8442</v>
      </c>
      <c r="J7369" s="189">
        <v>1224.8399999999999</v>
      </c>
    </row>
    <row r="7370" spans="1:10" ht="14.25" customHeight="1" x14ac:dyDescent="0.25">
      <c r="A7370" s="192" t="s">
        <v>2643</v>
      </c>
      <c r="B7370" s="192" t="s">
        <v>2642</v>
      </c>
      <c r="C7370" s="192" t="s">
        <v>2064</v>
      </c>
      <c r="D7370" s="230" t="s">
        <v>2065</v>
      </c>
      <c r="E7370" s="231"/>
      <c r="F7370" s="232"/>
      <c r="G7370" s="192" t="s">
        <v>1879</v>
      </c>
      <c r="H7370" s="191">
        <v>24</v>
      </c>
      <c r="I7370" s="190">
        <v>14.598800000000001</v>
      </c>
      <c r="J7370" s="189">
        <v>350.37</v>
      </c>
    </row>
    <row r="7371" spans="1:10" ht="14.25" customHeight="1" x14ac:dyDescent="0.25">
      <c r="A7371" s="192" t="s">
        <v>2643</v>
      </c>
      <c r="B7371" s="192" t="s">
        <v>2642</v>
      </c>
      <c r="C7371" s="192" t="s">
        <v>1880</v>
      </c>
      <c r="D7371" s="230" t="s">
        <v>1881</v>
      </c>
      <c r="E7371" s="231"/>
      <c r="F7371" s="232"/>
      <c r="G7371" s="192" t="s">
        <v>1</v>
      </c>
      <c r="H7371" s="191">
        <v>1</v>
      </c>
      <c r="I7371" s="190">
        <v>1138.2475999999999</v>
      </c>
      <c r="J7371" s="189">
        <v>1138.25</v>
      </c>
    </row>
    <row r="7372" spans="1:10" ht="14.25" customHeight="1" x14ac:dyDescent="0.25">
      <c r="A7372" s="192" t="s">
        <v>2643</v>
      </c>
      <c r="B7372" s="192" t="s">
        <v>2642</v>
      </c>
      <c r="C7372" s="192" t="s">
        <v>2223</v>
      </c>
      <c r="D7372" s="230" t="s">
        <v>2224</v>
      </c>
      <c r="E7372" s="231"/>
      <c r="F7372" s="232"/>
      <c r="G7372" s="192" t="s">
        <v>10</v>
      </c>
      <c r="H7372" s="191">
        <v>8</v>
      </c>
      <c r="I7372" s="190">
        <v>18.1068</v>
      </c>
      <c r="J7372" s="189">
        <v>144.85</v>
      </c>
    </row>
    <row r="7373" spans="1:10" ht="14.25" customHeight="1" x14ac:dyDescent="0.25">
      <c r="A7373" s="239" t="s">
        <v>2627</v>
      </c>
      <c r="B7373" s="240"/>
      <c r="C7373" s="240"/>
      <c r="D7373" s="240"/>
      <c r="E7373" s="241"/>
      <c r="F7373" s="188">
        <v>0</v>
      </c>
      <c r="G7373" s="239" t="s">
        <v>2626</v>
      </c>
      <c r="H7373" s="240"/>
      <c r="I7373" s="241"/>
      <c r="J7373" s="188">
        <v>21263.13</v>
      </c>
    </row>
    <row r="7374" spans="1:10" ht="14.25" customHeight="1" x14ac:dyDescent="0.25">
      <c r="A7374" s="239" t="s">
        <v>2625</v>
      </c>
      <c r="B7374" s="240"/>
      <c r="C7374" s="240"/>
      <c r="D7374" s="240"/>
      <c r="E7374" s="241"/>
      <c r="F7374" s="188">
        <v>0</v>
      </c>
      <c r="G7374" s="239" t="s">
        <v>2624</v>
      </c>
      <c r="H7374" s="240"/>
      <c r="I7374" s="241"/>
      <c r="J7374" s="188">
        <v>4777.83</v>
      </c>
    </row>
    <row r="7375" spans="1:10" ht="14.25" customHeight="1" x14ac:dyDescent="0.25">
      <c r="A7375" s="239" t="s">
        <v>2623</v>
      </c>
      <c r="B7375" s="240"/>
      <c r="C7375" s="240"/>
      <c r="D7375" s="240"/>
      <c r="E7375" s="241"/>
      <c r="F7375" s="188">
        <v>0</v>
      </c>
      <c r="G7375" s="239" t="s">
        <v>2622</v>
      </c>
      <c r="H7375" s="240"/>
      <c r="I7375" s="241"/>
      <c r="J7375" s="188">
        <v>26040.959999999999</v>
      </c>
    </row>
    <row r="7376" spans="1:10" ht="14.25" customHeight="1" x14ac:dyDescent="0.25">
      <c r="A7376" s="196" t="s">
        <v>952</v>
      </c>
      <c r="B7376" s="196" t="s">
        <v>2637</v>
      </c>
      <c r="C7376" s="196" t="s">
        <v>2873</v>
      </c>
      <c r="D7376" s="233" t="s">
        <v>953</v>
      </c>
      <c r="E7376" s="234"/>
      <c r="F7376" s="234"/>
      <c r="G7376" s="234"/>
      <c r="H7376" s="234"/>
      <c r="I7376" s="235"/>
      <c r="J7376" s="196" t="s">
        <v>1</v>
      </c>
    </row>
    <row r="7377" spans="1:10" ht="14.25" customHeight="1" x14ac:dyDescent="0.25">
      <c r="A7377" s="195" t="s">
        <v>74</v>
      </c>
      <c r="B7377" s="195" t="s">
        <v>75</v>
      </c>
      <c r="C7377" s="195" t="s">
        <v>29</v>
      </c>
      <c r="D7377" s="236" t="s">
        <v>30</v>
      </c>
      <c r="E7377" s="237"/>
      <c r="F7377" s="238"/>
      <c r="G7377" s="195" t="s">
        <v>2635</v>
      </c>
      <c r="H7377" s="195" t="s">
        <v>1465</v>
      </c>
      <c r="I7377" s="194" t="s">
        <v>2634</v>
      </c>
      <c r="J7377" s="193" t="s">
        <v>76</v>
      </c>
    </row>
    <row r="7378" spans="1:10" ht="14.25" customHeight="1" x14ac:dyDescent="0.25">
      <c r="A7378" s="192" t="s">
        <v>2643</v>
      </c>
      <c r="B7378" s="192" t="s">
        <v>2630</v>
      </c>
      <c r="C7378" s="192" t="s">
        <v>2872</v>
      </c>
      <c r="D7378" s="230" t="s">
        <v>2605</v>
      </c>
      <c r="E7378" s="231"/>
      <c r="F7378" s="232"/>
      <c r="G7378" s="192" t="s">
        <v>1</v>
      </c>
      <c r="H7378" s="191">
        <v>1</v>
      </c>
      <c r="I7378" s="190">
        <v>1.7175</v>
      </c>
      <c r="J7378" s="189">
        <v>1.72</v>
      </c>
    </row>
    <row r="7379" spans="1:10" ht="14.25" customHeight="1" x14ac:dyDescent="0.25">
      <c r="A7379" s="192" t="s">
        <v>2631</v>
      </c>
      <c r="B7379" s="192" t="s">
        <v>2630</v>
      </c>
      <c r="C7379" s="192" t="s">
        <v>2870</v>
      </c>
      <c r="D7379" s="230" t="s">
        <v>2869</v>
      </c>
      <c r="E7379" s="231"/>
      <c r="F7379" s="232"/>
      <c r="G7379" s="192" t="s">
        <v>0</v>
      </c>
      <c r="H7379" s="191">
        <v>0.29090779999999999</v>
      </c>
      <c r="I7379" s="190">
        <v>8.93</v>
      </c>
      <c r="J7379" s="189">
        <v>5.68</v>
      </c>
    </row>
    <row r="7380" spans="1:10" ht="14.25" customHeight="1" x14ac:dyDescent="0.25">
      <c r="A7380" s="239" t="s">
        <v>2627</v>
      </c>
      <c r="B7380" s="240"/>
      <c r="C7380" s="240"/>
      <c r="D7380" s="240"/>
      <c r="E7380" s="241"/>
      <c r="F7380" s="188">
        <v>2.6</v>
      </c>
      <c r="G7380" s="239" t="s">
        <v>2626</v>
      </c>
      <c r="H7380" s="240"/>
      <c r="I7380" s="241"/>
      <c r="J7380" s="188">
        <v>9.7799999999999994</v>
      </c>
    </row>
    <row r="7381" spans="1:10" ht="14.25" customHeight="1" x14ac:dyDescent="0.25">
      <c r="A7381" s="239" t="s">
        <v>2625</v>
      </c>
      <c r="B7381" s="240"/>
      <c r="C7381" s="240"/>
      <c r="D7381" s="240"/>
      <c r="E7381" s="241"/>
      <c r="F7381" s="188">
        <v>3.08</v>
      </c>
      <c r="G7381" s="239" t="s">
        <v>2624</v>
      </c>
      <c r="H7381" s="240"/>
      <c r="I7381" s="241"/>
      <c r="J7381" s="188">
        <v>2.2000000000000002</v>
      </c>
    </row>
    <row r="7382" spans="1:10" ht="14.25" customHeight="1" x14ac:dyDescent="0.25">
      <c r="A7382" s="239" t="s">
        <v>2623</v>
      </c>
      <c r="B7382" s="240"/>
      <c r="C7382" s="240"/>
      <c r="D7382" s="240"/>
      <c r="E7382" s="241"/>
      <c r="F7382" s="188">
        <v>5.68</v>
      </c>
      <c r="G7382" s="239" t="s">
        <v>2622</v>
      </c>
      <c r="H7382" s="240"/>
      <c r="I7382" s="241"/>
      <c r="J7382" s="188">
        <v>11.98</v>
      </c>
    </row>
    <row r="7383" spans="1:10" ht="14.25" customHeight="1" x14ac:dyDescent="0.25">
      <c r="A7383" s="196" t="s">
        <v>954</v>
      </c>
      <c r="B7383" s="196" t="s">
        <v>2642</v>
      </c>
      <c r="C7383" s="196" t="s">
        <v>2871</v>
      </c>
      <c r="D7383" s="233" t="s">
        <v>955</v>
      </c>
      <c r="E7383" s="234"/>
      <c r="F7383" s="234"/>
      <c r="G7383" s="234"/>
      <c r="H7383" s="234"/>
      <c r="I7383" s="235"/>
      <c r="J7383" s="196" t="s">
        <v>1</v>
      </c>
    </row>
    <row r="7384" spans="1:10" ht="14.25" customHeight="1" x14ac:dyDescent="0.25">
      <c r="A7384" s="195" t="s">
        <v>74</v>
      </c>
      <c r="B7384" s="195" t="s">
        <v>75</v>
      </c>
      <c r="C7384" s="195" t="s">
        <v>29</v>
      </c>
      <c r="D7384" s="236" t="s">
        <v>30</v>
      </c>
      <c r="E7384" s="237"/>
      <c r="F7384" s="238"/>
      <c r="G7384" s="195" t="s">
        <v>2635</v>
      </c>
      <c r="H7384" s="195" t="s">
        <v>1465</v>
      </c>
      <c r="I7384" s="194" t="s">
        <v>2634</v>
      </c>
      <c r="J7384" s="193" t="s">
        <v>76</v>
      </c>
    </row>
    <row r="7385" spans="1:10" ht="14.25" customHeight="1" x14ac:dyDescent="0.25">
      <c r="A7385" s="192" t="s">
        <v>2643</v>
      </c>
      <c r="B7385" s="192" t="s">
        <v>2642</v>
      </c>
      <c r="C7385" s="192" t="s">
        <v>1795</v>
      </c>
      <c r="D7385" s="230" t="s">
        <v>1796</v>
      </c>
      <c r="E7385" s="231"/>
      <c r="F7385" s="232"/>
      <c r="G7385" s="192" t="s">
        <v>1</v>
      </c>
      <c r="H7385" s="191">
        <v>1</v>
      </c>
      <c r="I7385" s="190">
        <v>2120.8499000000002</v>
      </c>
      <c r="J7385" s="189">
        <v>2120.85</v>
      </c>
    </row>
    <row r="7386" spans="1:10" ht="14.25" customHeight="1" x14ac:dyDescent="0.25">
      <c r="A7386" s="192" t="s">
        <v>2631</v>
      </c>
      <c r="B7386" s="192" t="s">
        <v>2630</v>
      </c>
      <c r="C7386" s="192" t="s">
        <v>2723</v>
      </c>
      <c r="D7386" s="230" t="s">
        <v>2722</v>
      </c>
      <c r="E7386" s="231"/>
      <c r="F7386" s="232"/>
      <c r="G7386" s="192" t="s">
        <v>0</v>
      </c>
      <c r="H7386" s="191">
        <v>4.4102629000000002</v>
      </c>
      <c r="I7386" s="190">
        <v>6.7</v>
      </c>
      <c r="J7386" s="189">
        <v>64.61</v>
      </c>
    </row>
    <row r="7387" spans="1:10" ht="14.25" customHeight="1" x14ac:dyDescent="0.25">
      <c r="A7387" s="192" t="s">
        <v>2631</v>
      </c>
      <c r="B7387" s="192" t="s">
        <v>2630</v>
      </c>
      <c r="C7387" s="192" t="s">
        <v>2870</v>
      </c>
      <c r="D7387" s="230" t="s">
        <v>2869</v>
      </c>
      <c r="E7387" s="231"/>
      <c r="F7387" s="232"/>
      <c r="G7387" s="192" t="s">
        <v>0</v>
      </c>
      <c r="H7387" s="191">
        <v>4.4102629000000002</v>
      </c>
      <c r="I7387" s="190">
        <v>8.93</v>
      </c>
      <c r="J7387" s="189">
        <v>86.12</v>
      </c>
    </row>
    <row r="7388" spans="1:10" ht="14.25" customHeight="1" x14ac:dyDescent="0.25">
      <c r="A7388" s="192" t="s">
        <v>2631</v>
      </c>
      <c r="B7388" s="192" t="s">
        <v>2630</v>
      </c>
      <c r="C7388" s="192" t="s">
        <v>2719</v>
      </c>
      <c r="D7388" s="230" t="s">
        <v>2718</v>
      </c>
      <c r="E7388" s="231"/>
      <c r="F7388" s="232"/>
      <c r="G7388" s="192" t="s">
        <v>0</v>
      </c>
      <c r="H7388" s="191">
        <v>4.4102629000000002</v>
      </c>
      <c r="I7388" s="190">
        <v>8.93</v>
      </c>
      <c r="J7388" s="189">
        <v>86.12</v>
      </c>
    </row>
    <row r="7389" spans="1:10" ht="14.25" customHeight="1" x14ac:dyDescent="0.25">
      <c r="A7389" s="239" t="s">
        <v>2627</v>
      </c>
      <c r="B7389" s="240"/>
      <c r="C7389" s="240"/>
      <c r="D7389" s="240"/>
      <c r="E7389" s="241"/>
      <c r="F7389" s="188">
        <v>108.32</v>
      </c>
      <c r="G7389" s="239" t="s">
        <v>2626</v>
      </c>
      <c r="H7389" s="240"/>
      <c r="I7389" s="241"/>
      <c r="J7389" s="188">
        <v>2456.12</v>
      </c>
    </row>
    <row r="7390" spans="1:10" ht="14.25" customHeight="1" x14ac:dyDescent="0.25">
      <c r="A7390" s="239" t="s">
        <v>2625</v>
      </c>
      <c r="B7390" s="240"/>
      <c r="C7390" s="240"/>
      <c r="D7390" s="240"/>
      <c r="E7390" s="241"/>
      <c r="F7390" s="188">
        <v>128.56</v>
      </c>
      <c r="G7390" s="239" t="s">
        <v>2624</v>
      </c>
      <c r="H7390" s="240"/>
      <c r="I7390" s="241"/>
      <c r="J7390" s="188">
        <v>551.89</v>
      </c>
    </row>
    <row r="7391" spans="1:10" ht="14.25" customHeight="1" x14ac:dyDescent="0.25">
      <c r="A7391" s="239" t="s">
        <v>2623</v>
      </c>
      <c r="B7391" s="240"/>
      <c r="C7391" s="240"/>
      <c r="D7391" s="240"/>
      <c r="E7391" s="241"/>
      <c r="F7391" s="188">
        <v>236.88</v>
      </c>
      <c r="G7391" s="239" t="s">
        <v>2622</v>
      </c>
      <c r="H7391" s="240"/>
      <c r="I7391" s="241"/>
      <c r="J7391" s="188">
        <v>3008.01</v>
      </c>
    </row>
    <row r="7392" spans="1:10" ht="14.25" customHeight="1" x14ac:dyDescent="0.25">
      <c r="A7392" s="196" t="s">
        <v>956</v>
      </c>
      <c r="B7392" s="196" t="s">
        <v>2630</v>
      </c>
      <c r="C7392" s="196" t="s">
        <v>2868</v>
      </c>
      <c r="D7392" s="233" t="s">
        <v>957</v>
      </c>
      <c r="E7392" s="234"/>
      <c r="F7392" s="234"/>
      <c r="G7392" s="234"/>
      <c r="H7392" s="234"/>
      <c r="I7392" s="235"/>
      <c r="J7392" s="196" t="s">
        <v>1</v>
      </c>
    </row>
    <row r="7393" spans="1:10" ht="14.25" customHeight="1" x14ac:dyDescent="0.25">
      <c r="A7393" s="195" t="s">
        <v>74</v>
      </c>
      <c r="B7393" s="195" t="s">
        <v>75</v>
      </c>
      <c r="C7393" s="195" t="s">
        <v>29</v>
      </c>
      <c r="D7393" s="236" t="s">
        <v>30</v>
      </c>
      <c r="E7393" s="237"/>
      <c r="F7393" s="238"/>
      <c r="G7393" s="195" t="s">
        <v>2635</v>
      </c>
      <c r="H7393" s="195" t="s">
        <v>1465</v>
      </c>
      <c r="I7393" s="194" t="s">
        <v>2634</v>
      </c>
      <c r="J7393" s="193" t="s">
        <v>76</v>
      </c>
    </row>
    <row r="7394" spans="1:10" ht="14.25" customHeight="1" x14ac:dyDescent="0.25">
      <c r="A7394" s="192" t="s">
        <v>2643</v>
      </c>
      <c r="B7394" s="192" t="s">
        <v>2630</v>
      </c>
      <c r="C7394" s="192" t="s">
        <v>2863</v>
      </c>
      <c r="D7394" s="230" t="s">
        <v>2516</v>
      </c>
      <c r="E7394" s="231"/>
      <c r="F7394" s="232"/>
      <c r="G7394" s="192" t="s">
        <v>19</v>
      </c>
      <c r="H7394" s="191">
        <v>3.9E-2</v>
      </c>
      <c r="I7394" s="190">
        <v>49.791600000000003</v>
      </c>
      <c r="J7394" s="189">
        <v>1.94</v>
      </c>
    </row>
    <row r="7395" spans="1:10" ht="14.25" customHeight="1" x14ac:dyDescent="0.25">
      <c r="A7395" s="192" t="s">
        <v>2643</v>
      </c>
      <c r="B7395" s="192" t="s">
        <v>2630</v>
      </c>
      <c r="C7395" s="192" t="s">
        <v>2867</v>
      </c>
      <c r="D7395" s="230" t="s">
        <v>2099</v>
      </c>
      <c r="E7395" s="231"/>
      <c r="F7395" s="232"/>
      <c r="G7395" s="192" t="s">
        <v>1</v>
      </c>
      <c r="H7395" s="191">
        <v>1</v>
      </c>
      <c r="I7395" s="190">
        <v>59.351300000000002</v>
      </c>
      <c r="J7395" s="189">
        <v>59.35</v>
      </c>
    </row>
    <row r="7396" spans="1:10" ht="14.25" customHeight="1" x14ac:dyDescent="0.25">
      <c r="A7396" s="192" t="s">
        <v>2631</v>
      </c>
      <c r="B7396" s="192" t="s">
        <v>2630</v>
      </c>
      <c r="C7396" s="192" t="s">
        <v>2723</v>
      </c>
      <c r="D7396" s="230" t="s">
        <v>2722</v>
      </c>
      <c r="E7396" s="231"/>
      <c r="F7396" s="232"/>
      <c r="G7396" s="192" t="s">
        <v>0</v>
      </c>
      <c r="H7396" s="191">
        <v>0.42260019999999998</v>
      </c>
      <c r="I7396" s="190">
        <v>6.7</v>
      </c>
      <c r="J7396" s="189">
        <v>6.19</v>
      </c>
    </row>
    <row r="7397" spans="1:10" ht="14.25" customHeight="1" x14ac:dyDescent="0.25">
      <c r="A7397" s="192" t="s">
        <v>2631</v>
      </c>
      <c r="B7397" s="192" t="s">
        <v>2630</v>
      </c>
      <c r="C7397" s="192" t="s">
        <v>2719</v>
      </c>
      <c r="D7397" s="230" t="s">
        <v>2718</v>
      </c>
      <c r="E7397" s="231"/>
      <c r="F7397" s="232"/>
      <c r="G7397" s="192" t="s">
        <v>0</v>
      </c>
      <c r="H7397" s="191">
        <v>0.42260019999999998</v>
      </c>
      <c r="I7397" s="190">
        <v>8.93</v>
      </c>
      <c r="J7397" s="189">
        <v>8.25</v>
      </c>
    </row>
    <row r="7398" spans="1:10" ht="14.25" customHeight="1" x14ac:dyDescent="0.25">
      <c r="A7398" s="192" t="s">
        <v>2631</v>
      </c>
      <c r="B7398" s="192" t="s">
        <v>2630</v>
      </c>
      <c r="C7398" s="192" t="s">
        <v>2715</v>
      </c>
      <c r="D7398" s="230" t="s">
        <v>2714</v>
      </c>
      <c r="E7398" s="231"/>
      <c r="F7398" s="232"/>
      <c r="G7398" s="192" t="s">
        <v>0</v>
      </c>
      <c r="H7398" s="191">
        <v>0.42260019999999998</v>
      </c>
      <c r="I7398" s="190">
        <v>8.93</v>
      </c>
      <c r="J7398" s="189">
        <v>8.25</v>
      </c>
    </row>
    <row r="7399" spans="1:10" ht="11.65" customHeight="1" x14ac:dyDescent="0.25"/>
    <row r="7400" spans="1:10" ht="11.25" customHeight="1" x14ac:dyDescent="0.25">
      <c r="A7400" s="242" t="s">
        <v>2621</v>
      </c>
      <c r="B7400" s="242"/>
      <c r="C7400" s="242"/>
      <c r="D7400" s="242"/>
      <c r="E7400" s="242"/>
      <c r="F7400" s="242"/>
      <c r="G7400" s="242"/>
      <c r="H7400" s="242"/>
      <c r="I7400" s="242"/>
      <c r="J7400" s="242"/>
    </row>
    <row r="7401" spans="1:10" ht="11.25" customHeight="1" x14ac:dyDescent="0.25">
      <c r="A7401" s="242" t="s">
        <v>2620</v>
      </c>
      <c r="B7401" s="242"/>
      <c r="C7401" s="242"/>
      <c r="D7401" s="242"/>
      <c r="E7401" s="242"/>
      <c r="F7401" s="242"/>
      <c r="G7401" s="242"/>
      <c r="H7401" s="242"/>
      <c r="I7401" s="242"/>
      <c r="J7401" s="242"/>
    </row>
    <row r="7402" spans="1:10" ht="11.25" customHeight="1" x14ac:dyDescent="0.25">
      <c r="A7402" s="242" t="s">
        <v>2619</v>
      </c>
      <c r="B7402" s="242"/>
      <c r="C7402" s="242"/>
      <c r="D7402" s="242"/>
      <c r="E7402" s="242"/>
      <c r="F7402" s="242"/>
      <c r="G7402" s="242"/>
      <c r="H7402" s="242"/>
      <c r="I7402" s="242"/>
      <c r="J7402" s="242"/>
    </row>
    <row r="7403" spans="1:10" ht="70.900000000000006" customHeight="1" x14ac:dyDescent="0.25"/>
    <row r="7404" spans="1:10" ht="14.25" customHeight="1" x14ac:dyDescent="0.25">
      <c r="A7404" s="210" t="s">
        <v>2673</v>
      </c>
      <c r="B7404" s="211"/>
      <c r="C7404" s="211"/>
      <c r="D7404" s="211"/>
      <c r="E7404" s="211"/>
      <c r="F7404" s="211"/>
      <c r="G7404" s="211"/>
      <c r="H7404" s="211"/>
      <c r="I7404" s="211"/>
      <c r="J7404" s="212"/>
    </row>
    <row r="7405" spans="1:10" ht="14.25" customHeight="1" x14ac:dyDescent="0.25">
      <c r="A7405" s="200" t="s">
        <v>2672</v>
      </c>
      <c r="B7405" s="213" t="s">
        <v>77</v>
      </c>
      <c r="C7405" s="214"/>
      <c r="D7405" s="214"/>
      <c r="E7405" s="214"/>
      <c r="F7405" s="214"/>
      <c r="G7405" s="214"/>
      <c r="H7405" s="215"/>
      <c r="I7405" s="197" t="s">
        <v>2671</v>
      </c>
      <c r="J7405" s="192" t="s">
        <v>2866</v>
      </c>
    </row>
    <row r="7406" spans="1:10" ht="14.25" customHeight="1" x14ac:dyDescent="0.25">
      <c r="A7406" s="200" t="s">
        <v>81</v>
      </c>
      <c r="B7406" s="213" t="s">
        <v>85</v>
      </c>
      <c r="C7406" s="214"/>
      <c r="D7406" s="214"/>
      <c r="E7406" s="214"/>
      <c r="F7406" s="214"/>
      <c r="G7406" s="214"/>
      <c r="H7406" s="215"/>
      <c r="I7406" s="197" t="s">
        <v>2669</v>
      </c>
      <c r="J7406" s="202">
        <v>45477</v>
      </c>
    </row>
    <row r="7407" spans="1:10" ht="14.25" customHeight="1" x14ac:dyDescent="0.25">
      <c r="A7407" s="199" t="s">
        <v>2668</v>
      </c>
      <c r="B7407" s="213" t="s">
        <v>2667</v>
      </c>
      <c r="C7407" s="214"/>
      <c r="D7407" s="214"/>
      <c r="E7407" s="214"/>
      <c r="F7407" s="214"/>
      <c r="G7407" s="214"/>
      <c r="H7407" s="215"/>
      <c r="I7407" s="216" t="s">
        <v>2666</v>
      </c>
      <c r="J7407" s="217"/>
    </row>
    <row r="7408" spans="1:10" ht="14.25" customHeight="1" x14ac:dyDescent="0.25">
      <c r="A7408" s="218" t="s">
        <v>2665</v>
      </c>
      <c r="B7408" s="221" t="s">
        <v>2664</v>
      </c>
      <c r="C7408" s="222"/>
      <c r="D7408" s="222"/>
      <c r="E7408" s="222"/>
      <c r="F7408" s="222"/>
      <c r="G7408" s="222"/>
      <c r="H7408" s="223"/>
      <c r="I7408" s="197" t="s">
        <v>2663</v>
      </c>
      <c r="J7408" s="192" t="s">
        <v>2662</v>
      </c>
    </row>
    <row r="7409" spans="1:10" ht="14.25" customHeight="1" x14ac:dyDescent="0.25">
      <c r="A7409" s="219"/>
      <c r="B7409" s="224"/>
      <c r="C7409" s="225"/>
      <c r="D7409" s="225"/>
      <c r="E7409" s="225"/>
      <c r="F7409" s="225"/>
      <c r="G7409" s="225"/>
      <c r="H7409" s="226"/>
      <c r="I7409" s="198" t="s">
        <v>2661</v>
      </c>
      <c r="J7409" s="192" t="s">
        <v>2660</v>
      </c>
    </row>
    <row r="7410" spans="1:10" ht="14.25" customHeight="1" x14ac:dyDescent="0.25">
      <c r="A7410" s="219"/>
      <c r="B7410" s="224"/>
      <c r="C7410" s="225"/>
      <c r="D7410" s="225"/>
      <c r="E7410" s="225"/>
      <c r="F7410" s="225"/>
      <c r="G7410" s="225"/>
      <c r="H7410" s="226"/>
      <c r="I7410" s="216" t="s">
        <v>27</v>
      </c>
      <c r="J7410" s="217"/>
    </row>
    <row r="7411" spans="1:10" ht="14.25" customHeight="1" x14ac:dyDescent="0.25">
      <c r="A7411" s="219"/>
      <c r="B7411" s="227"/>
      <c r="C7411" s="228"/>
      <c r="D7411" s="228"/>
      <c r="E7411" s="228"/>
      <c r="F7411" s="228"/>
      <c r="G7411" s="228"/>
      <c r="H7411" s="229"/>
      <c r="I7411" s="197" t="s">
        <v>2659</v>
      </c>
      <c r="J7411" s="192" t="s">
        <v>2658</v>
      </c>
    </row>
    <row r="7412" spans="1:10" ht="14.25" customHeight="1" x14ac:dyDescent="0.25">
      <c r="A7412" s="220"/>
      <c r="B7412" s="230" t="s">
        <v>2383</v>
      </c>
      <c r="C7412" s="231"/>
      <c r="D7412" s="232"/>
      <c r="E7412" s="230" t="s">
        <v>2383</v>
      </c>
      <c r="F7412" s="231"/>
      <c r="G7412" s="231"/>
      <c r="H7412" s="232"/>
      <c r="I7412" s="197" t="s">
        <v>2657</v>
      </c>
      <c r="J7412" s="192" t="s">
        <v>2383</v>
      </c>
    </row>
    <row r="7413" spans="1:10" ht="14.25" customHeight="1" x14ac:dyDescent="0.25">
      <c r="A7413" s="197" t="s">
        <v>2656</v>
      </c>
      <c r="B7413" s="230" t="s">
        <v>2655</v>
      </c>
      <c r="C7413" s="231"/>
      <c r="D7413" s="231"/>
      <c r="E7413" s="231"/>
      <c r="F7413" s="231"/>
      <c r="G7413" s="231"/>
      <c r="H7413" s="231"/>
      <c r="I7413" s="231"/>
      <c r="J7413" s="232"/>
    </row>
    <row r="7414" spans="1:10" ht="14.25" customHeight="1" x14ac:dyDescent="0.25">
      <c r="A7414" s="239" t="s">
        <v>2627</v>
      </c>
      <c r="B7414" s="240"/>
      <c r="C7414" s="240"/>
      <c r="D7414" s="240"/>
      <c r="E7414" s="241"/>
      <c r="F7414" s="188">
        <v>10.38</v>
      </c>
      <c r="G7414" s="239" t="s">
        <v>2626</v>
      </c>
      <c r="H7414" s="240"/>
      <c r="I7414" s="241"/>
      <c r="J7414" s="188">
        <v>93.55</v>
      </c>
    </row>
    <row r="7415" spans="1:10" ht="14.25" customHeight="1" x14ac:dyDescent="0.25">
      <c r="A7415" s="239" t="s">
        <v>2625</v>
      </c>
      <c r="B7415" s="240"/>
      <c r="C7415" s="240"/>
      <c r="D7415" s="240"/>
      <c r="E7415" s="241"/>
      <c r="F7415" s="188">
        <v>12.32</v>
      </c>
      <c r="G7415" s="239" t="s">
        <v>2624</v>
      </c>
      <c r="H7415" s="240"/>
      <c r="I7415" s="241"/>
      <c r="J7415" s="188">
        <v>21.02</v>
      </c>
    </row>
    <row r="7416" spans="1:10" ht="14.25" customHeight="1" x14ac:dyDescent="0.25">
      <c r="A7416" s="239" t="s">
        <v>2623</v>
      </c>
      <c r="B7416" s="240"/>
      <c r="C7416" s="240"/>
      <c r="D7416" s="240"/>
      <c r="E7416" s="241"/>
      <c r="F7416" s="188">
        <v>22.7</v>
      </c>
      <c r="G7416" s="239" t="s">
        <v>2622</v>
      </c>
      <c r="H7416" s="240"/>
      <c r="I7416" s="241"/>
      <c r="J7416" s="188">
        <v>114.57</v>
      </c>
    </row>
    <row r="7417" spans="1:10" ht="22.9" customHeight="1" x14ac:dyDescent="0.25">
      <c r="A7417" s="196" t="s">
        <v>958</v>
      </c>
      <c r="B7417" s="196" t="s">
        <v>2630</v>
      </c>
      <c r="C7417" s="196" t="s">
        <v>2865</v>
      </c>
      <c r="D7417" s="233" t="s">
        <v>538</v>
      </c>
      <c r="E7417" s="234"/>
      <c r="F7417" s="234"/>
      <c r="G7417" s="234"/>
      <c r="H7417" s="234"/>
      <c r="I7417" s="235"/>
      <c r="J7417" s="196" t="s">
        <v>10</v>
      </c>
    </row>
    <row r="7418" spans="1:10" ht="14.25" customHeight="1" x14ac:dyDescent="0.25">
      <c r="A7418" s="195" t="s">
        <v>74</v>
      </c>
      <c r="B7418" s="195" t="s">
        <v>75</v>
      </c>
      <c r="C7418" s="195" t="s">
        <v>29</v>
      </c>
      <c r="D7418" s="236" t="s">
        <v>30</v>
      </c>
      <c r="E7418" s="237"/>
      <c r="F7418" s="238"/>
      <c r="G7418" s="195" t="s">
        <v>2635</v>
      </c>
      <c r="H7418" s="195" t="s">
        <v>1465</v>
      </c>
      <c r="I7418" s="194" t="s">
        <v>2634</v>
      </c>
      <c r="J7418" s="193" t="s">
        <v>76</v>
      </c>
    </row>
    <row r="7419" spans="1:10" ht="14.25" customHeight="1" x14ac:dyDescent="0.25">
      <c r="A7419" s="192" t="s">
        <v>2643</v>
      </c>
      <c r="B7419" s="192" t="s">
        <v>2630</v>
      </c>
      <c r="C7419" s="192" t="s">
        <v>2797</v>
      </c>
      <c r="D7419" s="230" t="s">
        <v>1727</v>
      </c>
      <c r="E7419" s="231"/>
      <c r="F7419" s="232"/>
      <c r="G7419" s="192" t="s">
        <v>10</v>
      </c>
      <c r="H7419" s="191">
        <v>1.0492999999999999</v>
      </c>
      <c r="I7419" s="190">
        <v>13.553699999999999</v>
      </c>
      <c r="J7419" s="189">
        <v>14.22</v>
      </c>
    </row>
    <row r="7420" spans="1:10" ht="14.25" customHeight="1" x14ac:dyDescent="0.25">
      <c r="A7420" s="192" t="s">
        <v>2643</v>
      </c>
      <c r="B7420" s="192" t="s">
        <v>2630</v>
      </c>
      <c r="C7420" s="192" t="s">
        <v>2776</v>
      </c>
      <c r="D7420" s="230" t="s">
        <v>2260</v>
      </c>
      <c r="E7420" s="231"/>
      <c r="F7420" s="232"/>
      <c r="G7420" s="192" t="s">
        <v>1</v>
      </c>
      <c r="H7420" s="191">
        <v>3.1199999999999999E-2</v>
      </c>
      <c r="I7420" s="190">
        <v>1.4663999999999999</v>
      </c>
      <c r="J7420" s="189">
        <v>0.05</v>
      </c>
    </row>
    <row r="7421" spans="1:10" ht="14.25" customHeight="1" x14ac:dyDescent="0.25">
      <c r="A7421" s="192" t="s">
        <v>2631</v>
      </c>
      <c r="B7421" s="192" t="s">
        <v>2630</v>
      </c>
      <c r="C7421" s="192" t="s">
        <v>2723</v>
      </c>
      <c r="D7421" s="230" t="s">
        <v>2722</v>
      </c>
      <c r="E7421" s="231"/>
      <c r="F7421" s="232"/>
      <c r="G7421" s="192" t="s">
        <v>0</v>
      </c>
      <c r="H7421" s="191">
        <v>0.22606699999999999</v>
      </c>
      <c r="I7421" s="190">
        <v>6.7</v>
      </c>
      <c r="J7421" s="189">
        <v>3.31</v>
      </c>
    </row>
    <row r="7422" spans="1:10" ht="14.25" customHeight="1" x14ac:dyDescent="0.25">
      <c r="A7422" s="192" t="s">
        <v>2631</v>
      </c>
      <c r="B7422" s="192" t="s">
        <v>2630</v>
      </c>
      <c r="C7422" s="192" t="s">
        <v>2719</v>
      </c>
      <c r="D7422" s="230" t="s">
        <v>2718</v>
      </c>
      <c r="E7422" s="231"/>
      <c r="F7422" s="232"/>
      <c r="G7422" s="192" t="s">
        <v>0</v>
      </c>
      <c r="H7422" s="191">
        <v>0.22606699999999999</v>
      </c>
      <c r="I7422" s="190">
        <v>8.93</v>
      </c>
      <c r="J7422" s="189">
        <v>4.41</v>
      </c>
    </row>
    <row r="7423" spans="1:10" ht="14.25" customHeight="1" x14ac:dyDescent="0.25">
      <c r="A7423" s="239" t="s">
        <v>2627</v>
      </c>
      <c r="B7423" s="240"/>
      <c r="C7423" s="240"/>
      <c r="D7423" s="240"/>
      <c r="E7423" s="241"/>
      <c r="F7423" s="188">
        <v>3.53</v>
      </c>
      <c r="G7423" s="239" t="s">
        <v>2626</v>
      </c>
      <c r="H7423" s="240"/>
      <c r="I7423" s="241"/>
      <c r="J7423" s="188">
        <v>25.19</v>
      </c>
    </row>
    <row r="7424" spans="1:10" ht="14.25" customHeight="1" x14ac:dyDescent="0.25">
      <c r="A7424" s="239" t="s">
        <v>2625</v>
      </c>
      <c r="B7424" s="240"/>
      <c r="C7424" s="240"/>
      <c r="D7424" s="240"/>
      <c r="E7424" s="241"/>
      <c r="F7424" s="188">
        <v>4.2</v>
      </c>
      <c r="G7424" s="239" t="s">
        <v>2624</v>
      </c>
      <c r="H7424" s="240"/>
      <c r="I7424" s="241"/>
      <c r="J7424" s="188">
        <v>5.66</v>
      </c>
    </row>
    <row r="7425" spans="1:10" ht="14.25" customHeight="1" x14ac:dyDescent="0.25">
      <c r="A7425" s="239" t="s">
        <v>2623</v>
      </c>
      <c r="B7425" s="240"/>
      <c r="C7425" s="240"/>
      <c r="D7425" s="240"/>
      <c r="E7425" s="241"/>
      <c r="F7425" s="188">
        <v>7.73</v>
      </c>
      <c r="G7425" s="239" t="s">
        <v>2622</v>
      </c>
      <c r="H7425" s="240"/>
      <c r="I7425" s="241"/>
      <c r="J7425" s="188">
        <v>30.85</v>
      </c>
    </row>
    <row r="7426" spans="1:10" ht="22.9" customHeight="1" x14ac:dyDescent="0.25">
      <c r="A7426" s="196" t="s">
        <v>959</v>
      </c>
      <c r="B7426" s="196" t="s">
        <v>2630</v>
      </c>
      <c r="C7426" s="196" t="s">
        <v>2864</v>
      </c>
      <c r="D7426" s="233" t="s">
        <v>960</v>
      </c>
      <c r="E7426" s="234"/>
      <c r="F7426" s="234"/>
      <c r="G7426" s="234"/>
      <c r="H7426" s="234"/>
      <c r="I7426" s="235"/>
      <c r="J7426" s="196" t="s">
        <v>1</v>
      </c>
    </row>
    <row r="7427" spans="1:10" ht="14.25" customHeight="1" x14ac:dyDescent="0.25">
      <c r="A7427" s="195" t="s">
        <v>74</v>
      </c>
      <c r="B7427" s="195" t="s">
        <v>75</v>
      </c>
      <c r="C7427" s="195" t="s">
        <v>29</v>
      </c>
      <c r="D7427" s="236" t="s">
        <v>30</v>
      </c>
      <c r="E7427" s="237"/>
      <c r="F7427" s="238"/>
      <c r="G7427" s="195" t="s">
        <v>2635</v>
      </c>
      <c r="H7427" s="195" t="s">
        <v>1465</v>
      </c>
      <c r="I7427" s="194" t="s">
        <v>2634</v>
      </c>
      <c r="J7427" s="193" t="s">
        <v>76</v>
      </c>
    </row>
    <row r="7428" spans="1:10" ht="14.25" customHeight="1" x14ac:dyDescent="0.25">
      <c r="A7428" s="192" t="s">
        <v>2643</v>
      </c>
      <c r="B7428" s="192" t="s">
        <v>2630</v>
      </c>
      <c r="C7428" s="192" t="s">
        <v>2863</v>
      </c>
      <c r="D7428" s="230" t="s">
        <v>2516</v>
      </c>
      <c r="E7428" s="231"/>
      <c r="F7428" s="232"/>
      <c r="G7428" s="192" t="s">
        <v>19</v>
      </c>
      <c r="H7428" s="191">
        <v>3.9E-2</v>
      </c>
      <c r="I7428" s="190">
        <v>49.791600000000003</v>
      </c>
      <c r="J7428" s="189">
        <v>1.94</v>
      </c>
    </row>
    <row r="7429" spans="1:10" ht="22.9" customHeight="1" x14ac:dyDescent="0.25">
      <c r="A7429" s="192" t="s">
        <v>2643</v>
      </c>
      <c r="B7429" s="192" t="s">
        <v>2630</v>
      </c>
      <c r="C7429" s="192" t="s">
        <v>2862</v>
      </c>
      <c r="D7429" s="230" t="s">
        <v>2075</v>
      </c>
      <c r="E7429" s="231"/>
      <c r="F7429" s="232"/>
      <c r="G7429" s="192" t="s">
        <v>1</v>
      </c>
      <c r="H7429" s="191">
        <v>1</v>
      </c>
      <c r="I7429" s="190">
        <v>112.9425</v>
      </c>
      <c r="J7429" s="189">
        <v>112.94</v>
      </c>
    </row>
    <row r="7430" spans="1:10" ht="14.25" customHeight="1" x14ac:dyDescent="0.25">
      <c r="A7430" s="192" t="s">
        <v>2631</v>
      </c>
      <c r="B7430" s="192" t="s">
        <v>2630</v>
      </c>
      <c r="C7430" s="192" t="s">
        <v>2723</v>
      </c>
      <c r="D7430" s="230" t="s">
        <v>2722</v>
      </c>
      <c r="E7430" s="231"/>
      <c r="F7430" s="232"/>
      <c r="G7430" s="192" t="s">
        <v>0</v>
      </c>
      <c r="H7430" s="191">
        <v>0.64968700000000001</v>
      </c>
      <c r="I7430" s="190">
        <v>6.7</v>
      </c>
      <c r="J7430" s="189">
        <v>9.52</v>
      </c>
    </row>
    <row r="7431" spans="1:10" ht="14.25" customHeight="1" x14ac:dyDescent="0.25">
      <c r="A7431" s="192" t="s">
        <v>2631</v>
      </c>
      <c r="B7431" s="192" t="s">
        <v>2630</v>
      </c>
      <c r="C7431" s="192" t="s">
        <v>2719</v>
      </c>
      <c r="D7431" s="230" t="s">
        <v>2718</v>
      </c>
      <c r="E7431" s="231"/>
      <c r="F7431" s="232"/>
      <c r="G7431" s="192" t="s">
        <v>0</v>
      </c>
      <c r="H7431" s="191">
        <v>0.64968700000000001</v>
      </c>
      <c r="I7431" s="190">
        <v>8.93</v>
      </c>
      <c r="J7431" s="189">
        <v>12.69</v>
      </c>
    </row>
    <row r="7432" spans="1:10" ht="14.25" customHeight="1" x14ac:dyDescent="0.25">
      <c r="A7432" s="192" t="s">
        <v>2631</v>
      </c>
      <c r="B7432" s="192" t="s">
        <v>2630</v>
      </c>
      <c r="C7432" s="192" t="s">
        <v>2715</v>
      </c>
      <c r="D7432" s="230" t="s">
        <v>2714</v>
      </c>
      <c r="E7432" s="231"/>
      <c r="F7432" s="232"/>
      <c r="G7432" s="192" t="s">
        <v>0</v>
      </c>
      <c r="H7432" s="191">
        <v>0.64968700000000001</v>
      </c>
      <c r="I7432" s="190">
        <v>8.93</v>
      </c>
      <c r="J7432" s="189">
        <v>12.69</v>
      </c>
    </row>
    <row r="7433" spans="1:10" ht="14.25" customHeight="1" x14ac:dyDescent="0.25">
      <c r="A7433" s="239" t="s">
        <v>2627</v>
      </c>
      <c r="B7433" s="240"/>
      <c r="C7433" s="240"/>
      <c r="D7433" s="240"/>
      <c r="E7433" s="241"/>
      <c r="F7433" s="188">
        <v>15.96</v>
      </c>
      <c r="G7433" s="239" t="s">
        <v>2626</v>
      </c>
      <c r="H7433" s="240"/>
      <c r="I7433" s="241"/>
      <c r="J7433" s="188">
        <v>164.48</v>
      </c>
    </row>
    <row r="7434" spans="1:10" ht="14.25" customHeight="1" x14ac:dyDescent="0.25">
      <c r="A7434" s="239" t="s">
        <v>2625</v>
      </c>
      <c r="B7434" s="240"/>
      <c r="C7434" s="240"/>
      <c r="D7434" s="240"/>
      <c r="E7434" s="241"/>
      <c r="F7434" s="188">
        <v>18.940000000000001</v>
      </c>
      <c r="G7434" s="239" t="s">
        <v>2624</v>
      </c>
      <c r="H7434" s="240"/>
      <c r="I7434" s="241"/>
      <c r="J7434" s="188">
        <v>36.96</v>
      </c>
    </row>
    <row r="7435" spans="1:10" ht="14.25" customHeight="1" x14ac:dyDescent="0.25">
      <c r="A7435" s="239" t="s">
        <v>2623</v>
      </c>
      <c r="B7435" s="240"/>
      <c r="C7435" s="240"/>
      <c r="D7435" s="240"/>
      <c r="E7435" s="241"/>
      <c r="F7435" s="188">
        <v>34.9</v>
      </c>
      <c r="G7435" s="239" t="s">
        <v>2622</v>
      </c>
      <c r="H7435" s="240"/>
      <c r="I7435" s="241"/>
      <c r="J7435" s="188">
        <v>201.44</v>
      </c>
    </row>
    <row r="7436" spans="1:10" ht="22.9" customHeight="1" x14ac:dyDescent="0.25">
      <c r="A7436" s="196" t="s">
        <v>961</v>
      </c>
      <c r="B7436" s="196" t="s">
        <v>2630</v>
      </c>
      <c r="C7436" s="196" t="s">
        <v>2861</v>
      </c>
      <c r="D7436" s="233" t="s">
        <v>962</v>
      </c>
      <c r="E7436" s="234"/>
      <c r="F7436" s="234"/>
      <c r="G7436" s="234"/>
      <c r="H7436" s="234"/>
      <c r="I7436" s="235"/>
      <c r="J7436" s="196" t="s">
        <v>1</v>
      </c>
    </row>
    <row r="7437" spans="1:10" ht="14.25" customHeight="1" x14ac:dyDescent="0.25">
      <c r="A7437" s="195" t="s">
        <v>74</v>
      </c>
      <c r="B7437" s="195" t="s">
        <v>75</v>
      </c>
      <c r="C7437" s="195" t="s">
        <v>29</v>
      </c>
      <c r="D7437" s="236" t="s">
        <v>30</v>
      </c>
      <c r="E7437" s="237"/>
      <c r="F7437" s="238"/>
      <c r="G7437" s="195" t="s">
        <v>2635</v>
      </c>
      <c r="H7437" s="195" t="s">
        <v>1465</v>
      </c>
      <c r="I7437" s="194" t="s">
        <v>2634</v>
      </c>
      <c r="J7437" s="193" t="s">
        <v>76</v>
      </c>
    </row>
    <row r="7438" spans="1:10" ht="14.25" customHeight="1" x14ac:dyDescent="0.25">
      <c r="A7438" s="192" t="s">
        <v>2643</v>
      </c>
      <c r="B7438" s="192" t="s">
        <v>2630</v>
      </c>
      <c r="C7438" s="192" t="s">
        <v>2780</v>
      </c>
      <c r="D7438" s="230" t="s">
        <v>2469</v>
      </c>
      <c r="E7438" s="231"/>
      <c r="F7438" s="232"/>
      <c r="G7438" s="192" t="s">
        <v>1</v>
      </c>
      <c r="H7438" s="191">
        <v>2.4E-2</v>
      </c>
      <c r="I7438" s="190">
        <v>9.4057999999999993</v>
      </c>
      <c r="J7438" s="189">
        <v>0.23</v>
      </c>
    </row>
    <row r="7439" spans="1:10" ht="14.25" customHeight="1" x14ac:dyDescent="0.25">
      <c r="A7439" s="192" t="s">
        <v>2643</v>
      </c>
      <c r="B7439" s="192" t="s">
        <v>2630</v>
      </c>
      <c r="C7439" s="192" t="s">
        <v>2733</v>
      </c>
      <c r="D7439" s="230" t="s">
        <v>2039</v>
      </c>
      <c r="E7439" s="231"/>
      <c r="F7439" s="232"/>
      <c r="G7439" s="192" t="s">
        <v>1606</v>
      </c>
      <c r="H7439" s="191">
        <v>6.0000000000000001E-3</v>
      </c>
      <c r="I7439" s="190">
        <v>31.611899999999999</v>
      </c>
      <c r="J7439" s="189">
        <v>0.19</v>
      </c>
    </row>
    <row r="7440" spans="1:10" ht="14.25" customHeight="1" x14ac:dyDescent="0.25">
      <c r="A7440" s="192" t="s">
        <v>2643</v>
      </c>
      <c r="B7440" s="192" t="s">
        <v>2630</v>
      </c>
      <c r="C7440" s="192" t="s">
        <v>2860</v>
      </c>
      <c r="D7440" s="230" t="s">
        <v>2311</v>
      </c>
      <c r="E7440" s="231"/>
      <c r="F7440" s="232"/>
      <c r="G7440" s="192" t="s">
        <v>1</v>
      </c>
      <c r="H7440" s="191">
        <v>1</v>
      </c>
      <c r="I7440" s="190">
        <v>84.360500000000002</v>
      </c>
      <c r="J7440" s="189">
        <v>84.36</v>
      </c>
    </row>
    <row r="7441" spans="1:10" ht="14.25" customHeight="1" x14ac:dyDescent="0.25">
      <c r="A7441" s="192" t="s">
        <v>2631</v>
      </c>
      <c r="B7441" s="192" t="s">
        <v>2630</v>
      </c>
      <c r="C7441" s="192" t="s">
        <v>2723</v>
      </c>
      <c r="D7441" s="230" t="s">
        <v>2722</v>
      </c>
      <c r="E7441" s="231"/>
      <c r="F7441" s="232"/>
      <c r="G7441" s="192" t="s">
        <v>0</v>
      </c>
      <c r="H7441" s="191">
        <v>0.49491020000000002</v>
      </c>
      <c r="I7441" s="190">
        <v>6.7</v>
      </c>
      <c r="J7441" s="189">
        <v>7.25</v>
      </c>
    </row>
    <row r="7442" spans="1:10" ht="14.25" customHeight="1" x14ac:dyDescent="0.25">
      <c r="A7442" s="192" t="s">
        <v>2631</v>
      </c>
      <c r="B7442" s="192" t="s">
        <v>2630</v>
      </c>
      <c r="C7442" s="192" t="s">
        <v>2719</v>
      </c>
      <c r="D7442" s="230" t="s">
        <v>2718</v>
      </c>
      <c r="E7442" s="231"/>
      <c r="F7442" s="232"/>
      <c r="G7442" s="192" t="s">
        <v>0</v>
      </c>
      <c r="H7442" s="191">
        <v>0.49491020000000002</v>
      </c>
      <c r="I7442" s="190">
        <v>8.93</v>
      </c>
      <c r="J7442" s="189">
        <v>9.66</v>
      </c>
    </row>
    <row r="7443" spans="1:10" ht="14.25" customHeight="1" x14ac:dyDescent="0.25">
      <c r="A7443" s="239" t="s">
        <v>2627</v>
      </c>
      <c r="B7443" s="240"/>
      <c r="C7443" s="240"/>
      <c r="D7443" s="240"/>
      <c r="E7443" s="241"/>
      <c r="F7443" s="188">
        <v>7.74</v>
      </c>
      <c r="G7443" s="239" t="s">
        <v>2626</v>
      </c>
      <c r="H7443" s="240"/>
      <c r="I7443" s="241"/>
      <c r="J7443" s="188">
        <v>108.69</v>
      </c>
    </row>
    <row r="7444" spans="1:10" ht="14.25" customHeight="1" x14ac:dyDescent="0.25">
      <c r="A7444" s="239" t="s">
        <v>2625</v>
      </c>
      <c r="B7444" s="240"/>
      <c r="C7444" s="240"/>
      <c r="D7444" s="240"/>
      <c r="E7444" s="241"/>
      <c r="F7444" s="188">
        <v>9.18</v>
      </c>
      <c r="G7444" s="239" t="s">
        <v>2624</v>
      </c>
      <c r="H7444" s="240"/>
      <c r="I7444" s="241"/>
      <c r="J7444" s="188">
        <v>24.42</v>
      </c>
    </row>
    <row r="7445" spans="1:10" ht="14.25" customHeight="1" x14ac:dyDescent="0.25">
      <c r="A7445" s="239" t="s">
        <v>2623</v>
      </c>
      <c r="B7445" s="240"/>
      <c r="C7445" s="240"/>
      <c r="D7445" s="240"/>
      <c r="E7445" s="241"/>
      <c r="F7445" s="188">
        <v>16.920000000000002</v>
      </c>
      <c r="G7445" s="239" t="s">
        <v>2622</v>
      </c>
      <c r="H7445" s="240"/>
      <c r="I7445" s="241"/>
      <c r="J7445" s="188">
        <v>133.11000000000001</v>
      </c>
    </row>
    <row r="7446" spans="1:10" ht="14.25" customHeight="1" x14ac:dyDescent="0.25">
      <c r="A7446" s="196" t="s">
        <v>963</v>
      </c>
      <c r="B7446" s="196" t="s">
        <v>2630</v>
      </c>
      <c r="C7446" s="196" t="s">
        <v>2789</v>
      </c>
      <c r="D7446" s="233" t="s">
        <v>964</v>
      </c>
      <c r="E7446" s="234"/>
      <c r="F7446" s="234"/>
      <c r="G7446" s="234"/>
      <c r="H7446" s="234"/>
      <c r="I7446" s="235"/>
      <c r="J7446" s="196" t="s">
        <v>1</v>
      </c>
    </row>
    <row r="7447" spans="1:10" ht="14.25" customHeight="1" x14ac:dyDescent="0.25">
      <c r="A7447" s="195" t="s">
        <v>74</v>
      </c>
      <c r="B7447" s="195" t="s">
        <v>75</v>
      </c>
      <c r="C7447" s="195" t="s">
        <v>29</v>
      </c>
      <c r="D7447" s="236" t="s">
        <v>30</v>
      </c>
      <c r="E7447" s="237"/>
      <c r="F7447" s="238"/>
      <c r="G7447" s="195" t="s">
        <v>2635</v>
      </c>
      <c r="H7447" s="195" t="s">
        <v>1465</v>
      </c>
      <c r="I7447" s="194" t="s">
        <v>2634</v>
      </c>
      <c r="J7447" s="193" t="s">
        <v>76</v>
      </c>
    </row>
    <row r="7448" spans="1:10" ht="14.25" customHeight="1" x14ac:dyDescent="0.25">
      <c r="A7448" s="192" t="s">
        <v>2643</v>
      </c>
      <c r="B7448" s="192" t="s">
        <v>2630</v>
      </c>
      <c r="C7448" s="192" t="s">
        <v>2780</v>
      </c>
      <c r="D7448" s="230" t="s">
        <v>2469</v>
      </c>
      <c r="E7448" s="231"/>
      <c r="F7448" s="232"/>
      <c r="G7448" s="192" t="s">
        <v>1</v>
      </c>
      <c r="H7448" s="191">
        <v>2.4E-2</v>
      </c>
      <c r="I7448" s="190">
        <v>9.4057999999999993</v>
      </c>
      <c r="J7448" s="189">
        <v>0.23</v>
      </c>
    </row>
    <row r="7449" spans="1:10" ht="14.25" customHeight="1" x14ac:dyDescent="0.25">
      <c r="A7449" s="192" t="s">
        <v>2643</v>
      </c>
      <c r="B7449" s="192" t="s">
        <v>2630</v>
      </c>
      <c r="C7449" s="192" t="s">
        <v>2788</v>
      </c>
      <c r="D7449" s="230" t="s">
        <v>2094</v>
      </c>
      <c r="E7449" s="231"/>
      <c r="F7449" s="232"/>
      <c r="G7449" s="192" t="s">
        <v>1</v>
      </c>
      <c r="H7449" s="191">
        <v>1</v>
      </c>
      <c r="I7449" s="190">
        <v>77.887500000000003</v>
      </c>
      <c r="J7449" s="189">
        <v>77.89</v>
      </c>
    </row>
    <row r="7450" spans="1:10" ht="14.25" customHeight="1" x14ac:dyDescent="0.25">
      <c r="A7450" s="192" t="s">
        <v>2631</v>
      </c>
      <c r="B7450" s="192" t="s">
        <v>2630</v>
      </c>
      <c r="C7450" s="192" t="s">
        <v>2723</v>
      </c>
      <c r="D7450" s="230" t="s">
        <v>2722</v>
      </c>
      <c r="E7450" s="231"/>
      <c r="F7450" s="232"/>
      <c r="G7450" s="192" t="s">
        <v>0</v>
      </c>
      <c r="H7450" s="191">
        <v>0.40500180000000002</v>
      </c>
      <c r="I7450" s="190">
        <v>6.7</v>
      </c>
      <c r="J7450" s="189">
        <v>5.93</v>
      </c>
    </row>
    <row r="7451" spans="1:10" ht="14.25" customHeight="1" x14ac:dyDescent="0.25">
      <c r="A7451" s="192" t="s">
        <v>2631</v>
      </c>
      <c r="B7451" s="192" t="s">
        <v>2630</v>
      </c>
      <c r="C7451" s="192" t="s">
        <v>2719</v>
      </c>
      <c r="D7451" s="230" t="s">
        <v>2718</v>
      </c>
      <c r="E7451" s="231"/>
      <c r="F7451" s="232"/>
      <c r="G7451" s="192" t="s">
        <v>0</v>
      </c>
      <c r="H7451" s="191">
        <v>0.40500180000000002</v>
      </c>
      <c r="I7451" s="190">
        <v>8.93</v>
      </c>
      <c r="J7451" s="189">
        <v>7.91</v>
      </c>
    </row>
    <row r="7452" spans="1:10" ht="14.25" customHeight="1" x14ac:dyDescent="0.25">
      <c r="A7452" s="239" t="s">
        <v>2627</v>
      </c>
      <c r="B7452" s="240"/>
      <c r="C7452" s="240"/>
      <c r="D7452" s="240"/>
      <c r="E7452" s="241"/>
      <c r="F7452" s="188">
        <v>6.33</v>
      </c>
      <c r="G7452" s="239" t="s">
        <v>2626</v>
      </c>
      <c r="H7452" s="240"/>
      <c r="I7452" s="241"/>
      <c r="J7452" s="188">
        <v>97.68</v>
      </c>
    </row>
    <row r="7453" spans="1:10" ht="14.25" customHeight="1" x14ac:dyDescent="0.25">
      <c r="A7453" s="239" t="s">
        <v>2625</v>
      </c>
      <c r="B7453" s="240"/>
      <c r="C7453" s="240"/>
      <c r="D7453" s="240"/>
      <c r="E7453" s="241"/>
      <c r="F7453" s="188">
        <v>7.52</v>
      </c>
      <c r="G7453" s="239" t="s">
        <v>2624</v>
      </c>
      <c r="H7453" s="240"/>
      <c r="I7453" s="241"/>
      <c r="J7453" s="188">
        <v>21.95</v>
      </c>
    </row>
    <row r="7454" spans="1:10" ht="14.25" customHeight="1" x14ac:dyDescent="0.25">
      <c r="A7454" s="239" t="s">
        <v>2623</v>
      </c>
      <c r="B7454" s="240"/>
      <c r="C7454" s="240"/>
      <c r="D7454" s="240"/>
      <c r="E7454" s="241"/>
      <c r="F7454" s="188">
        <v>13.85</v>
      </c>
      <c r="G7454" s="239" t="s">
        <v>2622</v>
      </c>
      <c r="H7454" s="240"/>
      <c r="I7454" s="241"/>
      <c r="J7454" s="188">
        <v>119.63</v>
      </c>
    </row>
    <row r="7455" spans="1:10" ht="14.25" customHeight="1" x14ac:dyDescent="0.25">
      <c r="A7455" s="196" t="s">
        <v>965</v>
      </c>
      <c r="B7455" s="196" t="s">
        <v>2630</v>
      </c>
      <c r="C7455" s="196" t="s">
        <v>2859</v>
      </c>
      <c r="D7455" s="233" t="s">
        <v>966</v>
      </c>
      <c r="E7455" s="234"/>
      <c r="F7455" s="234"/>
      <c r="G7455" s="234"/>
      <c r="H7455" s="234"/>
      <c r="I7455" s="235"/>
      <c r="J7455" s="196" t="s">
        <v>1</v>
      </c>
    </row>
    <row r="7456" spans="1:10" ht="14.25" customHeight="1" x14ac:dyDescent="0.25">
      <c r="A7456" s="195" t="s">
        <v>74</v>
      </c>
      <c r="B7456" s="195" t="s">
        <v>75</v>
      </c>
      <c r="C7456" s="195" t="s">
        <v>29</v>
      </c>
      <c r="D7456" s="236" t="s">
        <v>30</v>
      </c>
      <c r="E7456" s="237"/>
      <c r="F7456" s="238"/>
      <c r="G7456" s="195" t="s">
        <v>2635</v>
      </c>
      <c r="H7456" s="195" t="s">
        <v>1465</v>
      </c>
      <c r="I7456" s="194" t="s">
        <v>2634</v>
      </c>
      <c r="J7456" s="193" t="s">
        <v>76</v>
      </c>
    </row>
    <row r="7457" spans="1:10" ht="14.25" customHeight="1" x14ac:dyDescent="0.25">
      <c r="A7457" s="192" t="s">
        <v>2643</v>
      </c>
      <c r="B7457" s="192" t="s">
        <v>2630</v>
      </c>
      <c r="C7457" s="192" t="s">
        <v>2780</v>
      </c>
      <c r="D7457" s="230" t="s">
        <v>2469</v>
      </c>
      <c r="E7457" s="231"/>
      <c r="F7457" s="232"/>
      <c r="G7457" s="192" t="s">
        <v>1</v>
      </c>
      <c r="H7457" s="191">
        <v>2.4E-2</v>
      </c>
      <c r="I7457" s="190">
        <v>9.4057999999999993</v>
      </c>
      <c r="J7457" s="189">
        <v>0.23</v>
      </c>
    </row>
    <row r="7458" spans="1:10" ht="22.9" customHeight="1" x14ac:dyDescent="0.25">
      <c r="A7458" s="192" t="s">
        <v>2643</v>
      </c>
      <c r="B7458" s="192" t="s">
        <v>2630</v>
      </c>
      <c r="C7458" s="192" t="s">
        <v>2858</v>
      </c>
      <c r="D7458" s="230" t="s">
        <v>2242</v>
      </c>
      <c r="E7458" s="231"/>
      <c r="F7458" s="232"/>
      <c r="G7458" s="192" t="s">
        <v>1</v>
      </c>
      <c r="H7458" s="191">
        <v>1</v>
      </c>
      <c r="I7458" s="190">
        <v>125.2486</v>
      </c>
      <c r="J7458" s="189">
        <v>125.25</v>
      </c>
    </row>
    <row r="7459" spans="1:10" ht="14.25" customHeight="1" x14ac:dyDescent="0.25">
      <c r="A7459" s="192" t="s">
        <v>2631</v>
      </c>
      <c r="B7459" s="192" t="s">
        <v>2630</v>
      </c>
      <c r="C7459" s="192" t="s">
        <v>2723</v>
      </c>
      <c r="D7459" s="230" t="s">
        <v>2722</v>
      </c>
      <c r="E7459" s="231"/>
      <c r="F7459" s="232"/>
      <c r="G7459" s="192" t="s">
        <v>0</v>
      </c>
      <c r="H7459" s="191">
        <v>0.38711810000000002</v>
      </c>
      <c r="I7459" s="190">
        <v>6.7</v>
      </c>
      <c r="J7459" s="189">
        <v>5.67</v>
      </c>
    </row>
    <row r="7460" spans="1:10" ht="14.25" customHeight="1" x14ac:dyDescent="0.25">
      <c r="A7460" s="192" t="s">
        <v>2631</v>
      </c>
      <c r="B7460" s="192" t="s">
        <v>2630</v>
      </c>
      <c r="C7460" s="192" t="s">
        <v>2719</v>
      </c>
      <c r="D7460" s="230" t="s">
        <v>2718</v>
      </c>
      <c r="E7460" s="231"/>
      <c r="F7460" s="232"/>
      <c r="G7460" s="192" t="s">
        <v>0</v>
      </c>
      <c r="H7460" s="191">
        <v>0.38711810000000002</v>
      </c>
      <c r="I7460" s="190">
        <v>8.93</v>
      </c>
      <c r="J7460" s="189">
        <v>7.56</v>
      </c>
    </row>
    <row r="7461" spans="1:10" ht="14.25" customHeight="1" x14ac:dyDescent="0.25">
      <c r="A7461" s="239" t="s">
        <v>2627</v>
      </c>
      <c r="B7461" s="240"/>
      <c r="C7461" s="240"/>
      <c r="D7461" s="240"/>
      <c r="E7461" s="241"/>
      <c r="F7461" s="188">
        <v>6.05</v>
      </c>
      <c r="G7461" s="239" t="s">
        <v>2626</v>
      </c>
      <c r="H7461" s="240"/>
      <c r="I7461" s="241"/>
      <c r="J7461" s="188">
        <v>144.18</v>
      </c>
    </row>
    <row r="7462" spans="1:10" ht="14.25" customHeight="1" x14ac:dyDescent="0.25">
      <c r="A7462" s="239" t="s">
        <v>2625</v>
      </c>
      <c r="B7462" s="240"/>
      <c r="C7462" s="240"/>
      <c r="D7462" s="240"/>
      <c r="E7462" s="241"/>
      <c r="F7462" s="188">
        <v>7.18</v>
      </c>
      <c r="G7462" s="239" t="s">
        <v>2624</v>
      </c>
      <c r="H7462" s="240"/>
      <c r="I7462" s="241"/>
      <c r="J7462" s="188">
        <v>32.4</v>
      </c>
    </row>
    <row r="7463" spans="1:10" ht="14.25" customHeight="1" x14ac:dyDescent="0.25">
      <c r="A7463" s="239" t="s">
        <v>2623</v>
      </c>
      <c r="B7463" s="240"/>
      <c r="C7463" s="240"/>
      <c r="D7463" s="240"/>
      <c r="E7463" s="241"/>
      <c r="F7463" s="188">
        <v>13.23</v>
      </c>
      <c r="G7463" s="239" t="s">
        <v>2622</v>
      </c>
      <c r="H7463" s="240"/>
      <c r="I7463" s="241"/>
      <c r="J7463" s="188">
        <v>176.58</v>
      </c>
    </row>
    <row r="7464" spans="1:10" ht="22.9" customHeight="1" x14ac:dyDescent="0.25">
      <c r="A7464" s="196" t="s">
        <v>967</v>
      </c>
      <c r="B7464" s="196" t="s">
        <v>2630</v>
      </c>
      <c r="C7464" s="196" t="s">
        <v>2857</v>
      </c>
      <c r="D7464" s="233" t="s">
        <v>968</v>
      </c>
      <c r="E7464" s="234"/>
      <c r="F7464" s="234"/>
      <c r="G7464" s="234"/>
      <c r="H7464" s="234"/>
      <c r="I7464" s="235"/>
      <c r="J7464" s="196" t="s">
        <v>1</v>
      </c>
    </row>
    <row r="7465" spans="1:10" ht="14.25" customHeight="1" x14ac:dyDescent="0.25">
      <c r="A7465" s="195" t="s">
        <v>74</v>
      </c>
      <c r="B7465" s="195" t="s">
        <v>75</v>
      </c>
      <c r="C7465" s="195" t="s">
        <v>29</v>
      </c>
      <c r="D7465" s="236" t="s">
        <v>30</v>
      </c>
      <c r="E7465" s="237"/>
      <c r="F7465" s="238"/>
      <c r="G7465" s="195" t="s">
        <v>2635</v>
      </c>
      <c r="H7465" s="195" t="s">
        <v>1465</v>
      </c>
      <c r="I7465" s="194" t="s">
        <v>2634</v>
      </c>
      <c r="J7465" s="193" t="s">
        <v>76</v>
      </c>
    </row>
    <row r="7466" spans="1:10" ht="14.25" customHeight="1" x14ac:dyDescent="0.25">
      <c r="A7466" s="192" t="s">
        <v>2643</v>
      </c>
      <c r="B7466" s="192" t="s">
        <v>2630</v>
      </c>
      <c r="C7466" s="192" t="s">
        <v>2780</v>
      </c>
      <c r="D7466" s="230" t="s">
        <v>2469</v>
      </c>
      <c r="E7466" s="231"/>
      <c r="F7466" s="232"/>
      <c r="G7466" s="192" t="s">
        <v>1</v>
      </c>
      <c r="H7466" s="191">
        <v>3.5999999999999997E-2</v>
      </c>
      <c r="I7466" s="190">
        <v>9.4057999999999993</v>
      </c>
      <c r="J7466" s="189">
        <v>0.34</v>
      </c>
    </row>
    <row r="7467" spans="1:10" ht="14.25" customHeight="1" x14ac:dyDescent="0.25">
      <c r="A7467" s="192" t="s">
        <v>2643</v>
      </c>
      <c r="B7467" s="192" t="s">
        <v>2630</v>
      </c>
      <c r="C7467" s="192" t="s">
        <v>2733</v>
      </c>
      <c r="D7467" s="230" t="s">
        <v>2039</v>
      </c>
      <c r="E7467" s="231"/>
      <c r="F7467" s="232"/>
      <c r="G7467" s="192" t="s">
        <v>1606</v>
      </c>
      <c r="H7467" s="191">
        <v>8.9999999999999993E-3</v>
      </c>
      <c r="I7467" s="190">
        <v>31.611899999999999</v>
      </c>
      <c r="J7467" s="189">
        <v>0.28000000000000003</v>
      </c>
    </row>
    <row r="7468" spans="1:10" ht="14.25" customHeight="1" x14ac:dyDescent="0.25">
      <c r="A7468" s="192" t="s">
        <v>2643</v>
      </c>
      <c r="B7468" s="192" t="s">
        <v>2630</v>
      </c>
      <c r="C7468" s="192" t="s">
        <v>2856</v>
      </c>
      <c r="D7468" s="230" t="s">
        <v>2372</v>
      </c>
      <c r="E7468" s="231"/>
      <c r="F7468" s="232"/>
      <c r="G7468" s="192" t="s">
        <v>1</v>
      </c>
      <c r="H7468" s="191">
        <v>1</v>
      </c>
      <c r="I7468" s="190">
        <v>54.944099999999999</v>
      </c>
      <c r="J7468" s="189">
        <v>54.94</v>
      </c>
    </row>
    <row r="7469" spans="1:10" ht="14.25" customHeight="1" x14ac:dyDescent="0.25">
      <c r="A7469" s="192" t="s">
        <v>2631</v>
      </c>
      <c r="B7469" s="192" t="s">
        <v>2630</v>
      </c>
      <c r="C7469" s="192" t="s">
        <v>2723</v>
      </c>
      <c r="D7469" s="230" t="s">
        <v>2722</v>
      </c>
      <c r="E7469" s="231"/>
      <c r="F7469" s="232"/>
      <c r="G7469" s="192" t="s">
        <v>0</v>
      </c>
      <c r="H7469" s="191">
        <v>0.97124259999999996</v>
      </c>
      <c r="I7469" s="190">
        <v>6.7</v>
      </c>
      <c r="J7469" s="189">
        <v>14.23</v>
      </c>
    </row>
    <row r="7470" spans="1:10" ht="14.25" customHeight="1" x14ac:dyDescent="0.25">
      <c r="A7470" s="192" t="s">
        <v>2631</v>
      </c>
      <c r="B7470" s="192" t="s">
        <v>2630</v>
      </c>
      <c r="C7470" s="192" t="s">
        <v>2719</v>
      </c>
      <c r="D7470" s="230" t="s">
        <v>2718</v>
      </c>
      <c r="E7470" s="231"/>
      <c r="F7470" s="232"/>
      <c r="G7470" s="192" t="s">
        <v>0</v>
      </c>
      <c r="H7470" s="191">
        <v>0.97124259999999996</v>
      </c>
      <c r="I7470" s="190">
        <v>8.93</v>
      </c>
      <c r="J7470" s="189">
        <v>18.96</v>
      </c>
    </row>
    <row r="7471" spans="1:10" ht="14.25" customHeight="1" x14ac:dyDescent="0.25">
      <c r="A7471" s="239" t="s">
        <v>2627</v>
      </c>
      <c r="B7471" s="240"/>
      <c r="C7471" s="240"/>
      <c r="D7471" s="240"/>
      <c r="E7471" s="241"/>
      <c r="F7471" s="188">
        <v>15.18</v>
      </c>
      <c r="G7471" s="239" t="s">
        <v>2626</v>
      </c>
      <c r="H7471" s="240"/>
      <c r="I7471" s="241"/>
      <c r="J7471" s="188">
        <v>102.49</v>
      </c>
    </row>
    <row r="7472" spans="1:10" ht="14.25" customHeight="1" x14ac:dyDescent="0.25">
      <c r="A7472" s="239" t="s">
        <v>2625</v>
      </c>
      <c r="B7472" s="240"/>
      <c r="C7472" s="240"/>
      <c r="D7472" s="240"/>
      <c r="E7472" s="241"/>
      <c r="F7472" s="188">
        <v>18.02</v>
      </c>
      <c r="G7472" s="239" t="s">
        <v>2624</v>
      </c>
      <c r="H7472" s="240"/>
      <c r="I7472" s="241"/>
      <c r="J7472" s="188">
        <v>23.03</v>
      </c>
    </row>
    <row r="7473" spans="1:10" ht="14.25" customHeight="1" x14ac:dyDescent="0.25">
      <c r="A7473" s="239" t="s">
        <v>2623</v>
      </c>
      <c r="B7473" s="240"/>
      <c r="C7473" s="240"/>
      <c r="D7473" s="240"/>
      <c r="E7473" s="241"/>
      <c r="F7473" s="188">
        <v>33.200000000000003</v>
      </c>
      <c r="G7473" s="239" t="s">
        <v>2622</v>
      </c>
      <c r="H7473" s="240"/>
      <c r="I7473" s="241"/>
      <c r="J7473" s="188">
        <v>125.52</v>
      </c>
    </row>
    <row r="7474" spans="1:10" ht="14.25" customHeight="1" x14ac:dyDescent="0.25">
      <c r="A7474" s="196" t="s">
        <v>969</v>
      </c>
      <c r="B7474" s="196" t="s">
        <v>2630</v>
      </c>
      <c r="C7474" s="196" t="s">
        <v>2778</v>
      </c>
      <c r="D7474" s="233" t="s">
        <v>539</v>
      </c>
      <c r="E7474" s="234"/>
      <c r="F7474" s="234"/>
      <c r="G7474" s="234"/>
      <c r="H7474" s="234"/>
      <c r="I7474" s="235"/>
      <c r="J7474" s="196" t="s">
        <v>10</v>
      </c>
    </row>
    <row r="7475" spans="1:10" ht="10.9" customHeight="1" x14ac:dyDescent="0.25"/>
    <row r="7476" spans="1:10" ht="11.25" customHeight="1" x14ac:dyDescent="0.25">
      <c r="A7476" s="242" t="s">
        <v>2621</v>
      </c>
      <c r="B7476" s="242"/>
      <c r="C7476" s="242"/>
      <c r="D7476" s="242"/>
      <c r="E7476" s="242"/>
      <c r="F7476" s="242"/>
      <c r="G7476" s="242"/>
      <c r="H7476" s="242"/>
      <c r="I7476" s="242"/>
      <c r="J7476" s="242"/>
    </row>
    <row r="7477" spans="1:10" ht="11.25" customHeight="1" x14ac:dyDescent="0.25">
      <c r="A7477" s="242" t="s">
        <v>2620</v>
      </c>
      <c r="B7477" s="242"/>
      <c r="C7477" s="242"/>
      <c r="D7477" s="242"/>
      <c r="E7477" s="242"/>
      <c r="F7477" s="242"/>
      <c r="G7477" s="242"/>
      <c r="H7477" s="242"/>
      <c r="I7477" s="242"/>
      <c r="J7477" s="242"/>
    </row>
    <row r="7478" spans="1:10" ht="11.25" customHeight="1" x14ac:dyDescent="0.25">
      <c r="A7478" s="242" t="s">
        <v>2619</v>
      </c>
      <c r="B7478" s="242"/>
      <c r="C7478" s="242"/>
      <c r="D7478" s="242"/>
      <c r="E7478" s="242"/>
      <c r="F7478" s="242"/>
      <c r="G7478" s="242"/>
      <c r="H7478" s="242"/>
      <c r="I7478" s="242"/>
      <c r="J7478" s="242"/>
    </row>
    <row r="7479" spans="1:10" ht="70.900000000000006" customHeight="1" x14ac:dyDescent="0.25"/>
    <row r="7480" spans="1:10" ht="14.25" customHeight="1" x14ac:dyDescent="0.25">
      <c r="A7480" s="210" t="s">
        <v>2673</v>
      </c>
      <c r="B7480" s="211"/>
      <c r="C7480" s="211"/>
      <c r="D7480" s="211"/>
      <c r="E7480" s="211"/>
      <c r="F7480" s="211"/>
      <c r="G7480" s="211"/>
      <c r="H7480" s="211"/>
      <c r="I7480" s="211"/>
      <c r="J7480" s="212"/>
    </row>
    <row r="7481" spans="1:10" ht="14.25" customHeight="1" x14ac:dyDescent="0.25">
      <c r="A7481" s="200" t="s">
        <v>2672</v>
      </c>
      <c r="B7481" s="213" t="s">
        <v>77</v>
      </c>
      <c r="C7481" s="214"/>
      <c r="D7481" s="214"/>
      <c r="E7481" s="214"/>
      <c r="F7481" s="214"/>
      <c r="G7481" s="214"/>
      <c r="H7481" s="215"/>
      <c r="I7481" s="197" t="s">
        <v>2671</v>
      </c>
      <c r="J7481" s="192" t="s">
        <v>2855</v>
      </c>
    </row>
    <row r="7482" spans="1:10" ht="14.25" customHeight="1" x14ac:dyDescent="0.25">
      <c r="A7482" s="200" t="s">
        <v>81</v>
      </c>
      <c r="B7482" s="213" t="s">
        <v>85</v>
      </c>
      <c r="C7482" s="214"/>
      <c r="D7482" s="214"/>
      <c r="E7482" s="214"/>
      <c r="F7482" s="214"/>
      <c r="G7482" s="214"/>
      <c r="H7482" s="215"/>
      <c r="I7482" s="197" t="s">
        <v>2669</v>
      </c>
      <c r="J7482" s="202">
        <v>45477</v>
      </c>
    </row>
    <row r="7483" spans="1:10" ht="14.25" customHeight="1" x14ac:dyDescent="0.25">
      <c r="A7483" s="199" t="s">
        <v>2668</v>
      </c>
      <c r="B7483" s="213" t="s">
        <v>2667</v>
      </c>
      <c r="C7483" s="214"/>
      <c r="D7483" s="214"/>
      <c r="E7483" s="214"/>
      <c r="F7483" s="214"/>
      <c r="G7483" s="214"/>
      <c r="H7483" s="215"/>
      <c r="I7483" s="216" t="s">
        <v>2666</v>
      </c>
      <c r="J7483" s="217"/>
    </row>
    <row r="7484" spans="1:10" ht="14.25" customHeight="1" x14ac:dyDescent="0.25">
      <c r="A7484" s="218" t="s">
        <v>2665</v>
      </c>
      <c r="B7484" s="221" t="s">
        <v>2664</v>
      </c>
      <c r="C7484" s="222"/>
      <c r="D7484" s="222"/>
      <c r="E7484" s="222"/>
      <c r="F7484" s="222"/>
      <c r="G7484" s="222"/>
      <c r="H7484" s="223"/>
      <c r="I7484" s="197" t="s">
        <v>2663</v>
      </c>
      <c r="J7484" s="192" t="s">
        <v>2662</v>
      </c>
    </row>
    <row r="7485" spans="1:10" ht="14.25" customHeight="1" x14ac:dyDescent="0.25">
      <c r="A7485" s="219"/>
      <c r="B7485" s="224"/>
      <c r="C7485" s="225"/>
      <c r="D7485" s="225"/>
      <c r="E7485" s="225"/>
      <c r="F7485" s="225"/>
      <c r="G7485" s="225"/>
      <c r="H7485" s="226"/>
      <c r="I7485" s="198" t="s">
        <v>2661</v>
      </c>
      <c r="J7485" s="192" t="s">
        <v>2660</v>
      </c>
    </row>
    <row r="7486" spans="1:10" ht="14.25" customHeight="1" x14ac:dyDescent="0.25">
      <c r="A7486" s="219"/>
      <c r="B7486" s="224"/>
      <c r="C7486" s="225"/>
      <c r="D7486" s="225"/>
      <c r="E7486" s="225"/>
      <c r="F7486" s="225"/>
      <c r="G7486" s="225"/>
      <c r="H7486" s="226"/>
      <c r="I7486" s="216" t="s">
        <v>27</v>
      </c>
      <c r="J7486" s="217"/>
    </row>
    <row r="7487" spans="1:10" ht="14.25" customHeight="1" x14ac:dyDescent="0.25">
      <c r="A7487" s="219"/>
      <c r="B7487" s="227"/>
      <c r="C7487" s="228"/>
      <c r="D7487" s="228"/>
      <c r="E7487" s="228"/>
      <c r="F7487" s="228"/>
      <c r="G7487" s="228"/>
      <c r="H7487" s="229"/>
      <c r="I7487" s="197" t="s">
        <v>2659</v>
      </c>
      <c r="J7487" s="192" t="s">
        <v>2658</v>
      </c>
    </row>
    <row r="7488" spans="1:10" ht="14.25" customHeight="1" x14ac:dyDescent="0.25">
      <c r="A7488" s="220"/>
      <c r="B7488" s="230" t="s">
        <v>2383</v>
      </c>
      <c r="C7488" s="231"/>
      <c r="D7488" s="232"/>
      <c r="E7488" s="230" t="s">
        <v>2383</v>
      </c>
      <c r="F7488" s="231"/>
      <c r="G7488" s="231"/>
      <c r="H7488" s="232"/>
      <c r="I7488" s="197" t="s">
        <v>2657</v>
      </c>
      <c r="J7488" s="192" t="s">
        <v>2383</v>
      </c>
    </row>
    <row r="7489" spans="1:10" ht="14.25" customHeight="1" x14ac:dyDescent="0.25">
      <c r="A7489" s="197" t="s">
        <v>2656</v>
      </c>
      <c r="B7489" s="230" t="s">
        <v>2655</v>
      </c>
      <c r="C7489" s="231"/>
      <c r="D7489" s="231"/>
      <c r="E7489" s="231"/>
      <c r="F7489" s="231"/>
      <c r="G7489" s="231"/>
      <c r="H7489" s="231"/>
      <c r="I7489" s="231"/>
      <c r="J7489" s="232"/>
    </row>
    <row r="7490" spans="1:10" ht="14.25" customHeight="1" x14ac:dyDescent="0.25">
      <c r="A7490" s="195" t="s">
        <v>74</v>
      </c>
      <c r="B7490" s="195" t="s">
        <v>75</v>
      </c>
      <c r="C7490" s="195" t="s">
        <v>29</v>
      </c>
      <c r="D7490" s="236" t="s">
        <v>30</v>
      </c>
      <c r="E7490" s="237"/>
      <c r="F7490" s="238"/>
      <c r="G7490" s="195" t="s">
        <v>2635</v>
      </c>
      <c r="H7490" s="195" t="s">
        <v>1465</v>
      </c>
      <c r="I7490" s="194" t="s">
        <v>2634</v>
      </c>
      <c r="J7490" s="193" t="s">
        <v>76</v>
      </c>
    </row>
    <row r="7491" spans="1:10" ht="14.25" customHeight="1" x14ac:dyDescent="0.25">
      <c r="A7491" s="192" t="s">
        <v>2643</v>
      </c>
      <c r="B7491" s="192" t="s">
        <v>2630</v>
      </c>
      <c r="C7491" s="192" t="s">
        <v>2777</v>
      </c>
      <c r="D7491" s="230" t="s">
        <v>1914</v>
      </c>
      <c r="E7491" s="231"/>
      <c r="F7491" s="232"/>
      <c r="G7491" s="192" t="s">
        <v>10</v>
      </c>
      <c r="H7491" s="191">
        <v>1.0492999999999999</v>
      </c>
      <c r="I7491" s="190">
        <v>22.295200000000001</v>
      </c>
      <c r="J7491" s="189">
        <v>23.39</v>
      </c>
    </row>
    <row r="7492" spans="1:10" ht="14.25" customHeight="1" x14ac:dyDescent="0.25">
      <c r="A7492" s="192" t="s">
        <v>2643</v>
      </c>
      <c r="B7492" s="192" t="s">
        <v>2630</v>
      </c>
      <c r="C7492" s="192" t="s">
        <v>2776</v>
      </c>
      <c r="D7492" s="230" t="s">
        <v>2260</v>
      </c>
      <c r="E7492" s="231"/>
      <c r="F7492" s="232"/>
      <c r="G7492" s="192" t="s">
        <v>1</v>
      </c>
      <c r="H7492" s="191">
        <v>9.2999999999999992E-3</v>
      </c>
      <c r="I7492" s="190">
        <v>1.4663999999999999</v>
      </c>
      <c r="J7492" s="189">
        <v>0.01</v>
      </c>
    </row>
    <row r="7493" spans="1:10" ht="14.25" customHeight="1" x14ac:dyDescent="0.25">
      <c r="A7493" s="192" t="s">
        <v>2631</v>
      </c>
      <c r="B7493" s="192" t="s">
        <v>2630</v>
      </c>
      <c r="C7493" s="192" t="s">
        <v>2723</v>
      </c>
      <c r="D7493" s="230" t="s">
        <v>2722</v>
      </c>
      <c r="E7493" s="231"/>
      <c r="F7493" s="232"/>
      <c r="G7493" s="192" t="s">
        <v>0</v>
      </c>
      <c r="H7493" s="191">
        <v>7.3383500000000004E-2</v>
      </c>
      <c r="I7493" s="190">
        <v>6.7</v>
      </c>
      <c r="J7493" s="189">
        <v>1.08</v>
      </c>
    </row>
    <row r="7494" spans="1:10" ht="14.25" customHeight="1" x14ac:dyDescent="0.25">
      <c r="A7494" s="192" t="s">
        <v>2631</v>
      </c>
      <c r="B7494" s="192" t="s">
        <v>2630</v>
      </c>
      <c r="C7494" s="192" t="s">
        <v>2719</v>
      </c>
      <c r="D7494" s="230" t="s">
        <v>2718</v>
      </c>
      <c r="E7494" s="231"/>
      <c r="F7494" s="232"/>
      <c r="G7494" s="192" t="s">
        <v>0</v>
      </c>
      <c r="H7494" s="191">
        <v>7.3383500000000004E-2</v>
      </c>
      <c r="I7494" s="190">
        <v>8.93</v>
      </c>
      <c r="J7494" s="189">
        <v>1.43</v>
      </c>
    </row>
    <row r="7495" spans="1:10" ht="14.25" customHeight="1" x14ac:dyDescent="0.25">
      <c r="A7495" s="239" t="s">
        <v>2627</v>
      </c>
      <c r="B7495" s="240"/>
      <c r="C7495" s="240"/>
      <c r="D7495" s="240"/>
      <c r="E7495" s="241"/>
      <c r="F7495" s="188">
        <v>1.1499999999999999</v>
      </c>
      <c r="G7495" s="239" t="s">
        <v>2626</v>
      </c>
      <c r="H7495" s="240"/>
      <c r="I7495" s="241"/>
      <c r="J7495" s="188">
        <v>26.95</v>
      </c>
    </row>
    <row r="7496" spans="1:10" ht="14.25" customHeight="1" x14ac:dyDescent="0.25">
      <c r="A7496" s="239" t="s">
        <v>2625</v>
      </c>
      <c r="B7496" s="240"/>
      <c r="C7496" s="240"/>
      <c r="D7496" s="240"/>
      <c r="E7496" s="241"/>
      <c r="F7496" s="188">
        <v>1.36</v>
      </c>
      <c r="G7496" s="239" t="s">
        <v>2624</v>
      </c>
      <c r="H7496" s="240"/>
      <c r="I7496" s="241"/>
      <c r="J7496" s="188">
        <v>6.06</v>
      </c>
    </row>
    <row r="7497" spans="1:10" ht="14.25" customHeight="1" x14ac:dyDescent="0.25">
      <c r="A7497" s="239" t="s">
        <v>2623</v>
      </c>
      <c r="B7497" s="240"/>
      <c r="C7497" s="240"/>
      <c r="D7497" s="240"/>
      <c r="E7497" s="241"/>
      <c r="F7497" s="188">
        <v>2.5099999999999998</v>
      </c>
      <c r="G7497" s="239" t="s">
        <v>2622</v>
      </c>
      <c r="H7497" s="240"/>
      <c r="I7497" s="241"/>
      <c r="J7497" s="188">
        <v>33.01</v>
      </c>
    </row>
    <row r="7498" spans="1:10" ht="22.9" customHeight="1" x14ac:dyDescent="0.25">
      <c r="A7498" s="196" t="s">
        <v>970</v>
      </c>
      <c r="B7498" s="196" t="s">
        <v>2630</v>
      </c>
      <c r="C7498" s="196" t="s">
        <v>2854</v>
      </c>
      <c r="D7498" s="233" t="s">
        <v>1557</v>
      </c>
      <c r="E7498" s="234"/>
      <c r="F7498" s="234"/>
      <c r="G7498" s="234"/>
      <c r="H7498" s="234"/>
      <c r="I7498" s="235"/>
      <c r="J7498" s="196" t="s">
        <v>1</v>
      </c>
    </row>
    <row r="7499" spans="1:10" ht="14.25" customHeight="1" x14ac:dyDescent="0.25">
      <c r="A7499" s="195" t="s">
        <v>74</v>
      </c>
      <c r="B7499" s="195" t="s">
        <v>75</v>
      </c>
      <c r="C7499" s="195" t="s">
        <v>29</v>
      </c>
      <c r="D7499" s="236" t="s">
        <v>30</v>
      </c>
      <c r="E7499" s="237"/>
      <c r="F7499" s="238"/>
      <c r="G7499" s="195" t="s">
        <v>2635</v>
      </c>
      <c r="H7499" s="195" t="s">
        <v>1465</v>
      </c>
      <c r="I7499" s="194" t="s">
        <v>2634</v>
      </c>
      <c r="J7499" s="193" t="s">
        <v>76</v>
      </c>
    </row>
    <row r="7500" spans="1:10" ht="14.25" customHeight="1" x14ac:dyDescent="0.25">
      <c r="A7500" s="192" t="s">
        <v>2643</v>
      </c>
      <c r="B7500" s="192" t="s">
        <v>2630</v>
      </c>
      <c r="C7500" s="192" t="s">
        <v>2780</v>
      </c>
      <c r="D7500" s="230" t="s">
        <v>2469</v>
      </c>
      <c r="E7500" s="231"/>
      <c r="F7500" s="232"/>
      <c r="G7500" s="192" t="s">
        <v>1</v>
      </c>
      <c r="H7500" s="191">
        <v>2.7E-2</v>
      </c>
      <c r="I7500" s="190">
        <v>9.4057999999999993</v>
      </c>
      <c r="J7500" s="189">
        <v>0.25</v>
      </c>
    </row>
    <row r="7501" spans="1:10" ht="14.25" customHeight="1" x14ac:dyDescent="0.25">
      <c r="A7501" s="192" t="s">
        <v>2643</v>
      </c>
      <c r="B7501" s="192" t="s">
        <v>2630</v>
      </c>
      <c r="C7501" s="192" t="s">
        <v>2733</v>
      </c>
      <c r="D7501" s="230" t="s">
        <v>2039</v>
      </c>
      <c r="E7501" s="231"/>
      <c r="F7501" s="232"/>
      <c r="G7501" s="192" t="s">
        <v>1606</v>
      </c>
      <c r="H7501" s="191">
        <v>3.0000000000000001E-3</v>
      </c>
      <c r="I7501" s="190">
        <v>31.611899999999999</v>
      </c>
      <c r="J7501" s="189">
        <v>0.09</v>
      </c>
    </row>
    <row r="7502" spans="1:10" ht="14.25" customHeight="1" x14ac:dyDescent="0.25">
      <c r="A7502" s="192" t="s">
        <v>2643</v>
      </c>
      <c r="B7502" s="192" t="s">
        <v>2630</v>
      </c>
      <c r="C7502" s="192" t="s">
        <v>2853</v>
      </c>
      <c r="D7502" s="230" t="s">
        <v>2222</v>
      </c>
      <c r="E7502" s="231"/>
      <c r="F7502" s="232"/>
      <c r="G7502" s="192" t="s">
        <v>1</v>
      </c>
      <c r="H7502" s="191">
        <v>1</v>
      </c>
      <c r="I7502" s="190">
        <v>29.116700000000002</v>
      </c>
      <c r="J7502" s="189">
        <v>29.12</v>
      </c>
    </row>
    <row r="7503" spans="1:10" ht="14.25" customHeight="1" x14ac:dyDescent="0.25">
      <c r="A7503" s="192" t="s">
        <v>2631</v>
      </c>
      <c r="B7503" s="192" t="s">
        <v>2630</v>
      </c>
      <c r="C7503" s="192" t="s">
        <v>2723</v>
      </c>
      <c r="D7503" s="230" t="s">
        <v>2722</v>
      </c>
      <c r="E7503" s="231"/>
      <c r="F7503" s="232"/>
      <c r="G7503" s="192" t="s">
        <v>0</v>
      </c>
      <c r="H7503" s="191">
        <v>0.26397939999999998</v>
      </c>
      <c r="I7503" s="190">
        <v>6.7</v>
      </c>
      <c r="J7503" s="189">
        <v>3.87</v>
      </c>
    </row>
    <row r="7504" spans="1:10" ht="14.25" customHeight="1" x14ac:dyDescent="0.25">
      <c r="A7504" s="192" t="s">
        <v>2631</v>
      </c>
      <c r="B7504" s="192" t="s">
        <v>2630</v>
      </c>
      <c r="C7504" s="192" t="s">
        <v>2719</v>
      </c>
      <c r="D7504" s="230" t="s">
        <v>2718</v>
      </c>
      <c r="E7504" s="231"/>
      <c r="F7504" s="232"/>
      <c r="G7504" s="192" t="s">
        <v>0</v>
      </c>
      <c r="H7504" s="191">
        <v>0.26397939999999998</v>
      </c>
      <c r="I7504" s="190">
        <v>8.93</v>
      </c>
      <c r="J7504" s="189">
        <v>5.15</v>
      </c>
    </row>
    <row r="7505" spans="1:10" ht="14.25" customHeight="1" x14ac:dyDescent="0.25">
      <c r="A7505" s="239" t="s">
        <v>2627</v>
      </c>
      <c r="B7505" s="240"/>
      <c r="C7505" s="240"/>
      <c r="D7505" s="240"/>
      <c r="E7505" s="241"/>
      <c r="F7505" s="188">
        <v>4.13</v>
      </c>
      <c r="G7505" s="239" t="s">
        <v>2626</v>
      </c>
      <c r="H7505" s="240"/>
      <c r="I7505" s="241"/>
      <c r="J7505" s="188">
        <v>42.22</v>
      </c>
    </row>
    <row r="7506" spans="1:10" ht="14.25" customHeight="1" x14ac:dyDescent="0.25">
      <c r="A7506" s="239" t="s">
        <v>2625</v>
      </c>
      <c r="B7506" s="240"/>
      <c r="C7506" s="240"/>
      <c r="D7506" s="240"/>
      <c r="E7506" s="241"/>
      <c r="F7506" s="188">
        <v>4.8899999999999997</v>
      </c>
      <c r="G7506" s="239" t="s">
        <v>2624</v>
      </c>
      <c r="H7506" s="240"/>
      <c r="I7506" s="241"/>
      <c r="J7506" s="188">
        <v>9.49</v>
      </c>
    </row>
    <row r="7507" spans="1:10" ht="14.25" customHeight="1" x14ac:dyDescent="0.25">
      <c r="A7507" s="239" t="s">
        <v>2623</v>
      </c>
      <c r="B7507" s="240"/>
      <c r="C7507" s="240"/>
      <c r="D7507" s="240"/>
      <c r="E7507" s="241"/>
      <c r="F7507" s="188">
        <v>9.02</v>
      </c>
      <c r="G7507" s="239" t="s">
        <v>2622</v>
      </c>
      <c r="H7507" s="240"/>
      <c r="I7507" s="241"/>
      <c r="J7507" s="188">
        <v>51.71</v>
      </c>
    </row>
    <row r="7508" spans="1:10" ht="14.25" customHeight="1" x14ac:dyDescent="0.25">
      <c r="A7508" s="196" t="s">
        <v>975</v>
      </c>
      <c r="B7508" s="196" t="s">
        <v>2630</v>
      </c>
      <c r="C7508" s="196" t="s">
        <v>2852</v>
      </c>
      <c r="D7508" s="233" t="s">
        <v>976</v>
      </c>
      <c r="E7508" s="234"/>
      <c r="F7508" s="234"/>
      <c r="G7508" s="234"/>
      <c r="H7508" s="234"/>
      <c r="I7508" s="235"/>
      <c r="J7508" s="196" t="s">
        <v>1</v>
      </c>
    </row>
    <row r="7509" spans="1:10" ht="14.25" customHeight="1" x14ac:dyDescent="0.25">
      <c r="A7509" s="195" t="s">
        <v>74</v>
      </c>
      <c r="B7509" s="195" t="s">
        <v>75</v>
      </c>
      <c r="C7509" s="195" t="s">
        <v>29</v>
      </c>
      <c r="D7509" s="236" t="s">
        <v>30</v>
      </c>
      <c r="E7509" s="237"/>
      <c r="F7509" s="238"/>
      <c r="G7509" s="195" t="s">
        <v>2635</v>
      </c>
      <c r="H7509" s="195" t="s">
        <v>1465</v>
      </c>
      <c r="I7509" s="194" t="s">
        <v>2634</v>
      </c>
      <c r="J7509" s="193" t="s">
        <v>76</v>
      </c>
    </row>
    <row r="7510" spans="1:10" ht="14.25" customHeight="1" x14ac:dyDescent="0.25">
      <c r="A7510" s="192" t="s">
        <v>2643</v>
      </c>
      <c r="B7510" s="192" t="s">
        <v>2630</v>
      </c>
      <c r="C7510" s="192" t="s">
        <v>2784</v>
      </c>
      <c r="D7510" s="230" t="s">
        <v>1998</v>
      </c>
      <c r="E7510" s="231"/>
      <c r="F7510" s="232"/>
      <c r="G7510" s="192" t="s">
        <v>1</v>
      </c>
      <c r="H7510" s="191">
        <v>1.6500000000000001E-2</v>
      </c>
      <c r="I7510" s="190">
        <v>46.745399999999997</v>
      </c>
      <c r="J7510" s="189">
        <v>0.77</v>
      </c>
    </row>
    <row r="7511" spans="1:10" ht="14.25" customHeight="1" x14ac:dyDescent="0.25">
      <c r="A7511" s="192" t="s">
        <v>2643</v>
      </c>
      <c r="B7511" s="192" t="s">
        <v>2630</v>
      </c>
      <c r="C7511" s="192" t="s">
        <v>2799</v>
      </c>
      <c r="D7511" s="230" t="s">
        <v>2269</v>
      </c>
      <c r="E7511" s="231"/>
      <c r="F7511" s="232"/>
      <c r="G7511" s="192" t="s">
        <v>1</v>
      </c>
      <c r="H7511" s="191">
        <v>1</v>
      </c>
      <c r="I7511" s="190">
        <v>11.4474</v>
      </c>
      <c r="J7511" s="189">
        <v>11.45</v>
      </c>
    </row>
    <row r="7512" spans="1:10" ht="14.25" customHeight="1" x14ac:dyDescent="0.25">
      <c r="A7512" s="192" t="s">
        <v>2643</v>
      </c>
      <c r="B7512" s="192" t="s">
        <v>2630</v>
      </c>
      <c r="C7512" s="192" t="s">
        <v>2782</v>
      </c>
      <c r="D7512" s="230" t="s">
        <v>1928</v>
      </c>
      <c r="E7512" s="231"/>
      <c r="F7512" s="232"/>
      <c r="G7512" s="192" t="s">
        <v>1</v>
      </c>
      <c r="H7512" s="191">
        <v>2.1999999999999999E-2</v>
      </c>
      <c r="I7512" s="190">
        <v>52.967399999999998</v>
      </c>
      <c r="J7512" s="189">
        <v>1.17</v>
      </c>
    </row>
    <row r="7513" spans="1:10" ht="14.25" customHeight="1" x14ac:dyDescent="0.25">
      <c r="A7513" s="192" t="s">
        <v>2643</v>
      </c>
      <c r="B7513" s="192" t="s">
        <v>2630</v>
      </c>
      <c r="C7513" s="192" t="s">
        <v>2776</v>
      </c>
      <c r="D7513" s="230" t="s">
        <v>2260</v>
      </c>
      <c r="E7513" s="231"/>
      <c r="F7513" s="232"/>
      <c r="G7513" s="192" t="s">
        <v>1</v>
      </c>
      <c r="H7513" s="191">
        <v>1.9E-2</v>
      </c>
      <c r="I7513" s="190">
        <v>1.4663999999999999</v>
      </c>
      <c r="J7513" s="189">
        <v>0.03</v>
      </c>
    </row>
    <row r="7514" spans="1:10" ht="14.25" customHeight="1" x14ac:dyDescent="0.25">
      <c r="A7514" s="192" t="s">
        <v>2631</v>
      </c>
      <c r="B7514" s="192" t="s">
        <v>2630</v>
      </c>
      <c r="C7514" s="192" t="s">
        <v>2723</v>
      </c>
      <c r="D7514" s="230" t="s">
        <v>2722</v>
      </c>
      <c r="E7514" s="231"/>
      <c r="F7514" s="232"/>
      <c r="G7514" s="192" t="s">
        <v>0</v>
      </c>
      <c r="H7514" s="191">
        <v>0.1191337</v>
      </c>
      <c r="I7514" s="190">
        <v>6.7</v>
      </c>
      <c r="J7514" s="189">
        <v>1.75</v>
      </c>
    </row>
    <row r="7515" spans="1:10" ht="14.25" customHeight="1" x14ac:dyDescent="0.25">
      <c r="A7515" s="192" t="s">
        <v>2631</v>
      </c>
      <c r="B7515" s="192" t="s">
        <v>2630</v>
      </c>
      <c r="C7515" s="192" t="s">
        <v>2719</v>
      </c>
      <c r="D7515" s="230" t="s">
        <v>2718</v>
      </c>
      <c r="E7515" s="231"/>
      <c r="F7515" s="232"/>
      <c r="G7515" s="192" t="s">
        <v>0</v>
      </c>
      <c r="H7515" s="191">
        <v>0.1191337</v>
      </c>
      <c r="I7515" s="190">
        <v>8.93</v>
      </c>
      <c r="J7515" s="189">
        <v>2.33</v>
      </c>
    </row>
    <row r="7516" spans="1:10" ht="14.25" customHeight="1" x14ac:dyDescent="0.25">
      <c r="A7516" s="239" t="s">
        <v>2627</v>
      </c>
      <c r="B7516" s="240"/>
      <c r="C7516" s="240"/>
      <c r="D7516" s="240"/>
      <c r="E7516" s="241"/>
      <c r="F7516" s="188">
        <v>1.86</v>
      </c>
      <c r="G7516" s="239" t="s">
        <v>2626</v>
      </c>
      <c r="H7516" s="240"/>
      <c r="I7516" s="241"/>
      <c r="J7516" s="188">
        <v>19.170000000000002</v>
      </c>
    </row>
    <row r="7517" spans="1:10" ht="14.25" customHeight="1" x14ac:dyDescent="0.25">
      <c r="A7517" s="239" t="s">
        <v>2625</v>
      </c>
      <c r="B7517" s="240"/>
      <c r="C7517" s="240"/>
      <c r="D7517" s="240"/>
      <c r="E7517" s="241"/>
      <c r="F7517" s="188">
        <v>2.2200000000000002</v>
      </c>
      <c r="G7517" s="239" t="s">
        <v>2624</v>
      </c>
      <c r="H7517" s="240"/>
      <c r="I7517" s="241"/>
      <c r="J7517" s="188">
        <v>4.3099999999999996</v>
      </c>
    </row>
    <row r="7518" spans="1:10" ht="14.25" customHeight="1" x14ac:dyDescent="0.25">
      <c r="A7518" s="239" t="s">
        <v>2623</v>
      </c>
      <c r="B7518" s="240"/>
      <c r="C7518" s="240"/>
      <c r="D7518" s="240"/>
      <c r="E7518" s="241"/>
      <c r="F7518" s="188">
        <v>4.08</v>
      </c>
      <c r="G7518" s="239" t="s">
        <v>2622</v>
      </c>
      <c r="H7518" s="240"/>
      <c r="I7518" s="241"/>
      <c r="J7518" s="188">
        <v>23.48</v>
      </c>
    </row>
    <row r="7519" spans="1:10" ht="22.9" customHeight="1" x14ac:dyDescent="0.25">
      <c r="A7519" s="196" t="s">
        <v>977</v>
      </c>
      <c r="B7519" s="196" t="s">
        <v>2630</v>
      </c>
      <c r="C7519" s="196" t="s">
        <v>2851</v>
      </c>
      <c r="D7519" s="233" t="s">
        <v>978</v>
      </c>
      <c r="E7519" s="234"/>
      <c r="F7519" s="234"/>
      <c r="G7519" s="234"/>
      <c r="H7519" s="234"/>
      <c r="I7519" s="235"/>
      <c r="J7519" s="196" t="s">
        <v>1</v>
      </c>
    </row>
    <row r="7520" spans="1:10" ht="14.25" customHeight="1" x14ac:dyDescent="0.25">
      <c r="A7520" s="195" t="s">
        <v>74</v>
      </c>
      <c r="B7520" s="195" t="s">
        <v>75</v>
      </c>
      <c r="C7520" s="195" t="s">
        <v>29</v>
      </c>
      <c r="D7520" s="236" t="s">
        <v>30</v>
      </c>
      <c r="E7520" s="237"/>
      <c r="F7520" s="238"/>
      <c r="G7520" s="195" t="s">
        <v>2635</v>
      </c>
      <c r="H7520" s="195" t="s">
        <v>1465</v>
      </c>
      <c r="I7520" s="194" t="s">
        <v>2634</v>
      </c>
      <c r="J7520" s="193" t="s">
        <v>76</v>
      </c>
    </row>
    <row r="7521" spans="1:10" ht="22.9" customHeight="1" x14ac:dyDescent="0.25">
      <c r="A7521" s="192" t="s">
        <v>2643</v>
      </c>
      <c r="B7521" s="192" t="s">
        <v>2630</v>
      </c>
      <c r="C7521" s="192" t="s">
        <v>2850</v>
      </c>
      <c r="D7521" s="230" t="s">
        <v>2294</v>
      </c>
      <c r="E7521" s="231"/>
      <c r="F7521" s="232"/>
      <c r="G7521" s="192" t="s">
        <v>1</v>
      </c>
      <c r="H7521" s="191">
        <v>1</v>
      </c>
      <c r="I7521" s="190">
        <v>23.016300000000001</v>
      </c>
      <c r="J7521" s="189">
        <v>23.02</v>
      </c>
    </row>
    <row r="7522" spans="1:10" ht="14.25" customHeight="1" x14ac:dyDescent="0.25">
      <c r="A7522" s="192" t="s">
        <v>2643</v>
      </c>
      <c r="B7522" s="192" t="s">
        <v>2630</v>
      </c>
      <c r="C7522" s="192" t="s">
        <v>2800</v>
      </c>
      <c r="D7522" s="230" t="s">
        <v>2366</v>
      </c>
      <c r="E7522" s="231"/>
      <c r="F7522" s="232"/>
      <c r="G7522" s="192" t="s">
        <v>1</v>
      </c>
      <c r="H7522" s="191">
        <v>0.19400000000000001</v>
      </c>
      <c r="I7522" s="190">
        <v>15.255100000000001</v>
      </c>
      <c r="J7522" s="189">
        <v>2.96</v>
      </c>
    </row>
    <row r="7523" spans="1:10" ht="14.25" customHeight="1" x14ac:dyDescent="0.25">
      <c r="A7523" s="192" t="s">
        <v>2643</v>
      </c>
      <c r="B7523" s="192" t="s">
        <v>2630</v>
      </c>
      <c r="C7523" s="192" t="s">
        <v>2782</v>
      </c>
      <c r="D7523" s="230" t="s">
        <v>1928</v>
      </c>
      <c r="E7523" s="231"/>
      <c r="F7523" s="232"/>
      <c r="G7523" s="192" t="s">
        <v>1</v>
      </c>
      <c r="H7523" s="191">
        <v>5.1999999999999998E-2</v>
      </c>
      <c r="I7523" s="190">
        <v>52.967399999999998</v>
      </c>
      <c r="J7523" s="189">
        <v>2.75</v>
      </c>
    </row>
    <row r="7524" spans="1:10" ht="14.25" customHeight="1" x14ac:dyDescent="0.25">
      <c r="A7524" s="192" t="s">
        <v>2643</v>
      </c>
      <c r="B7524" s="192" t="s">
        <v>2630</v>
      </c>
      <c r="C7524" s="192" t="s">
        <v>2776</v>
      </c>
      <c r="D7524" s="230" t="s">
        <v>2260</v>
      </c>
      <c r="E7524" s="231"/>
      <c r="F7524" s="232"/>
      <c r="G7524" s="192" t="s">
        <v>1</v>
      </c>
      <c r="H7524" s="191">
        <v>1.7999999999999999E-2</v>
      </c>
      <c r="I7524" s="190">
        <v>1.4663999999999999</v>
      </c>
      <c r="J7524" s="189">
        <v>0.03</v>
      </c>
    </row>
    <row r="7525" spans="1:10" ht="14.25" customHeight="1" x14ac:dyDescent="0.25">
      <c r="A7525" s="192" t="s">
        <v>2631</v>
      </c>
      <c r="B7525" s="192" t="s">
        <v>2630</v>
      </c>
      <c r="C7525" s="192" t="s">
        <v>2723</v>
      </c>
      <c r="D7525" s="230" t="s">
        <v>2722</v>
      </c>
      <c r="E7525" s="231"/>
      <c r="F7525" s="232"/>
      <c r="G7525" s="192" t="s">
        <v>0</v>
      </c>
      <c r="H7525" s="191">
        <v>0.1894672</v>
      </c>
      <c r="I7525" s="190">
        <v>6.7</v>
      </c>
      <c r="J7525" s="189">
        <v>2.78</v>
      </c>
    </row>
    <row r="7526" spans="1:10" ht="14.25" customHeight="1" x14ac:dyDescent="0.25">
      <c r="A7526" s="192" t="s">
        <v>2631</v>
      </c>
      <c r="B7526" s="192" t="s">
        <v>2630</v>
      </c>
      <c r="C7526" s="192" t="s">
        <v>2719</v>
      </c>
      <c r="D7526" s="230" t="s">
        <v>2718</v>
      </c>
      <c r="E7526" s="231"/>
      <c r="F7526" s="232"/>
      <c r="G7526" s="192" t="s">
        <v>0</v>
      </c>
      <c r="H7526" s="191">
        <v>0.1894672</v>
      </c>
      <c r="I7526" s="190">
        <v>8.93</v>
      </c>
      <c r="J7526" s="189">
        <v>3.7</v>
      </c>
    </row>
    <row r="7527" spans="1:10" ht="14.25" customHeight="1" x14ac:dyDescent="0.25">
      <c r="A7527" s="239" t="s">
        <v>2627</v>
      </c>
      <c r="B7527" s="240"/>
      <c r="C7527" s="240"/>
      <c r="D7527" s="240"/>
      <c r="E7527" s="241"/>
      <c r="F7527" s="188">
        <v>2.96</v>
      </c>
      <c r="G7527" s="239" t="s">
        <v>2626</v>
      </c>
      <c r="H7527" s="240"/>
      <c r="I7527" s="241"/>
      <c r="J7527" s="188">
        <v>37.909999999999997</v>
      </c>
    </row>
    <row r="7528" spans="1:10" ht="14.25" customHeight="1" x14ac:dyDescent="0.25">
      <c r="A7528" s="239" t="s">
        <v>2625</v>
      </c>
      <c r="B7528" s="240"/>
      <c r="C7528" s="240"/>
      <c r="D7528" s="240"/>
      <c r="E7528" s="241"/>
      <c r="F7528" s="188">
        <v>3.51</v>
      </c>
      <c r="G7528" s="239" t="s">
        <v>2624</v>
      </c>
      <c r="H7528" s="240"/>
      <c r="I7528" s="241"/>
      <c r="J7528" s="188">
        <v>8.52</v>
      </c>
    </row>
    <row r="7529" spans="1:10" ht="14.25" customHeight="1" x14ac:dyDescent="0.25">
      <c r="A7529" s="239" t="s">
        <v>2623</v>
      </c>
      <c r="B7529" s="240"/>
      <c r="C7529" s="240"/>
      <c r="D7529" s="240"/>
      <c r="E7529" s="241"/>
      <c r="F7529" s="188">
        <v>6.47</v>
      </c>
      <c r="G7529" s="239" t="s">
        <v>2622</v>
      </c>
      <c r="H7529" s="240"/>
      <c r="I7529" s="241"/>
      <c r="J7529" s="188">
        <v>46.43</v>
      </c>
    </row>
    <row r="7530" spans="1:10" ht="14.25" customHeight="1" x14ac:dyDescent="0.25">
      <c r="A7530" s="196" t="s">
        <v>979</v>
      </c>
      <c r="B7530" s="196" t="s">
        <v>2630</v>
      </c>
      <c r="C7530" s="196" t="s">
        <v>2849</v>
      </c>
      <c r="D7530" s="233" t="s">
        <v>980</v>
      </c>
      <c r="E7530" s="234"/>
      <c r="F7530" s="234"/>
      <c r="G7530" s="234"/>
      <c r="H7530" s="234"/>
      <c r="I7530" s="235"/>
      <c r="J7530" s="196" t="s">
        <v>1</v>
      </c>
    </row>
    <row r="7531" spans="1:10" ht="14.25" customHeight="1" x14ac:dyDescent="0.25">
      <c r="A7531" s="195" t="s">
        <v>74</v>
      </c>
      <c r="B7531" s="195" t="s">
        <v>75</v>
      </c>
      <c r="C7531" s="195" t="s">
        <v>29</v>
      </c>
      <c r="D7531" s="236" t="s">
        <v>30</v>
      </c>
      <c r="E7531" s="237"/>
      <c r="F7531" s="238"/>
      <c r="G7531" s="195" t="s">
        <v>2635</v>
      </c>
      <c r="H7531" s="195" t="s">
        <v>1465</v>
      </c>
      <c r="I7531" s="194" t="s">
        <v>2634</v>
      </c>
      <c r="J7531" s="193" t="s">
        <v>76</v>
      </c>
    </row>
    <row r="7532" spans="1:10" ht="14.25" customHeight="1" x14ac:dyDescent="0.25">
      <c r="A7532" s="192" t="s">
        <v>2643</v>
      </c>
      <c r="B7532" s="192" t="s">
        <v>2630</v>
      </c>
      <c r="C7532" s="192" t="s">
        <v>2784</v>
      </c>
      <c r="D7532" s="230" t="s">
        <v>1998</v>
      </c>
      <c r="E7532" s="231"/>
      <c r="F7532" s="232"/>
      <c r="G7532" s="192" t="s">
        <v>1</v>
      </c>
      <c r="H7532" s="191">
        <v>1.6500000000000001E-2</v>
      </c>
      <c r="I7532" s="190">
        <v>46.745399999999997</v>
      </c>
      <c r="J7532" s="189">
        <v>0.77</v>
      </c>
    </row>
    <row r="7533" spans="1:10" ht="14.25" customHeight="1" x14ac:dyDescent="0.25">
      <c r="A7533" s="192" t="s">
        <v>2643</v>
      </c>
      <c r="B7533" s="192" t="s">
        <v>2630</v>
      </c>
      <c r="C7533" s="192" t="s">
        <v>2782</v>
      </c>
      <c r="D7533" s="230" t="s">
        <v>1928</v>
      </c>
      <c r="E7533" s="231"/>
      <c r="F7533" s="232"/>
      <c r="G7533" s="192" t="s">
        <v>1</v>
      </c>
      <c r="H7533" s="191">
        <v>2.1999999999999999E-2</v>
      </c>
      <c r="I7533" s="190">
        <v>52.967399999999998</v>
      </c>
      <c r="J7533" s="189">
        <v>1.17</v>
      </c>
    </row>
    <row r="7534" spans="1:10" ht="14.25" customHeight="1" x14ac:dyDescent="0.25">
      <c r="A7534" s="192" t="s">
        <v>2643</v>
      </c>
      <c r="B7534" s="192" t="s">
        <v>2630</v>
      </c>
      <c r="C7534" s="192" t="s">
        <v>2807</v>
      </c>
      <c r="D7534" s="230" t="s">
        <v>2282</v>
      </c>
      <c r="E7534" s="231"/>
      <c r="F7534" s="232"/>
      <c r="G7534" s="192" t="s">
        <v>1</v>
      </c>
      <c r="H7534" s="191">
        <v>1</v>
      </c>
      <c r="I7534" s="190">
        <v>24.255800000000001</v>
      </c>
      <c r="J7534" s="189">
        <v>24.26</v>
      </c>
    </row>
    <row r="7535" spans="1:10" ht="14.25" customHeight="1" x14ac:dyDescent="0.25">
      <c r="A7535" s="192" t="s">
        <v>2643</v>
      </c>
      <c r="B7535" s="192" t="s">
        <v>2630</v>
      </c>
      <c r="C7535" s="192" t="s">
        <v>2776</v>
      </c>
      <c r="D7535" s="230" t="s">
        <v>2260</v>
      </c>
      <c r="E7535" s="231"/>
      <c r="F7535" s="232"/>
      <c r="G7535" s="192" t="s">
        <v>1</v>
      </c>
      <c r="H7535" s="191">
        <v>1.9E-2</v>
      </c>
      <c r="I7535" s="190">
        <v>1.4663999999999999</v>
      </c>
      <c r="J7535" s="189">
        <v>0.03</v>
      </c>
    </row>
    <row r="7536" spans="1:10" ht="14.25" customHeight="1" x14ac:dyDescent="0.25">
      <c r="A7536" s="192" t="s">
        <v>2631</v>
      </c>
      <c r="B7536" s="192" t="s">
        <v>2630</v>
      </c>
      <c r="C7536" s="192" t="s">
        <v>2723</v>
      </c>
      <c r="D7536" s="230" t="s">
        <v>2722</v>
      </c>
      <c r="E7536" s="231"/>
      <c r="F7536" s="232"/>
      <c r="G7536" s="192" t="s">
        <v>0</v>
      </c>
      <c r="H7536" s="191">
        <v>0.1113909</v>
      </c>
      <c r="I7536" s="190">
        <v>6.7</v>
      </c>
      <c r="J7536" s="189">
        <v>1.63</v>
      </c>
    </row>
    <row r="7537" spans="1:10" ht="14.25" customHeight="1" x14ac:dyDescent="0.25">
      <c r="A7537" s="192" t="s">
        <v>2631</v>
      </c>
      <c r="B7537" s="192" t="s">
        <v>2630</v>
      </c>
      <c r="C7537" s="192" t="s">
        <v>2719</v>
      </c>
      <c r="D7537" s="230" t="s">
        <v>2718</v>
      </c>
      <c r="E7537" s="231"/>
      <c r="F7537" s="232"/>
      <c r="G7537" s="192" t="s">
        <v>0</v>
      </c>
      <c r="H7537" s="191">
        <v>0.1113909</v>
      </c>
      <c r="I7537" s="190">
        <v>8.93</v>
      </c>
      <c r="J7537" s="189">
        <v>2.1800000000000002</v>
      </c>
    </row>
    <row r="7538" spans="1:10" ht="14.25" customHeight="1" x14ac:dyDescent="0.25">
      <c r="A7538" s="239" t="s">
        <v>2627</v>
      </c>
      <c r="B7538" s="240"/>
      <c r="C7538" s="240"/>
      <c r="D7538" s="240"/>
      <c r="E7538" s="241"/>
      <c r="F7538" s="188">
        <v>1.74</v>
      </c>
      <c r="G7538" s="239" t="s">
        <v>2626</v>
      </c>
      <c r="H7538" s="240"/>
      <c r="I7538" s="241"/>
      <c r="J7538" s="188">
        <v>31.6</v>
      </c>
    </row>
    <row r="7539" spans="1:10" ht="14.25" customHeight="1" x14ac:dyDescent="0.25">
      <c r="A7539" s="239" t="s">
        <v>2625</v>
      </c>
      <c r="B7539" s="240"/>
      <c r="C7539" s="240"/>
      <c r="D7539" s="240"/>
      <c r="E7539" s="241"/>
      <c r="F7539" s="188">
        <v>2.0699999999999998</v>
      </c>
      <c r="G7539" s="239" t="s">
        <v>2624</v>
      </c>
      <c r="H7539" s="240"/>
      <c r="I7539" s="241"/>
      <c r="J7539" s="188">
        <v>7.1</v>
      </c>
    </row>
    <row r="7540" spans="1:10" ht="14.25" customHeight="1" x14ac:dyDescent="0.25">
      <c r="A7540" s="239" t="s">
        <v>2623</v>
      </c>
      <c r="B7540" s="240"/>
      <c r="C7540" s="240"/>
      <c r="D7540" s="240"/>
      <c r="E7540" s="241"/>
      <c r="F7540" s="188">
        <v>3.81</v>
      </c>
      <c r="G7540" s="239" t="s">
        <v>2622</v>
      </c>
      <c r="H7540" s="240"/>
      <c r="I7540" s="241"/>
      <c r="J7540" s="188">
        <v>38.700000000000003</v>
      </c>
    </row>
    <row r="7541" spans="1:10" ht="14.25" customHeight="1" x14ac:dyDescent="0.25">
      <c r="A7541" s="196" t="s">
        <v>983</v>
      </c>
      <c r="B7541" s="196" t="s">
        <v>2630</v>
      </c>
      <c r="C7541" s="196" t="s">
        <v>2848</v>
      </c>
      <c r="D7541" s="233" t="s">
        <v>984</v>
      </c>
      <c r="E7541" s="234"/>
      <c r="F7541" s="234"/>
      <c r="G7541" s="234"/>
      <c r="H7541" s="234"/>
      <c r="I7541" s="235"/>
      <c r="J7541" s="196" t="s">
        <v>1</v>
      </c>
    </row>
    <row r="7542" spans="1:10" ht="14.25" customHeight="1" x14ac:dyDescent="0.25">
      <c r="A7542" s="195" t="s">
        <v>74</v>
      </c>
      <c r="B7542" s="195" t="s">
        <v>75</v>
      </c>
      <c r="C7542" s="195" t="s">
        <v>29</v>
      </c>
      <c r="D7542" s="236" t="s">
        <v>30</v>
      </c>
      <c r="E7542" s="237"/>
      <c r="F7542" s="238"/>
      <c r="G7542" s="195" t="s">
        <v>2635</v>
      </c>
      <c r="H7542" s="195" t="s">
        <v>1465</v>
      </c>
      <c r="I7542" s="194" t="s">
        <v>2634</v>
      </c>
      <c r="J7542" s="193" t="s">
        <v>76</v>
      </c>
    </row>
    <row r="7543" spans="1:10" ht="14.25" customHeight="1" x14ac:dyDescent="0.25">
      <c r="A7543" s="192" t="s">
        <v>2643</v>
      </c>
      <c r="B7543" s="192" t="s">
        <v>2630</v>
      </c>
      <c r="C7543" s="192" t="s">
        <v>2784</v>
      </c>
      <c r="D7543" s="230" t="s">
        <v>1998</v>
      </c>
      <c r="E7543" s="231"/>
      <c r="F7543" s="232"/>
      <c r="G7543" s="192" t="s">
        <v>1</v>
      </c>
      <c r="H7543" s="191">
        <v>2.5899999999999999E-2</v>
      </c>
      <c r="I7543" s="190">
        <v>46.745399999999997</v>
      </c>
      <c r="J7543" s="189">
        <v>1.21</v>
      </c>
    </row>
    <row r="7544" spans="1:10" ht="14.25" customHeight="1" x14ac:dyDescent="0.25">
      <c r="A7544" s="192" t="s">
        <v>2643</v>
      </c>
      <c r="B7544" s="192" t="s">
        <v>2630</v>
      </c>
      <c r="C7544" s="192" t="s">
        <v>2847</v>
      </c>
      <c r="D7544" s="230" t="s">
        <v>2295</v>
      </c>
      <c r="E7544" s="231"/>
      <c r="F7544" s="232"/>
      <c r="G7544" s="192" t="s">
        <v>1</v>
      </c>
      <c r="H7544" s="191">
        <v>1</v>
      </c>
      <c r="I7544" s="190">
        <v>45.959600000000002</v>
      </c>
      <c r="J7544" s="189">
        <v>45.96</v>
      </c>
    </row>
    <row r="7545" spans="1:10" ht="14.25" customHeight="1" x14ac:dyDescent="0.25">
      <c r="A7545" s="192" t="s">
        <v>2643</v>
      </c>
      <c r="B7545" s="192" t="s">
        <v>2630</v>
      </c>
      <c r="C7545" s="192" t="s">
        <v>2782</v>
      </c>
      <c r="D7545" s="230" t="s">
        <v>1928</v>
      </c>
      <c r="E7545" s="231"/>
      <c r="F7545" s="232"/>
      <c r="G7545" s="192" t="s">
        <v>1</v>
      </c>
      <c r="H7545" s="191">
        <v>0.05</v>
      </c>
      <c r="I7545" s="190">
        <v>52.967399999999998</v>
      </c>
      <c r="J7545" s="189">
        <v>2.65</v>
      </c>
    </row>
    <row r="7546" spans="1:10" ht="14.25" customHeight="1" x14ac:dyDescent="0.25">
      <c r="A7546" s="192" t="s">
        <v>2643</v>
      </c>
      <c r="B7546" s="192" t="s">
        <v>2630</v>
      </c>
      <c r="C7546" s="192" t="s">
        <v>2776</v>
      </c>
      <c r="D7546" s="230" t="s">
        <v>2260</v>
      </c>
      <c r="E7546" s="231"/>
      <c r="F7546" s="232"/>
      <c r="G7546" s="192" t="s">
        <v>1</v>
      </c>
      <c r="H7546" s="191">
        <v>2.75E-2</v>
      </c>
      <c r="I7546" s="190">
        <v>1.4663999999999999</v>
      </c>
      <c r="J7546" s="189">
        <v>0.04</v>
      </c>
    </row>
    <row r="7547" spans="1:10" ht="14.25" customHeight="1" x14ac:dyDescent="0.25">
      <c r="A7547" s="192" t="s">
        <v>2631</v>
      </c>
      <c r="B7547" s="192" t="s">
        <v>2630</v>
      </c>
      <c r="C7547" s="192" t="s">
        <v>2723</v>
      </c>
      <c r="D7547" s="230" t="s">
        <v>2722</v>
      </c>
      <c r="E7547" s="231"/>
      <c r="F7547" s="232"/>
      <c r="G7547" s="192" t="s">
        <v>0</v>
      </c>
      <c r="H7547" s="191">
        <v>0.2311348</v>
      </c>
      <c r="I7547" s="190">
        <v>6.7</v>
      </c>
      <c r="J7547" s="189">
        <v>3.39</v>
      </c>
    </row>
    <row r="7548" spans="1:10" ht="14.25" customHeight="1" x14ac:dyDescent="0.25">
      <c r="A7548" s="192" t="s">
        <v>2631</v>
      </c>
      <c r="B7548" s="192" t="s">
        <v>2630</v>
      </c>
      <c r="C7548" s="192" t="s">
        <v>2719</v>
      </c>
      <c r="D7548" s="230" t="s">
        <v>2718</v>
      </c>
      <c r="E7548" s="231"/>
      <c r="F7548" s="232"/>
      <c r="G7548" s="192" t="s">
        <v>0</v>
      </c>
      <c r="H7548" s="191">
        <v>0.2311348</v>
      </c>
      <c r="I7548" s="190">
        <v>8.93</v>
      </c>
      <c r="J7548" s="189">
        <v>4.51</v>
      </c>
    </row>
    <row r="7549" spans="1:10" ht="14.25" customHeight="1" x14ac:dyDescent="0.25">
      <c r="A7549" s="239" t="s">
        <v>2627</v>
      </c>
      <c r="B7549" s="240"/>
      <c r="C7549" s="240"/>
      <c r="D7549" s="240"/>
      <c r="E7549" s="241"/>
      <c r="F7549" s="188">
        <v>3.61</v>
      </c>
      <c r="G7549" s="239" t="s">
        <v>2626</v>
      </c>
      <c r="H7549" s="240"/>
      <c r="I7549" s="241"/>
      <c r="J7549" s="188">
        <v>61.03</v>
      </c>
    </row>
    <row r="7550" spans="1:10" ht="14.25" customHeight="1" x14ac:dyDescent="0.25">
      <c r="A7550" s="239" t="s">
        <v>2625</v>
      </c>
      <c r="B7550" s="240"/>
      <c r="C7550" s="240"/>
      <c r="D7550" s="240"/>
      <c r="E7550" s="241"/>
      <c r="F7550" s="188">
        <v>4.29</v>
      </c>
      <c r="G7550" s="239" t="s">
        <v>2624</v>
      </c>
      <c r="H7550" s="240"/>
      <c r="I7550" s="241"/>
      <c r="J7550" s="188">
        <v>13.71</v>
      </c>
    </row>
    <row r="7551" spans="1:10" ht="14.25" customHeight="1" x14ac:dyDescent="0.25">
      <c r="A7551" s="239" t="s">
        <v>2623</v>
      </c>
      <c r="B7551" s="240"/>
      <c r="C7551" s="240"/>
      <c r="D7551" s="240"/>
      <c r="E7551" s="241"/>
      <c r="F7551" s="188">
        <v>7.9</v>
      </c>
      <c r="G7551" s="239" t="s">
        <v>2622</v>
      </c>
      <c r="H7551" s="240"/>
      <c r="I7551" s="241"/>
      <c r="J7551" s="188">
        <v>74.739999999999995</v>
      </c>
    </row>
    <row r="7552" spans="1:10" ht="22.9" customHeight="1" x14ac:dyDescent="0.25"/>
    <row r="7553" spans="1:10" ht="11.25" customHeight="1" x14ac:dyDescent="0.25">
      <c r="A7553" s="242" t="s">
        <v>2621</v>
      </c>
      <c r="B7553" s="242"/>
      <c r="C7553" s="242"/>
      <c r="D7553" s="242"/>
      <c r="E7553" s="242"/>
      <c r="F7553" s="242"/>
      <c r="G7553" s="242"/>
      <c r="H7553" s="242"/>
      <c r="I7553" s="242"/>
      <c r="J7553" s="242"/>
    </row>
    <row r="7554" spans="1:10" ht="11.25" customHeight="1" x14ac:dyDescent="0.25">
      <c r="A7554" s="242" t="s">
        <v>2620</v>
      </c>
      <c r="B7554" s="242"/>
      <c r="C7554" s="242"/>
      <c r="D7554" s="242"/>
      <c r="E7554" s="242"/>
      <c r="F7554" s="242"/>
      <c r="G7554" s="242"/>
      <c r="H7554" s="242"/>
      <c r="I7554" s="242"/>
      <c r="J7554" s="242"/>
    </row>
    <row r="7555" spans="1:10" ht="11.25" customHeight="1" x14ac:dyDescent="0.25">
      <c r="A7555" s="242" t="s">
        <v>2619</v>
      </c>
      <c r="B7555" s="242"/>
      <c r="C7555" s="242"/>
      <c r="D7555" s="242"/>
      <c r="E7555" s="242"/>
      <c r="F7555" s="242"/>
      <c r="G7555" s="242"/>
      <c r="H7555" s="242"/>
      <c r="I7555" s="242"/>
      <c r="J7555" s="242"/>
    </row>
    <row r="7556" spans="1:10" ht="70.900000000000006" customHeight="1" x14ac:dyDescent="0.25"/>
    <row r="7557" spans="1:10" ht="14.25" customHeight="1" x14ac:dyDescent="0.25">
      <c r="A7557" s="210" t="s">
        <v>2673</v>
      </c>
      <c r="B7557" s="211"/>
      <c r="C7557" s="211"/>
      <c r="D7557" s="211"/>
      <c r="E7557" s="211"/>
      <c r="F7557" s="211"/>
      <c r="G7557" s="211"/>
      <c r="H7557" s="211"/>
      <c r="I7557" s="211"/>
      <c r="J7557" s="212"/>
    </row>
    <row r="7558" spans="1:10" ht="14.25" customHeight="1" x14ac:dyDescent="0.25">
      <c r="A7558" s="200" t="s">
        <v>2672</v>
      </c>
      <c r="B7558" s="213" t="s">
        <v>77</v>
      </c>
      <c r="C7558" s="214"/>
      <c r="D7558" s="214"/>
      <c r="E7558" s="214"/>
      <c r="F7558" s="214"/>
      <c r="G7558" s="214"/>
      <c r="H7558" s="215"/>
      <c r="I7558" s="197" t="s">
        <v>2671</v>
      </c>
      <c r="J7558" s="192" t="s">
        <v>2846</v>
      </c>
    </row>
    <row r="7559" spans="1:10" ht="14.25" customHeight="1" x14ac:dyDescent="0.25">
      <c r="A7559" s="200" t="s">
        <v>81</v>
      </c>
      <c r="B7559" s="213" t="s">
        <v>85</v>
      </c>
      <c r="C7559" s="214"/>
      <c r="D7559" s="214"/>
      <c r="E7559" s="214"/>
      <c r="F7559" s="214"/>
      <c r="G7559" s="214"/>
      <c r="H7559" s="215"/>
      <c r="I7559" s="197" t="s">
        <v>2669</v>
      </c>
      <c r="J7559" s="202">
        <v>45477</v>
      </c>
    </row>
    <row r="7560" spans="1:10" ht="14.25" customHeight="1" x14ac:dyDescent="0.25">
      <c r="A7560" s="199" t="s">
        <v>2668</v>
      </c>
      <c r="B7560" s="213" t="s">
        <v>2667</v>
      </c>
      <c r="C7560" s="214"/>
      <c r="D7560" s="214"/>
      <c r="E7560" s="214"/>
      <c r="F7560" s="214"/>
      <c r="G7560" s="214"/>
      <c r="H7560" s="215"/>
      <c r="I7560" s="216" t="s">
        <v>2666</v>
      </c>
      <c r="J7560" s="217"/>
    </row>
    <row r="7561" spans="1:10" ht="14.25" customHeight="1" x14ac:dyDescent="0.25">
      <c r="A7561" s="218" t="s">
        <v>2665</v>
      </c>
      <c r="B7561" s="221" t="s">
        <v>2664</v>
      </c>
      <c r="C7561" s="222"/>
      <c r="D7561" s="222"/>
      <c r="E7561" s="222"/>
      <c r="F7561" s="222"/>
      <c r="G7561" s="222"/>
      <c r="H7561" s="223"/>
      <c r="I7561" s="197" t="s">
        <v>2663</v>
      </c>
      <c r="J7561" s="192" t="s">
        <v>2662</v>
      </c>
    </row>
    <row r="7562" spans="1:10" ht="14.25" customHeight="1" x14ac:dyDescent="0.25">
      <c r="A7562" s="219"/>
      <c r="B7562" s="224"/>
      <c r="C7562" s="225"/>
      <c r="D7562" s="225"/>
      <c r="E7562" s="225"/>
      <c r="F7562" s="225"/>
      <c r="G7562" s="225"/>
      <c r="H7562" s="226"/>
      <c r="I7562" s="198" t="s">
        <v>2661</v>
      </c>
      <c r="J7562" s="192" t="s">
        <v>2660</v>
      </c>
    </row>
    <row r="7563" spans="1:10" ht="14.25" customHeight="1" x14ac:dyDescent="0.25">
      <c r="A7563" s="219"/>
      <c r="B7563" s="224"/>
      <c r="C7563" s="225"/>
      <c r="D7563" s="225"/>
      <c r="E7563" s="225"/>
      <c r="F7563" s="225"/>
      <c r="G7563" s="225"/>
      <c r="H7563" s="226"/>
      <c r="I7563" s="216" t="s">
        <v>27</v>
      </c>
      <c r="J7563" s="217"/>
    </row>
    <row r="7564" spans="1:10" ht="14.25" customHeight="1" x14ac:dyDescent="0.25">
      <c r="A7564" s="219"/>
      <c r="B7564" s="227"/>
      <c r="C7564" s="228"/>
      <c r="D7564" s="228"/>
      <c r="E7564" s="228"/>
      <c r="F7564" s="228"/>
      <c r="G7564" s="228"/>
      <c r="H7564" s="229"/>
      <c r="I7564" s="197" t="s">
        <v>2659</v>
      </c>
      <c r="J7564" s="192" t="s">
        <v>2658</v>
      </c>
    </row>
    <row r="7565" spans="1:10" ht="14.25" customHeight="1" x14ac:dyDescent="0.25">
      <c r="A7565" s="220"/>
      <c r="B7565" s="230" t="s">
        <v>2383</v>
      </c>
      <c r="C7565" s="231"/>
      <c r="D7565" s="232"/>
      <c r="E7565" s="230" t="s">
        <v>2383</v>
      </c>
      <c r="F7565" s="231"/>
      <c r="G7565" s="231"/>
      <c r="H7565" s="232"/>
      <c r="I7565" s="197" t="s">
        <v>2657</v>
      </c>
      <c r="J7565" s="192" t="s">
        <v>2383</v>
      </c>
    </row>
    <row r="7566" spans="1:10" ht="14.25" customHeight="1" x14ac:dyDescent="0.25">
      <c r="A7566" s="197" t="s">
        <v>2656</v>
      </c>
      <c r="B7566" s="230" t="s">
        <v>2655</v>
      </c>
      <c r="C7566" s="231"/>
      <c r="D7566" s="231"/>
      <c r="E7566" s="231"/>
      <c r="F7566" s="231"/>
      <c r="G7566" s="231"/>
      <c r="H7566" s="231"/>
      <c r="I7566" s="231"/>
      <c r="J7566" s="232"/>
    </row>
    <row r="7567" spans="1:10" ht="22.9" customHeight="1" x14ac:dyDescent="0.25">
      <c r="A7567" s="196" t="s">
        <v>985</v>
      </c>
      <c r="B7567" s="196" t="s">
        <v>2630</v>
      </c>
      <c r="C7567" s="196" t="s">
        <v>2844</v>
      </c>
      <c r="D7567" s="233" t="s">
        <v>986</v>
      </c>
      <c r="E7567" s="234"/>
      <c r="F7567" s="234"/>
      <c r="G7567" s="234"/>
      <c r="H7567" s="234"/>
      <c r="I7567" s="235"/>
      <c r="J7567" s="196" t="s">
        <v>1</v>
      </c>
    </row>
    <row r="7568" spans="1:10" ht="14.25" customHeight="1" x14ac:dyDescent="0.25">
      <c r="A7568" s="195" t="s">
        <v>74</v>
      </c>
      <c r="B7568" s="195" t="s">
        <v>75</v>
      </c>
      <c r="C7568" s="195" t="s">
        <v>29</v>
      </c>
      <c r="D7568" s="236" t="s">
        <v>30</v>
      </c>
      <c r="E7568" s="237"/>
      <c r="F7568" s="238"/>
      <c r="G7568" s="195" t="s">
        <v>2635</v>
      </c>
      <c r="H7568" s="195" t="s">
        <v>1465</v>
      </c>
      <c r="I7568" s="194" t="s">
        <v>2634</v>
      </c>
      <c r="J7568" s="193" t="s">
        <v>76</v>
      </c>
    </row>
    <row r="7569" spans="1:10" ht="22.9" customHeight="1" x14ac:dyDescent="0.25">
      <c r="A7569" s="192" t="s">
        <v>2643</v>
      </c>
      <c r="B7569" s="192" t="s">
        <v>2630</v>
      </c>
      <c r="C7569" s="192" t="s">
        <v>2843</v>
      </c>
      <c r="D7569" s="230" t="s">
        <v>1961</v>
      </c>
      <c r="E7569" s="231"/>
      <c r="F7569" s="232"/>
      <c r="G7569" s="192" t="s">
        <v>1</v>
      </c>
      <c r="H7569" s="191">
        <v>1</v>
      </c>
      <c r="I7569" s="190">
        <v>178.36179999999999</v>
      </c>
      <c r="J7569" s="189">
        <v>178.36</v>
      </c>
    </row>
    <row r="7570" spans="1:10" ht="14.25" customHeight="1" x14ac:dyDescent="0.25">
      <c r="A7570" s="192" t="s">
        <v>2643</v>
      </c>
      <c r="B7570" s="192" t="s">
        <v>2630</v>
      </c>
      <c r="C7570" s="192" t="s">
        <v>2800</v>
      </c>
      <c r="D7570" s="230" t="s">
        <v>2366</v>
      </c>
      <c r="E7570" s="231"/>
      <c r="F7570" s="232"/>
      <c r="G7570" s="192" t="s">
        <v>1</v>
      </c>
      <c r="H7570" s="191">
        <v>0.19400000000000001</v>
      </c>
      <c r="I7570" s="190">
        <v>15.255100000000001</v>
      </c>
      <c r="J7570" s="189">
        <v>2.96</v>
      </c>
    </row>
    <row r="7571" spans="1:10" ht="14.25" customHeight="1" x14ac:dyDescent="0.25">
      <c r="A7571" s="192" t="s">
        <v>2643</v>
      </c>
      <c r="B7571" s="192" t="s">
        <v>2630</v>
      </c>
      <c r="C7571" s="192" t="s">
        <v>2782</v>
      </c>
      <c r="D7571" s="230" t="s">
        <v>1928</v>
      </c>
      <c r="E7571" s="231"/>
      <c r="F7571" s="232"/>
      <c r="G7571" s="192" t="s">
        <v>1</v>
      </c>
      <c r="H7571" s="191">
        <v>5.1999999999999998E-2</v>
      </c>
      <c r="I7571" s="190">
        <v>52.967399999999998</v>
      </c>
      <c r="J7571" s="189">
        <v>2.75</v>
      </c>
    </row>
    <row r="7572" spans="1:10" ht="14.25" customHeight="1" x14ac:dyDescent="0.25">
      <c r="A7572" s="192" t="s">
        <v>2643</v>
      </c>
      <c r="B7572" s="192" t="s">
        <v>2630</v>
      </c>
      <c r="C7572" s="192" t="s">
        <v>2776</v>
      </c>
      <c r="D7572" s="230" t="s">
        <v>2260</v>
      </c>
      <c r="E7572" s="231"/>
      <c r="F7572" s="232"/>
      <c r="G7572" s="192" t="s">
        <v>1</v>
      </c>
      <c r="H7572" s="191">
        <v>3.1E-2</v>
      </c>
      <c r="I7572" s="190">
        <v>1.4663999999999999</v>
      </c>
      <c r="J7572" s="189">
        <v>0.05</v>
      </c>
    </row>
    <row r="7573" spans="1:10" ht="14.25" customHeight="1" x14ac:dyDescent="0.25">
      <c r="A7573" s="192" t="s">
        <v>2631</v>
      </c>
      <c r="B7573" s="192" t="s">
        <v>2630</v>
      </c>
      <c r="C7573" s="192" t="s">
        <v>2723</v>
      </c>
      <c r="D7573" s="230" t="s">
        <v>2722</v>
      </c>
      <c r="E7573" s="231"/>
      <c r="F7573" s="232"/>
      <c r="G7573" s="192" t="s">
        <v>0</v>
      </c>
      <c r="H7573" s="191">
        <v>0.57813369999999997</v>
      </c>
      <c r="I7573" s="190">
        <v>6.7</v>
      </c>
      <c r="J7573" s="189">
        <v>8.4700000000000006</v>
      </c>
    </row>
    <row r="7574" spans="1:10" ht="14.25" customHeight="1" x14ac:dyDescent="0.25">
      <c r="A7574" s="192" t="s">
        <v>2631</v>
      </c>
      <c r="B7574" s="192" t="s">
        <v>2630</v>
      </c>
      <c r="C7574" s="192" t="s">
        <v>2719</v>
      </c>
      <c r="D7574" s="230" t="s">
        <v>2718</v>
      </c>
      <c r="E7574" s="231"/>
      <c r="F7574" s="232"/>
      <c r="G7574" s="192" t="s">
        <v>0</v>
      </c>
      <c r="H7574" s="191">
        <v>0.57813369999999997</v>
      </c>
      <c r="I7574" s="190">
        <v>8.93</v>
      </c>
      <c r="J7574" s="189">
        <v>11.29</v>
      </c>
    </row>
    <row r="7575" spans="1:10" ht="14.25" customHeight="1" x14ac:dyDescent="0.25">
      <c r="A7575" s="239" t="s">
        <v>2627</v>
      </c>
      <c r="B7575" s="240"/>
      <c r="C7575" s="240"/>
      <c r="D7575" s="240"/>
      <c r="E7575" s="241"/>
      <c r="F7575" s="188">
        <v>9.0399999999999991</v>
      </c>
      <c r="G7575" s="239" t="s">
        <v>2626</v>
      </c>
      <c r="H7575" s="240"/>
      <c r="I7575" s="241"/>
      <c r="J7575" s="188">
        <v>212.05</v>
      </c>
    </row>
    <row r="7576" spans="1:10" ht="14.25" customHeight="1" x14ac:dyDescent="0.25">
      <c r="A7576" s="239" t="s">
        <v>2625</v>
      </c>
      <c r="B7576" s="240"/>
      <c r="C7576" s="240"/>
      <c r="D7576" s="240"/>
      <c r="E7576" s="241"/>
      <c r="F7576" s="188">
        <v>10.72</v>
      </c>
      <c r="G7576" s="239" t="s">
        <v>2624</v>
      </c>
      <c r="H7576" s="240"/>
      <c r="I7576" s="241"/>
      <c r="J7576" s="188">
        <v>47.65</v>
      </c>
    </row>
    <row r="7577" spans="1:10" ht="14.25" customHeight="1" x14ac:dyDescent="0.25">
      <c r="A7577" s="239" t="s">
        <v>2623</v>
      </c>
      <c r="B7577" s="240"/>
      <c r="C7577" s="240"/>
      <c r="D7577" s="240"/>
      <c r="E7577" s="241"/>
      <c r="F7577" s="188">
        <v>19.760000000000002</v>
      </c>
      <c r="G7577" s="239" t="s">
        <v>2622</v>
      </c>
      <c r="H7577" s="240"/>
      <c r="I7577" s="241"/>
      <c r="J7577" s="188">
        <v>259.7</v>
      </c>
    </row>
    <row r="7578" spans="1:10" ht="14.25" customHeight="1" x14ac:dyDescent="0.25">
      <c r="A7578" s="196" t="s">
        <v>987</v>
      </c>
      <c r="B7578" s="196" t="s">
        <v>2630</v>
      </c>
      <c r="C7578" s="196" t="s">
        <v>2825</v>
      </c>
      <c r="D7578" s="233" t="s">
        <v>540</v>
      </c>
      <c r="E7578" s="234"/>
      <c r="F7578" s="234"/>
      <c r="G7578" s="234"/>
      <c r="H7578" s="234"/>
      <c r="I7578" s="235"/>
      <c r="J7578" s="196" t="s">
        <v>10</v>
      </c>
    </row>
    <row r="7579" spans="1:10" ht="14.25" customHeight="1" x14ac:dyDescent="0.25">
      <c r="A7579" s="195" t="s">
        <v>74</v>
      </c>
      <c r="B7579" s="195" t="s">
        <v>75</v>
      </c>
      <c r="C7579" s="195" t="s">
        <v>29</v>
      </c>
      <c r="D7579" s="236" t="s">
        <v>30</v>
      </c>
      <c r="E7579" s="237"/>
      <c r="F7579" s="238"/>
      <c r="G7579" s="195" t="s">
        <v>2635</v>
      </c>
      <c r="H7579" s="195" t="s">
        <v>1465</v>
      </c>
      <c r="I7579" s="194" t="s">
        <v>2634</v>
      </c>
      <c r="J7579" s="193" t="s">
        <v>76</v>
      </c>
    </row>
    <row r="7580" spans="1:10" ht="14.25" customHeight="1" x14ac:dyDescent="0.25">
      <c r="A7580" s="192" t="s">
        <v>2643</v>
      </c>
      <c r="B7580" s="192" t="s">
        <v>2630</v>
      </c>
      <c r="C7580" s="192" t="s">
        <v>2823</v>
      </c>
      <c r="D7580" s="230" t="s">
        <v>1846</v>
      </c>
      <c r="E7580" s="231"/>
      <c r="F7580" s="232"/>
      <c r="G7580" s="192" t="s">
        <v>10</v>
      </c>
      <c r="H7580" s="191">
        <v>1.0492999999999999</v>
      </c>
      <c r="I7580" s="190">
        <v>36.942700000000002</v>
      </c>
      <c r="J7580" s="189">
        <v>38.76</v>
      </c>
    </row>
    <row r="7581" spans="1:10" ht="14.25" customHeight="1" x14ac:dyDescent="0.25">
      <c r="A7581" s="192" t="s">
        <v>2643</v>
      </c>
      <c r="B7581" s="192" t="s">
        <v>2630</v>
      </c>
      <c r="C7581" s="192" t="s">
        <v>2776</v>
      </c>
      <c r="D7581" s="230" t="s">
        <v>2260</v>
      </c>
      <c r="E7581" s="231"/>
      <c r="F7581" s="232"/>
      <c r="G7581" s="192" t="s">
        <v>1</v>
      </c>
      <c r="H7581" s="191">
        <v>1.15E-2</v>
      </c>
      <c r="I7581" s="190">
        <v>1.4663999999999999</v>
      </c>
      <c r="J7581" s="189">
        <v>0.02</v>
      </c>
    </row>
    <row r="7582" spans="1:10" ht="14.25" customHeight="1" x14ac:dyDescent="0.25">
      <c r="A7582" s="192" t="s">
        <v>2631</v>
      </c>
      <c r="B7582" s="192" t="s">
        <v>2630</v>
      </c>
      <c r="C7582" s="192" t="s">
        <v>2723</v>
      </c>
      <c r="D7582" s="230" t="s">
        <v>2722</v>
      </c>
      <c r="E7582" s="231"/>
      <c r="F7582" s="232"/>
      <c r="G7582" s="192" t="s">
        <v>0</v>
      </c>
      <c r="H7582" s="191">
        <v>0.1098669</v>
      </c>
      <c r="I7582" s="190">
        <v>6.7</v>
      </c>
      <c r="J7582" s="189">
        <v>1.61</v>
      </c>
    </row>
    <row r="7583" spans="1:10" ht="14.25" customHeight="1" x14ac:dyDescent="0.25">
      <c r="A7583" s="192" t="s">
        <v>2631</v>
      </c>
      <c r="B7583" s="192" t="s">
        <v>2630</v>
      </c>
      <c r="C7583" s="192" t="s">
        <v>2719</v>
      </c>
      <c r="D7583" s="230" t="s">
        <v>2718</v>
      </c>
      <c r="E7583" s="231"/>
      <c r="F7583" s="232"/>
      <c r="G7583" s="192" t="s">
        <v>0</v>
      </c>
      <c r="H7583" s="191">
        <v>0.1098669</v>
      </c>
      <c r="I7583" s="190">
        <v>8.93</v>
      </c>
      <c r="J7583" s="189">
        <v>2.15</v>
      </c>
    </row>
    <row r="7584" spans="1:10" ht="14.25" customHeight="1" x14ac:dyDescent="0.25">
      <c r="A7584" s="239" t="s">
        <v>2627</v>
      </c>
      <c r="B7584" s="240"/>
      <c r="C7584" s="240"/>
      <c r="D7584" s="240"/>
      <c r="E7584" s="241"/>
      <c r="F7584" s="188">
        <v>1.72</v>
      </c>
      <c r="G7584" s="239" t="s">
        <v>2626</v>
      </c>
      <c r="H7584" s="240"/>
      <c r="I7584" s="241"/>
      <c r="J7584" s="188">
        <v>44.09</v>
      </c>
    </row>
    <row r="7585" spans="1:10" ht="14.25" customHeight="1" x14ac:dyDescent="0.25">
      <c r="A7585" s="239" t="s">
        <v>2625</v>
      </c>
      <c r="B7585" s="240"/>
      <c r="C7585" s="240"/>
      <c r="D7585" s="240"/>
      <c r="E7585" s="241"/>
      <c r="F7585" s="188">
        <v>2.04</v>
      </c>
      <c r="G7585" s="239" t="s">
        <v>2624</v>
      </c>
      <c r="H7585" s="240"/>
      <c r="I7585" s="241"/>
      <c r="J7585" s="188">
        <v>9.91</v>
      </c>
    </row>
    <row r="7586" spans="1:10" ht="14.25" customHeight="1" x14ac:dyDescent="0.25">
      <c r="A7586" s="239" t="s">
        <v>2623</v>
      </c>
      <c r="B7586" s="240"/>
      <c r="C7586" s="240"/>
      <c r="D7586" s="240"/>
      <c r="E7586" s="241"/>
      <c r="F7586" s="188">
        <v>3.76</v>
      </c>
      <c r="G7586" s="239" t="s">
        <v>2622</v>
      </c>
      <c r="H7586" s="240"/>
      <c r="I7586" s="241"/>
      <c r="J7586" s="188">
        <v>54</v>
      </c>
    </row>
    <row r="7587" spans="1:10" ht="14.25" customHeight="1" x14ac:dyDescent="0.25">
      <c r="A7587" s="196" t="s">
        <v>988</v>
      </c>
      <c r="B7587" s="196" t="s">
        <v>2637</v>
      </c>
      <c r="C7587" s="196" t="s">
        <v>2845</v>
      </c>
      <c r="D7587" s="233" t="s">
        <v>1561</v>
      </c>
      <c r="E7587" s="234"/>
      <c r="F7587" s="234"/>
      <c r="G7587" s="234"/>
      <c r="H7587" s="234"/>
      <c r="I7587" s="235"/>
      <c r="J7587" s="196" t="s">
        <v>1</v>
      </c>
    </row>
    <row r="7588" spans="1:10" ht="14.25" customHeight="1" x14ac:dyDescent="0.25">
      <c r="A7588" s="195" t="s">
        <v>74</v>
      </c>
      <c r="B7588" s="195" t="s">
        <v>75</v>
      </c>
      <c r="C7588" s="195" t="s">
        <v>29</v>
      </c>
      <c r="D7588" s="236" t="s">
        <v>30</v>
      </c>
      <c r="E7588" s="237"/>
      <c r="F7588" s="238"/>
      <c r="G7588" s="195" t="s">
        <v>2635</v>
      </c>
      <c r="H7588" s="195" t="s">
        <v>1465</v>
      </c>
      <c r="I7588" s="194" t="s">
        <v>2634</v>
      </c>
      <c r="J7588" s="193" t="s">
        <v>76</v>
      </c>
    </row>
    <row r="7589" spans="1:10" ht="14.25" customHeight="1" x14ac:dyDescent="0.25">
      <c r="A7589" s="192" t="s">
        <v>2643</v>
      </c>
      <c r="B7589" s="192" t="s">
        <v>2630</v>
      </c>
      <c r="C7589" s="192" t="s">
        <v>2811</v>
      </c>
      <c r="D7589" s="230" t="s">
        <v>2358</v>
      </c>
      <c r="E7589" s="231"/>
      <c r="F7589" s="232"/>
      <c r="G7589" s="192" t="s">
        <v>1</v>
      </c>
      <c r="H7589" s="191">
        <v>0.03</v>
      </c>
      <c r="I7589" s="190">
        <v>2.552</v>
      </c>
      <c r="J7589" s="189">
        <v>0.08</v>
      </c>
    </row>
    <row r="7590" spans="1:10" ht="14.25" customHeight="1" x14ac:dyDescent="0.25">
      <c r="A7590" s="192" t="s">
        <v>2643</v>
      </c>
      <c r="B7590" s="192" t="s">
        <v>2630</v>
      </c>
      <c r="C7590" s="192" t="s">
        <v>2819</v>
      </c>
      <c r="D7590" s="230" t="s">
        <v>1883</v>
      </c>
      <c r="E7590" s="231"/>
      <c r="F7590" s="232"/>
      <c r="G7590" s="192" t="s">
        <v>1</v>
      </c>
      <c r="H7590" s="191">
        <v>1</v>
      </c>
      <c r="I7590" s="190">
        <v>161.52699999999999</v>
      </c>
      <c r="J7590" s="189">
        <v>161.53</v>
      </c>
    </row>
    <row r="7591" spans="1:10" ht="14.25" customHeight="1" x14ac:dyDescent="0.25">
      <c r="A7591" s="192" t="s">
        <v>2631</v>
      </c>
      <c r="B7591" s="192" t="s">
        <v>2630</v>
      </c>
      <c r="C7591" s="192" t="s">
        <v>2723</v>
      </c>
      <c r="D7591" s="230" t="s">
        <v>2722</v>
      </c>
      <c r="E7591" s="231"/>
      <c r="F7591" s="232"/>
      <c r="G7591" s="192" t="s">
        <v>0</v>
      </c>
      <c r="H7591" s="191">
        <v>0.658084</v>
      </c>
      <c r="I7591" s="190">
        <v>6.7</v>
      </c>
      <c r="J7591" s="189">
        <v>9.64</v>
      </c>
    </row>
    <row r="7592" spans="1:10" ht="14.25" customHeight="1" x14ac:dyDescent="0.25">
      <c r="A7592" s="192" t="s">
        <v>2631</v>
      </c>
      <c r="B7592" s="192" t="s">
        <v>2630</v>
      </c>
      <c r="C7592" s="192" t="s">
        <v>2719</v>
      </c>
      <c r="D7592" s="230" t="s">
        <v>2718</v>
      </c>
      <c r="E7592" s="231"/>
      <c r="F7592" s="232"/>
      <c r="G7592" s="192" t="s">
        <v>0</v>
      </c>
      <c r="H7592" s="191">
        <v>0.658084</v>
      </c>
      <c r="I7592" s="190">
        <v>8.93</v>
      </c>
      <c r="J7592" s="189">
        <v>12.85</v>
      </c>
    </row>
    <row r="7593" spans="1:10" ht="14.25" customHeight="1" x14ac:dyDescent="0.25">
      <c r="A7593" s="239" t="s">
        <v>2627</v>
      </c>
      <c r="B7593" s="240"/>
      <c r="C7593" s="240"/>
      <c r="D7593" s="240"/>
      <c r="E7593" s="241"/>
      <c r="F7593" s="188">
        <v>10.29</v>
      </c>
      <c r="G7593" s="239" t="s">
        <v>2626</v>
      </c>
      <c r="H7593" s="240"/>
      <c r="I7593" s="241"/>
      <c r="J7593" s="188">
        <v>193.4</v>
      </c>
    </row>
    <row r="7594" spans="1:10" ht="14.25" customHeight="1" x14ac:dyDescent="0.25">
      <c r="A7594" s="239" t="s">
        <v>2625</v>
      </c>
      <c r="B7594" s="240"/>
      <c r="C7594" s="240"/>
      <c r="D7594" s="240"/>
      <c r="E7594" s="241"/>
      <c r="F7594" s="188">
        <v>12.2</v>
      </c>
      <c r="G7594" s="239" t="s">
        <v>2624</v>
      </c>
      <c r="H7594" s="240"/>
      <c r="I7594" s="241"/>
      <c r="J7594" s="188">
        <v>43.46</v>
      </c>
    </row>
    <row r="7595" spans="1:10" ht="14.25" customHeight="1" x14ac:dyDescent="0.25">
      <c r="A7595" s="239" t="s">
        <v>2623</v>
      </c>
      <c r="B7595" s="240"/>
      <c r="C7595" s="240"/>
      <c r="D7595" s="240"/>
      <c r="E7595" s="241"/>
      <c r="F7595" s="188">
        <v>22.49</v>
      </c>
      <c r="G7595" s="239" t="s">
        <v>2622</v>
      </c>
      <c r="H7595" s="240"/>
      <c r="I7595" s="241"/>
      <c r="J7595" s="188">
        <v>236.86</v>
      </c>
    </row>
    <row r="7596" spans="1:10" ht="22.9" customHeight="1" x14ac:dyDescent="0.25">
      <c r="A7596" s="196" t="s">
        <v>990</v>
      </c>
      <c r="B7596" s="196" t="s">
        <v>2630</v>
      </c>
      <c r="C7596" s="196" t="s">
        <v>2844</v>
      </c>
      <c r="D7596" s="233" t="s">
        <v>986</v>
      </c>
      <c r="E7596" s="234"/>
      <c r="F7596" s="234"/>
      <c r="G7596" s="234"/>
      <c r="H7596" s="234"/>
      <c r="I7596" s="235"/>
      <c r="J7596" s="196" t="s">
        <v>1</v>
      </c>
    </row>
    <row r="7597" spans="1:10" ht="14.25" customHeight="1" x14ac:dyDescent="0.25">
      <c r="A7597" s="195" t="s">
        <v>74</v>
      </c>
      <c r="B7597" s="195" t="s">
        <v>75</v>
      </c>
      <c r="C7597" s="195" t="s">
        <v>29</v>
      </c>
      <c r="D7597" s="236" t="s">
        <v>30</v>
      </c>
      <c r="E7597" s="237"/>
      <c r="F7597" s="238"/>
      <c r="G7597" s="195" t="s">
        <v>2635</v>
      </c>
      <c r="H7597" s="195" t="s">
        <v>1465</v>
      </c>
      <c r="I7597" s="194" t="s">
        <v>2634</v>
      </c>
      <c r="J7597" s="193" t="s">
        <v>76</v>
      </c>
    </row>
    <row r="7598" spans="1:10" ht="22.9" customHeight="1" x14ac:dyDescent="0.25">
      <c r="A7598" s="192" t="s">
        <v>2643</v>
      </c>
      <c r="B7598" s="192" t="s">
        <v>2630</v>
      </c>
      <c r="C7598" s="192" t="s">
        <v>2843</v>
      </c>
      <c r="D7598" s="230" t="s">
        <v>1961</v>
      </c>
      <c r="E7598" s="231"/>
      <c r="F7598" s="232"/>
      <c r="G7598" s="192" t="s">
        <v>1</v>
      </c>
      <c r="H7598" s="191">
        <v>1</v>
      </c>
      <c r="I7598" s="190">
        <v>178.36179999999999</v>
      </c>
      <c r="J7598" s="189">
        <v>178.36</v>
      </c>
    </row>
    <row r="7599" spans="1:10" ht="14.25" customHeight="1" x14ac:dyDescent="0.25">
      <c r="A7599" s="192" t="s">
        <v>2643</v>
      </c>
      <c r="B7599" s="192" t="s">
        <v>2630</v>
      </c>
      <c r="C7599" s="192" t="s">
        <v>2800</v>
      </c>
      <c r="D7599" s="230" t="s">
        <v>2366</v>
      </c>
      <c r="E7599" s="231"/>
      <c r="F7599" s="232"/>
      <c r="G7599" s="192" t="s">
        <v>1</v>
      </c>
      <c r="H7599" s="191">
        <v>0.19400000000000001</v>
      </c>
      <c r="I7599" s="190">
        <v>15.255100000000001</v>
      </c>
      <c r="J7599" s="189">
        <v>2.96</v>
      </c>
    </row>
    <row r="7600" spans="1:10" ht="14.25" customHeight="1" x14ac:dyDescent="0.25">
      <c r="A7600" s="192" t="s">
        <v>2643</v>
      </c>
      <c r="B7600" s="192" t="s">
        <v>2630</v>
      </c>
      <c r="C7600" s="192" t="s">
        <v>2782</v>
      </c>
      <c r="D7600" s="230" t="s">
        <v>1928</v>
      </c>
      <c r="E7600" s="231"/>
      <c r="F7600" s="232"/>
      <c r="G7600" s="192" t="s">
        <v>1</v>
      </c>
      <c r="H7600" s="191">
        <v>5.1999999999999998E-2</v>
      </c>
      <c r="I7600" s="190">
        <v>52.967399999999998</v>
      </c>
      <c r="J7600" s="189">
        <v>2.75</v>
      </c>
    </row>
    <row r="7601" spans="1:10" ht="14.25" customHeight="1" x14ac:dyDescent="0.25">
      <c r="A7601" s="192" t="s">
        <v>2643</v>
      </c>
      <c r="B7601" s="192" t="s">
        <v>2630</v>
      </c>
      <c r="C7601" s="192" t="s">
        <v>2776</v>
      </c>
      <c r="D7601" s="230" t="s">
        <v>2260</v>
      </c>
      <c r="E7601" s="231"/>
      <c r="F7601" s="232"/>
      <c r="G7601" s="192" t="s">
        <v>1</v>
      </c>
      <c r="H7601" s="191">
        <v>3.1E-2</v>
      </c>
      <c r="I7601" s="190">
        <v>1.4663999999999999</v>
      </c>
      <c r="J7601" s="189">
        <v>0.05</v>
      </c>
    </row>
    <row r="7602" spans="1:10" ht="14.25" customHeight="1" x14ac:dyDescent="0.25">
      <c r="A7602" s="192" t="s">
        <v>2631</v>
      </c>
      <c r="B7602" s="192" t="s">
        <v>2630</v>
      </c>
      <c r="C7602" s="192" t="s">
        <v>2723</v>
      </c>
      <c r="D7602" s="230" t="s">
        <v>2722</v>
      </c>
      <c r="E7602" s="231"/>
      <c r="F7602" s="232"/>
      <c r="G7602" s="192" t="s">
        <v>0</v>
      </c>
      <c r="H7602" s="191">
        <v>0.57813369999999997</v>
      </c>
      <c r="I7602" s="190">
        <v>6.7</v>
      </c>
      <c r="J7602" s="189">
        <v>8.4700000000000006</v>
      </c>
    </row>
    <row r="7603" spans="1:10" ht="14.25" customHeight="1" x14ac:dyDescent="0.25">
      <c r="A7603" s="192" t="s">
        <v>2631</v>
      </c>
      <c r="B7603" s="192" t="s">
        <v>2630</v>
      </c>
      <c r="C7603" s="192" t="s">
        <v>2719</v>
      </c>
      <c r="D7603" s="230" t="s">
        <v>2718</v>
      </c>
      <c r="E7603" s="231"/>
      <c r="F7603" s="232"/>
      <c r="G7603" s="192" t="s">
        <v>0</v>
      </c>
      <c r="H7603" s="191">
        <v>0.57813369999999997</v>
      </c>
      <c r="I7603" s="190">
        <v>8.93</v>
      </c>
      <c r="J7603" s="189">
        <v>11.29</v>
      </c>
    </row>
    <row r="7604" spans="1:10" ht="14.25" customHeight="1" x14ac:dyDescent="0.25">
      <c r="A7604" s="239" t="s">
        <v>2627</v>
      </c>
      <c r="B7604" s="240"/>
      <c r="C7604" s="240"/>
      <c r="D7604" s="240"/>
      <c r="E7604" s="241"/>
      <c r="F7604" s="188">
        <v>9.0399999999999991</v>
      </c>
      <c r="G7604" s="239" t="s">
        <v>2626</v>
      </c>
      <c r="H7604" s="240"/>
      <c r="I7604" s="241"/>
      <c r="J7604" s="188">
        <v>212.05</v>
      </c>
    </row>
    <row r="7605" spans="1:10" ht="14.25" customHeight="1" x14ac:dyDescent="0.25">
      <c r="A7605" s="239" t="s">
        <v>2625</v>
      </c>
      <c r="B7605" s="240"/>
      <c r="C7605" s="240"/>
      <c r="D7605" s="240"/>
      <c r="E7605" s="241"/>
      <c r="F7605" s="188">
        <v>10.72</v>
      </c>
      <c r="G7605" s="239" t="s">
        <v>2624</v>
      </c>
      <c r="H7605" s="240"/>
      <c r="I7605" s="241"/>
      <c r="J7605" s="188">
        <v>47.65</v>
      </c>
    </row>
    <row r="7606" spans="1:10" ht="14.25" customHeight="1" x14ac:dyDescent="0.25">
      <c r="A7606" s="239" t="s">
        <v>2623</v>
      </c>
      <c r="B7606" s="240"/>
      <c r="C7606" s="240"/>
      <c r="D7606" s="240"/>
      <c r="E7606" s="241"/>
      <c r="F7606" s="188">
        <v>19.760000000000002</v>
      </c>
      <c r="G7606" s="239" t="s">
        <v>2622</v>
      </c>
      <c r="H7606" s="240"/>
      <c r="I7606" s="241"/>
      <c r="J7606" s="188">
        <v>259.7</v>
      </c>
    </row>
    <row r="7607" spans="1:10" ht="14.25" customHeight="1" x14ac:dyDescent="0.25">
      <c r="A7607" s="196" t="s">
        <v>991</v>
      </c>
      <c r="B7607" s="196" t="s">
        <v>2630</v>
      </c>
      <c r="C7607" s="196" t="s">
        <v>2818</v>
      </c>
      <c r="D7607" s="233" t="s">
        <v>992</v>
      </c>
      <c r="E7607" s="234"/>
      <c r="F7607" s="234"/>
      <c r="G7607" s="234"/>
      <c r="H7607" s="234"/>
      <c r="I7607" s="235"/>
      <c r="J7607" s="196" t="s">
        <v>1</v>
      </c>
    </row>
    <row r="7608" spans="1:10" ht="14.25" customHeight="1" x14ac:dyDescent="0.25">
      <c r="A7608" s="195" t="s">
        <v>74</v>
      </c>
      <c r="B7608" s="195" t="s">
        <v>75</v>
      </c>
      <c r="C7608" s="195" t="s">
        <v>29</v>
      </c>
      <c r="D7608" s="236" t="s">
        <v>30</v>
      </c>
      <c r="E7608" s="237"/>
      <c r="F7608" s="238"/>
      <c r="G7608" s="195" t="s">
        <v>2635</v>
      </c>
      <c r="H7608" s="195" t="s">
        <v>1465</v>
      </c>
      <c r="I7608" s="194" t="s">
        <v>2634</v>
      </c>
      <c r="J7608" s="193" t="s">
        <v>76</v>
      </c>
    </row>
    <row r="7609" spans="1:10" ht="14.25" customHeight="1" x14ac:dyDescent="0.25">
      <c r="A7609" s="192" t="s">
        <v>2643</v>
      </c>
      <c r="B7609" s="192" t="s">
        <v>2630</v>
      </c>
      <c r="C7609" s="192" t="s">
        <v>2784</v>
      </c>
      <c r="D7609" s="230" t="s">
        <v>1998</v>
      </c>
      <c r="E7609" s="231"/>
      <c r="F7609" s="232"/>
      <c r="G7609" s="192" t="s">
        <v>1</v>
      </c>
      <c r="H7609" s="191">
        <v>3.8800000000000001E-2</v>
      </c>
      <c r="I7609" s="190">
        <v>46.745399999999997</v>
      </c>
      <c r="J7609" s="189">
        <v>1.81</v>
      </c>
    </row>
    <row r="7610" spans="1:10" ht="14.25" customHeight="1" x14ac:dyDescent="0.25">
      <c r="A7610" s="192" t="s">
        <v>2643</v>
      </c>
      <c r="B7610" s="192" t="s">
        <v>2630</v>
      </c>
      <c r="C7610" s="192" t="s">
        <v>2782</v>
      </c>
      <c r="D7610" s="230" t="s">
        <v>1928</v>
      </c>
      <c r="E7610" s="231"/>
      <c r="F7610" s="232"/>
      <c r="G7610" s="192" t="s">
        <v>1</v>
      </c>
      <c r="H7610" s="191">
        <v>7.4999999999999997E-2</v>
      </c>
      <c r="I7610" s="190">
        <v>52.967399999999998</v>
      </c>
      <c r="J7610" s="189">
        <v>3.97</v>
      </c>
    </row>
    <row r="7611" spans="1:10" ht="14.25" customHeight="1" x14ac:dyDescent="0.25">
      <c r="A7611" s="192" t="s">
        <v>2643</v>
      </c>
      <c r="B7611" s="192" t="s">
        <v>2630</v>
      </c>
      <c r="C7611" s="192" t="s">
        <v>2817</v>
      </c>
      <c r="D7611" s="230" t="s">
        <v>2135</v>
      </c>
      <c r="E7611" s="231"/>
      <c r="F7611" s="232"/>
      <c r="G7611" s="192" t="s">
        <v>1</v>
      </c>
      <c r="H7611" s="191">
        <v>1</v>
      </c>
      <c r="I7611" s="190">
        <v>50.415399999999998</v>
      </c>
      <c r="J7611" s="189">
        <v>50.42</v>
      </c>
    </row>
    <row r="7612" spans="1:10" ht="14.25" customHeight="1" x14ac:dyDescent="0.25">
      <c r="A7612" s="192" t="s">
        <v>2643</v>
      </c>
      <c r="B7612" s="192" t="s">
        <v>2630</v>
      </c>
      <c r="C7612" s="192" t="s">
        <v>2776</v>
      </c>
      <c r="D7612" s="230" t="s">
        <v>2260</v>
      </c>
      <c r="E7612" s="231"/>
      <c r="F7612" s="232"/>
      <c r="G7612" s="192" t="s">
        <v>1</v>
      </c>
      <c r="H7612" s="191">
        <v>4.1300000000000003E-2</v>
      </c>
      <c r="I7612" s="190">
        <v>1.4663999999999999</v>
      </c>
      <c r="J7612" s="189">
        <v>0.06</v>
      </c>
    </row>
    <row r="7613" spans="1:10" ht="14.25" customHeight="1" x14ac:dyDescent="0.25">
      <c r="A7613" s="192" t="s">
        <v>2631</v>
      </c>
      <c r="B7613" s="192" t="s">
        <v>2630</v>
      </c>
      <c r="C7613" s="192" t="s">
        <v>2723</v>
      </c>
      <c r="D7613" s="230" t="s">
        <v>2722</v>
      </c>
      <c r="E7613" s="231"/>
      <c r="F7613" s="232"/>
      <c r="G7613" s="192" t="s">
        <v>0</v>
      </c>
      <c r="H7613" s="191">
        <v>0.28872229999999999</v>
      </c>
      <c r="I7613" s="190">
        <v>6.7</v>
      </c>
      <c r="J7613" s="189">
        <v>4.2300000000000004</v>
      </c>
    </row>
    <row r="7614" spans="1:10" ht="14.25" customHeight="1" x14ac:dyDescent="0.25">
      <c r="A7614" s="192" t="s">
        <v>2631</v>
      </c>
      <c r="B7614" s="192" t="s">
        <v>2630</v>
      </c>
      <c r="C7614" s="192" t="s">
        <v>2719</v>
      </c>
      <c r="D7614" s="230" t="s">
        <v>2718</v>
      </c>
      <c r="E7614" s="231"/>
      <c r="F7614" s="232"/>
      <c r="G7614" s="192" t="s">
        <v>0</v>
      </c>
      <c r="H7614" s="191">
        <v>0.28872229999999999</v>
      </c>
      <c r="I7614" s="190">
        <v>8.93</v>
      </c>
      <c r="J7614" s="189">
        <v>5.64</v>
      </c>
    </row>
    <row r="7615" spans="1:10" ht="14.25" customHeight="1" x14ac:dyDescent="0.25">
      <c r="A7615" s="239" t="s">
        <v>2627</v>
      </c>
      <c r="B7615" s="240"/>
      <c r="C7615" s="240"/>
      <c r="D7615" s="240"/>
      <c r="E7615" s="241"/>
      <c r="F7615" s="188">
        <v>4.51</v>
      </c>
      <c r="G7615" s="239" t="s">
        <v>2626</v>
      </c>
      <c r="H7615" s="240"/>
      <c r="I7615" s="241"/>
      <c r="J7615" s="188">
        <v>70.209999999999994</v>
      </c>
    </row>
    <row r="7616" spans="1:10" ht="14.25" customHeight="1" x14ac:dyDescent="0.25">
      <c r="A7616" s="239" t="s">
        <v>2625</v>
      </c>
      <c r="B7616" s="240"/>
      <c r="C7616" s="240"/>
      <c r="D7616" s="240"/>
      <c r="E7616" s="241"/>
      <c r="F7616" s="188">
        <v>5.36</v>
      </c>
      <c r="G7616" s="239" t="s">
        <v>2624</v>
      </c>
      <c r="H7616" s="240"/>
      <c r="I7616" s="241"/>
      <c r="J7616" s="188">
        <v>15.78</v>
      </c>
    </row>
    <row r="7617" spans="1:10" ht="14.25" customHeight="1" x14ac:dyDescent="0.25">
      <c r="A7617" s="239" t="s">
        <v>2623</v>
      </c>
      <c r="B7617" s="240"/>
      <c r="C7617" s="240"/>
      <c r="D7617" s="240"/>
      <c r="E7617" s="241"/>
      <c r="F7617" s="188">
        <v>9.8699999999999992</v>
      </c>
      <c r="G7617" s="239" t="s">
        <v>2622</v>
      </c>
      <c r="H7617" s="240"/>
      <c r="I7617" s="241"/>
      <c r="J7617" s="188">
        <v>85.99</v>
      </c>
    </row>
    <row r="7618" spans="1:10" ht="14.25" customHeight="1" x14ac:dyDescent="0.25">
      <c r="A7618" s="196" t="s">
        <v>995</v>
      </c>
      <c r="B7618" s="196" t="s">
        <v>2630</v>
      </c>
      <c r="C7618" s="196" t="s">
        <v>2785</v>
      </c>
      <c r="D7618" s="233" t="s">
        <v>996</v>
      </c>
      <c r="E7618" s="234"/>
      <c r="F7618" s="234"/>
      <c r="G7618" s="234"/>
      <c r="H7618" s="234"/>
      <c r="I7618" s="235"/>
      <c r="J7618" s="196" t="s">
        <v>1</v>
      </c>
    </row>
    <row r="7619" spans="1:10" ht="14.25" customHeight="1" x14ac:dyDescent="0.25">
      <c r="A7619" s="195" t="s">
        <v>74</v>
      </c>
      <c r="B7619" s="195" t="s">
        <v>75</v>
      </c>
      <c r="C7619" s="195" t="s">
        <v>29</v>
      </c>
      <c r="D7619" s="236" t="s">
        <v>30</v>
      </c>
      <c r="E7619" s="237"/>
      <c r="F7619" s="238"/>
      <c r="G7619" s="195" t="s">
        <v>2635</v>
      </c>
      <c r="H7619" s="195" t="s">
        <v>1465</v>
      </c>
      <c r="I7619" s="194" t="s">
        <v>2634</v>
      </c>
      <c r="J7619" s="193" t="s">
        <v>76</v>
      </c>
    </row>
    <row r="7620" spans="1:10" ht="14.25" customHeight="1" x14ac:dyDescent="0.25">
      <c r="A7620" s="192" t="s">
        <v>2643</v>
      </c>
      <c r="B7620" s="192" t="s">
        <v>2630</v>
      </c>
      <c r="C7620" s="192" t="s">
        <v>2784</v>
      </c>
      <c r="D7620" s="230" t="s">
        <v>1998</v>
      </c>
      <c r="E7620" s="231"/>
      <c r="F7620" s="232"/>
      <c r="G7620" s="192" t="s">
        <v>1</v>
      </c>
      <c r="H7620" s="191">
        <v>2.12E-2</v>
      </c>
      <c r="I7620" s="190">
        <v>46.745399999999997</v>
      </c>
      <c r="J7620" s="189">
        <v>0.99</v>
      </c>
    </row>
    <row r="7621" spans="1:10" ht="14.25" customHeight="1" x14ac:dyDescent="0.25">
      <c r="A7621" s="192" t="s">
        <v>2643</v>
      </c>
      <c r="B7621" s="192" t="s">
        <v>2630</v>
      </c>
      <c r="C7621" s="192" t="s">
        <v>2783</v>
      </c>
      <c r="D7621" s="230" t="s">
        <v>2168</v>
      </c>
      <c r="E7621" s="231"/>
      <c r="F7621" s="232"/>
      <c r="G7621" s="192" t="s">
        <v>1</v>
      </c>
      <c r="H7621" s="191">
        <v>1</v>
      </c>
      <c r="I7621" s="190">
        <v>29.9268</v>
      </c>
      <c r="J7621" s="189">
        <v>29.93</v>
      </c>
    </row>
    <row r="7622" spans="1:10" ht="14.25" customHeight="1" x14ac:dyDescent="0.25">
      <c r="A7622" s="192" t="s">
        <v>2643</v>
      </c>
      <c r="B7622" s="192" t="s">
        <v>2630</v>
      </c>
      <c r="C7622" s="192" t="s">
        <v>2782</v>
      </c>
      <c r="D7622" s="230" t="s">
        <v>1928</v>
      </c>
      <c r="E7622" s="231"/>
      <c r="F7622" s="232"/>
      <c r="G7622" s="192" t="s">
        <v>1</v>
      </c>
      <c r="H7622" s="191">
        <v>0.03</v>
      </c>
      <c r="I7622" s="190">
        <v>52.967399999999998</v>
      </c>
      <c r="J7622" s="189">
        <v>1.59</v>
      </c>
    </row>
    <row r="7623" spans="1:10" ht="14.25" customHeight="1" x14ac:dyDescent="0.25">
      <c r="A7623" s="192" t="s">
        <v>2643</v>
      </c>
      <c r="B7623" s="192" t="s">
        <v>2630</v>
      </c>
      <c r="C7623" s="192" t="s">
        <v>2776</v>
      </c>
      <c r="D7623" s="230" t="s">
        <v>2260</v>
      </c>
      <c r="E7623" s="231"/>
      <c r="F7623" s="232"/>
      <c r="G7623" s="192" t="s">
        <v>1</v>
      </c>
      <c r="H7623" s="191">
        <v>2.2200000000000001E-2</v>
      </c>
      <c r="I7623" s="190">
        <v>1.4663999999999999</v>
      </c>
      <c r="J7623" s="189">
        <v>0.03</v>
      </c>
    </row>
    <row r="7624" spans="1:10" ht="14.25" customHeight="1" x14ac:dyDescent="0.25">
      <c r="A7624" s="192" t="s">
        <v>2631</v>
      </c>
      <c r="B7624" s="192" t="s">
        <v>2630</v>
      </c>
      <c r="C7624" s="192" t="s">
        <v>2723</v>
      </c>
      <c r="D7624" s="230" t="s">
        <v>2722</v>
      </c>
      <c r="E7624" s="231"/>
      <c r="F7624" s="232"/>
      <c r="G7624" s="192" t="s">
        <v>0</v>
      </c>
      <c r="H7624" s="191">
        <v>0.1739803</v>
      </c>
      <c r="I7624" s="190">
        <v>6.7</v>
      </c>
      <c r="J7624" s="189">
        <v>2.5499999999999998</v>
      </c>
    </row>
    <row r="7625" spans="1:10" ht="14.25" customHeight="1" x14ac:dyDescent="0.25">
      <c r="A7625" s="192" t="s">
        <v>2631</v>
      </c>
      <c r="B7625" s="192" t="s">
        <v>2630</v>
      </c>
      <c r="C7625" s="192" t="s">
        <v>2719</v>
      </c>
      <c r="D7625" s="230" t="s">
        <v>2718</v>
      </c>
      <c r="E7625" s="231"/>
      <c r="F7625" s="232"/>
      <c r="G7625" s="192" t="s">
        <v>0</v>
      </c>
      <c r="H7625" s="191">
        <v>0.1739803</v>
      </c>
      <c r="I7625" s="190">
        <v>8.93</v>
      </c>
      <c r="J7625" s="189">
        <v>3.4</v>
      </c>
    </row>
    <row r="7626" spans="1:10" ht="14.25" customHeight="1" x14ac:dyDescent="0.25">
      <c r="A7626" s="239" t="s">
        <v>2627</v>
      </c>
      <c r="B7626" s="240"/>
      <c r="C7626" s="240"/>
      <c r="D7626" s="240"/>
      <c r="E7626" s="241"/>
      <c r="F7626" s="188">
        <v>2.72</v>
      </c>
      <c r="G7626" s="239" t="s">
        <v>2626</v>
      </c>
      <c r="H7626" s="240"/>
      <c r="I7626" s="241"/>
      <c r="J7626" s="188">
        <v>40.94</v>
      </c>
    </row>
    <row r="7627" spans="1:10" ht="14.25" customHeight="1" x14ac:dyDescent="0.25">
      <c r="A7627" s="239" t="s">
        <v>2625</v>
      </c>
      <c r="B7627" s="240"/>
      <c r="C7627" s="240"/>
      <c r="D7627" s="240"/>
      <c r="E7627" s="241"/>
      <c r="F7627" s="188">
        <v>3.22</v>
      </c>
      <c r="G7627" s="239" t="s">
        <v>2624</v>
      </c>
      <c r="H7627" s="240"/>
      <c r="I7627" s="241"/>
      <c r="J7627" s="188">
        <v>9.1999999999999993</v>
      </c>
    </row>
    <row r="7628" spans="1:10" ht="14.25" customHeight="1" x14ac:dyDescent="0.25">
      <c r="A7628" s="239" t="s">
        <v>2623</v>
      </c>
      <c r="B7628" s="240"/>
      <c r="C7628" s="240"/>
      <c r="D7628" s="240"/>
      <c r="E7628" s="241"/>
      <c r="F7628" s="188">
        <v>5.94</v>
      </c>
      <c r="G7628" s="239" t="s">
        <v>2622</v>
      </c>
      <c r="H7628" s="240"/>
      <c r="I7628" s="241"/>
      <c r="J7628" s="188">
        <v>50.14</v>
      </c>
    </row>
    <row r="7629" spans="1:10" ht="13.9" customHeight="1" x14ac:dyDescent="0.25"/>
    <row r="7630" spans="1:10" ht="11.25" customHeight="1" x14ac:dyDescent="0.25">
      <c r="A7630" s="242" t="s">
        <v>2621</v>
      </c>
      <c r="B7630" s="242"/>
      <c r="C7630" s="242"/>
      <c r="D7630" s="242"/>
      <c r="E7630" s="242"/>
      <c r="F7630" s="242"/>
      <c r="G7630" s="242"/>
      <c r="H7630" s="242"/>
      <c r="I7630" s="242"/>
      <c r="J7630" s="242"/>
    </row>
    <row r="7631" spans="1:10" ht="11.25" customHeight="1" x14ac:dyDescent="0.25">
      <c r="A7631" s="242" t="s">
        <v>2620</v>
      </c>
      <c r="B7631" s="242"/>
      <c r="C7631" s="242"/>
      <c r="D7631" s="242"/>
      <c r="E7631" s="242"/>
      <c r="F7631" s="242"/>
      <c r="G7631" s="242"/>
      <c r="H7631" s="242"/>
      <c r="I7631" s="242"/>
      <c r="J7631" s="242"/>
    </row>
    <row r="7632" spans="1:10" ht="11.25" customHeight="1" x14ac:dyDescent="0.25">
      <c r="A7632" s="242" t="s">
        <v>2619</v>
      </c>
      <c r="B7632" s="242"/>
      <c r="C7632" s="242"/>
      <c r="D7632" s="242"/>
      <c r="E7632" s="242"/>
      <c r="F7632" s="242"/>
      <c r="G7632" s="242"/>
      <c r="H7632" s="242"/>
      <c r="I7632" s="242"/>
      <c r="J7632" s="242"/>
    </row>
    <row r="7633" spans="1:10" ht="70.900000000000006" customHeight="1" x14ac:dyDescent="0.25"/>
    <row r="7634" spans="1:10" ht="14.25" customHeight="1" x14ac:dyDescent="0.25">
      <c r="A7634" s="210" t="s">
        <v>2673</v>
      </c>
      <c r="B7634" s="211"/>
      <c r="C7634" s="211"/>
      <c r="D7634" s="211"/>
      <c r="E7634" s="211"/>
      <c r="F7634" s="211"/>
      <c r="G7634" s="211"/>
      <c r="H7634" s="211"/>
      <c r="I7634" s="211"/>
      <c r="J7634" s="212"/>
    </row>
    <row r="7635" spans="1:10" ht="14.25" customHeight="1" x14ac:dyDescent="0.25">
      <c r="A7635" s="200" t="s">
        <v>2672</v>
      </c>
      <c r="B7635" s="213" t="s">
        <v>77</v>
      </c>
      <c r="C7635" s="214"/>
      <c r="D7635" s="214"/>
      <c r="E7635" s="214"/>
      <c r="F7635" s="214"/>
      <c r="G7635" s="214"/>
      <c r="H7635" s="215"/>
      <c r="I7635" s="197" t="s">
        <v>2671</v>
      </c>
      <c r="J7635" s="192" t="s">
        <v>2842</v>
      </c>
    </row>
    <row r="7636" spans="1:10" ht="14.25" customHeight="1" x14ac:dyDescent="0.25">
      <c r="A7636" s="200" t="s">
        <v>81</v>
      </c>
      <c r="B7636" s="213" t="s">
        <v>85</v>
      </c>
      <c r="C7636" s="214"/>
      <c r="D7636" s="214"/>
      <c r="E7636" s="214"/>
      <c r="F7636" s="214"/>
      <c r="G7636" s="214"/>
      <c r="H7636" s="215"/>
      <c r="I7636" s="197" t="s">
        <v>2669</v>
      </c>
      <c r="J7636" s="202">
        <v>45477</v>
      </c>
    </row>
    <row r="7637" spans="1:10" ht="14.25" customHeight="1" x14ac:dyDescent="0.25">
      <c r="A7637" s="199" t="s">
        <v>2668</v>
      </c>
      <c r="B7637" s="213" t="s">
        <v>2667</v>
      </c>
      <c r="C7637" s="214"/>
      <c r="D7637" s="214"/>
      <c r="E7637" s="214"/>
      <c r="F7637" s="214"/>
      <c r="G7637" s="214"/>
      <c r="H7637" s="215"/>
      <c r="I7637" s="216" t="s">
        <v>2666</v>
      </c>
      <c r="J7637" s="217"/>
    </row>
    <row r="7638" spans="1:10" ht="14.25" customHeight="1" x14ac:dyDescent="0.25">
      <c r="A7638" s="218" t="s">
        <v>2665</v>
      </c>
      <c r="B7638" s="221" t="s">
        <v>2664</v>
      </c>
      <c r="C7638" s="222"/>
      <c r="D7638" s="222"/>
      <c r="E7638" s="222"/>
      <c r="F7638" s="222"/>
      <c r="G7638" s="222"/>
      <c r="H7638" s="223"/>
      <c r="I7638" s="197" t="s">
        <v>2663</v>
      </c>
      <c r="J7638" s="192" t="s">
        <v>2662</v>
      </c>
    </row>
    <row r="7639" spans="1:10" ht="14.25" customHeight="1" x14ac:dyDescent="0.25">
      <c r="A7639" s="219"/>
      <c r="B7639" s="224"/>
      <c r="C7639" s="225"/>
      <c r="D7639" s="225"/>
      <c r="E7639" s="225"/>
      <c r="F7639" s="225"/>
      <c r="G7639" s="225"/>
      <c r="H7639" s="226"/>
      <c r="I7639" s="198" t="s">
        <v>2661</v>
      </c>
      <c r="J7639" s="192" t="s">
        <v>2660</v>
      </c>
    </row>
    <row r="7640" spans="1:10" ht="14.25" customHeight="1" x14ac:dyDescent="0.25">
      <c r="A7640" s="219"/>
      <c r="B7640" s="224"/>
      <c r="C7640" s="225"/>
      <c r="D7640" s="225"/>
      <c r="E7640" s="225"/>
      <c r="F7640" s="225"/>
      <c r="G7640" s="225"/>
      <c r="H7640" s="226"/>
      <c r="I7640" s="216" t="s">
        <v>27</v>
      </c>
      <c r="J7640" s="217"/>
    </row>
    <row r="7641" spans="1:10" ht="14.25" customHeight="1" x14ac:dyDescent="0.25">
      <c r="A7641" s="219"/>
      <c r="B7641" s="227"/>
      <c r="C7641" s="228"/>
      <c r="D7641" s="228"/>
      <c r="E7641" s="228"/>
      <c r="F7641" s="228"/>
      <c r="G7641" s="228"/>
      <c r="H7641" s="229"/>
      <c r="I7641" s="197" t="s">
        <v>2659</v>
      </c>
      <c r="J7641" s="192" t="s">
        <v>2658</v>
      </c>
    </row>
    <row r="7642" spans="1:10" ht="14.25" customHeight="1" x14ac:dyDescent="0.25">
      <c r="A7642" s="220"/>
      <c r="B7642" s="230" t="s">
        <v>2383</v>
      </c>
      <c r="C7642" s="231"/>
      <c r="D7642" s="232"/>
      <c r="E7642" s="230" t="s">
        <v>2383</v>
      </c>
      <c r="F7642" s="231"/>
      <c r="G7642" s="231"/>
      <c r="H7642" s="232"/>
      <c r="I7642" s="197" t="s">
        <v>2657</v>
      </c>
      <c r="J7642" s="192" t="s">
        <v>2383</v>
      </c>
    </row>
    <row r="7643" spans="1:10" ht="14.25" customHeight="1" x14ac:dyDescent="0.25">
      <c r="A7643" s="197" t="s">
        <v>2656</v>
      </c>
      <c r="B7643" s="230" t="s">
        <v>2655</v>
      </c>
      <c r="C7643" s="231"/>
      <c r="D7643" s="231"/>
      <c r="E7643" s="231"/>
      <c r="F7643" s="231"/>
      <c r="G7643" s="231"/>
      <c r="H7643" s="231"/>
      <c r="I7643" s="231"/>
      <c r="J7643" s="232"/>
    </row>
    <row r="7644" spans="1:10" ht="14.25" customHeight="1" x14ac:dyDescent="0.25">
      <c r="A7644" s="196" t="s">
        <v>997</v>
      </c>
      <c r="B7644" s="196" t="s">
        <v>2630</v>
      </c>
      <c r="C7644" s="196" t="s">
        <v>2778</v>
      </c>
      <c r="D7644" s="233" t="s">
        <v>539</v>
      </c>
      <c r="E7644" s="234"/>
      <c r="F7644" s="234"/>
      <c r="G7644" s="234"/>
      <c r="H7644" s="234"/>
      <c r="I7644" s="235"/>
      <c r="J7644" s="196" t="s">
        <v>10</v>
      </c>
    </row>
    <row r="7645" spans="1:10" ht="14.25" customHeight="1" x14ac:dyDescent="0.25">
      <c r="A7645" s="195" t="s">
        <v>74</v>
      </c>
      <c r="B7645" s="195" t="s">
        <v>75</v>
      </c>
      <c r="C7645" s="195" t="s">
        <v>29</v>
      </c>
      <c r="D7645" s="236" t="s">
        <v>30</v>
      </c>
      <c r="E7645" s="237"/>
      <c r="F7645" s="238"/>
      <c r="G7645" s="195" t="s">
        <v>2635</v>
      </c>
      <c r="H7645" s="195" t="s">
        <v>1465</v>
      </c>
      <c r="I7645" s="194" t="s">
        <v>2634</v>
      </c>
      <c r="J7645" s="193" t="s">
        <v>76</v>
      </c>
    </row>
    <row r="7646" spans="1:10" ht="14.25" customHeight="1" x14ac:dyDescent="0.25">
      <c r="A7646" s="192" t="s">
        <v>2643</v>
      </c>
      <c r="B7646" s="192" t="s">
        <v>2630</v>
      </c>
      <c r="C7646" s="192" t="s">
        <v>2777</v>
      </c>
      <c r="D7646" s="230" t="s">
        <v>1914</v>
      </c>
      <c r="E7646" s="231"/>
      <c r="F7646" s="232"/>
      <c r="G7646" s="192" t="s">
        <v>10</v>
      </c>
      <c r="H7646" s="191">
        <v>1.0492999999999999</v>
      </c>
      <c r="I7646" s="190">
        <v>22.295200000000001</v>
      </c>
      <c r="J7646" s="189">
        <v>23.39</v>
      </c>
    </row>
    <row r="7647" spans="1:10" ht="14.25" customHeight="1" x14ac:dyDescent="0.25">
      <c r="A7647" s="192" t="s">
        <v>2643</v>
      </c>
      <c r="B7647" s="192" t="s">
        <v>2630</v>
      </c>
      <c r="C7647" s="192" t="s">
        <v>2776</v>
      </c>
      <c r="D7647" s="230" t="s">
        <v>2260</v>
      </c>
      <c r="E7647" s="231"/>
      <c r="F7647" s="232"/>
      <c r="G7647" s="192" t="s">
        <v>1</v>
      </c>
      <c r="H7647" s="191">
        <v>9.2999999999999992E-3</v>
      </c>
      <c r="I7647" s="190">
        <v>1.4663999999999999</v>
      </c>
      <c r="J7647" s="189">
        <v>0.01</v>
      </c>
    </row>
    <row r="7648" spans="1:10" ht="14.25" customHeight="1" x14ac:dyDescent="0.25">
      <c r="A7648" s="192" t="s">
        <v>2631</v>
      </c>
      <c r="B7648" s="192" t="s">
        <v>2630</v>
      </c>
      <c r="C7648" s="192" t="s">
        <v>2723</v>
      </c>
      <c r="D7648" s="230" t="s">
        <v>2722</v>
      </c>
      <c r="E7648" s="231"/>
      <c r="F7648" s="232"/>
      <c r="G7648" s="192" t="s">
        <v>0</v>
      </c>
      <c r="H7648" s="191">
        <v>7.3383500000000004E-2</v>
      </c>
      <c r="I7648" s="190">
        <v>6.7</v>
      </c>
      <c r="J7648" s="189">
        <v>1.08</v>
      </c>
    </row>
    <row r="7649" spans="1:10" ht="14.25" customHeight="1" x14ac:dyDescent="0.25">
      <c r="A7649" s="192" t="s">
        <v>2631</v>
      </c>
      <c r="B7649" s="192" t="s">
        <v>2630</v>
      </c>
      <c r="C7649" s="192" t="s">
        <v>2719</v>
      </c>
      <c r="D7649" s="230" t="s">
        <v>2718</v>
      </c>
      <c r="E7649" s="231"/>
      <c r="F7649" s="232"/>
      <c r="G7649" s="192" t="s">
        <v>0</v>
      </c>
      <c r="H7649" s="191">
        <v>7.3383500000000004E-2</v>
      </c>
      <c r="I7649" s="190">
        <v>8.93</v>
      </c>
      <c r="J7649" s="189">
        <v>1.43</v>
      </c>
    </row>
    <row r="7650" spans="1:10" ht="14.25" customHeight="1" x14ac:dyDescent="0.25">
      <c r="A7650" s="239" t="s">
        <v>2627</v>
      </c>
      <c r="B7650" s="240"/>
      <c r="C7650" s="240"/>
      <c r="D7650" s="240"/>
      <c r="E7650" s="241"/>
      <c r="F7650" s="188">
        <v>1.1499999999999999</v>
      </c>
      <c r="G7650" s="239" t="s">
        <v>2626</v>
      </c>
      <c r="H7650" s="240"/>
      <c r="I7650" s="241"/>
      <c r="J7650" s="188">
        <v>26.95</v>
      </c>
    </row>
    <row r="7651" spans="1:10" ht="14.25" customHeight="1" x14ac:dyDescent="0.25">
      <c r="A7651" s="239" t="s">
        <v>2625</v>
      </c>
      <c r="B7651" s="240"/>
      <c r="C7651" s="240"/>
      <c r="D7651" s="240"/>
      <c r="E7651" s="241"/>
      <c r="F7651" s="188">
        <v>1.36</v>
      </c>
      <c r="G7651" s="239" t="s">
        <v>2624</v>
      </c>
      <c r="H7651" s="240"/>
      <c r="I7651" s="241"/>
      <c r="J7651" s="188">
        <v>6.06</v>
      </c>
    </row>
    <row r="7652" spans="1:10" ht="14.25" customHeight="1" x14ac:dyDescent="0.25">
      <c r="A7652" s="239" t="s">
        <v>2623</v>
      </c>
      <c r="B7652" s="240"/>
      <c r="C7652" s="240"/>
      <c r="D7652" s="240"/>
      <c r="E7652" s="241"/>
      <c r="F7652" s="188">
        <v>2.5099999999999998</v>
      </c>
      <c r="G7652" s="239" t="s">
        <v>2622</v>
      </c>
      <c r="H7652" s="240"/>
      <c r="I7652" s="241"/>
      <c r="J7652" s="188">
        <v>33.01</v>
      </c>
    </row>
    <row r="7653" spans="1:10" ht="22.9" customHeight="1" x14ac:dyDescent="0.25">
      <c r="A7653" s="196" t="s">
        <v>998</v>
      </c>
      <c r="B7653" s="196" t="s">
        <v>2630</v>
      </c>
      <c r="C7653" s="196" t="s">
        <v>2841</v>
      </c>
      <c r="D7653" s="233" t="s">
        <v>999</v>
      </c>
      <c r="E7653" s="234"/>
      <c r="F7653" s="234"/>
      <c r="G7653" s="234"/>
      <c r="H7653" s="234"/>
      <c r="I7653" s="235"/>
      <c r="J7653" s="196" t="s">
        <v>1</v>
      </c>
    </row>
    <row r="7654" spans="1:10" ht="14.25" customHeight="1" x14ac:dyDescent="0.25">
      <c r="A7654" s="195" t="s">
        <v>74</v>
      </c>
      <c r="B7654" s="195" t="s">
        <v>75</v>
      </c>
      <c r="C7654" s="195" t="s">
        <v>29</v>
      </c>
      <c r="D7654" s="236" t="s">
        <v>30</v>
      </c>
      <c r="E7654" s="237"/>
      <c r="F7654" s="238"/>
      <c r="G7654" s="195" t="s">
        <v>2635</v>
      </c>
      <c r="H7654" s="195" t="s">
        <v>1465</v>
      </c>
      <c r="I7654" s="194" t="s">
        <v>2634</v>
      </c>
      <c r="J7654" s="193" t="s">
        <v>76</v>
      </c>
    </row>
    <row r="7655" spans="1:10" ht="22.9" customHeight="1" x14ac:dyDescent="0.25">
      <c r="A7655" s="192" t="s">
        <v>2643</v>
      </c>
      <c r="B7655" s="192" t="s">
        <v>2630</v>
      </c>
      <c r="C7655" s="192" t="s">
        <v>2840</v>
      </c>
      <c r="D7655" s="230" t="s">
        <v>2421</v>
      </c>
      <c r="E7655" s="231"/>
      <c r="F7655" s="232"/>
      <c r="G7655" s="192" t="s">
        <v>1</v>
      </c>
      <c r="H7655" s="191">
        <v>1</v>
      </c>
      <c r="I7655" s="190">
        <v>40.215699999999998</v>
      </c>
      <c r="J7655" s="189">
        <v>40.22</v>
      </c>
    </row>
    <row r="7656" spans="1:10" ht="14.25" customHeight="1" x14ac:dyDescent="0.25">
      <c r="A7656" s="192" t="s">
        <v>2643</v>
      </c>
      <c r="B7656" s="192" t="s">
        <v>2630</v>
      </c>
      <c r="C7656" s="192" t="s">
        <v>2800</v>
      </c>
      <c r="D7656" s="230" t="s">
        <v>2366</v>
      </c>
      <c r="E7656" s="231"/>
      <c r="F7656" s="232"/>
      <c r="G7656" s="192" t="s">
        <v>1</v>
      </c>
      <c r="H7656" s="191">
        <v>0.19400000000000001</v>
      </c>
      <c r="I7656" s="190">
        <v>15.255100000000001</v>
      </c>
      <c r="J7656" s="189">
        <v>2.96</v>
      </c>
    </row>
    <row r="7657" spans="1:10" ht="14.25" customHeight="1" x14ac:dyDescent="0.25">
      <c r="A7657" s="192" t="s">
        <v>2643</v>
      </c>
      <c r="B7657" s="192" t="s">
        <v>2630</v>
      </c>
      <c r="C7657" s="192" t="s">
        <v>2782</v>
      </c>
      <c r="D7657" s="230" t="s">
        <v>1928</v>
      </c>
      <c r="E7657" s="231"/>
      <c r="F7657" s="232"/>
      <c r="G7657" s="192" t="s">
        <v>1</v>
      </c>
      <c r="H7657" s="191">
        <v>5.1999999999999998E-2</v>
      </c>
      <c r="I7657" s="190">
        <v>52.967399999999998</v>
      </c>
      <c r="J7657" s="189">
        <v>2.75</v>
      </c>
    </row>
    <row r="7658" spans="1:10" ht="14.25" customHeight="1" x14ac:dyDescent="0.25">
      <c r="A7658" s="192" t="s">
        <v>2643</v>
      </c>
      <c r="B7658" s="192" t="s">
        <v>2630</v>
      </c>
      <c r="C7658" s="192" t="s">
        <v>2776</v>
      </c>
      <c r="D7658" s="230" t="s">
        <v>2260</v>
      </c>
      <c r="E7658" s="231"/>
      <c r="F7658" s="232"/>
      <c r="G7658" s="192" t="s">
        <v>1</v>
      </c>
      <c r="H7658" s="191">
        <v>1.7999999999999999E-2</v>
      </c>
      <c r="I7658" s="190">
        <v>1.4663999999999999</v>
      </c>
      <c r="J7658" s="189">
        <v>0.03</v>
      </c>
    </row>
    <row r="7659" spans="1:10" ht="14.25" customHeight="1" x14ac:dyDescent="0.25">
      <c r="A7659" s="192" t="s">
        <v>2631</v>
      </c>
      <c r="B7659" s="192" t="s">
        <v>2630</v>
      </c>
      <c r="C7659" s="192" t="s">
        <v>2723</v>
      </c>
      <c r="D7659" s="230" t="s">
        <v>2722</v>
      </c>
      <c r="E7659" s="231"/>
      <c r="F7659" s="232"/>
      <c r="G7659" s="192" t="s">
        <v>0</v>
      </c>
      <c r="H7659" s="191">
        <v>0.22135540000000001</v>
      </c>
      <c r="I7659" s="190">
        <v>6.7</v>
      </c>
      <c r="J7659" s="189">
        <v>3.24</v>
      </c>
    </row>
    <row r="7660" spans="1:10" ht="14.25" customHeight="1" x14ac:dyDescent="0.25">
      <c r="A7660" s="192" t="s">
        <v>2631</v>
      </c>
      <c r="B7660" s="192" t="s">
        <v>2630</v>
      </c>
      <c r="C7660" s="192" t="s">
        <v>2719</v>
      </c>
      <c r="D7660" s="230" t="s">
        <v>2718</v>
      </c>
      <c r="E7660" s="231"/>
      <c r="F7660" s="232"/>
      <c r="G7660" s="192" t="s">
        <v>0</v>
      </c>
      <c r="H7660" s="191">
        <v>0.22135540000000001</v>
      </c>
      <c r="I7660" s="190">
        <v>8.93</v>
      </c>
      <c r="J7660" s="189">
        <v>4.32</v>
      </c>
    </row>
    <row r="7661" spans="1:10" ht="14.25" customHeight="1" x14ac:dyDescent="0.25">
      <c r="A7661" s="239" t="s">
        <v>2627</v>
      </c>
      <c r="B7661" s="240"/>
      <c r="C7661" s="240"/>
      <c r="D7661" s="240"/>
      <c r="E7661" s="241"/>
      <c r="F7661" s="188">
        <v>3.46</v>
      </c>
      <c r="G7661" s="239" t="s">
        <v>2626</v>
      </c>
      <c r="H7661" s="240"/>
      <c r="I7661" s="241"/>
      <c r="J7661" s="188">
        <v>56.65</v>
      </c>
    </row>
    <row r="7662" spans="1:10" ht="14.25" customHeight="1" x14ac:dyDescent="0.25">
      <c r="A7662" s="239" t="s">
        <v>2625</v>
      </c>
      <c r="B7662" s="240"/>
      <c r="C7662" s="240"/>
      <c r="D7662" s="240"/>
      <c r="E7662" s="241"/>
      <c r="F7662" s="188">
        <v>4.0999999999999996</v>
      </c>
      <c r="G7662" s="239" t="s">
        <v>2624</v>
      </c>
      <c r="H7662" s="240"/>
      <c r="I7662" s="241"/>
      <c r="J7662" s="188">
        <v>12.73</v>
      </c>
    </row>
    <row r="7663" spans="1:10" ht="14.25" customHeight="1" x14ac:dyDescent="0.25">
      <c r="A7663" s="239" t="s">
        <v>2623</v>
      </c>
      <c r="B7663" s="240"/>
      <c r="C7663" s="240"/>
      <c r="D7663" s="240"/>
      <c r="E7663" s="241"/>
      <c r="F7663" s="188">
        <v>7.56</v>
      </c>
      <c r="G7663" s="239" t="s">
        <v>2622</v>
      </c>
      <c r="H7663" s="240"/>
      <c r="I7663" s="241"/>
      <c r="J7663" s="188">
        <v>69.38</v>
      </c>
    </row>
    <row r="7664" spans="1:10" ht="14.25" customHeight="1" x14ac:dyDescent="0.25">
      <c r="A7664" s="196" t="s">
        <v>1000</v>
      </c>
      <c r="B7664" s="196" t="s">
        <v>2630</v>
      </c>
      <c r="C7664" s="196" t="s">
        <v>2839</v>
      </c>
      <c r="D7664" s="233" t="s">
        <v>1001</v>
      </c>
      <c r="E7664" s="234"/>
      <c r="F7664" s="234"/>
      <c r="G7664" s="234"/>
      <c r="H7664" s="234"/>
      <c r="I7664" s="235"/>
      <c r="J7664" s="196" t="s">
        <v>1</v>
      </c>
    </row>
    <row r="7665" spans="1:10" ht="14.25" customHeight="1" x14ac:dyDescent="0.25">
      <c r="A7665" s="195" t="s">
        <v>74</v>
      </c>
      <c r="B7665" s="195" t="s">
        <v>75</v>
      </c>
      <c r="C7665" s="195" t="s">
        <v>29</v>
      </c>
      <c r="D7665" s="236" t="s">
        <v>30</v>
      </c>
      <c r="E7665" s="237"/>
      <c r="F7665" s="238"/>
      <c r="G7665" s="195" t="s">
        <v>2635</v>
      </c>
      <c r="H7665" s="195" t="s">
        <v>1465</v>
      </c>
      <c r="I7665" s="194" t="s">
        <v>2634</v>
      </c>
      <c r="J7665" s="193" t="s">
        <v>76</v>
      </c>
    </row>
    <row r="7666" spans="1:10" ht="14.25" customHeight="1" x14ac:dyDescent="0.25">
      <c r="A7666" s="192" t="s">
        <v>2643</v>
      </c>
      <c r="B7666" s="192" t="s">
        <v>2630</v>
      </c>
      <c r="C7666" s="192" t="s">
        <v>2780</v>
      </c>
      <c r="D7666" s="230" t="s">
        <v>2469</v>
      </c>
      <c r="E7666" s="231"/>
      <c r="F7666" s="232"/>
      <c r="G7666" s="192" t="s">
        <v>1</v>
      </c>
      <c r="H7666" s="191">
        <v>6.6E-3</v>
      </c>
      <c r="I7666" s="190">
        <v>9.4057999999999993</v>
      </c>
      <c r="J7666" s="189">
        <v>0.06</v>
      </c>
    </row>
    <row r="7667" spans="1:10" ht="22.9" customHeight="1" x14ac:dyDescent="0.25">
      <c r="A7667" s="192" t="s">
        <v>2643</v>
      </c>
      <c r="B7667" s="192" t="s">
        <v>2630</v>
      </c>
      <c r="C7667" s="192" t="s">
        <v>2838</v>
      </c>
      <c r="D7667" s="230" t="s">
        <v>2384</v>
      </c>
      <c r="E7667" s="231"/>
      <c r="F7667" s="232"/>
      <c r="G7667" s="192" t="s">
        <v>1</v>
      </c>
      <c r="H7667" s="191">
        <v>1</v>
      </c>
      <c r="I7667" s="190">
        <v>51.727800000000002</v>
      </c>
      <c r="J7667" s="189">
        <v>51.73</v>
      </c>
    </row>
    <row r="7668" spans="1:10" ht="14.25" customHeight="1" x14ac:dyDescent="0.25">
      <c r="A7668" s="192" t="s">
        <v>2631</v>
      </c>
      <c r="B7668" s="192" t="s">
        <v>2630</v>
      </c>
      <c r="C7668" s="192" t="s">
        <v>2723</v>
      </c>
      <c r="D7668" s="230" t="s">
        <v>2722</v>
      </c>
      <c r="E7668" s="231"/>
      <c r="F7668" s="232"/>
      <c r="G7668" s="192" t="s">
        <v>0</v>
      </c>
      <c r="H7668" s="191">
        <v>0.24533930000000001</v>
      </c>
      <c r="I7668" s="190">
        <v>6.7</v>
      </c>
      <c r="J7668" s="189">
        <v>3.59</v>
      </c>
    </row>
    <row r="7669" spans="1:10" ht="14.25" customHeight="1" x14ac:dyDescent="0.25">
      <c r="A7669" s="192" t="s">
        <v>2631</v>
      </c>
      <c r="B7669" s="192" t="s">
        <v>2630</v>
      </c>
      <c r="C7669" s="192" t="s">
        <v>2719</v>
      </c>
      <c r="D7669" s="230" t="s">
        <v>2718</v>
      </c>
      <c r="E7669" s="231"/>
      <c r="F7669" s="232"/>
      <c r="G7669" s="192" t="s">
        <v>0</v>
      </c>
      <c r="H7669" s="191">
        <v>0.24533930000000001</v>
      </c>
      <c r="I7669" s="190">
        <v>8.93</v>
      </c>
      <c r="J7669" s="189">
        <v>4.79</v>
      </c>
    </row>
    <row r="7670" spans="1:10" ht="14.25" customHeight="1" x14ac:dyDescent="0.25">
      <c r="A7670" s="239" t="s">
        <v>2627</v>
      </c>
      <c r="B7670" s="240"/>
      <c r="C7670" s="240"/>
      <c r="D7670" s="240"/>
      <c r="E7670" s="241"/>
      <c r="F7670" s="188">
        <v>3.83</v>
      </c>
      <c r="G7670" s="239" t="s">
        <v>2626</v>
      </c>
      <c r="H7670" s="240"/>
      <c r="I7670" s="241"/>
      <c r="J7670" s="188">
        <v>63.64</v>
      </c>
    </row>
    <row r="7671" spans="1:10" ht="14.25" customHeight="1" x14ac:dyDescent="0.25">
      <c r="A7671" s="239" t="s">
        <v>2625</v>
      </c>
      <c r="B7671" s="240"/>
      <c r="C7671" s="240"/>
      <c r="D7671" s="240"/>
      <c r="E7671" s="241"/>
      <c r="F7671" s="188">
        <v>4.55</v>
      </c>
      <c r="G7671" s="239" t="s">
        <v>2624</v>
      </c>
      <c r="H7671" s="240"/>
      <c r="I7671" s="241"/>
      <c r="J7671" s="188">
        <v>14.3</v>
      </c>
    </row>
    <row r="7672" spans="1:10" ht="14.25" customHeight="1" x14ac:dyDescent="0.25">
      <c r="A7672" s="239" t="s">
        <v>2623</v>
      </c>
      <c r="B7672" s="240"/>
      <c r="C7672" s="240"/>
      <c r="D7672" s="240"/>
      <c r="E7672" s="241"/>
      <c r="F7672" s="188">
        <v>8.3800000000000008</v>
      </c>
      <c r="G7672" s="239" t="s">
        <v>2622</v>
      </c>
      <c r="H7672" s="240"/>
      <c r="I7672" s="241"/>
      <c r="J7672" s="188">
        <v>77.94</v>
      </c>
    </row>
    <row r="7673" spans="1:10" ht="22.9" customHeight="1" x14ac:dyDescent="0.25">
      <c r="A7673" s="196" t="s">
        <v>1004</v>
      </c>
      <c r="B7673" s="196" t="s">
        <v>2630</v>
      </c>
      <c r="C7673" s="196" t="s">
        <v>2830</v>
      </c>
      <c r="D7673" s="233" t="s">
        <v>1005</v>
      </c>
      <c r="E7673" s="234"/>
      <c r="F7673" s="234"/>
      <c r="G7673" s="234"/>
      <c r="H7673" s="234"/>
      <c r="I7673" s="235"/>
      <c r="J7673" s="196" t="s">
        <v>1</v>
      </c>
    </row>
    <row r="7674" spans="1:10" ht="14.25" customHeight="1" x14ac:dyDescent="0.25">
      <c r="A7674" s="195" t="s">
        <v>74</v>
      </c>
      <c r="B7674" s="195" t="s">
        <v>75</v>
      </c>
      <c r="C7674" s="195" t="s">
        <v>29</v>
      </c>
      <c r="D7674" s="236" t="s">
        <v>30</v>
      </c>
      <c r="E7674" s="237"/>
      <c r="F7674" s="238"/>
      <c r="G7674" s="195" t="s">
        <v>2635</v>
      </c>
      <c r="H7674" s="195" t="s">
        <v>1465</v>
      </c>
      <c r="I7674" s="194" t="s">
        <v>2634</v>
      </c>
      <c r="J7674" s="193" t="s">
        <v>76</v>
      </c>
    </row>
    <row r="7675" spans="1:10" ht="22.9" customHeight="1" x14ac:dyDescent="0.25">
      <c r="A7675" s="192" t="s">
        <v>2643</v>
      </c>
      <c r="B7675" s="192" t="s">
        <v>2630</v>
      </c>
      <c r="C7675" s="192" t="s">
        <v>2829</v>
      </c>
      <c r="D7675" s="230" t="s">
        <v>2238</v>
      </c>
      <c r="E7675" s="231"/>
      <c r="F7675" s="232"/>
      <c r="G7675" s="192" t="s">
        <v>1</v>
      </c>
      <c r="H7675" s="191">
        <v>1</v>
      </c>
      <c r="I7675" s="190">
        <v>16.267700000000001</v>
      </c>
      <c r="J7675" s="189">
        <v>16.27</v>
      </c>
    </row>
    <row r="7676" spans="1:10" ht="14.25" customHeight="1" x14ac:dyDescent="0.25">
      <c r="A7676" s="192" t="s">
        <v>2643</v>
      </c>
      <c r="B7676" s="192" t="s">
        <v>2630</v>
      </c>
      <c r="C7676" s="192" t="s">
        <v>2800</v>
      </c>
      <c r="D7676" s="230" t="s">
        <v>2366</v>
      </c>
      <c r="E7676" s="231"/>
      <c r="F7676" s="232"/>
      <c r="G7676" s="192" t="s">
        <v>1</v>
      </c>
      <c r="H7676" s="191">
        <v>4.5999999999999999E-2</v>
      </c>
      <c r="I7676" s="190">
        <v>15.255100000000001</v>
      </c>
      <c r="J7676" s="189">
        <v>0.7</v>
      </c>
    </row>
    <row r="7677" spans="1:10" ht="14.25" customHeight="1" x14ac:dyDescent="0.25">
      <c r="A7677" s="192" t="s">
        <v>2643</v>
      </c>
      <c r="B7677" s="192" t="s">
        <v>2630</v>
      </c>
      <c r="C7677" s="192" t="s">
        <v>2782</v>
      </c>
      <c r="D7677" s="230" t="s">
        <v>1928</v>
      </c>
      <c r="E7677" s="231"/>
      <c r="F7677" s="232"/>
      <c r="G7677" s="192" t="s">
        <v>1</v>
      </c>
      <c r="H7677" s="191">
        <v>1.0999999999999999E-2</v>
      </c>
      <c r="I7677" s="190">
        <v>52.967399999999998</v>
      </c>
      <c r="J7677" s="189">
        <v>0.57999999999999996</v>
      </c>
    </row>
    <row r="7678" spans="1:10" ht="14.25" customHeight="1" x14ac:dyDescent="0.25">
      <c r="A7678" s="192" t="s">
        <v>2643</v>
      </c>
      <c r="B7678" s="192" t="s">
        <v>2630</v>
      </c>
      <c r="C7678" s="192" t="s">
        <v>2776</v>
      </c>
      <c r="D7678" s="230" t="s">
        <v>2260</v>
      </c>
      <c r="E7678" s="231"/>
      <c r="F7678" s="232"/>
      <c r="G7678" s="192" t="s">
        <v>1</v>
      </c>
      <c r="H7678" s="191">
        <v>1.4E-2</v>
      </c>
      <c r="I7678" s="190">
        <v>1.4663999999999999</v>
      </c>
      <c r="J7678" s="189">
        <v>0.02</v>
      </c>
    </row>
    <row r="7679" spans="1:10" ht="14.25" customHeight="1" x14ac:dyDescent="0.25">
      <c r="A7679" s="192" t="s">
        <v>2631</v>
      </c>
      <c r="B7679" s="192" t="s">
        <v>2630</v>
      </c>
      <c r="C7679" s="192" t="s">
        <v>2723</v>
      </c>
      <c r="D7679" s="230" t="s">
        <v>2722</v>
      </c>
      <c r="E7679" s="231"/>
      <c r="F7679" s="232"/>
      <c r="G7679" s="192" t="s">
        <v>0</v>
      </c>
      <c r="H7679" s="191">
        <v>0.13329859999999999</v>
      </c>
      <c r="I7679" s="190">
        <v>6.7</v>
      </c>
      <c r="J7679" s="189">
        <v>1.95</v>
      </c>
    </row>
    <row r="7680" spans="1:10" ht="14.25" customHeight="1" x14ac:dyDescent="0.25">
      <c r="A7680" s="192" t="s">
        <v>2631</v>
      </c>
      <c r="B7680" s="192" t="s">
        <v>2630</v>
      </c>
      <c r="C7680" s="192" t="s">
        <v>2719</v>
      </c>
      <c r="D7680" s="230" t="s">
        <v>2718</v>
      </c>
      <c r="E7680" s="231"/>
      <c r="F7680" s="232"/>
      <c r="G7680" s="192" t="s">
        <v>0</v>
      </c>
      <c r="H7680" s="191">
        <v>0.13329859999999999</v>
      </c>
      <c r="I7680" s="190">
        <v>8.93</v>
      </c>
      <c r="J7680" s="189">
        <v>2.6</v>
      </c>
    </row>
    <row r="7681" spans="1:10" ht="14.25" customHeight="1" x14ac:dyDescent="0.25">
      <c r="A7681" s="239" t="s">
        <v>2627</v>
      </c>
      <c r="B7681" s="240"/>
      <c r="C7681" s="240"/>
      <c r="D7681" s="240"/>
      <c r="E7681" s="241"/>
      <c r="F7681" s="188">
        <v>2.08</v>
      </c>
      <c r="G7681" s="239" t="s">
        <v>2626</v>
      </c>
      <c r="H7681" s="240"/>
      <c r="I7681" s="241"/>
      <c r="J7681" s="188">
        <v>24.01</v>
      </c>
    </row>
    <row r="7682" spans="1:10" ht="14.25" customHeight="1" x14ac:dyDescent="0.25">
      <c r="A7682" s="239" t="s">
        <v>2625</v>
      </c>
      <c r="B7682" s="240"/>
      <c r="C7682" s="240"/>
      <c r="D7682" s="240"/>
      <c r="E7682" s="241"/>
      <c r="F7682" s="188">
        <v>2.48</v>
      </c>
      <c r="G7682" s="239" t="s">
        <v>2624</v>
      </c>
      <c r="H7682" s="240"/>
      <c r="I7682" s="241"/>
      <c r="J7682" s="188">
        <v>5.4</v>
      </c>
    </row>
    <row r="7683" spans="1:10" ht="14.25" customHeight="1" x14ac:dyDescent="0.25">
      <c r="A7683" s="239" t="s">
        <v>2623</v>
      </c>
      <c r="B7683" s="240"/>
      <c r="C7683" s="240"/>
      <c r="D7683" s="240"/>
      <c r="E7683" s="241"/>
      <c r="F7683" s="188">
        <v>4.5599999999999996</v>
      </c>
      <c r="G7683" s="239" t="s">
        <v>2622</v>
      </c>
      <c r="H7683" s="240"/>
      <c r="I7683" s="241"/>
      <c r="J7683" s="188">
        <v>29.41</v>
      </c>
    </row>
    <row r="7684" spans="1:10" ht="14.25" customHeight="1" x14ac:dyDescent="0.25">
      <c r="A7684" s="196" t="s">
        <v>1006</v>
      </c>
      <c r="B7684" s="196" t="s">
        <v>2630</v>
      </c>
      <c r="C7684" s="196" t="s">
        <v>2837</v>
      </c>
      <c r="D7684" s="233" t="s">
        <v>1007</v>
      </c>
      <c r="E7684" s="234"/>
      <c r="F7684" s="234"/>
      <c r="G7684" s="234"/>
      <c r="H7684" s="234"/>
      <c r="I7684" s="235"/>
      <c r="J7684" s="196" t="s">
        <v>10</v>
      </c>
    </row>
    <row r="7685" spans="1:10" ht="14.25" customHeight="1" x14ac:dyDescent="0.25">
      <c r="A7685" s="195" t="s">
        <v>74</v>
      </c>
      <c r="B7685" s="195" t="s">
        <v>75</v>
      </c>
      <c r="C7685" s="195" t="s">
        <v>29</v>
      </c>
      <c r="D7685" s="236" t="s">
        <v>30</v>
      </c>
      <c r="E7685" s="237"/>
      <c r="F7685" s="238"/>
      <c r="G7685" s="195" t="s">
        <v>2635</v>
      </c>
      <c r="H7685" s="195" t="s">
        <v>1465</v>
      </c>
      <c r="I7685" s="194" t="s">
        <v>2634</v>
      </c>
      <c r="J7685" s="193" t="s">
        <v>76</v>
      </c>
    </row>
    <row r="7686" spans="1:10" ht="14.25" customHeight="1" x14ac:dyDescent="0.25">
      <c r="A7686" s="192" t="s">
        <v>2643</v>
      </c>
      <c r="B7686" s="192" t="s">
        <v>2630</v>
      </c>
      <c r="C7686" s="192" t="s">
        <v>2836</v>
      </c>
      <c r="D7686" s="230" t="s">
        <v>2509</v>
      </c>
      <c r="E7686" s="231"/>
      <c r="F7686" s="232"/>
      <c r="G7686" s="192" t="s">
        <v>10</v>
      </c>
      <c r="H7686" s="191">
        <v>1.0492999999999999</v>
      </c>
      <c r="I7686" s="190">
        <v>7.8665000000000003</v>
      </c>
      <c r="J7686" s="189">
        <v>8.25</v>
      </c>
    </row>
    <row r="7687" spans="1:10" ht="14.25" customHeight="1" x14ac:dyDescent="0.25">
      <c r="A7687" s="192" t="s">
        <v>2643</v>
      </c>
      <c r="B7687" s="192" t="s">
        <v>2630</v>
      </c>
      <c r="C7687" s="192" t="s">
        <v>2776</v>
      </c>
      <c r="D7687" s="230" t="s">
        <v>2260</v>
      </c>
      <c r="E7687" s="231"/>
      <c r="F7687" s="232"/>
      <c r="G7687" s="192" t="s">
        <v>1</v>
      </c>
      <c r="H7687" s="191">
        <v>0.1056</v>
      </c>
      <c r="I7687" s="190">
        <v>1.4663999999999999</v>
      </c>
      <c r="J7687" s="189">
        <v>0.15</v>
      </c>
    </row>
    <row r="7688" spans="1:10" ht="14.25" customHeight="1" x14ac:dyDescent="0.25">
      <c r="A7688" s="192" t="s">
        <v>2631</v>
      </c>
      <c r="B7688" s="192" t="s">
        <v>2630</v>
      </c>
      <c r="C7688" s="192" t="s">
        <v>2723</v>
      </c>
      <c r="D7688" s="230" t="s">
        <v>2722</v>
      </c>
      <c r="E7688" s="231"/>
      <c r="F7688" s="232"/>
      <c r="G7688" s="192" t="s">
        <v>0</v>
      </c>
      <c r="H7688" s="191">
        <v>0.35361870000000001</v>
      </c>
      <c r="I7688" s="190">
        <v>6.7</v>
      </c>
      <c r="J7688" s="189">
        <v>5.18</v>
      </c>
    </row>
    <row r="7689" spans="1:10" ht="14.25" customHeight="1" x14ac:dyDescent="0.25">
      <c r="A7689" s="192" t="s">
        <v>2631</v>
      </c>
      <c r="B7689" s="192" t="s">
        <v>2630</v>
      </c>
      <c r="C7689" s="192" t="s">
        <v>2719</v>
      </c>
      <c r="D7689" s="230" t="s">
        <v>2718</v>
      </c>
      <c r="E7689" s="231"/>
      <c r="F7689" s="232"/>
      <c r="G7689" s="192" t="s">
        <v>0</v>
      </c>
      <c r="H7689" s="191">
        <v>0.35361870000000001</v>
      </c>
      <c r="I7689" s="190">
        <v>8.93</v>
      </c>
      <c r="J7689" s="189">
        <v>6.9</v>
      </c>
    </row>
    <row r="7690" spans="1:10" ht="14.25" customHeight="1" x14ac:dyDescent="0.25">
      <c r="A7690" s="239" t="s">
        <v>2627</v>
      </c>
      <c r="B7690" s="240"/>
      <c r="C7690" s="240"/>
      <c r="D7690" s="240"/>
      <c r="E7690" s="241"/>
      <c r="F7690" s="188">
        <v>5.53</v>
      </c>
      <c r="G7690" s="239" t="s">
        <v>2626</v>
      </c>
      <c r="H7690" s="240"/>
      <c r="I7690" s="241"/>
      <c r="J7690" s="188">
        <v>25.49</v>
      </c>
    </row>
    <row r="7691" spans="1:10" ht="14.25" customHeight="1" x14ac:dyDescent="0.25">
      <c r="A7691" s="239" t="s">
        <v>2625</v>
      </c>
      <c r="B7691" s="240"/>
      <c r="C7691" s="240"/>
      <c r="D7691" s="240"/>
      <c r="E7691" s="241"/>
      <c r="F7691" s="188">
        <v>6.55</v>
      </c>
      <c r="G7691" s="239" t="s">
        <v>2624</v>
      </c>
      <c r="H7691" s="240"/>
      <c r="I7691" s="241"/>
      <c r="J7691" s="188">
        <v>5.73</v>
      </c>
    </row>
    <row r="7692" spans="1:10" ht="14.25" customHeight="1" x14ac:dyDescent="0.25">
      <c r="A7692" s="239" t="s">
        <v>2623</v>
      </c>
      <c r="B7692" s="240"/>
      <c r="C7692" s="240"/>
      <c r="D7692" s="240"/>
      <c r="E7692" s="241"/>
      <c r="F7692" s="188">
        <v>12.08</v>
      </c>
      <c r="G7692" s="239" t="s">
        <v>2622</v>
      </c>
      <c r="H7692" s="240"/>
      <c r="I7692" s="241"/>
      <c r="J7692" s="188">
        <v>31.22</v>
      </c>
    </row>
    <row r="7693" spans="1:10" ht="22.9" customHeight="1" x14ac:dyDescent="0.25">
      <c r="A7693" s="196" t="s">
        <v>1008</v>
      </c>
      <c r="B7693" s="196" t="s">
        <v>2630</v>
      </c>
      <c r="C7693" s="196" t="s">
        <v>2835</v>
      </c>
      <c r="D7693" s="233" t="s">
        <v>1009</v>
      </c>
      <c r="E7693" s="234"/>
      <c r="F7693" s="234"/>
      <c r="G7693" s="234"/>
      <c r="H7693" s="234"/>
      <c r="I7693" s="235"/>
      <c r="J7693" s="196" t="s">
        <v>1</v>
      </c>
    </row>
    <row r="7694" spans="1:10" ht="14.25" customHeight="1" x14ac:dyDescent="0.25">
      <c r="A7694" s="195" t="s">
        <v>74</v>
      </c>
      <c r="B7694" s="195" t="s">
        <v>75</v>
      </c>
      <c r="C7694" s="195" t="s">
        <v>29</v>
      </c>
      <c r="D7694" s="236" t="s">
        <v>30</v>
      </c>
      <c r="E7694" s="237"/>
      <c r="F7694" s="238"/>
      <c r="G7694" s="195" t="s">
        <v>2635</v>
      </c>
      <c r="H7694" s="195" t="s">
        <v>1465</v>
      </c>
      <c r="I7694" s="194" t="s">
        <v>2634</v>
      </c>
      <c r="J7694" s="193" t="s">
        <v>76</v>
      </c>
    </row>
    <row r="7695" spans="1:10" ht="14.25" customHeight="1" x14ac:dyDescent="0.25">
      <c r="A7695" s="192" t="s">
        <v>2643</v>
      </c>
      <c r="B7695" s="192" t="s">
        <v>2630</v>
      </c>
      <c r="C7695" s="192" t="s">
        <v>2784</v>
      </c>
      <c r="D7695" s="230" t="s">
        <v>1998</v>
      </c>
      <c r="E7695" s="231"/>
      <c r="F7695" s="232"/>
      <c r="G7695" s="192" t="s">
        <v>1</v>
      </c>
      <c r="H7695" s="191">
        <v>9.4000000000000004E-3</v>
      </c>
      <c r="I7695" s="190">
        <v>46.745399999999997</v>
      </c>
      <c r="J7695" s="189">
        <v>0.44</v>
      </c>
    </row>
    <row r="7696" spans="1:10" ht="14.25" customHeight="1" x14ac:dyDescent="0.25">
      <c r="A7696" s="192" t="s">
        <v>2643</v>
      </c>
      <c r="B7696" s="192" t="s">
        <v>2630</v>
      </c>
      <c r="C7696" s="192" t="s">
        <v>2834</v>
      </c>
      <c r="D7696" s="230" t="s">
        <v>2299</v>
      </c>
      <c r="E7696" s="231"/>
      <c r="F7696" s="232"/>
      <c r="G7696" s="192" t="s">
        <v>1</v>
      </c>
      <c r="H7696" s="191">
        <v>1</v>
      </c>
      <c r="I7696" s="190">
        <v>5.6710000000000003</v>
      </c>
      <c r="J7696" s="189">
        <v>5.67</v>
      </c>
    </row>
    <row r="7697" spans="1:10" ht="14.25" customHeight="1" x14ac:dyDescent="0.25">
      <c r="A7697" s="192" t="s">
        <v>2643</v>
      </c>
      <c r="B7697" s="192" t="s">
        <v>2630</v>
      </c>
      <c r="C7697" s="192" t="s">
        <v>2782</v>
      </c>
      <c r="D7697" s="230" t="s">
        <v>1928</v>
      </c>
      <c r="E7697" s="231"/>
      <c r="F7697" s="232"/>
      <c r="G7697" s="192" t="s">
        <v>1</v>
      </c>
      <c r="H7697" s="191">
        <v>1.0999999999999999E-2</v>
      </c>
      <c r="I7697" s="190">
        <v>52.967399999999998</v>
      </c>
      <c r="J7697" s="189">
        <v>0.57999999999999996</v>
      </c>
    </row>
    <row r="7698" spans="1:10" ht="14.25" customHeight="1" x14ac:dyDescent="0.25">
      <c r="A7698" s="192" t="s">
        <v>2643</v>
      </c>
      <c r="B7698" s="192" t="s">
        <v>2630</v>
      </c>
      <c r="C7698" s="192" t="s">
        <v>2776</v>
      </c>
      <c r="D7698" s="230" t="s">
        <v>2260</v>
      </c>
      <c r="E7698" s="231"/>
      <c r="F7698" s="232"/>
      <c r="G7698" s="192" t="s">
        <v>1</v>
      </c>
      <c r="H7698" s="191">
        <v>4.0300000000000002E-2</v>
      </c>
      <c r="I7698" s="190">
        <v>1.4663999999999999</v>
      </c>
      <c r="J7698" s="189">
        <v>0.06</v>
      </c>
    </row>
    <row r="7699" spans="1:10" ht="14.25" customHeight="1" x14ac:dyDescent="0.25">
      <c r="A7699" s="192" t="s">
        <v>2631</v>
      </c>
      <c r="B7699" s="192" t="s">
        <v>2630</v>
      </c>
      <c r="C7699" s="192" t="s">
        <v>2723</v>
      </c>
      <c r="D7699" s="230" t="s">
        <v>2722</v>
      </c>
      <c r="E7699" s="231"/>
      <c r="F7699" s="232"/>
      <c r="G7699" s="192" t="s">
        <v>0</v>
      </c>
      <c r="H7699" s="191">
        <v>0.14624529999999999</v>
      </c>
      <c r="I7699" s="190">
        <v>6.7</v>
      </c>
      <c r="J7699" s="189">
        <v>2.14</v>
      </c>
    </row>
    <row r="7700" spans="1:10" ht="14.25" customHeight="1" x14ac:dyDescent="0.25">
      <c r="A7700" s="192" t="s">
        <v>2631</v>
      </c>
      <c r="B7700" s="192" t="s">
        <v>2630</v>
      </c>
      <c r="C7700" s="192" t="s">
        <v>2719</v>
      </c>
      <c r="D7700" s="230" t="s">
        <v>2718</v>
      </c>
      <c r="E7700" s="231"/>
      <c r="F7700" s="232"/>
      <c r="G7700" s="192" t="s">
        <v>0</v>
      </c>
      <c r="H7700" s="191">
        <v>0.14624529999999999</v>
      </c>
      <c r="I7700" s="190">
        <v>8.93</v>
      </c>
      <c r="J7700" s="189">
        <v>2.86</v>
      </c>
    </row>
    <row r="7701" spans="1:10" ht="14.25" customHeight="1" x14ac:dyDescent="0.25">
      <c r="A7701" s="239" t="s">
        <v>2627</v>
      </c>
      <c r="B7701" s="240"/>
      <c r="C7701" s="240"/>
      <c r="D7701" s="240"/>
      <c r="E7701" s="241"/>
      <c r="F7701" s="188">
        <v>2.29</v>
      </c>
      <c r="G7701" s="239" t="s">
        <v>2626</v>
      </c>
      <c r="H7701" s="240"/>
      <c r="I7701" s="241"/>
      <c r="J7701" s="188">
        <v>13.82</v>
      </c>
    </row>
    <row r="7702" spans="1:10" ht="14.25" customHeight="1" x14ac:dyDescent="0.25">
      <c r="A7702" s="239" t="s">
        <v>2625</v>
      </c>
      <c r="B7702" s="240"/>
      <c r="C7702" s="240"/>
      <c r="D7702" s="240"/>
      <c r="E7702" s="241"/>
      <c r="F7702" s="188">
        <v>2.71</v>
      </c>
      <c r="G7702" s="239" t="s">
        <v>2624</v>
      </c>
      <c r="H7702" s="240"/>
      <c r="I7702" s="241"/>
      <c r="J7702" s="188">
        <v>3.11</v>
      </c>
    </row>
    <row r="7703" spans="1:10" ht="14.25" customHeight="1" x14ac:dyDescent="0.25">
      <c r="A7703" s="239" t="s">
        <v>2623</v>
      </c>
      <c r="B7703" s="240"/>
      <c r="C7703" s="240"/>
      <c r="D7703" s="240"/>
      <c r="E7703" s="241"/>
      <c r="F7703" s="188">
        <v>5</v>
      </c>
      <c r="G7703" s="239" t="s">
        <v>2622</v>
      </c>
      <c r="H7703" s="240"/>
      <c r="I7703" s="241"/>
      <c r="J7703" s="188">
        <v>16.93</v>
      </c>
    </row>
    <row r="7704" spans="1:10" ht="22.9" customHeight="1" x14ac:dyDescent="0.25">
      <c r="A7704" s="196" t="s">
        <v>1010</v>
      </c>
      <c r="B7704" s="196" t="s">
        <v>2630</v>
      </c>
      <c r="C7704" s="196" t="s">
        <v>2833</v>
      </c>
      <c r="D7704" s="233" t="s">
        <v>1011</v>
      </c>
      <c r="E7704" s="234"/>
      <c r="F7704" s="234"/>
      <c r="G7704" s="234"/>
      <c r="H7704" s="234"/>
      <c r="I7704" s="235"/>
      <c r="J7704" s="196" t="s">
        <v>1</v>
      </c>
    </row>
    <row r="7705" spans="1:10" ht="2.25" customHeight="1" x14ac:dyDescent="0.25"/>
    <row r="7706" spans="1:10" ht="11.25" customHeight="1" x14ac:dyDescent="0.25">
      <c r="A7706" s="242" t="s">
        <v>2621</v>
      </c>
      <c r="B7706" s="242"/>
      <c r="C7706" s="242"/>
      <c r="D7706" s="242"/>
      <c r="E7706" s="242"/>
      <c r="F7706" s="242"/>
      <c r="G7706" s="242"/>
      <c r="H7706" s="242"/>
      <c r="I7706" s="242"/>
      <c r="J7706" s="242"/>
    </row>
    <row r="7707" spans="1:10" ht="11.25" customHeight="1" x14ac:dyDescent="0.25">
      <c r="A7707" s="242" t="s">
        <v>2620</v>
      </c>
      <c r="B7707" s="242"/>
      <c r="C7707" s="242"/>
      <c r="D7707" s="242"/>
      <c r="E7707" s="242"/>
      <c r="F7707" s="242"/>
      <c r="G7707" s="242"/>
      <c r="H7707" s="242"/>
      <c r="I7707" s="242"/>
      <c r="J7707" s="242"/>
    </row>
    <row r="7708" spans="1:10" ht="11.25" customHeight="1" x14ac:dyDescent="0.25">
      <c r="A7708" s="242" t="s">
        <v>2619</v>
      </c>
      <c r="B7708" s="242"/>
      <c r="C7708" s="242"/>
      <c r="D7708" s="242"/>
      <c r="E7708" s="242"/>
      <c r="F7708" s="242"/>
      <c r="G7708" s="242"/>
      <c r="H7708" s="242"/>
      <c r="I7708" s="242"/>
      <c r="J7708" s="242"/>
    </row>
    <row r="7709" spans="1:10" ht="70.900000000000006" customHeight="1" x14ac:dyDescent="0.25"/>
    <row r="7710" spans="1:10" ht="14.25" customHeight="1" x14ac:dyDescent="0.25">
      <c r="A7710" s="210" t="s">
        <v>2673</v>
      </c>
      <c r="B7710" s="211"/>
      <c r="C7710" s="211"/>
      <c r="D7710" s="211"/>
      <c r="E7710" s="211"/>
      <c r="F7710" s="211"/>
      <c r="G7710" s="211"/>
      <c r="H7710" s="211"/>
      <c r="I7710" s="211"/>
      <c r="J7710" s="212"/>
    </row>
    <row r="7711" spans="1:10" ht="14.25" customHeight="1" x14ac:dyDescent="0.25">
      <c r="A7711" s="200" t="s">
        <v>2672</v>
      </c>
      <c r="B7711" s="213" t="s">
        <v>77</v>
      </c>
      <c r="C7711" s="214"/>
      <c r="D7711" s="214"/>
      <c r="E7711" s="214"/>
      <c r="F7711" s="214"/>
      <c r="G7711" s="214"/>
      <c r="H7711" s="215"/>
      <c r="I7711" s="197" t="s">
        <v>2671</v>
      </c>
      <c r="J7711" s="192" t="s">
        <v>2832</v>
      </c>
    </row>
    <row r="7712" spans="1:10" ht="14.25" customHeight="1" x14ac:dyDescent="0.25">
      <c r="A7712" s="200" t="s">
        <v>81</v>
      </c>
      <c r="B7712" s="213" t="s">
        <v>85</v>
      </c>
      <c r="C7712" s="214"/>
      <c r="D7712" s="214"/>
      <c r="E7712" s="214"/>
      <c r="F7712" s="214"/>
      <c r="G7712" s="214"/>
      <c r="H7712" s="215"/>
      <c r="I7712" s="197" t="s">
        <v>2669</v>
      </c>
      <c r="J7712" s="202">
        <v>45477</v>
      </c>
    </row>
    <row r="7713" spans="1:10" ht="14.25" customHeight="1" x14ac:dyDescent="0.25">
      <c r="A7713" s="199" t="s">
        <v>2668</v>
      </c>
      <c r="B7713" s="213" t="s">
        <v>2667</v>
      </c>
      <c r="C7713" s="214"/>
      <c r="D7713" s="214"/>
      <c r="E7713" s="214"/>
      <c r="F7713" s="214"/>
      <c r="G7713" s="214"/>
      <c r="H7713" s="215"/>
      <c r="I7713" s="216" t="s">
        <v>2666</v>
      </c>
      <c r="J7713" s="217"/>
    </row>
    <row r="7714" spans="1:10" ht="14.25" customHeight="1" x14ac:dyDescent="0.25">
      <c r="A7714" s="218" t="s">
        <v>2665</v>
      </c>
      <c r="B7714" s="221" t="s">
        <v>2664</v>
      </c>
      <c r="C7714" s="222"/>
      <c r="D7714" s="222"/>
      <c r="E7714" s="222"/>
      <c r="F7714" s="222"/>
      <c r="G7714" s="222"/>
      <c r="H7714" s="223"/>
      <c r="I7714" s="197" t="s">
        <v>2663</v>
      </c>
      <c r="J7714" s="192" t="s">
        <v>2662</v>
      </c>
    </row>
    <row r="7715" spans="1:10" ht="14.25" customHeight="1" x14ac:dyDescent="0.25">
      <c r="A7715" s="219"/>
      <c r="B7715" s="224"/>
      <c r="C7715" s="225"/>
      <c r="D7715" s="225"/>
      <c r="E7715" s="225"/>
      <c r="F7715" s="225"/>
      <c r="G7715" s="225"/>
      <c r="H7715" s="226"/>
      <c r="I7715" s="198" t="s">
        <v>2661</v>
      </c>
      <c r="J7715" s="192" t="s">
        <v>2660</v>
      </c>
    </row>
    <row r="7716" spans="1:10" ht="14.25" customHeight="1" x14ac:dyDescent="0.25">
      <c r="A7716" s="219"/>
      <c r="B7716" s="224"/>
      <c r="C7716" s="225"/>
      <c r="D7716" s="225"/>
      <c r="E7716" s="225"/>
      <c r="F7716" s="225"/>
      <c r="G7716" s="225"/>
      <c r="H7716" s="226"/>
      <c r="I7716" s="216" t="s">
        <v>27</v>
      </c>
      <c r="J7716" s="217"/>
    </row>
    <row r="7717" spans="1:10" ht="14.25" customHeight="1" x14ac:dyDescent="0.25">
      <c r="A7717" s="219"/>
      <c r="B7717" s="227"/>
      <c r="C7717" s="228"/>
      <c r="D7717" s="228"/>
      <c r="E7717" s="228"/>
      <c r="F7717" s="228"/>
      <c r="G7717" s="228"/>
      <c r="H7717" s="229"/>
      <c r="I7717" s="197" t="s">
        <v>2659</v>
      </c>
      <c r="J7717" s="192" t="s">
        <v>2658</v>
      </c>
    </row>
    <row r="7718" spans="1:10" ht="14.25" customHeight="1" x14ac:dyDescent="0.25">
      <c r="A7718" s="220"/>
      <c r="B7718" s="230" t="s">
        <v>2383</v>
      </c>
      <c r="C7718" s="231"/>
      <c r="D7718" s="232"/>
      <c r="E7718" s="230" t="s">
        <v>2383</v>
      </c>
      <c r="F7718" s="231"/>
      <c r="G7718" s="231"/>
      <c r="H7718" s="232"/>
      <c r="I7718" s="197" t="s">
        <v>2657</v>
      </c>
      <c r="J7718" s="192" t="s">
        <v>2383</v>
      </c>
    </row>
    <row r="7719" spans="1:10" ht="14.25" customHeight="1" x14ac:dyDescent="0.25">
      <c r="A7719" s="197" t="s">
        <v>2656</v>
      </c>
      <c r="B7719" s="230" t="s">
        <v>2655</v>
      </c>
      <c r="C7719" s="231"/>
      <c r="D7719" s="231"/>
      <c r="E7719" s="231"/>
      <c r="F7719" s="231"/>
      <c r="G7719" s="231"/>
      <c r="H7719" s="231"/>
      <c r="I7719" s="231"/>
      <c r="J7719" s="232"/>
    </row>
    <row r="7720" spans="1:10" ht="14.25" customHeight="1" x14ac:dyDescent="0.25">
      <c r="A7720" s="195" t="s">
        <v>74</v>
      </c>
      <c r="B7720" s="195" t="s">
        <v>75</v>
      </c>
      <c r="C7720" s="195" t="s">
        <v>29</v>
      </c>
      <c r="D7720" s="236" t="s">
        <v>30</v>
      </c>
      <c r="E7720" s="237"/>
      <c r="F7720" s="238"/>
      <c r="G7720" s="195" t="s">
        <v>2635</v>
      </c>
      <c r="H7720" s="195" t="s">
        <v>1465</v>
      </c>
      <c r="I7720" s="194" t="s">
        <v>2634</v>
      </c>
      <c r="J7720" s="193" t="s">
        <v>76</v>
      </c>
    </row>
    <row r="7721" spans="1:10" ht="14.25" customHeight="1" x14ac:dyDescent="0.25">
      <c r="A7721" s="192" t="s">
        <v>2643</v>
      </c>
      <c r="B7721" s="192" t="s">
        <v>2630</v>
      </c>
      <c r="C7721" s="192" t="s">
        <v>2780</v>
      </c>
      <c r="D7721" s="230" t="s">
        <v>2469</v>
      </c>
      <c r="E7721" s="231"/>
      <c r="F7721" s="232"/>
      <c r="G7721" s="192" t="s">
        <v>1</v>
      </c>
      <c r="H7721" s="191">
        <v>1.32E-2</v>
      </c>
      <c r="I7721" s="190">
        <v>9.4057999999999993</v>
      </c>
      <c r="J7721" s="189">
        <v>0.12</v>
      </c>
    </row>
    <row r="7722" spans="1:10" ht="22.9" customHeight="1" x14ac:dyDescent="0.25">
      <c r="A7722" s="192" t="s">
        <v>2643</v>
      </c>
      <c r="B7722" s="192" t="s">
        <v>2630</v>
      </c>
      <c r="C7722" s="192" t="s">
        <v>2831</v>
      </c>
      <c r="D7722" s="230" t="s">
        <v>2244</v>
      </c>
      <c r="E7722" s="231"/>
      <c r="F7722" s="232"/>
      <c r="G7722" s="192" t="s">
        <v>1</v>
      </c>
      <c r="H7722" s="191">
        <v>1</v>
      </c>
      <c r="I7722" s="190">
        <v>61.481999999999999</v>
      </c>
      <c r="J7722" s="189">
        <v>61.48</v>
      </c>
    </row>
    <row r="7723" spans="1:10" ht="14.25" customHeight="1" x14ac:dyDescent="0.25">
      <c r="A7723" s="192" t="s">
        <v>2631</v>
      </c>
      <c r="B7723" s="192" t="s">
        <v>2630</v>
      </c>
      <c r="C7723" s="192" t="s">
        <v>2723</v>
      </c>
      <c r="D7723" s="230" t="s">
        <v>2722</v>
      </c>
      <c r="E7723" s="231"/>
      <c r="F7723" s="232"/>
      <c r="G7723" s="192" t="s">
        <v>0</v>
      </c>
      <c r="H7723" s="191">
        <v>0.31286059999999999</v>
      </c>
      <c r="I7723" s="190">
        <v>6.7</v>
      </c>
      <c r="J7723" s="189">
        <v>4.58</v>
      </c>
    </row>
    <row r="7724" spans="1:10" ht="14.25" customHeight="1" x14ac:dyDescent="0.25">
      <c r="A7724" s="192" t="s">
        <v>2631</v>
      </c>
      <c r="B7724" s="192" t="s">
        <v>2630</v>
      </c>
      <c r="C7724" s="192" t="s">
        <v>2719</v>
      </c>
      <c r="D7724" s="230" t="s">
        <v>2718</v>
      </c>
      <c r="E7724" s="231"/>
      <c r="F7724" s="232"/>
      <c r="G7724" s="192" t="s">
        <v>0</v>
      </c>
      <c r="H7724" s="191">
        <v>0.31286059999999999</v>
      </c>
      <c r="I7724" s="190">
        <v>8.93</v>
      </c>
      <c r="J7724" s="189">
        <v>6.11</v>
      </c>
    </row>
    <row r="7725" spans="1:10" ht="14.25" customHeight="1" x14ac:dyDescent="0.25">
      <c r="A7725" s="239" t="s">
        <v>2627</v>
      </c>
      <c r="B7725" s="240"/>
      <c r="C7725" s="240"/>
      <c r="D7725" s="240"/>
      <c r="E7725" s="241"/>
      <c r="F7725" s="188">
        <v>4.8899999999999997</v>
      </c>
      <c r="G7725" s="239" t="s">
        <v>2626</v>
      </c>
      <c r="H7725" s="240"/>
      <c r="I7725" s="241"/>
      <c r="J7725" s="188">
        <v>76.72</v>
      </c>
    </row>
    <row r="7726" spans="1:10" ht="14.25" customHeight="1" x14ac:dyDescent="0.25">
      <c r="A7726" s="239" t="s">
        <v>2625</v>
      </c>
      <c r="B7726" s="240"/>
      <c r="C7726" s="240"/>
      <c r="D7726" s="240"/>
      <c r="E7726" s="241"/>
      <c r="F7726" s="188">
        <v>5.8</v>
      </c>
      <c r="G7726" s="239" t="s">
        <v>2624</v>
      </c>
      <c r="H7726" s="240"/>
      <c r="I7726" s="241"/>
      <c r="J7726" s="188">
        <v>17.239999999999998</v>
      </c>
    </row>
    <row r="7727" spans="1:10" ht="14.25" customHeight="1" x14ac:dyDescent="0.25">
      <c r="A7727" s="239" t="s">
        <v>2623</v>
      </c>
      <c r="B7727" s="240"/>
      <c r="C7727" s="240"/>
      <c r="D7727" s="240"/>
      <c r="E7727" s="241"/>
      <c r="F7727" s="188">
        <v>10.69</v>
      </c>
      <c r="G7727" s="239" t="s">
        <v>2622</v>
      </c>
      <c r="H7727" s="240"/>
      <c r="I7727" s="241"/>
      <c r="J7727" s="188">
        <v>93.96</v>
      </c>
    </row>
    <row r="7728" spans="1:10" ht="22.9" customHeight="1" x14ac:dyDescent="0.25">
      <c r="A7728" s="196" t="s">
        <v>1012</v>
      </c>
      <c r="B7728" s="196" t="s">
        <v>2630</v>
      </c>
      <c r="C7728" s="196" t="s">
        <v>2830</v>
      </c>
      <c r="D7728" s="233" t="s">
        <v>1005</v>
      </c>
      <c r="E7728" s="234"/>
      <c r="F7728" s="234"/>
      <c r="G7728" s="234"/>
      <c r="H7728" s="234"/>
      <c r="I7728" s="235"/>
      <c r="J7728" s="196" t="s">
        <v>1</v>
      </c>
    </row>
    <row r="7729" spans="1:10" ht="14.25" customHeight="1" x14ac:dyDescent="0.25">
      <c r="A7729" s="195" t="s">
        <v>74</v>
      </c>
      <c r="B7729" s="195" t="s">
        <v>75</v>
      </c>
      <c r="C7729" s="195" t="s">
        <v>29</v>
      </c>
      <c r="D7729" s="236" t="s">
        <v>30</v>
      </c>
      <c r="E7729" s="237"/>
      <c r="F7729" s="238"/>
      <c r="G7729" s="195" t="s">
        <v>2635</v>
      </c>
      <c r="H7729" s="195" t="s">
        <v>1465</v>
      </c>
      <c r="I7729" s="194" t="s">
        <v>2634</v>
      </c>
      <c r="J7729" s="193" t="s">
        <v>76</v>
      </c>
    </row>
    <row r="7730" spans="1:10" ht="22.9" customHeight="1" x14ac:dyDescent="0.25">
      <c r="A7730" s="192" t="s">
        <v>2643</v>
      </c>
      <c r="B7730" s="192" t="s">
        <v>2630</v>
      </c>
      <c r="C7730" s="192" t="s">
        <v>2829</v>
      </c>
      <c r="D7730" s="230" t="s">
        <v>2238</v>
      </c>
      <c r="E7730" s="231"/>
      <c r="F7730" s="232"/>
      <c r="G7730" s="192" t="s">
        <v>1</v>
      </c>
      <c r="H7730" s="191">
        <v>1</v>
      </c>
      <c r="I7730" s="190">
        <v>16.267700000000001</v>
      </c>
      <c r="J7730" s="189">
        <v>16.27</v>
      </c>
    </row>
    <row r="7731" spans="1:10" ht="14.25" customHeight="1" x14ac:dyDescent="0.25">
      <c r="A7731" s="192" t="s">
        <v>2643</v>
      </c>
      <c r="B7731" s="192" t="s">
        <v>2630</v>
      </c>
      <c r="C7731" s="192" t="s">
        <v>2800</v>
      </c>
      <c r="D7731" s="230" t="s">
        <v>2366</v>
      </c>
      <c r="E7731" s="231"/>
      <c r="F7731" s="232"/>
      <c r="G7731" s="192" t="s">
        <v>1</v>
      </c>
      <c r="H7731" s="191">
        <v>4.5999999999999999E-2</v>
      </c>
      <c r="I7731" s="190">
        <v>15.255100000000001</v>
      </c>
      <c r="J7731" s="189">
        <v>0.7</v>
      </c>
    </row>
    <row r="7732" spans="1:10" ht="14.25" customHeight="1" x14ac:dyDescent="0.25">
      <c r="A7732" s="192" t="s">
        <v>2643</v>
      </c>
      <c r="B7732" s="192" t="s">
        <v>2630</v>
      </c>
      <c r="C7732" s="192" t="s">
        <v>2782</v>
      </c>
      <c r="D7732" s="230" t="s">
        <v>1928</v>
      </c>
      <c r="E7732" s="231"/>
      <c r="F7732" s="232"/>
      <c r="G7732" s="192" t="s">
        <v>1</v>
      </c>
      <c r="H7732" s="191">
        <v>1.0999999999999999E-2</v>
      </c>
      <c r="I7732" s="190">
        <v>52.967399999999998</v>
      </c>
      <c r="J7732" s="189">
        <v>0.57999999999999996</v>
      </c>
    </row>
    <row r="7733" spans="1:10" ht="14.25" customHeight="1" x14ac:dyDescent="0.25">
      <c r="A7733" s="192" t="s">
        <v>2643</v>
      </c>
      <c r="B7733" s="192" t="s">
        <v>2630</v>
      </c>
      <c r="C7733" s="192" t="s">
        <v>2776</v>
      </c>
      <c r="D7733" s="230" t="s">
        <v>2260</v>
      </c>
      <c r="E7733" s="231"/>
      <c r="F7733" s="232"/>
      <c r="G7733" s="192" t="s">
        <v>1</v>
      </c>
      <c r="H7733" s="191">
        <v>1.4E-2</v>
      </c>
      <c r="I7733" s="190">
        <v>1.4663999999999999</v>
      </c>
      <c r="J7733" s="189">
        <v>0.02</v>
      </c>
    </row>
    <row r="7734" spans="1:10" ht="14.25" customHeight="1" x14ac:dyDescent="0.25">
      <c r="A7734" s="192" t="s">
        <v>2631</v>
      </c>
      <c r="B7734" s="192" t="s">
        <v>2630</v>
      </c>
      <c r="C7734" s="192" t="s">
        <v>2723</v>
      </c>
      <c r="D7734" s="230" t="s">
        <v>2722</v>
      </c>
      <c r="E7734" s="231"/>
      <c r="F7734" s="232"/>
      <c r="G7734" s="192" t="s">
        <v>0</v>
      </c>
      <c r="H7734" s="191">
        <v>0.13329859999999999</v>
      </c>
      <c r="I7734" s="190">
        <v>6.7</v>
      </c>
      <c r="J7734" s="189">
        <v>1.95</v>
      </c>
    </row>
    <row r="7735" spans="1:10" ht="14.25" customHeight="1" x14ac:dyDescent="0.25">
      <c r="A7735" s="192" t="s">
        <v>2631</v>
      </c>
      <c r="B7735" s="192" t="s">
        <v>2630</v>
      </c>
      <c r="C7735" s="192" t="s">
        <v>2719</v>
      </c>
      <c r="D7735" s="230" t="s">
        <v>2718</v>
      </c>
      <c r="E7735" s="231"/>
      <c r="F7735" s="232"/>
      <c r="G7735" s="192" t="s">
        <v>0</v>
      </c>
      <c r="H7735" s="191">
        <v>0.13329859999999999</v>
      </c>
      <c r="I7735" s="190">
        <v>8.93</v>
      </c>
      <c r="J7735" s="189">
        <v>2.6</v>
      </c>
    </row>
    <row r="7736" spans="1:10" ht="14.25" customHeight="1" x14ac:dyDescent="0.25">
      <c r="A7736" s="239" t="s">
        <v>2627</v>
      </c>
      <c r="B7736" s="240"/>
      <c r="C7736" s="240"/>
      <c r="D7736" s="240"/>
      <c r="E7736" s="241"/>
      <c r="F7736" s="188">
        <v>2.08</v>
      </c>
      <c r="G7736" s="239" t="s">
        <v>2626</v>
      </c>
      <c r="H7736" s="240"/>
      <c r="I7736" s="241"/>
      <c r="J7736" s="188">
        <v>24.01</v>
      </c>
    </row>
    <row r="7737" spans="1:10" ht="14.25" customHeight="1" x14ac:dyDescent="0.25">
      <c r="A7737" s="239" t="s">
        <v>2625</v>
      </c>
      <c r="B7737" s="240"/>
      <c r="C7737" s="240"/>
      <c r="D7737" s="240"/>
      <c r="E7737" s="241"/>
      <c r="F7737" s="188">
        <v>2.48</v>
      </c>
      <c r="G7737" s="239" t="s">
        <v>2624</v>
      </c>
      <c r="H7737" s="240"/>
      <c r="I7737" s="241"/>
      <c r="J7737" s="188">
        <v>5.4</v>
      </c>
    </row>
    <row r="7738" spans="1:10" ht="14.25" customHeight="1" x14ac:dyDescent="0.25">
      <c r="A7738" s="239" t="s">
        <v>2623</v>
      </c>
      <c r="B7738" s="240"/>
      <c r="C7738" s="240"/>
      <c r="D7738" s="240"/>
      <c r="E7738" s="241"/>
      <c r="F7738" s="188">
        <v>4.5599999999999996</v>
      </c>
      <c r="G7738" s="239" t="s">
        <v>2622</v>
      </c>
      <c r="H7738" s="240"/>
      <c r="I7738" s="241"/>
      <c r="J7738" s="188">
        <v>29.41</v>
      </c>
    </row>
    <row r="7739" spans="1:10" ht="14.25" customHeight="1" x14ac:dyDescent="0.25">
      <c r="A7739" s="196" t="s">
        <v>1013</v>
      </c>
      <c r="B7739" s="196" t="s">
        <v>2630</v>
      </c>
      <c r="C7739" s="196" t="s">
        <v>2828</v>
      </c>
      <c r="D7739" s="233" t="s">
        <v>1014</v>
      </c>
      <c r="E7739" s="234"/>
      <c r="F7739" s="234"/>
      <c r="G7739" s="234"/>
      <c r="H7739" s="234"/>
      <c r="I7739" s="235"/>
      <c r="J7739" s="196" t="s">
        <v>1</v>
      </c>
    </row>
    <row r="7740" spans="1:10" ht="14.25" customHeight="1" x14ac:dyDescent="0.25">
      <c r="A7740" s="195" t="s">
        <v>74</v>
      </c>
      <c r="B7740" s="195" t="s">
        <v>75</v>
      </c>
      <c r="C7740" s="195" t="s">
        <v>29</v>
      </c>
      <c r="D7740" s="236" t="s">
        <v>30</v>
      </c>
      <c r="E7740" s="237"/>
      <c r="F7740" s="238"/>
      <c r="G7740" s="195" t="s">
        <v>2635</v>
      </c>
      <c r="H7740" s="195" t="s">
        <v>1465</v>
      </c>
      <c r="I7740" s="194" t="s">
        <v>2634</v>
      </c>
      <c r="J7740" s="193" t="s">
        <v>76</v>
      </c>
    </row>
    <row r="7741" spans="1:10" ht="14.25" customHeight="1" x14ac:dyDescent="0.25">
      <c r="A7741" s="192" t="s">
        <v>2643</v>
      </c>
      <c r="B7741" s="192" t="s">
        <v>2630</v>
      </c>
      <c r="C7741" s="192" t="s">
        <v>2784</v>
      </c>
      <c r="D7741" s="230" t="s">
        <v>1998</v>
      </c>
      <c r="E7741" s="231"/>
      <c r="F7741" s="232"/>
      <c r="G7741" s="192" t="s">
        <v>1</v>
      </c>
      <c r="H7741" s="191">
        <v>1.41E-2</v>
      </c>
      <c r="I7741" s="190">
        <v>46.745399999999997</v>
      </c>
      <c r="J7741" s="189">
        <v>0.66</v>
      </c>
    </row>
    <row r="7742" spans="1:10" ht="14.25" customHeight="1" x14ac:dyDescent="0.25">
      <c r="A7742" s="192" t="s">
        <v>2643</v>
      </c>
      <c r="B7742" s="192" t="s">
        <v>2630</v>
      </c>
      <c r="C7742" s="192" t="s">
        <v>2782</v>
      </c>
      <c r="D7742" s="230" t="s">
        <v>1928</v>
      </c>
      <c r="E7742" s="231"/>
      <c r="F7742" s="232"/>
      <c r="G7742" s="192" t="s">
        <v>1</v>
      </c>
      <c r="H7742" s="191">
        <v>1.6500000000000001E-2</v>
      </c>
      <c r="I7742" s="190">
        <v>52.967399999999998</v>
      </c>
      <c r="J7742" s="189">
        <v>0.87</v>
      </c>
    </row>
    <row r="7743" spans="1:10" ht="14.25" customHeight="1" x14ac:dyDescent="0.25">
      <c r="A7743" s="192" t="s">
        <v>2643</v>
      </c>
      <c r="B7743" s="192" t="s">
        <v>2630</v>
      </c>
      <c r="C7743" s="192" t="s">
        <v>2827</v>
      </c>
      <c r="D7743" s="230" t="s">
        <v>2586</v>
      </c>
      <c r="E7743" s="231"/>
      <c r="F7743" s="232"/>
      <c r="G7743" s="192" t="s">
        <v>1</v>
      </c>
      <c r="H7743" s="191">
        <v>1</v>
      </c>
      <c r="I7743" s="190">
        <v>3.3134999999999999</v>
      </c>
      <c r="J7743" s="189">
        <v>3.31</v>
      </c>
    </row>
    <row r="7744" spans="1:10" ht="14.25" customHeight="1" x14ac:dyDescent="0.25">
      <c r="A7744" s="192" t="s">
        <v>2643</v>
      </c>
      <c r="B7744" s="192" t="s">
        <v>2630</v>
      </c>
      <c r="C7744" s="192" t="s">
        <v>2776</v>
      </c>
      <c r="D7744" s="230" t="s">
        <v>2260</v>
      </c>
      <c r="E7744" s="231"/>
      <c r="F7744" s="232"/>
      <c r="G7744" s="192" t="s">
        <v>1</v>
      </c>
      <c r="H7744" s="191">
        <v>1.9699999999999999E-2</v>
      </c>
      <c r="I7744" s="190">
        <v>1.4663999999999999</v>
      </c>
      <c r="J7744" s="189">
        <v>0.03</v>
      </c>
    </row>
    <row r="7745" spans="1:10" ht="14.25" customHeight="1" x14ac:dyDescent="0.25">
      <c r="A7745" s="192" t="s">
        <v>2631</v>
      </c>
      <c r="B7745" s="192" t="s">
        <v>2630</v>
      </c>
      <c r="C7745" s="192" t="s">
        <v>2723</v>
      </c>
      <c r="D7745" s="230" t="s">
        <v>2722</v>
      </c>
      <c r="E7745" s="231"/>
      <c r="F7745" s="232"/>
      <c r="G7745" s="192" t="s">
        <v>0</v>
      </c>
      <c r="H7745" s="191">
        <v>9.4482399999999994E-2</v>
      </c>
      <c r="I7745" s="190">
        <v>6.7</v>
      </c>
      <c r="J7745" s="189">
        <v>1.38</v>
      </c>
    </row>
    <row r="7746" spans="1:10" ht="14.25" customHeight="1" x14ac:dyDescent="0.25">
      <c r="A7746" s="192" t="s">
        <v>2631</v>
      </c>
      <c r="B7746" s="192" t="s">
        <v>2630</v>
      </c>
      <c r="C7746" s="192" t="s">
        <v>2719</v>
      </c>
      <c r="D7746" s="230" t="s">
        <v>2718</v>
      </c>
      <c r="E7746" s="231"/>
      <c r="F7746" s="232"/>
      <c r="G7746" s="192" t="s">
        <v>0</v>
      </c>
      <c r="H7746" s="191">
        <v>9.4482399999999994E-2</v>
      </c>
      <c r="I7746" s="190">
        <v>8.93</v>
      </c>
      <c r="J7746" s="189">
        <v>1.84</v>
      </c>
    </row>
    <row r="7747" spans="1:10" ht="14.25" customHeight="1" x14ac:dyDescent="0.25">
      <c r="A7747" s="239" t="s">
        <v>2627</v>
      </c>
      <c r="B7747" s="240"/>
      <c r="C7747" s="240"/>
      <c r="D7747" s="240"/>
      <c r="E7747" s="241"/>
      <c r="F7747" s="188">
        <v>1.48</v>
      </c>
      <c r="G7747" s="239" t="s">
        <v>2626</v>
      </c>
      <c r="H7747" s="240"/>
      <c r="I7747" s="241"/>
      <c r="J7747" s="188">
        <v>9.44</v>
      </c>
    </row>
    <row r="7748" spans="1:10" ht="14.25" customHeight="1" x14ac:dyDescent="0.25">
      <c r="A7748" s="239" t="s">
        <v>2625</v>
      </c>
      <c r="B7748" s="240"/>
      <c r="C7748" s="240"/>
      <c r="D7748" s="240"/>
      <c r="E7748" s="241"/>
      <c r="F7748" s="188">
        <v>1.74</v>
      </c>
      <c r="G7748" s="239" t="s">
        <v>2624</v>
      </c>
      <c r="H7748" s="240"/>
      <c r="I7748" s="241"/>
      <c r="J7748" s="188">
        <v>2.12</v>
      </c>
    </row>
    <row r="7749" spans="1:10" ht="14.25" customHeight="1" x14ac:dyDescent="0.25">
      <c r="A7749" s="239" t="s">
        <v>2623</v>
      </c>
      <c r="B7749" s="240"/>
      <c r="C7749" s="240"/>
      <c r="D7749" s="240"/>
      <c r="E7749" s="241"/>
      <c r="F7749" s="188">
        <v>3.22</v>
      </c>
      <c r="G7749" s="239" t="s">
        <v>2622</v>
      </c>
      <c r="H7749" s="240"/>
      <c r="I7749" s="241"/>
      <c r="J7749" s="188">
        <v>11.56</v>
      </c>
    </row>
    <row r="7750" spans="1:10" ht="22.9" customHeight="1" x14ac:dyDescent="0.25">
      <c r="A7750" s="196" t="s">
        <v>1017</v>
      </c>
      <c r="B7750" s="196" t="s">
        <v>2630</v>
      </c>
      <c r="C7750" s="196" t="s">
        <v>2826</v>
      </c>
      <c r="D7750" s="233" t="s">
        <v>1018</v>
      </c>
      <c r="E7750" s="234"/>
      <c r="F7750" s="234"/>
      <c r="G7750" s="234"/>
      <c r="H7750" s="234"/>
      <c r="I7750" s="235"/>
      <c r="J7750" s="196" t="s">
        <v>1</v>
      </c>
    </row>
    <row r="7751" spans="1:10" ht="14.25" customHeight="1" x14ac:dyDescent="0.25">
      <c r="A7751" s="195" t="s">
        <v>74</v>
      </c>
      <c r="B7751" s="195" t="s">
        <v>75</v>
      </c>
      <c r="C7751" s="195" t="s">
        <v>29</v>
      </c>
      <c r="D7751" s="236" t="s">
        <v>30</v>
      </c>
      <c r="E7751" s="237"/>
      <c r="F7751" s="238"/>
      <c r="G7751" s="195" t="s">
        <v>2635</v>
      </c>
      <c r="H7751" s="195" t="s">
        <v>1465</v>
      </c>
      <c r="I7751" s="194" t="s">
        <v>2634</v>
      </c>
      <c r="J7751" s="193" t="s">
        <v>76</v>
      </c>
    </row>
    <row r="7752" spans="1:10" ht="14.25" customHeight="1" x14ac:dyDescent="0.25">
      <c r="A7752" s="192" t="s">
        <v>2643</v>
      </c>
      <c r="B7752" s="192" t="s">
        <v>2630</v>
      </c>
      <c r="C7752" s="192" t="s">
        <v>2800</v>
      </c>
      <c r="D7752" s="230" t="s">
        <v>2366</v>
      </c>
      <c r="E7752" s="231"/>
      <c r="F7752" s="232"/>
      <c r="G7752" s="192" t="s">
        <v>1</v>
      </c>
      <c r="H7752" s="191">
        <v>0.154</v>
      </c>
      <c r="I7752" s="190">
        <v>15.255100000000001</v>
      </c>
      <c r="J7752" s="189">
        <v>2.35</v>
      </c>
    </row>
    <row r="7753" spans="1:10" ht="14.25" customHeight="1" x14ac:dyDescent="0.25">
      <c r="A7753" s="192" t="s">
        <v>2643</v>
      </c>
      <c r="B7753" s="192" t="s">
        <v>2630</v>
      </c>
      <c r="C7753" s="192" t="s">
        <v>2783</v>
      </c>
      <c r="D7753" s="230" t="s">
        <v>2168</v>
      </c>
      <c r="E7753" s="231"/>
      <c r="F7753" s="232"/>
      <c r="G7753" s="192" t="s">
        <v>1</v>
      </c>
      <c r="H7753" s="191">
        <v>1</v>
      </c>
      <c r="I7753" s="190">
        <v>29.9268</v>
      </c>
      <c r="J7753" s="189">
        <v>29.93</v>
      </c>
    </row>
    <row r="7754" spans="1:10" ht="14.25" customHeight="1" x14ac:dyDescent="0.25">
      <c r="A7754" s="192" t="s">
        <v>2643</v>
      </c>
      <c r="B7754" s="192" t="s">
        <v>2630</v>
      </c>
      <c r="C7754" s="192" t="s">
        <v>2782</v>
      </c>
      <c r="D7754" s="230" t="s">
        <v>1928</v>
      </c>
      <c r="E7754" s="231"/>
      <c r="F7754" s="232"/>
      <c r="G7754" s="192" t="s">
        <v>1</v>
      </c>
      <c r="H7754" s="191">
        <v>4.1000000000000002E-2</v>
      </c>
      <c r="I7754" s="190">
        <v>52.967399999999998</v>
      </c>
      <c r="J7754" s="189">
        <v>2.17</v>
      </c>
    </row>
    <row r="7755" spans="1:10" ht="14.25" customHeight="1" x14ac:dyDescent="0.25">
      <c r="A7755" s="192" t="s">
        <v>2643</v>
      </c>
      <c r="B7755" s="192" t="s">
        <v>2630</v>
      </c>
      <c r="C7755" s="192" t="s">
        <v>2776</v>
      </c>
      <c r="D7755" s="230" t="s">
        <v>2260</v>
      </c>
      <c r="E7755" s="231"/>
      <c r="F7755" s="232"/>
      <c r="G7755" s="192" t="s">
        <v>1</v>
      </c>
      <c r="H7755" s="191">
        <v>2.8000000000000001E-2</v>
      </c>
      <c r="I7755" s="190">
        <v>1.4663999999999999</v>
      </c>
      <c r="J7755" s="189">
        <v>0.04</v>
      </c>
    </row>
    <row r="7756" spans="1:10" ht="14.25" customHeight="1" x14ac:dyDescent="0.25">
      <c r="A7756" s="192" t="s">
        <v>2631</v>
      </c>
      <c r="B7756" s="192" t="s">
        <v>2630</v>
      </c>
      <c r="C7756" s="192" t="s">
        <v>2723</v>
      </c>
      <c r="D7756" s="230" t="s">
        <v>2722</v>
      </c>
      <c r="E7756" s="231"/>
      <c r="F7756" s="232"/>
      <c r="G7756" s="192" t="s">
        <v>0</v>
      </c>
      <c r="H7756" s="191">
        <v>0.27088430000000002</v>
      </c>
      <c r="I7756" s="190">
        <v>6.7</v>
      </c>
      <c r="J7756" s="189">
        <v>3.97</v>
      </c>
    </row>
    <row r="7757" spans="1:10" ht="14.25" customHeight="1" x14ac:dyDescent="0.25">
      <c r="A7757" s="192" t="s">
        <v>2631</v>
      </c>
      <c r="B7757" s="192" t="s">
        <v>2630</v>
      </c>
      <c r="C7757" s="192" t="s">
        <v>2719</v>
      </c>
      <c r="D7757" s="230" t="s">
        <v>2718</v>
      </c>
      <c r="E7757" s="231"/>
      <c r="F7757" s="232"/>
      <c r="G7757" s="192" t="s">
        <v>0</v>
      </c>
      <c r="H7757" s="191">
        <v>0.27088430000000002</v>
      </c>
      <c r="I7757" s="190">
        <v>8.93</v>
      </c>
      <c r="J7757" s="189">
        <v>5.29</v>
      </c>
    </row>
    <row r="7758" spans="1:10" ht="14.25" customHeight="1" x14ac:dyDescent="0.25">
      <c r="A7758" s="239" t="s">
        <v>2627</v>
      </c>
      <c r="B7758" s="240"/>
      <c r="C7758" s="240"/>
      <c r="D7758" s="240"/>
      <c r="E7758" s="241"/>
      <c r="F7758" s="188">
        <v>4.2300000000000004</v>
      </c>
      <c r="G7758" s="239" t="s">
        <v>2626</v>
      </c>
      <c r="H7758" s="240"/>
      <c r="I7758" s="241"/>
      <c r="J7758" s="188">
        <v>47.58</v>
      </c>
    </row>
    <row r="7759" spans="1:10" ht="14.25" customHeight="1" x14ac:dyDescent="0.25">
      <c r="A7759" s="239" t="s">
        <v>2625</v>
      </c>
      <c r="B7759" s="240"/>
      <c r="C7759" s="240"/>
      <c r="D7759" s="240"/>
      <c r="E7759" s="241"/>
      <c r="F7759" s="188">
        <v>5.03</v>
      </c>
      <c r="G7759" s="239" t="s">
        <v>2624</v>
      </c>
      <c r="H7759" s="240"/>
      <c r="I7759" s="241"/>
      <c r="J7759" s="188">
        <v>10.69</v>
      </c>
    </row>
    <row r="7760" spans="1:10" ht="14.25" customHeight="1" x14ac:dyDescent="0.25">
      <c r="A7760" s="239" t="s">
        <v>2623</v>
      </c>
      <c r="B7760" s="240"/>
      <c r="C7760" s="240"/>
      <c r="D7760" s="240"/>
      <c r="E7760" s="241"/>
      <c r="F7760" s="188">
        <v>9.26</v>
      </c>
      <c r="G7760" s="239" t="s">
        <v>2622</v>
      </c>
      <c r="H7760" s="240"/>
      <c r="I7760" s="241"/>
      <c r="J7760" s="188">
        <v>58.27</v>
      </c>
    </row>
    <row r="7761" spans="1:10" ht="14.25" customHeight="1" x14ac:dyDescent="0.25">
      <c r="A7761" s="196" t="s">
        <v>1019</v>
      </c>
      <c r="B7761" s="196" t="s">
        <v>2630</v>
      </c>
      <c r="C7761" s="196" t="s">
        <v>2778</v>
      </c>
      <c r="D7761" s="233" t="s">
        <v>539</v>
      </c>
      <c r="E7761" s="234"/>
      <c r="F7761" s="234"/>
      <c r="G7761" s="234"/>
      <c r="H7761" s="234"/>
      <c r="I7761" s="235"/>
      <c r="J7761" s="196" t="s">
        <v>10</v>
      </c>
    </row>
    <row r="7762" spans="1:10" ht="14.25" customHeight="1" x14ac:dyDescent="0.25">
      <c r="A7762" s="195" t="s">
        <v>74</v>
      </c>
      <c r="B7762" s="195" t="s">
        <v>75</v>
      </c>
      <c r="C7762" s="195" t="s">
        <v>29</v>
      </c>
      <c r="D7762" s="236" t="s">
        <v>30</v>
      </c>
      <c r="E7762" s="237"/>
      <c r="F7762" s="238"/>
      <c r="G7762" s="195" t="s">
        <v>2635</v>
      </c>
      <c r="H7762" s="195" t="s">
        <v>1465</v>
      </c>
      <c r="I7762" s="194" t="s">
        <v>2634</v>
      </c>
      <c r="J7762" s="193" t="s">
        <v>76</v>
      </c>
    </row>
    <row r="7763" spans="1:10" ht="14.25" customHeight="1" x14ac:dyDescent="0.25">
      <c r="A7763" s="192" t="s">
        <v>2643</v>
      </c>
      <c r="B7763" s="192" t="s">
        <v>2630</v>
      </c>
      <c r="C7763" s="192" t="s">
        <v>2777</v>
      </c>
      <c r="D7763" s="230" t="s">
        <v>1914</v>
      </c>
      <c r="E7763" s="231"/>
      <c r="F7763" s="232"/>
      <c r="G7763" s="192" t="s">
        <v>10</v>
      </c>
      <c r="H7763" s="191">
        <v>1.0492999999999999</v>
      </c>
      <c r="I7763" s="190">
        <v>22.295200000000001</v>
      </c>
      <c r="J7763" s="189">
        <v>23.39</v>
      </c>
    </row>
    <row r="7764" spans="1:10" ht="14.25" customHeight="1" x14ac:dyDescent="0.25">
      <c r="A7764" s="192" t="s">
        <v>2643</v>
      </c>
      <c r="B7764" s="192" t="s">
        <v>2630</v>
      </c>
      <c r="C7764" s="192" t="s">
        <v>2776</v>
      </c>
      <c r="D7764" s="230" t="s">
        <v>2260</v>
      </c>
      <c r="E7764" s="231"/>
      <c r="F7764" s="232"/>
      <c r="G7764" s="192" t="s">
        <v>1</v>
      </c>
      <c r="H7764" s="191">
        <v>9.2999999999999992E-3</v>
      </c>
      <c r="I7764" s="190">
        <v>1.4663999999999999</v>
      </c>
      <c r="J7764" s="189">
        <v>0.01</v>
      </c>
    </row>
    <row r="7765" spans="1:10" ht="14.25" customHeight="1" x14ac:dyDescent="0.25">
      <c r="A7765" s="192" t="s">
        <v>2631</v>
      </c>
      <c r="B7765" s="192" t="s">
        <v>2630</v>
      </c>
      <c r="C7765" s="192" t="s">
        <v>2723</v>
      </c>
      <c r="D7765" s="230" t="s">
        <v>2722</v>
      </c>
      <c r="E7765" s="231"/>
      <c r="F7765" s="232"/>
      <c r="G7765" s="192" t="s">
        <v>0</v>
      </c>
      <c r="H7765" s="191">
        <v>7.3383500000000004E-2</v>
      </c>
      <c r="I7765" s="190">
        <v>6.7</v>
      </c>
      <c r="J7765" s="189">
        <v>1.08</v>
      </c>
    </row>
    <row r="7766" spans="1:10" ht="14.25" customHeight="1" x14ac:dyDescent="0.25">
      <c r="A7766" s="192" t="s">
        <v>2631</v>
      </c>
      <c r="B7766" s="192" t="s">
        <v>2630</v>
      </c>
      <c r="C7766" s="192" t="s">
        <v>2719</v>
      </c>
      <c r="D7766" s="230" t="s">
        <v>2718</v>
      </c>
      <c r="E7766" s="231"/>
      <c r="F7766" s="232"/>
      <c r="G7766" s="192" t="s">
        <v>0</v>
      </c>
      <c r="H7766" s="191">
        <v>7.3383500000000004E-2</v>
      </c>
      <c r="I7766" s="190">
        <v>8.93</v>
      </c>
      <c r="J7766" s="189">
        <v>1.43</v>
      </c>
    </row>
    <row r="7767" spans="1:10" ht="14.25" customHeight="1" x14ac:dyDescent="0.25">
      <c r="A7767" s="239" t="s">
        <v>2627</v>
      </c>
      <c r="B7767" s="240"/>
      <c r="C7767" s="240"/>
      <c r="D7767" s="240"/>
      <c r="E7767" s="241"/>
      <c r="F7767" s="188">
        <v>1.1499999999999999</v>
      </c>
      <c r="G7767" s="239" t="s">
        <v>2626</v>
      </c>
      <c r="H7767" s="240"/>
      <c r="I7767" s="241"/>
      <c r="J7767" s="188">
        <v>26.95</v>
      </c>
    </row>
    <row r="7768" spans="1:10" ht="14.25" customHeight="1" x14ac:dyDescent="0.25">
      <c r="A7768" s="239" t="s">
        <v>2625</v>
      </c>
      <c r="B7768" s="240"/>
      <c r="C7768" s="240"/>
      <c r="D7768" s="240"/>
      <c r="E7768" s="241"/>
      <c r="F7768" s="188">
        <v>1.36</v>
      </c>
      <c r="G7768" s="239" t="s">
        <v>2624</v>
      </c>
      <c r="H7768" s="240"/>
      <c r="I7768" s="241"/>
      <c r="J7768" s="188">
        <v>6.06</v>
      </c>
    </row>
    <row r="7769" spans="1:10" ht="14.25" customHeight="1" x14ac:dyDescent="0.25">
      <c r="A7769" s="239" t="s">
        <v>2623</v>
      </c>
      <c r="B7769" s="240"/>
      <c r="C7769" s="240"/>
      <c r="D7769" s="240"/>
      <c r="E7769" s="241"/>
      <c r="F7769" s="188">
        <v>2.5099999999999998</v>
      </c>
      <c r="G7769" s="239" t="s">
        <v>2622</v>
      </c>
      <c r="H7769" s="240"/>
      <c r="I7769" s="241"/>
      <c r="J7769" s="188">
        <v>33.01</v>
      </c>
    </row>
    <row r="7770" spans="1:10" ht="14.25" customHeight="1" x14ac:dyDescent="0.25">
      <c r="A7770" s="196" t="s">
        <v>1020</v>
      </c>
      <c r="B7770" s="196" t="s">
        <v>2642</v>
      </c>
      <c r="C7770" s="196" t="s">
        <v>2792</v>
      </c>
      <c r="D7770" s="233" t="s">
        <v>1021</v>
      </c>
      <c r="E7770" s="234"/>
      <c r="F7770" s="234"/>
      <c r="G7770" s="234"/>
      <c r="H7770" s="234"/>
      <c r="I7770" s="235"/>
      <c r="J7770" s="196" t="s">
        <v>1</v>
      </c>
    </row>
    <row r="7771" spans="1:10" ht="14.25" customHeight="1" x14ac:dyDescent="0.25">
      <c r="A7771" s="195" t="s">
        <v>74</v>
      </c>
      <c r="B7771" s="195" t="s">
        <v>75</v>
      </c>
      <c r="C7771" s="195" t="s">
        <v>29</v>
      </c>
      <c r="D7771" s="236" t="s">
        <v>30</v>
      </c>
      <c r="E7771" s="237"/>
      <c r="F7771" s="238"/>
      <c r="G7771" s="195" t="s">
        <v>2635</v>
      </c>
      <c r="H7771" s="195" t="s">
        <v>1465</v>
      </c>
      <c r="I7771" s="194" t="s">
        <v>2634</v>
      </c>
      <c r="J7771" s="193" t="s">
        <v>76</v>
      </c>
    </row>
    <row r="7772" spans="1:10" ht="14.25" customHeight="1" x14ac:dyDescent="0.25">
      <c r="A7772" s="192" t="s">
        <v>2643</v>
      </c>
      <c r="B7772" s="192" t="s">
        <v>2642</v>
      </c>
      <c r="C7772" s="192" t="s">
        <v>2507</v>
      </c>
      <c r="D7772" s="230" t="s">
        <v>2508</v>
      </c>
      <c r="E7772" s="231"/>
      <c r="F7772" s="232"/>
      <c r="G7772" s="192" t="s">
        <v>10</v>
      </c>
      <c r="H7772" s="191">
        <v>3.46</v>
      </c>
      <c r="I7772" s="190">
        <v>0.29980000000000001</v>
      </c>
      <c r="J7772" s="189">
        <v>1.04</v>
      </c>
    </row>
    <row r="7773" spans="1:10" ht="14.25" customHeight="1" x14ac:dyDescent="0.25">
      <c r="A7773" s="192" t="s">
        <v>2643</v>
      </c>
      <c r="B7773" s="192" t="s">
        <v>2642</v>
      </c>
      <c r="C7773" s="192" t="s">
        <v>2164</v>
      </c>
      <c r="D7773" s="230" t="s">
        <v>2165</v>
      </c>
      <c r="E7773" s="231"/>
      <c r="F7773" s="232"/>
      <c r="G7773" s="192" t="s">
        <v>1606</v>
      </c>
      <c r="H7773" s="191">
        <v>4.5999999999999999E-2</v>
      </c>
      <c r="I7773" s="190">
        <v>35.711300000000001</v>
      </c>
      <c r="J7773" s="189">
        <v>1.64</v>
      </c>
    </row>
    <row r="7774" spans="1:10" ht="14.25" customHeight="1" x14ac:dyDescent="0.25">
      <c r="A7774" s="192" t="s">
        <v>2643</v>
      </c>
      <c r="B7774" s="192" t="s">
        <v>2642</v>
      </c>
      <c r="C7774" s="192" t="s">
        <v>2138</v>
      </c>
      <c r="D7774" s="230" t="s">
        <v>2139</v>
      </c>
      <c r="E7774" s="231"/>
      <c r="F7774" s="232"/>
      <c r="G7774" s="192" t="s">
        <v>1</v>
      </c>
      <c r="H7774" s="191">
        <v>1</v>
      </c>
      <c r="I7774" s="190">
        <v>23.9803</v>
      </c>
      <c r="J7774" s="189">
        <v>23.98</v>
      </c>
    </row>
    <row r="7775" spans="1:10" ht="14.25" customHeight="1" x14ac:dyDescent="0.25">
      <c r="A7775" s="192" t="s">
        <v>2643</v>
      </c>
      <c r="B7775" s="192" t="s">
        <v>2630</v>
      </c>
      <c r="C7775" s="192" t="s">
        <v>2791</v>
      </c>
      <c r="D7775" s="230" t="s">
        <v>2158</v>
      </c>
      <c r="E7775" s="231"/>
      <c r="F7775" s="232"/>
      <c r="G7775" s="192" t="s">
        <v>1</v>
      </c>
      <c r="H7775" s="191">
        <v>0.38</v>
      </c>
      <c r="I7775" s="190">
        <v>6.0761000000000003</v>
      </c>
      <c r="J7775" s="189">
        <v>2.31</v>
      </c>
    </row>
    <row r="7776" spans="1:10" ht="14.25" customHeight="1" x14ac:dyDescent="0.25">
      <c r="A7776" s="192" t="s">
        <v>2631</v>
      </c>
      <c r="B7776" s="192" t="s">
        <v>2630</v>
      </c>
      <c r="C7776" s="192" t="s">
        <v>2723</v>
      </c>
      <c r="D7776" s="230" t="s">
        <v>2722</v>
      </c>
      <c r="E7776" s="231"/>
      <c r="F7776" s="232"/>
      <c r="G7776" s="192" t="s">
        <v>0</v>
      </c>
      <c r="H7776" s="191">
        <v>0.20354169999999999</v>
      </c>
      <c r="I7776" s="190">
        <v>6.7</v>
      </c>
      <c r="J7776" s="189">
        <v>2.98</v>
      </c>
    </row>
    <row r="7777" spans="1:10" ht="14.25" customHeight="1" x14ac:dyDescent="0.25">
      <c r="A7777" s="192" t="s">
        <v>2631</v>
      </c>
      <c r="B7777" s="192" t="s">
        <v>2630</v>
      </c>
      <c r="C7777" s="192" t="s">
        <v>2719</v>
      </c>
      <c r="D7777" s="230" t="s">
        <v>2718</v>
      </c>
      <c r="E7777" s="231"/>
      <c r="F7777" s="232"/>
      <c r="G7777" s="192" t="s">
        <v>0</v>
      </c>
      <c r="H7777" s="191">
        <v>0.20354169999999999</v>
      </c>
      <c r="I7777" s="190">
        <v>8.93</v>
      </c>
      <c r="J7777" s="189">
        <v>3.97</v>
      </c>
    </row>
    <row r="7778" spans="1:10" ht="14.25" customHeight="1" x14ac:dyDescent="0.25">
      <c r="A7778" s="239" t="s">
        <v>2627</v>
      </c>
      <c r="B7778" s="240"/>
      <c r="C7778" s="240"/>
      <c r="D7778" s="240"/>
      <c r="E7778" s="241"/>
      <c r="F7778" s="188">
        <v>3.18</v>
      </c>
      <c r="G7778" s="239" t="s">
        <v>2626</v>
      </c>
      <c r="H7778" s="240"/>
      <c r="I7778" s="241"/>
      <c r="J7778" s="188">
        <v>38.799999999999997</v>
      </c>
    </row>
    <row r="7779" spans="1:10" ht="14.25" customHeight="1" x14ac:dyDescent="0.25">
      <c r="A7779" s="239" t="s">
        <v>2625</v>
      </c>
      <c r="B7779" s="240"/>
      <c r="C7779" s="240"/>
      <c r="D7779" s="240"/>
      <c r="E7779" s="241"/>
      <c r="F7779" s="188">
        <v>3.77</v>
      </c>
      <c r="G7779" s="239" t="s">
        <v>2624</v>
      </c>
      <c r="H7779" s="240"/>
      <c r="I7779" s="241"/>
      <c r="J7779" s="188">
        <v>8.7200000000000006</v>
      </c>
    </row>
    <row r="7780" spans="1:10" ht="14.25" customHeight="1" x14ac:dyDescent="0.25">
      <c r="A7780" s="239" t="s">
        <v>2623</v>
      </c>
      <c r="B7780" s="240"/>
      <c r="C7780" s="240"/>
      <c r="D7780" s="240"/>
      <c r="E7780" s="241"/>
      <c r="F7780" s="188">
        <v>6.95</v>
      </c>
      <c r="G7780" s="239" t="s">
        <v>2622</v>
      </c>
      <c r="H7780" s="240"/>
      <c r="I7780" s="241"/>
      <c r="J7780" s="188">
        <v>47.52</v>
      </c>
    </row>
    <row r="7781" spans="1:10" ht="14.25" customHeight="1" x14ac:dyDescent="0.25">
      <c r="A7781" s="196" t="s">
        <v>1024</v>
      </c>
      <c r="B7781" s="196" t="s">
        <v>2630</v>
      </c>
      <c r="C7781" s="196" t="s">
        <v>2825</v>
      </c>
      <c r="D7781" s="233" t="s">
        <v>540</v>
      </c>
      <c r="E7781" s="234"/>
      <c r="F7781" s="234"/>
      <c r="G7781" s="234"/>
      <c r="H7781" s="234"/>
      <c r="I7781" s="235"/>
      <c r="J7781" s="196" t="s">
        <v>10</v>
      </c>
    </row>
    <row r="7782" spans="1:10" ht="13.9" customHeight="1" x14ac:dyDescent="0.25"/>
    <row r="7783" spans="1:10" ht="11.25" customHeight="1" x14ac:dyDescent="0.25">
      <c r="A7783" s="242" t="s">
        <v>2621</v>
      </c>
      <c r="B7783" s="242"/>
      <c r="C7783" s="242"/>
      <c r="D7783" s="242"/>
      <c r="E7783" s="242"/>
      <c r="F7783" s="242"/>
      <c r="G7783" s="242"/>
      <c r="H7783" s="242"/>
      <c r="I7783" s="242"/>
      <c r="J7783" s="242"/>
    </row>
    <row r="7784" spans="1:10" ht="11.25" customHeight="1" x14ac:dyDescent="0.25">
      <c r="A7784" s="242" t="s">
        <v>2620</v>
      </c>
      <c r="B7784" s="242"/>
      <c r="C7784" s="242"/>
      <c r="D7784" s="242"/>
      <c r="E7784" s="242"/>
      <c r="F7784" s="242"/>
      <c r="G7784" s="242"/>
      <c r="H7784" s="242"/>
      <c r="I7784" s="242"/>
      <c r="J7784" s="242"/>
    </row>
    <row r="7785" spans="1:10" ht="11.25" customHeight="1" x14ac:dyDescent="0.25">
      <c r="A7785" s="242" t="s">
        <v>2619</v>
      </c>
      <c r="B7785" s="242"/>
      <c r="C7785" s="242"/>
      <c r="D7785" s="242"/>
      <c r="E7785" s="242"/>
      <c r="F7785" s="242"/>
      <c r="G7785" s="242"/>
      <c r="H7785" s="242"/>
      <c r="I7785" s="242"/>
      <c r="J7785" s="242"/>
    </row>
    <row r="7786" spans="1:10" ht="70.900000000000006" customHeight="1" x14ac:dyDescent="0.25"/>
    <row r="7787" spans="1:10" ht="14.25" customHeight="1" x14ac:dyDescent="0.25">
      <c r="A7787" s="210" t="s">
        <v>2673</v>
      </c>
      <c r="B7787" s="211"/>
      <c r="C7787" s="211"/>
      <c r="D7787" s="211"/>
      <c r="E7787" s="211"/>
      <c r="F7787" s="211"/>
      <c r="G7787" s="211"/>
      <c r="H7787" s="211"/>
      <c r="I7787" s="211"/>
      <c r="J7787" s="212"/>
    </row>
    <row r="7788" spans="1:10" ht="14.25" customHeight="1" x14ac:dyDescent="0.25">
      <c r="A7788" s="200" t="s">
        <v>2672</v>
      </c>
      <c r="B7788" s="213" t="s">
        <v>77</v>
      </c>
      <c r="C7788" s="214"/>
      <c r="D7788" s="214"/>
      <c r="E7788" s="214"/>
      <c r="F7788" s="214"/>
      <c r="G7788" s="214"/>
      <c r="H7788" s="215"/>
      <c r="I7788" s="197" t="s">
        <v>2671</v>
      </c>
      <c r="J7788" s="192" t="s">
        <v>2824</v>
      </c>
    </row>
    <row r="7789" spans="1:10" ht="14.25" customHeight="1" x14ac:dyDescent="0.25">
      <c r="A7789" s="200" t="s">
        <v>81</v>
      </c>
      <c r="B7789" s="213" t="s">
        <v>85</v>
      </c>
      <c r="C7789" s="214"/>
      <c r="D7789" s="214"/>
      <c r="E7789" s="214"/>
      <c r="F7789" s="214"/>
      <c r="G7789" s="214"/>
      <c r="H7789" s="215"/>
      <c r="I7789" s="197" t="s">
        <v>2669</v>
      </c>
      <c r="J7789" s="202">
        <v>45477</v>
      </c>
    </row>
    <row r="7790" spans="1:10" ht="14.25" customHeight="1" x14ac:dyDescent="0.25">
      <c r="A7790" s="199" t="s">
        <v>2668</v>
      </c>
      <c r="B7790" s="213" t="s">
        <v>2667</v>
      </c>
      <c r="C7790" s="214"/>
      <c r="D7790" s="214"/>
      <c r="E7790" s="214"/>
      <c r="F7790" s="214"/>
      <c r="G7790" s="214"/>
      <c r="H7790" s="215"/>
      <c r="I7790" s="216" t="s">
        <v>2666</v>
      </c>
      <c r="J7790" s="217"/>
    </row>
    <row r="7791" spans="1:10" ht="14.25" customHeight="1" x14ac:dyDescent="0.25">
      <c r="A7791" s="218" t="s">
        <v>2665</v>
      </c>
      <c r="B7791" s="221" t="s">
        <v>2664</v>
      </c>
      <c r="C7791" s="222"/>
      <c r="D7791" s="222"/>
      <c r="E7791" s="222"/>
      <c r="F7791" s="222"/>
      <c r="G7791" s="222"/>
      <c r="H7791" s="223"/>
      <c r="I7791" s="197" t="s">
        <v>2663</v>
      </c>
      <c r="J7791" s="192" t="s">
        <v>2662</v>
      </c>
    </row>
    <row r="7792" spans="1:10" ht="14.25" customHeight="1" x14ac:dyDescent="0.25">
      <c r="A7792" s="219"/>
      <c r="B7792" s="224"/>
      <c r="C7792" s="225"/>
      <c r="D7792" s="225"/>
      <c r="E7792" s="225"/>
      <c r="F7792" s="225"/>
      <c r="G7792" s="225"/>
      <c r="H7792" s="226"/>
      <c r="I7792" s="198" t="s">
        <v>2661</v>
      </c>
      <c r="J7792" s="192" t="s">
        <v>2660</v>
      </c>
    </row>
    <row r="7793" spans="1:10" ht="14.25" customHeight="1" x14ac:dyDescent="0.25">
      <c r="A7793" s="219"/>
      <c r="B7793" s="224"/>
      <c r="C7793" s="225"/>
      <c r="D7793" s="225"/>
      <c r="E7793" s="225"/>
      <c r="F7793" s="225"/>
      <c r="G7793" s="225"/>
      <c r="H7793" s="226"/>
      <c r="I7793" s="216" t="s">
        <v>27</v>
      </c>
      <c r="J7793" s="217"/>
    </row>
    <row r="7794" spans="1:10" ht="14.25" customHeight="1" x14ac:dyDescent="0.25">
      <c r="A7794" s="219"/>
      <c r="B7794" s="227"/>
      <c r="C7794" s="228"/>
      <c r="D7794" s="228"/>
      <c r="E7794" s="228"/>
      <c r="F7794" s="228"/>
      <c r="G7794" s="228"/>
      <c r="H7794" s="229"/>
      <c r="I7794" s="197" t="s">
        <v>2659</v>
      </c>
      <c r="J7794" s="192" t="s">
        <v>2658</v>
      </c>
    </row>
    <row r="7795" spans="1:10" ht="14.25" customHeight="1" x14ac:dyDescent="0.25">
      <c r="A7795" s="220"/>
      <c r="B7795" s="230" t="s">
        <v>2383</v>
      </c>
      <c r="C7795" s="231"/>
      <c r="D7795" s="232"/>
      <c r="E7795" s="230" t="s">
        <v>2383</v>
      </c>
      <c r="F7795" s="231"/>
      <c r="G7795" s="231"/>
      <c r="H7795" s="232"/>
      <c r="I7795" s="197" t="s">
        <v>2657</v>
      </c>
      <c r="J7795" s="192" t="s">
        <v>2383</v>
      </c>
    </row>
    <row r="7796" spans="1:10" ht="14.25" customHeight="1" x14ac:dyDescent="0.25">
      <c r="A7796" s="197" t="s">
        <v>2656</v>
      </c>
      <c r="B7796" s="230" t="s">
        <v>2655</v>
      </c>
      <c r="C7796" s="231"/>
      <c r="D7796" s="231"/>
      <c r="E7796" s="231"/>
      <c r="F7796" s="231"/>
      <c r="G7796" s="231"/>
      <c r="H7796" s="231"/>
      <c r="I7796" s="231"/>
      <c r="J7796" s="232"/>
    </row>
    <row r="7797" spans="1:10" ht="14.25" customHeight="1" x14ac:dyDescent="0.25">
      <c r="A7797" s="195" t="s">
        <v>74</v>
      </c>
      <c r="B7797" s="195" t="s">
        <v>75</v>
      </c>
      <c r="C7797" s="195" t="s">
        <v>29</v>
      </c>
      <c r="D7797" s="236" t="s">
        <v>30</v>
      </c>
      <c r="E7797" s="237"/>
      <c r="F7797" s="238"/>
      <c r="G7797" s="195" t="s">
        <v>2635</v>
      </c>
      <c r="H7797" s="195" t="s">
        <v>1465</v>
      </c>
      <c r="I7797" s="194" t="s">
        <v>2634</v>
      </c>
      <c r="J7797" s="193" t="s">
        <v>76</v>
      </c>
    </row>
    <row r="7798" spans="1:10" ht="14.25" customHeight="1" x14ac:dyDescent="0.25">
      <c r="A7798" s="192" t="s">
        <v>2643</v>
      </c>
      <c r="B7798" s="192" t="s">
        <v>2630</v>
      </c>
      <c r="C7798" s="192" t="s">
        <v>2823</v>
      </c>
      <c r="D7798" s="230" t="s">
        <v>1846</v>
      </c>
      <c r="E7798" s="231"/>
      <c r="F7798" s="232"/>
      <c r="G7798" s="192" t="s">
        <v>10</v>
      </c>
      <c r="H7798" s="191">
        <v>1.0492999999999999</v>
      </c>
      <c r="I7798" s="190">
        <v>36.942700000000002</v>
      </c>
      <c r="J7798" s="189">
        <v>38.76</v>
      </c>
    </row>
    <row r="7799" spans="1:10" ht="14.25" customHeight="1" x14ac:dyDescent="0.25">
      <c r="A7799" s="192" t="s">
        <v>2643</v>
      </c>
      <c r="B7799" s="192" t="s">
        <v>2630</v>
      </c>
      <c r="C7799" s="192" t="s">
        <v>2776</v>
      </c>
      <c r="D7799" s="230" t="s">
        <v>2260</v>
      </c>
      <c r="E7799" s="231"/>
      <c r="F7799" s="232"/>
      <c r="G7799" s="192" t="s">
        <v>1</v>
      </c>
      <c r="H7799" s="191">
        <v>1.15E-2</v>
      </c>
      <c r="I7799" s="190">
        <v>1.4663999999999999</v>
      </c>
      <c r="J7799" s="189">
        <v>0.02</v>
      </c>
    </row>
    <row r="7800" spans="1:10" ht="14.25" customHeight="1" x14ac:dyDescent="0.25">
      <c r="A7800" s="192" t="s">
        <v>2631</v>
      </c>
      <c r="B7800" s="192" t="s">
        <v>2630</v>
      </c>
      <c r="C7800" s="192" t="s">
        <v>2723</v>
      </c>
      <c r="D7800" s="230" t="s">
        <v>2722</v>
      </c>
      <c r="E7800" s="231"/>
      <c r="F7800" s="232"/>
      <c r="G7800" s="192" t="s">
        <v>0</v>
      </c>
      <c r="H7800" s="191">
        <v>0.1098669</v>
      </c>
      <c r="I7800" s="190">
        <v>6.7</v>
      </c>
      <c r="J7800" s="189">
        <v>1.61</v>
      </c>
    </row>
    <row r="7801" spans="1:10" ht="14.25" customHeight="1" x14ac:dyDescent="0.25">
      <c r="A7801" s="192" t="s">
        <v>2631</v>
      </c>
      <c r="B7801" s="192" t="s">
        <v>2630</v>
      </c>
      <c r="C7801" s="192" t="s">
        <v>2719</v>
      </c>
      <c r="D7801" s="230" t="s">
        <v>2718</v>
      </c>
      <c r="E7801" s="231"/>
      <c r="F7801" s="232"/>
      <c r="G7801" s="192" t="s">
        <v>0</v>
      </c>
      <c r="H7801" s="191">
        <v>0.1098669</v>
      </c>
      <c r="I7801" s="190">
        <v>8.93</v>
      </c>
      <c r="J7801" s="189">
        <v>2.15</v>
      </c>
    </row>
    <row r="7802" spans="1:10" ht="14.25" customHeight="1" x14ac:dyDescent="0.25">
      <c r="A7802" s="239" t="s">
        <v>2627</v>
      </c>
      <c r="B7802" s="240"/>
      <c r="C7802" s="240"/>
      <c r="D7802" s="240"/>
      <c r="E7802" s="241"/>
      <c r="F7802" s="188">
        <v>1.72</v>
      </c>
      <c r="G7802" s="239" t="s">
        <v>2626</v>
      </c>
      <c r="H7802" s="240"/>
      <c r="I7802" s="241"/>
      <c r="J7802" s="188">
        <v>44.09</v>
      </c>
    </row>
    <row r="7803" spans="1:10" ht="14.25" customHeight="1" x14ac:dyDescent="0.25">
      <c r="A7803" s="239" t="s">
        <v>2625</v>
      </c>
      <c r="B7803" s="240"/>
      <c r="C7803" s="240"/>
      <c r="D7803" s="240"/>
      <c r="E7803" s="241"/>
      <c r="F7803" s="188">
        <v>2.04</v>
      </c>
      <c r="G7803" s="239" t="s">
        <v>2624</v>
      </c>
      <c r="H7803" s="240"/>
      <c r="I7803" s="241"/>
      <c r="J7803" s="188">
        <v>9.91</v>
      </c>
    </row>
    <row r="7804" spans="1:10" ht="14.25" customHeight="1" x14ac:dyDescent="0.25">
      <c r="A7804" s="239" t="s">
        <v>2623</v>
      </c>
      <c r="B7804" s="240"/>
      <c r="C7804" s="240"/>
      <c r="D7804" s="240"/>
      <c r="E7804" s="241"/>
      <c r="F7804" s="188">
        <v>3.76</v>
      </c>
      <c r="G7804" s="239" t="s">
        <v>2622</v>
      </c>
      <c r="H7804" s="240"/>
      <c r="I7804" s="241"/>
      <c r="J7804" s="188">
        <v>54</v>
      </c>
    </row>
    <row r="7805" spans="1:10" ht="22.9" customHeight="1" x14ac:dyDescent="0.25">
      <c r="A7805" s="196" t="s">
        <v>1025</v>
      </c>
      <c r="B7805" s="196" t="s">
        <v>2630</v>
      </c>
      <c r="C7805" s="196" t="s">
        <v>2822</v>
      </c>
      <c r="D7805" s="233" t="s">
        <v>1026</v>
      </c>
      <c r="E7805" s="234"/>
      <c r="F7805" s="234"/>
      <c r="G7805" s="234"/>
      <c r="H7805" s="234"/>
      <c r="I7805" s="235"/>
      <c r="J7805" s="196" t="s">
        <v>1</v>
      </c>
    </row>
    <row r="7806" spans="1:10" ht="14.25" customHeight="1" x14ac:dyDescent="0.25">
      <c r="A7806" s="195" t="s">
        <v>74</v>
      </c>
      <c r="B7806" s="195" t="s">
        <v>75</v>
      </c>
      <c r="C7806" s="195" t="s">
        <v>29</v>
      </c>
      <c r="D7806" s="236" t="s">
        <v>30</v>
      </c>
      <c r="E7806" s="237"/>
      <c r="F7806" s="238"/>
      <c r="G7806" s="195" t="s">
        <v>2635</v>
      </c>
      <c r="H7806" s="195" t="s">
        <v>1465</v>
      </c>
      <c r="I7806" s="194" t="s">
        <v>2634</v>
      </c>
      <c r="J7806" s="193" t="s">
        <v>76</v>
      </c>
    </row>
    <row r="7807" spans="1:10" ht="14.25" customHeight="1" x14ac:dyDescent="0.25">
      <c r="A7807" s="192" t="s">
        <v>2643</v>
      </c>
      <c r="B7807" s="192" t="s">
        <v>2630</v>
      </c>
      <c r="C7807" s="192" t="s">
        <v>2821</v>
      </c>
      <c r="D7807" s="230" t="s">
        <v>1884</v>
      </c>
      <c r="E7807" s="231"/>
      <c r="F7807" s="232"/>
      <c r="G7807" s="192" t="s">
        <v>1</v>
      </c>
      <c r="H7807" s="191">
        <v>1</v>
      </c>
      <c r="I7807" s="190">
        <v>187.46789999999999</v>
      </c>
      <c r="J7807" s="189">
        <v>187.47</v>
      </c>
    </row>
    <row r="7808" spans="1:10" ht="14.25" customHeight="1" x14ac:dyDescent="0.25">
      <c r="A7808" s="192" t="s">
        <v>2643</v>
      </c>
      <c r="B7808" s="192" t="s">
        <v>2630</v>
      </c>
      <c r="C7808" s="192" t="s">
        <v>2800</v>
      </c>
      <c r="D7808" s="230" t="s">
        <v>2366</v>
      </c>
      <c r="E7808" s="231"/>
      <c r="F7808" s="232"/>
      <c r="G7808" s="192" t="s">
        <v>1</v>
      </c>
      <c r="H7808" s="191">
        <v>0.19400000000000001</v>
      </c>
      <c r="I7808" s="190">
        <v>15.255100000000001</v>
      </c>
      <c r="J7808" s="189">
        <v>2.96</v>
      </c>
    </row>
    <row r="7809" spans="1:10" ht="14.25" customHeight="1" x14ac:dyDescent="0.25">
      <c r="A7809" s="192" t="s">
        <v>2643</v>
      </c>
      <c r="B7809" s="192" t="s">
        <v>2630</v>
      </c>
      <c r="C7809" s="192" t="s">
        <v>2782</v>
      </c>
      <c r="D7809" s="230" t="s">
        <v>1928</v>
      </c>
      <c r="E7809" s="231"/>
      <c r="F7809" s="232"/>
      <c r="G7809" s="192" t="s">
        <v>1</v>
      </c>
      <c r="H7809" s="191">
        <v>5.1999999999999998E-2</v>
      </c>
      <c r="I7809" s="190">
        <v>52.967399999999998</v>
      </c>
      <c r="J7809" s="189">
        <v>2.75</v>
      </c>
    </row>
    <row r="7810" spans="1:10" ht="14.25" customHeight="1" x14ac:dyDescent="0.25">
      <c r="A7810" s="192" t="s">
        <v>2643</v>
      </c>
      <c r="B7810" s="192" t="s">
        <v>2630</v>
      </c>
      <c r="C7810" s="192" t="s">
        <v>2776</v>
      </c>
      <c r="D7810" s="230" t="s">
        <v>2260</v>
      </c>
      <c r="E7810" s="231"/>
      <c r="F7810" s="232"/>
      <c r="G7810" s="192" t="s">
        <v>1</v>
      </c>
      <c r="H7810" s="191">
        <v>3.1E-2</v>
      </c>
      <c r="I7810" s="190">
        <v>1.4663999999999999</v>
      </c>
      <c r="J7810" s="189">
        <v>0.05</v>
      </c>
    </row>
    <row r="7811" spans="1:10" ht="14.25" customHeight="1" x14ac:dyDescent="0.25">
      <c r="A7811" s="192" t="s">
        <v>2631</v>
      </c>
      <c r="B7811" s="192" t="s">
        <v>2630</v>
      </c>
      <c r="C7811" s="192" t="s">
        <v>2723</v>
      </c>
      <c r="D7811" s="230" t="s">
        <v>2722</v>
      </c>
      <c r="E7811" s="231"/>
      <c r="F7811" s="232"/>
      <c r="G7811" s="192" t="s">
        <v>0</v>
      </c>
      <c r="H7811" s="191">
        <v>0.59520220000000001</v>
      </c>
      <c r="I7811" s="190">
        <v>6.7</v>
      </c>
      <c r="J7811" s="189">
        <v>8.7200000000000006</v>
      </c>
    </row>
    <row r="7812" spans="1:10" ht="14.25" customHeight="1" x14ac:dyDescent="0.25">
      <c r="A7812" s="192" t="s">
        <v>2631</v>
      </c>
      <c r="B7812" s="192" t="s">
        <v>2630</v>
      </c>
      <c r="C7812" s="192" t="s">
        <v>2719</v>
      </c>
      <c r="D7812" s="230" t="s">
        <v>2718</v>
      </c>
      <c r="E7812" s="231"/>
      <c r="F7812" s="232"/>
      <c r="G7812" s="192" t="s">
        <v>0</v>
      </c>
      <c r="H7812" s="191">
        <v>0.59520220000000001</v>
      </c>
      <c r="I7812" s="190">
        <v>8.93</v>
      </c>
      <c r="J7812" s="189">
        <v>11.62</v>
      </c>
    </row>
    <row r="7813" spans="1:10" ht="14.25" customHeight="1" x14ac:dyDescent="0.25">
      <c r="A7813" s="239" t="s">
        <v>2627</v>
      </c>
      <c r="B7813" s="240"/>
      <c r="C7813" s="240"/>
      <c r="D7813" s="240"/>
      <c r="E7813" s="241"/>
      <c r="F7813" s="188">
        <v>9.3000000000000007</v>
      </c>
      <c r="G7813" s="239" t="s">
        <v>2626</v>
      </c>
      <c r="H7813" s="240"/>
      <c r="I7813" s="241"/>
      <c r="J7813" s="188">
        <v>221.98</v>
      </c>
    </row>
    <row r="7814" spans="1:10" ht="14.25" customHeight="1" x14ac:dyDescent="0.25">
      <c r="A7814" s="239" t="s">
        <v>2625</v>
      </c>
      <c r="B7814" s="240"/>
      <c r="C7814" s="240"/>
      <c r="D7814" s="240"/>
      <c r="E7814" s="241"/>
      <c r="F7814" s="188">
        <v>11.04</v>
      </c>
      <c r="G7814" s="239" t="s">
        <v>2624</v>
      </c>
      <c r="H7814" s="240"/>
      <c r="I7814" s="241"/>
      <c r="J7814" s="188">
        <v>49.88</v>
      </c>
    </row>
    <row r="7815" spans="1:10" ht="14.25" customHeight="1" x14ac:dyDescent="0.25">
      <c r="A7815" s="239" t="s">
        <v>2623</v>
      </c>
      <c r="B7815" s="240"/>
      <c r="C7815" s="240"/>
      <c r="D7815" s="240"/>
      <c r="E7815" s="241"/>
      <c r="F7815" s="188">
        <v>20.34</v>
      </c>
      <c r="G7815" s="239" t="s">
        <v>2622</v>
      </c>
      <c r="H7815" s="240"/>
      <c r="I7815" s="241"/>
      <c r="J7815" s="188">
        <v>271.86</v>
      </c>
    </row>
    <row r="7816" spans="1:10" ht="14.25" customHeight="1" x14ac:dyDescent="0.25">
      <c r="A7816" s="196" t="s">
        <v>1027</v>
      </c>
      <c r="B7816" s="196" t="s">
        <v>2630</v>
      </c>
      <c r="C7816" s="196" t="s">
        <v>2818</v>
      </c>
      <c r="D7816" s="233" t="s">
        <v>992</v>
      </c>
      <c r="E7816" s="234"/>
      <c r="F7816" s="234"/>
      <c r="G7816" s="234"/>
      <c r="H7816" s="234"/>
      <c r="I7816" s="235"/>
      <c r="J7816" s="196" t="s">
        <v>1</v>
      </c>
    </row>
    <row r="7817" spans="1:10" ht="14.25" customHeight="1" x14ac:dyDescent="0.25">
      <c r="A7817" s="195" t="s">
        <v>74</v>
      </c>
      <c r="B7817" s="195" t="s">
        <v>75</v>
      </c>
      <c r="C7817" s="195" t="s">
        <v>29</v>
      </c>
      <c r="D7817" s="236" t="s">
        <v>30</v>
      </c>
      <c r="E7817" s="237"/>
      <c r="F7817" s="238"/>
      <c r="G7817" s="195" t="s">
        <v>2635</v>
      </c>
      <c r="H7817" s="195" t="s">
        <v>1465</v>
      </c>
      <c r="I7817" s="194" t="s">
        <v>2634</v>
      </c>
      <c r="J7817" s="193" t="s">
        <v>76</v>
      </c>
    </row>
    <row r="7818" spans="1:10" ht="14.25" customHeight="1" x14ac:dyDescent="0.25">
      <c r="A7818" s="192" t="s">
        <v>2643</v>
      </c>
      <c r="B7818" s="192" t="s">
        <v>2630</v>
      </c>
      <c r="C7818" s="192" t="s">
        <v>2784</v>
      </c>
      <c r="D7818" s="230" t="s">
        <v>1998</v>
      </c>
      <c r="E7818" s="231"/>
      <c r="F7818" s="232"/>
      <c r="G7818" s="192" t="s">
        <v>1</v>
      </c>
      <c r="H7818" s="191">
        <v>3.8800000000000001E-2</v>
      </c>
      <c r="I7818" s="190">
        <v>46.745399999999997</v>
      </c>
      <c r="J7818" s="189">
        <v>1.81</v>
      </c>
    </row>
    <row r="7819" spans="1:10" ht="14.25" customHeight="1" x14ac:dyDescent="0.25">
      <c r="A7819" s="192" t="s">
        <v>2643</v>
      </c>
      <c r="B7819" s="192" t="s">
        <v>2630</v>
      </c>
      <c r="C7819" s="192" t="s">
        <v>2782</v>
      </c>
      <c r="D7819" s="230" t="s">
        <v>1928</v>
      </c>
      <c r="E7819" s="231"/>
      <c r="F7819" s="232"/>
      <c r="G7819" s="192" t="s">
        <v>1</v>
      </c>
      <c r="H7819" s="191">
        <v>7.4999999999999997E-2</v>
      </c>
      <c r="I7819" s="190">
        <v>52.967399999999998</v>
      </c>
      <c r="J7819" s="189">
        <v>3.97</v>
      </c>
    </row>
    <row r="7820" spans="1:10" ht="14.25" customHeight="1" x14ac:dyDescent="0.25">
      <c r="A7820" s="192" t="s">
        <v>2643</v>
      </c>
      <c r="B7820" s="192" t="s">
        <v>2630</v>
      </c>
      <c r="C7820" s="192" t="s">
        <v>2817</v>
      </c>
      <c r="D7820" s="230" t="s">
        <v>2135</v>
      </c>
      <c r="E7820" s="231"/>
      <c r="F7820" s="232"/>
      <c r="G7820" s="192" t="s">
        <v>1</v>
      </c>
      <c r="H7820" s="191">
        <v>1</v>
      </c>
      <c r="I7820" s="190">
        <v>50.415399999999998</v>
      </c>
      <c r="J7820" s="189">
        <v>50.42</v>
      </c>
    </row>
    <row r="7821" spans="1:10" ht="14.25" customHeight="1" x14ac:dyDescent="0.25">
      <c r="A7821" s="192" t="s">
        <v>2643</v>
      </c>
      <c r="B7821" s="192" t="s">
        <v>2630</v>
      </c>
      <c r="C7821" s="192" t="s">
        <v>2776</v>
      </c>
      <c r="D7821" s="230" t="s">
        <v>2260</v>
      </c>
      <c r="E7821" s="231"/>
      <c r="F7821" s="232"/>
      <c r="G7821" s="192" t="s">
        <v>1</v>
      </c>
      <c r="H7821" s="191">
        <v>4.1300000000000003E-2</v>
      </c>
      <c r="I7821" s="190">
        <v>1.4663999999999999</v>
      </c>
      <c r="J7821" s="189">
        <v>0.06</v>
      </c>
    </row>
    <row r="7822" spans="1:10" ht="14.25" customHeight="1" x14ac:dyDescent="0.25">
      <c r="A7822" s="192" t="s">
        <v>2631</v>
      </c>
      <c r="B7822" s="192" t="s">
        <v>2630</v>
      </c>
      <c r="C7822" s="192" t="s">
        <v>2723</v>
      </c>
      <c r="D7822" s="230" t="s">
        <v>2722</v>
      </c>
      <c r="E7822" s="231"/>
      <c r="F7822" s="232"/>
      <c r="G7822" s="192" t="s">
        <v>0</v>
      </c>
      <c r="H7822" s="191">
        <v>0.28872229999999999</v>
      </c>
      <c r="I7822" s="190">
        <v>6.7</v>
      </c>
      <c r="J7822" s="189">
        <v>4.2300000000000004</v>
      </c>
    </row>
    <row r="7823" spans="1:10" ht="14.25" customHeight="1" x14ac:dyDescent="0.25">
      <c r="A7823" s="192" t="s">
        <v>2631</v>
      </c>
      <c r="B7823" s="192" t="s">
        <v>2630</v>
      </c>
      <c r="C7823" s="192" t="s">
        <v>2719</v>
      </c>
      <c r="D7823" s="230" t="s">
        <v>2718</v>
      </c>
      <c r="E7823" s="231"/>
      <c r="F7823" s="232"/>
      <c r="G7823" s="192" t="s">
        <v>0</v>
      </c>
      <c r="H7823" s="191">
        <v>0.28872229999999999</v>
      </c>
      <c r="I7823" s="190">
        <v>8.93</v>
      </c>
      <c r="J7823" s="189">
        <v>5.64</v>
      </c>
    </row>
    <row r="7824" spans="1:10" ht="14.25" customHeight="1" x14ac:dyDescent="0.25">
      <c r="A7824" s="239" t="s">
        <v>2627</v>
      </c>
      <c r="B7824" s="240"/>
      <c r="C7824" s="240"/>
      <c r="D7824" s="240"/>
      <c r="E7824" s="241"/>
      <c r="F7824" s="188">
        <v>4.51</v>
      </c>
      <c r="G7824" s="239" t="s">
        <v>2626</v>
      </c>
      <c r="H7824" s="240"/>
      <c r="I7824" s="241"/>
      <c r="J7824" s="188">
        <v>70.209999999999994</v>
      </c>
    </row>
    <row r="7825" spans="1:10" ht="14.25" customHeight="1" x14ac:dyDescent="0.25">
      <c r="A7825" s="239" t="s">
        <v>2625</v>
      </c>
      <c r="B7825" s="240"/>
      <c r="C7825" s="240"/>
      <c r="D7825" s="240"/>
      <c r="E7825" s="241"/>
      <c r="F7825" s="188">
        <v>5.36</v>
      </c>
      <c r="G7825" s="239" t="s">
        <v>2624</v>
      </c>
      <c r="H7825" s="240"/>
      <c r="I7825" s="241"/>
      <c r="J7825" s="188">
        <v>15.78</v>
      </c>
    </row>
    <row r="7826" spans="1:10" ht="14.25" customHeight="1" x14ac:dyDescent="0.25">
      <c r="A7826" s="239" t="s">
        <v>2623</v>
      </c>
      <c r="B7826" s="240"/>
      <c r="C7826" s="240"/>
      <c r="D7826" s="240"/>
      <c r="E7826" s="241"/>
      <c r="F7826" s="188">
        <v>9.8699999999999992</v>
      </c>
      <c r="G7826" s="239" t="s">
        <v>2622</v>
      </c>
      <c r="H7826" s="240"/>
      <c r="I7826" s="241"/>
      <c r="J7826" s="188">
        <v>85.99</v>
      </c>
    </row>
    <row r="7827" spans="1:10" ht="22.9" customHeight="1" x14ac:dyDescent="0.25">
      <c r="A7827" s="196" t="s">
        <v>1028</v>
      </c>
      <c r="B7827" s="196" t="s">
        <v>2630</v>
      </c>
      <c r="C7827" s="196" t="s">
        <v>2822</v>
      </c>
      <c r="D7827" s="233" t="s">
        <v>1026</v>
      </c>
      <c r="E7827" s="234"/>
      <c r="F7827" s="234"/>
      <c r="G7827" s="234"/>
      <c r="H7827" s="234"/>
      <c r="I7827" s="235"/>
      <c r="J7827" s="196" t="s">
        <v>1</v>
      </c>
    </row>
    <row r="7828" spans="1:10" ht="14.25" customHeight="1" x14ac:dyDescent="0.25">
      <c r="A7828" s="195" t="s">
        <v>74</v>
      </c>
      <c r="B7828" s="195" t="s">
        <v>75</v>
      </c>
      <c r="C7828" s="195" t="s">
        <v>29</v>
      </c>
      <c r="D7828" s="236" t="s">
        <v>30</v>
      </c>
      <c r="E7828" s="237"/>
      <c r="F7828" s="238"/>
      <c r="G7828" s="195" t="s">
        <v>2635</v>
      </c>
      <c r="H7828" s="195" t="s">
        <v>1465</v>
      </c>
      <c r="I7828" s="194" t="s">
        <v>2634</v>
      </c>
      <c r="J7828" s="193" t="s">
        <v>76</v>
      </c>
    </row>
    <row r="7829" spans="1:10" ht="14.25" customHeight="1" x14ac:dyDescent="0.25">
      <c r="A7829" s="192" t="s">
        <v>2643</v>
      </c>
      <c r="B7829" s="192" t="s">
        <v>2630</v>
      </c>
      <c r="C7829" s="192" t="s">
        <v>2821</v>
      </c>
      <c r="D7829" s="230" t="s">
        <v>1884</v>
      </c>
      <c r="E7829" s="231"/>
      <c r="F7829" s="232"/>
      <c r="G7829" s="192" t="s">
        <v>1</v>
      </c>
      <c r="H7829" s="191">
        <v>1</v>
      </c>
      <c r="I7829" s="190">
        <v>187.46789999999999</v>
      </c>
      <c r="J7829" s="189">
        <v>187.47</v>
      </c>
    </row>
    <row r="7830" spans="1:10" ht="14.25" customHeight="1" x14ac:dyDescent="0.25">
      <c r="A7830" s="192" t="s">
        <v>2643</v>
      </c>
      <c r="B7830" s="192" t="s">
        <v>2630</v>
      </c>
      <c r="C7830" s="192" t="s">
        <v>2800</v>
      </c>
      <c r="D7830" s="230" t="s">
        <v>2366</v>
      </c>
      <c r="E7830" s="231"/>
      <c r="F7830" s="232"/>
      <c r="G7830" s="192" t="s">
        <v>1</v>
      </c>
      <c r="H7830" s="191">
        <v>0.19400000000000001</v>
      </c>
      <c r="I7830" s="190">
        <v>15.255100000000001</v>
      </c>
      <c r="J7830" s="189">
        <v>2.96</v>
      </c>
    </row>
    <row r="7831" spans="1:10" ht="14.25" customHeight="1" x14ac:dyDescent="0.25">
      <c r="A7831" s="192" t="s">
        <v>2643</v>
      </c>
      <c r="B7831" s="192" t="s">
        <v>2630</v>
      </c>
      <c r="C7831" s="192" t="s">
        <v>2782</v>
      </c>
      <c r="D7831" s="230" t="s">
        <v>1928</v>
      </c>
      <c r="E7831" s="231"/>
      <c r="F7831" s="232"/>
      <c r="G7831" s="192" t="s">
        <v>1</v>
      </c>
      <c r="H7831" s="191">
        <v>5.1999999999999998E-2</v>
      </c>
      <c r="I7831" s="190">
        <v>52.967399999999998</v>
      </c>
      <c r="J7831" s="189">
        <v>2.75</v>
      </c>
    </row>
    <row r="7832" spans="1:10" ht="14.25" customHeight="1" x14ac:dyDescent="0.25">
      <c r="A7832" s="192" t="s">
        <v>2643</v>
      </c>
      <c r="B7832" s="192" t="s">
        <v>2630</v>
      </c>
      <c r="C7832" s="192" t="s">
        <v>2776</v>
      </c>
      <c r="D7832" s="230" t="s">
        <v>2260</v>
      </c>
      <c r="E7832" s="231"/>
      <c r="F7832" s="232"/>
      <c r="G7832" s="192" t="s">
        <v>1</v>
      </c>
      <c r="H7832" s="191">
        <v>3.1E-2</v>
      </c>
      <c r="I7832" s="190">
        <v>1.4663999999999999</v>
      </c>
      <c r="J7832" s="189">
        <v>0.05</v>
      </c>
    </row>
    <row r="7833" spans="1:10" ht="14.25" customHeight="1" x14ac:dyDescent="0.25">
      <c r="A7833" s="192" t="s">
        <v>2631</v>
      </c>
      <c r="B7833" s="192" t="s">
        <v>2630</v>
      </c>
      <c r="C7833" s="192" t="s">
        <v>2723</v>
      </c>
      <c r="D7833" s="230" t="s">
        <v>2722</v>
      </c>
      <c r="E7833" s="231"/>
      <c r="F7833" s="232"/>
      <c r="G7833" s="192" t="s">
        <v>0</v>
      </c>
      <c r="H7833" s="191">
        <v>0.59520220000000001</v>
      </c>
      <c r="I7833" s="190">
        <v>6.7</v>
      </c>
      <c r="J7833" s="189">
        <v>8.7200000000000006</v>
      </c>
    </row>
    <row r="7834" spans="1:10" ht="14.25" customHeight="1" x14ac:dyDescent="0.25">
      <c r="A7834" s="192" t="s">
        <v>2631</v>
      </c>
      <c r="B7834" s="192" t="s">
        <v>2630</v>
      </c>
      <c r="C7834" s="192" t="s">
        <v>2719</v>
      </c>
      <c r="D7834" s="230" t="s">
        <v>2718</v>
      </c>
      <c r="E7834" s="231"/>
      <c r="F7834" s="232"/>
      <c r="G7834" s="192" t="s">
        <v>0</v>
      </c>
      <c r="H7834" s="191">
        <v>0.59520220000000001</v>
      </c>
      <c r="I7834" s="190">
        <v>8.93</v>
      </c>
      <c r="J7834" s="189">
        <v>11.62</v>
      </c>
    </row>
    <row r="7835" spans="1:10" ht="14.25" customHeight="1" x14ac:dyDescent="0.25">
      <c r="A7835" s="239" t="s">
        <v>2627</v>
      </c>
      <c r="B7835" s="240"/>
      <c r="C7835" s="240"/>
      <c r="D7835" s="240"/>
      <c r="E7835" s="241"/>
      <c r="F7835" s="188">
        <v>9.3000000000000007</v>
      </c>
      <c r="G7835" s="239" t="s">
        <v>2626</v>
      </c>
      <c r="H7835" s="240"/>
      <c r="I7835" s="241"/>
      <c r="J7835" s="188">
        <v>221.98</v>
      </c>
    </row>
    <row r="7836" spans="1:10" ht="14.25" customHeight="1" x14ac:dyDescent="0.25">
      <c r="A7836" s="239" t="s">
        <v>2625</v>
      </c>
      <c r="B7836" s="240"/>
      <c r="C7836" s="240"/>
      <c r="D7836" s="240"/>
      <c r="E7836" s="241"/>
      <c r="F7836" s="188">
        <v>11.04</v>
      </c>
      <c r="G7836" s="239" t="s">
        <v>2624</v>
      </c>
      <c r="H7836" s="240"/>
      <c r="I7836" s="241"/>
      <c r="J7836" s="188">
        <v>49.88</v>
      </c>
    </row>
    <row r="7837" spans="1:10" ht="14.25" customHeight="1" x14ac:dyDescent="0.25">
      <c r="A7837" s="239" t="s">
        <v>2623</v>
      </c>
      <c r="B7837" s="240"/>
      <c r="C7837" s="240"/>
      <c r="D7837" s="240"/>
      <c r="E7837" s="241"/>
      <c r="F7837" s="188">
        <v>20.34</v>
      </c>
      <c r="G7837" s="239" t="s">
        <v>2622</v>
      </c>
      <c r="H7837" s="240"/>
      <c r="I7837" s="241"/>
      <c r="J7837" s="188">
        <v>271.86</v>
      </c>
    </row>
    <row r="7838" spans="1:10" ht="14.25" customHeight="1" x14ac:dyDescent="0.25">
      <c r="A7838" s="196" t="s">
        <v>1029</v>
      </c>
      <c r="B7838" s="196" t="s">
        <v>2630</v>
      </c>
      <c r="C7838" s="196" t="s">
        <v>2820</v>
      </c>
      <c r="D7838" s="233" t="s">
        <v>718</v>
      </c>
      <c r="E7838" s="234"/>
      <c r="F7838" s="234"/>
      <c r="G7838" s="234"/>
      <c r="H7838" s="234"/>
      <c r="I7838" s="235"/>
      <c r="J7838" s="196" t="s">
        <v>1</v>
      </c>
    </row>
    <row r="7839" spans="1:10" ht="14.25" customHeight="1" x14ac:dyDescent="0.25">
      <c r="A7839" s="195" t="s">
        <v>74</v>
      </c>
      <c r="B7839" s="195" t="s">
        <v>75</v>
      </c>
      <c r="C7839" s="195" t="s">
        <v>29</v>
      </c>
      <c r="D7839" s="236" t="s">
        <v>30</v>
      </c>
      <c r="E7839" s="237"/>
      <c r="F7839" s="238"/>
      <c r="G7839" s="195" t="s">
        <v>2635</v>
      </c>
      <c r="H7839" s="195" t="s">
        <v>1465</v>
      </c>
      <c r="I7839" s="194" t="s">
        <v>2634</v>
      </c>
      <c r="J7839" s="193" t="s">
        <v>76</v>
      </c>
    </row>
    <row r="7840" spans="1:10" ht="14.25" customHeight="1" x14ac:dyDescent="0.25">
      <c r="A7840" s="192" t="s">
        <v>2643</v>
      </c>
      <c r="B7840" s="192" t="s">
        <v>2630</v>
      </c>
      <c r="C7840" s="192" t="s">
        <v>2780</v>
      </c>
      <c r="D7840" s="230" t="s">
        <v>2469</v>
      </c>
      <c r="E7840" s="231"/>
      <c r="F7840" s="232"/>
      <c r="G7840" s="192" t="s">
        <v>1</v>
      </c>
      <c r="H7840" s="191">
        <v>3.0200000000000001E-2</v>
      </c>
      <c r="I7840" s="190">
        <v>9.4057999999999993</v>
      </c>
      <c r="J7840" s="189">
        <v>0.28000000000000003</v>
      </c>
    </row>
    <row r="7841" spans="1:10" ht="14.25" customHeight="1" x14ac:dyDescent="0.25">
      <c r="A7841" s="192" t="s">
        <v>2643</v>
      </c>
      <c r="B7841" s="192" t="s">
        <v>2630</v>
      </c>
      <c r="C7841" s="192" t="s">
        <v>2819</v>
      </c>
      <c r="D7841" s="230" t="s">
        <v>1883</v>
      </c>
      <c r="E7841" s="231"/>
      <c r="F7841" s="232"/>
      <c r="G7841" s="192" t="s">
        <v>1</v>
      </c>
      <c r="H7841" s="191">
        <v>1</v>
      </c>
      <c r="I7841" s="190">
        <v>161.52699999999999</v>
      </c>
      <c r="J7841" s="189">
        <v>161.53</v>
      </c>
    </row>
    <row r="7842" spans="1:10" ht="14.25" customHeight="1" x14ac:dyDescent="0.25">
      <c r="A7842" s="192" t="s">
        <v>2631</v>
      </c>
      <c r="B7842" s="192" t="s">
        <v>2630</v>
      </c>
      <c r="C7842" s="192" t="s">
        <v>2723</v>
      </c>
      <c r="D7842" s="230" t="s">
        <v>2722</v>
      </c>
      <c r="E7842" s="231"/>
      <c r="F7842" s="232"/>
      <c r="G7842" s="192" t="s">
        <v>0</v>
      </c>
      <c r="H7842" s="191">
        <v>0.65373979999999998</v>
      </c>
      <c r="I7842" s="190">
        <v>6.7</v>
      </c>
      <c r="J7842" s="189">
        <v>9.58</v>
      </c>
    </row>
    <row r="7843" spans="1:10" ht="14.25" customHeight="1" x14ac:dyDescent="0.25">
      <c r="A7843" s="192" t="s">
        <v>2631</v>
      </c>
      <c r="B7843" s="192" t="s">
        <v>2630</v>
      </c>
      <c r="C7843" s="192" t="s">
        <v>2719</v>
      </c>
      <c r="D7843" s="230" t="s">
        <v>2718</v>
      </c>
      <c r="E7843" s="231"/>
      <c r="F7843" s="232"/>
      <c r="G7843" s="192" t="s">
        <v>0</v>
      </c>
      <c r="H7843" s="191">
        <v>0.65373979999999998</v>
      </c>
      <c r="I7843" s="190">
        <v>8.93</v>
      </c>
      <c r="J7843" s="189">
        <v>12.77</v>
      </c>
    </row>
    <row r="7844" spans="1:10" ht="14.25" customHeight="1" x14ac:dyDescent="0.25">
      <c r="A7844" s="239" t="s">
        <v>2627</v>
      </c>
      <c r="B7844" s="240"/>
      <c r="C7844" s="240"/>
      <c r="D7844" s="240"/>
      <c r="E7844" s="241"/>
      <c r="F7844" s="188">
        <v>10.220000000000001</v>
      </c>
      <c r="G7844" s="239" t="s">
        <v>2626</v>
      </c>
      <c r="H7844" s="240"/>
      <c r="I7844" s="241"/>
      <c r="J7844" s="188">
        <v>193.39</v>
      </c>
    </row>
    <row r="7845" spans="1:10" ht="14.25" customHeight="1" x14ac:dyDescent="0.25">
      <c r="A7845" s="239" t="s">
        <v>2625</v>
      </c>
      <c r="B7845" s="240"/>
      <c r="C7845" s="240"/>
      <c r="D7845" s="240"/>
      <c r="E7845" s="241"/>
      <c r="F7845" s="188">
        <v>12.12</v>
      </c>
      <c r="G7845" s="239" t="s">
        <v>2624</v>
      </c>
      <c r="H7845" s="240"/>
      <c r="I7845" s="241"/>
      <c r="J7845" s="188">
        <v>43.45</v>
      </c>
    </row>
    <row r="7846" spans="1:10" ht="14.25" customHeight="1" x14ac:dyDescent="0.25">
      <c r="A7846" s="239" t="s">
        <v>2623</v>
      </c>
      <c r="B7846" s="240"/>
      <c r="C7846" s="240"/>
      <c r="D7846" s="240"/>
      <c r="E7846" s="241"/>
      <c r="F7846" s="188">
        <v>22.34</v>
      </c>
      <c r="G7846" s="239" t="s">
        <v>2622</v>
      </c>
      <c r="H7846" s="240"/>
      <c r="I7846" s="241"/>
      <c r="J7846" s="188">
        <v>236.84</v>
      </c>
    </row>
    <row r="7847" spans="1:10" ht="14.25" customHeight="1" x14ac:dyDescent="0.25">
      <c r="A7847" s="196" t="s">
        <v>1030</v>
      </c>
      <c r="B7847" s="196" t="s">
        <v>2630</v>
      </c>
      <c r="C7847" s="196" t="s">
        <v>2818</v>
      </c>
      <c r="D7847" s="233" t="s">
        <v>992</v>
      </c>
      <c r="E7847" s="234"/>
      <c r="F7847" s="234"/>
      <c r="G7847" s="234"/>
      <c r="H7847" s="234"/>
      <c r="I7847" s="235"/>
      <c r="J7847" s="196" t="s">
        <v>1</v>
      </c>
    </row>
    <row r="7848" spans="1:10" ht="14.25" customHeight="1" x14ac:dyDescent="0.25">
      <c r="A7848" s="195" t="s">
        <v>74</v>
      </c>
      <c r="B7848" s="195" t="s">
        <v>75</v>
      </c>
      <c r="C7848" s="195" t="s">
        <v>29</v>
      </c>
      <c r="D7848" s="236" t="s">
        <v>30</v>
      </c>
      <c r="E7848" s="237"/>
      <c r="F7848" s="238"/>
      <c r="G7848" s="195" t="s">
        <v>2635</v>
      </c>
      <c r="H7848" s="195" t="s">
        <v>1465</v>
      </c>
      <c r="I7848" s="194" t="s">
        <v>2634</v>
      </c>
      <c r="J7848" s="193" t="s">
        <v>76</v>
      </c>
    </row>
    <row r="7849" spans="1:10" ht="14.25" customHeight="1" x14ac:dyDescent="0.25">
      <c r="A7849" s="192" t="s">
        <v>2643</v>
      </c>
      <c r="B7849" s="192" t="s">
        <v>2630</v>
      </c>
      <c r="C7849" s="192" t="s">
        <v>2784</v>
      </c>
      <c r="D7849" s="230" t="s">
        <v>1998</v>
      </c>
      <c r="E7849" s="231"/>
      <c r="F7849" s="232"/>
      <c r="G7849" s="192" t="s">
        <v>1</v>
      </c>
      <c r="H7849" s="191">
        <v>3.8800000000000001E-2</v>
      </c>
      <c r="I7849" s="190">
        <v>46.745399999999997</v>
      </c>
      <c r="J7849" s="189">
        <v>1.81</v>
      </c>
    </row>
    <row r="7850" spans="1:10" ht="14.25" customHeight="1" x14ac:dyDescent="0.25">
      <c r="A7850" s="192" t="s">
        <v>2643</v>
      </c>
      <c r="B7850" s="192" t="s">
        <v>2630</v>
      </c>
      <c r="C7850" s="192" t="s">
        <v>2782</v>
      </c>
      <c r="D7850" s="230" t="s">
        <v>1928</v>
      </c>
      <c r="E7850" s="231"/>
      <c r="F7850" s="232"/>
      <c r="G7850" s="192" t="s">
        <v>1</v>
      </c>
      <c r="H7850" s="191">
        <v>7.4999999999999997E-2</v>
      </c>
      <c r="I7850" s="190">
        <v>52.967399999999998</v>
      </c>
      <c r="J7850" s="189">
        <v>3.97</v>
      </c>
    </row>
    <row r="7851" spans="1:10" ht="14.25" customHeight="1" x14ac:dyDescent="0.25">
      <c r="A7851" s="192" t="s">
        <v>2643</v>
      </c>
      <c r="B7851" s="192" t="s">
        <v>2630</v>
      </c>
      <c r="C7851" s="192" t="s">
        <v>2817</v>
      </c>
      <c r="D7851" s="230" t="s">
        <v>2135</v>
      </c>
      <c r="E7851" s="231"/>
      <c r="F7851" s="232"/>
      <c r="G7851" s="192" t="s">
        <v>1</v>
      </c>
      <c r="H7851" s="191">
        <v>1</v>
      </c>
      <c r="I7851" s="190">
        <v>50.415399999999998</v>
      </c>
      <c r="J7851" s="189">
        <v>50.42</v>
      </c>
    </row>
    <row r="7852" spans="1:10" ht="14.25" customHeight="1" x14ac:dyDescent="0.25">
      <c r="A7852" s="192" t="s">
        <v>2643</v>
      </c>
      <c r="B7852" s="192" t="s">
        <v>2630</v>
      </c>
      <c r="C7852" s="192" t="s">
        <v>2776</v>
      </c>
      <c r="D7852" s="230" t="s">
        <v>2260</v>
      </c>
      <c r="E7852" s="231"/>
      <c r="F7852" s="232"/>
      <c r="G7852" s="192" t="s">
        <v>1</v>
      </c>
      <c r="H7852" s="191">
        <v>4.1300000000000003E-2</v>
      </c>
      <c r="I7852" s="190">
        <v>1.4663999999999999</v>
      </c>
      <c r="J7852" s="189">
        <v>0.06</v>
      </c>
    </row>
    <row r="7853" spans="1:10" ht="14.25" customHeight="1" x14ac:dyDescent="0.25">
      <c r="A7853" s="192" t="s">
        <v>2631</v>
      </c>
      <c r="B7853" s="192" t="s">
        <v>2630</v>
      </c>
      <c r="C7853" s="192" t="s">
        <v>2723</v>
      </c>
      <c r="D7853" s="230" t="s">
        <v>2722</v>
      </c>
      <c r="E7853" s="231"/>
      <c r="F7853" s="232"/>
      <c r="G7853" s="192" t="s">
        <v>0</v>
      </c>
      <c r="H7853" s="191">
        <v>0.28872229999999999</v>
      </c>
      <c r="I7853" s="190">
        <v>6.7</v>
      </c>
      <c r="J7853" s="189">
        <v>4.2300000000000004</v>
      </c>
    </row>
    <row r="7854" spans="1:10" ht="14.25" customHeight="1" x14ac:dyDescent="0.25">
      <c r="A7854" s="192" t="s">
        <v>2631</v>
      </c>
      <c r="B7854" s="192" t="s">
        <v>2630</v>
      </c>
      <c r="C7854" s="192" t="s">
        <v>2719</v>
      </c>
      <c r="D7854" s="230" t="s">
        <v>2718</v>
      </c>
      <c r="E7854" s="231"/>
      <c r="F7854" s="232"/>
      <c r="G7854" s="192" t="s">
        <v>0</v>
      </c>
      <c r="H7854" s="191">
        <v>0.28872229999999999</v>
      </c>
      <c r="I7854" s="190">
        <v>8.93</v>
      </c>
      <c r="J7854" s="189">
        <v>5.64</v>
      </c>
    </row>
    <row r="7855" spans="1:10" ht="14.25" customHeight="1" x14ac:dyDescent="0.25">
      <c r="A7855" s="239" t="s">
        <v>2627</v>
      </c>
      <c r="B7855" s="240"/>
      <c r="C7855" s="240"/>
      <c r="D7855" s="240"/>
      <c r="E7855" s="241"/>
      <c r="F7855" s="188">
        <v>4.51</v>
      </c>
      <c r="G7855" s="239" t="s">
        <v>2626</v>
      </c>
      <c r="H7855" s="240"/>
      <c r="I7855" s="241"/>
      <c r="J7855" s="188">
        <v>70.209999999999994</v>
      </c>
    </row>
    <row r="7856" spans="1:10" ht="14.25" customHeight="1" x14ac:dyDescent="0.25">
      <c r="A7856" s="239" t="s">
        <v>2625</v>
      </c>
      <c r="B7856" s="240"/>
      <c r="C7856" s="240"/>
      <c r="D7856" s="240"/>
      <c r="E7856" s="241"/>
      <c r="F7856" s="188">
        <v>5.36</v>
      </c>
      <c r="G7856" s="239" t="s">
        <v>2624</v>
      </c>
      <c r="H7856" s="240"/>
      <c r="I7856" s="241"/>
      <c r="J7856" s="188">
        <v>15.78</v>
      </c>
    </row>
    <row r="7857" spans="1:10" ht="14.25" customHeight="1" x14ac:dyDescent="0.25">
      <c r="A7857" s="239" t="s">
        <v>2623</v>
      </c>
      <c r="B7857" s="240"/>
      <c r="C7857" s="240"/>
      <c r="D7857" s="240"/>
      <c r="E7857" s="241"/>
      <c r="F7857" s="188">
        <v>9.8699999999999992</v>
      </c>
      <c r="G7857" s="239" t="s">
        <v>2622</v>
      </c>
      <c r="H7857" s="240"/>
      <c r="I7857" s="241"/>
      <c r="J7857" s="188">
        <v>85.99</v>
      </c>
    </row>
    <row r="7858" spans="1:10" ht="14.25" customHeight="1" x14ac:dyDescent="0.25">
      <c r="A7858" s="196" t="s">
        <v>1031</v>
      </c>
      <c r="B7858" s="196" t="s">
        <v>2637</v>
      </c>
      <c r="C7858" s="196" t="s">
        <v>2816</v>
      </c>
      <c r="D7858" s="233" t="s">
        <v>1572</v>
      </c>
      <c r="E7858" s="234"/>
      <c r="F7858" s="234"/>
      <c r="G7858" s="234"/>
      <c r="H7858" s="234"/>
      <c r="I7858" s="235"/>
      <c r="J7858" s="196" t="s">
        <v>1</v>
      </c>
    </row>
    <row r="7859" spans="1:10" ht="14.25" customHeight="1" x14ac:dyDescent="0.25">
      <c r="A7859" s="195" t="s">
        <v>74</v>
      </c>
      <c r="B7859" s="195" t="s">
        <v>75</v>
      </c>
      <c r="C7859" s="195" t="s">
        <v>29</v>
      </c>
      <c r="D7859" s="236" t="s">
        <v>30</v>
      </c>
      <c r="E7859" s="237"/>
      <c r="F7859" s="238"/>
      <c r="G7859" s="195" t="s">
        <v>2635</v>
      </c>
      <c r="H7859" s="195" t="s">
        <v>1465</v>
      </c>
      <c r="I7859" s="194" t="s">
        <v>2634</v>
      </c>
      <c r="J7859" s="193" t="s">
        <v>76</v>
      </c>
    </row>
    <row r="7860" spans="1:10" ht="14.25" customHeight="1" x14ac:dyDescent="0.25">
      <c r="A7860" s="192" t="s">
        <v>2643</v>
      </c>
      <c r="B7860" s="192" t="s">
        <v>2630</v>
      </c>
      <c r="C7860" s="192" t="s">
        <v>2815</v>
      </c>
      <c r="D7860" s="230" t="s">
        <v>2484</v>
      </c>
      <c r="E7860" s="231"/>
      <c r="F7860" s="232"/>
      <c r="G7860" s="192" t="s">
        <v>1</v>
      </c>
      <c r="H7860" s="191">
        <v>2.0499999999999998</v>
      </c>
      <c r="I7860" s="190">
        <v>10.734400000000001</v>
      </c>
      <c r="J7860" s="189">
        <v>22.01</v>
      </c>
    </row>
    <row r="7861" spans="1:10" ht="3" customHeight="1" x14ac:dyDescent="0.25"/>
    <row r="7862" spans="1:10" ht="11.25" customHeight="1" x14ac:dyDescent="0.25">
      <c r="A7862" s="242" t="s">
        <v>2621</v>
      </c>
      <c r="B7862" s="242"/>
      <c r="C7862" s="242"/>
      <c r="D7862" s="242"/>
      <c r="E7862" s="242"/>
      <c r="F7862" s="242"/>
      <c r="G7862" s="242"/>
      <c r="H7862" s="242"/>
      <c r="I7862" s="242"/>
      <c r="J7862" s="242"/>
    </row>
    <row r="7863" spans="1:10" ht="11.25" customHeight="1" x14ac:dyDescent="0.25">
      <c r="A7863" s="242" t="s">
        <v>2620</v>
      </c>
      <c r="B7863" s="242"/>
      <c r="C7863" s="242"/>
      <c r="D7863" s="242"/>
      <c r="E7863" s="242"/>
      <c r="F7863" s="242"/>
      <c r="G7863" s="242"/>
      <c r="H7863" s="242"/>
      <c r="I7863" s="242"/>
      <c r="J7863" s="242"/>
    </row>
    <row r="7864" spans="1:10" ht="11.25" customHeight="1" x14ac:dyDescent="0.25">
      <c r="A7864" s="242" t="s">
        <v>2619</v>
      </c>
      <c r="B7864" s="242"/>
      <c r="C7864" s="242"/>
      <c r="D7864" s="242"/>
      <c r="E7864" s="242"/>
      <c r="F7864" s="242"/>
      <c r="G7864" s="242"/>
      <c r="H7864" s="242"/>
      <c r="I7864" s="242"/>
      <c r="J7864" s="242"/>
    </row>
    <row r="7865" spans="1:10" ht="70.900000000000006" customHeight="1" x14ac:dyDescent="0.25"/>
    <row r="7866" spans="1:10" ht="14.25" customHeight="1" x14ac:dyDescent="0.25">
      <c r="A7866" s="210" t="s">
        <v>2673</v>
      </c>
      <c r="B7866" s="211"/>
      <c r="C7866" s="211"/>
      <c r="D7866" s="211"/>
      <c r="E7866" s="211"/>
      <c r="F7866" s="211"/>
      <c r="G7866" s="211"/>
      <c r="H7866" s="211"/>
      <c r="I7866" s="211"/>
      <c r="J7866" s="212"/>
    </row>
    <row r="7867" spans="1:10" ht="14.25" customHeight="1" x14ac:dyDescent="0.25">
      <c r="A7867" s="200" t="s">
        <v>2672</v>
      </c>
      <c r="B7867" s="213" t="s">
        <v>77</v>
      </c>
      <c r="C7867" s="214"/>
      <c r="D7867" s="214"/>
      <c r="E7867" s="214"/>
      <c r="F7867" s="214"/>
      <c r="G7867" s="214"/>
      <c r="H7867" s="215"/>
      <c r="I7867" s="197" t="s">
        <v>2671</v>
      </c>
      <c r="J7867" s="192" t="s">
        <v>2814</v>
      </c>
    </row>
    <row r="7868" spans="1:10" ht="14.25" customHeight="1" x14ac:dyDescent="0.25">
      <c r="A7868" s="200" t="s">
        <v>81</v>
      </c>
      <c r="B7868" s="213" t="s">
        <v>85</v>
      </c>
      <c r="C7868" s="214"/>
      <c r="D7868" s="214"/>
      <c r="E7868" s="214"/>
      <c r="F7868" s="214"/>
      <c r="G7868" s="214"/>
      <c r="H7868" s="215"/>
      <c r="I7868" s="197" t="s">
        <v>2669</v>
      </c>
      <c r="J7868" s="202">
        <v>45477</v>
      </c>
    </row>
    <row r="7869" spans="1:10" ht="14.25" customHeight="1" x14ac:dyDescent="0.25">
      <c r="A7869" s="199" t="s">
        <v>2668</v>
      </c>
      <c r="B7869" s="213" t="s">
        <v>2667</v>
      </c>
      <c r="C7869" s="214"/>
      <c r="D7869" s="214"/>
      <c r="E7869" s="214"/>
      <c r="F7869" s="214"/>
      <c r="G7869" s="214"/>
      <c r="H7869" s="215"/>
      <c r="I7869" s="216" t="s">
        <v>2666</v>
      </c>
      <c r="J7869" s="217"/>
    </row>
    <row r="7870" spans="1:10" ht="14.25" customHeight="1" x14ac:dyDescent="0.25">
      <c r="A7870" s="218" t="s">
        <v>2665</v>
      </c>
      <c r="B7870" s="221" t="s">
        <v>2664</v>
      </c>
      <c r="C7870" s="222"/>
      <c r="D7870" s="222"/>
      <c r="E7870" s="222"/>
      <c r="F7870" s="222"/>
      <c r="G7870" s="222"/>
      <c r="H7870" s="223"/>
      <c r="I7870" s="197" t="s">
        <v>2663</v>
      </c>
      <c r="J7870" s="192" t="s">
        <v>2662</v>
      </c>
    </row>
    <row r="7871" spans="1:10" ht="14.25" customHeight="1" x14ac:dyDescent="0.25">
      <c r="A7871" s="219"/>
      <c r="B7871" s="224"/>
      <c r="C7871" s="225"/>
      <c r="D7871" s="225"/>
      <c r="E7871" s="225"/>
      <c r="F7871" s="225"/>
      <c r="G7871" s="225"/>
      <c r="H7871" s="226"/>
      <c r="I7871" s="198" t="s">
        <v>2661</v>
      </c>
      <c r="J7871" s="192" t="s">
        <v>2660</v>
      </c>
    </row>
    <row r="7872" spans="1:10" ht="14.25" customHeight="1" x14ac:dyDescent="0.25">
      <c r="A7872" s="219"/>
      <c r="B7872" s="224"/>
      <c r="C7872" s="225"/>
      <c r="D7872" s="225"/>
      <c r="E7872" s="225"/>
      <c r="F7872" s="225"/>
      <c r="G7872" s="225"/>
      <c r="H7872" s="226"/>
      <c r="I7872" s="216" t="s">
        <v>27</v>
      </c>
      <c r="J7872" s="217"/>
    </row>
    <row r="7873" spans="1:10" ht="14.25" customHeight="1" x14ac:dyDescent="0.25">
      <c r="A7873" s="219"/>
      <c r="B7873" s="227"/>
      <c r="C7873" s="228"/>
      <c r="D7873" s="228"/>
      <c r="E7873" s="228"/>
      <c r="F7873" s="228"/>
      <c r="G7873" s="228"/>
      <c r="H7873" s="229"/>
      <c r="I7873" s="197" t="s">
        <v>2659</v>
      </c>
      <c r="J7873" s="192" t="s">
        <v>2658</v>
      </c>
    </row>
    <row r="7874" spans="1:10" ht="14.25" customHeight="1" x14ac:dyDescent="0.25">
      <c r="A7874" s="220"/>
      <c r="B7874" s="230" t="s">
        <v>2383</v>
      </c>
      <c r="C7874" s="231"/>
      <c r="D7874" s="232"/>
      <c r="E7874" s="230" t="s">
        <v>2383</v>
      </c>
      <c r="F7874" s="231"/>
      <c r="G7874" s="231"/>
      <c r="H7874" s="232"/>
      <c r="I7874" s="197" t="s">
        <v>2657</v>
      </c>
      <c r="J7874" s="192" t="s">
        <v>2383</v>
      </c>
    </row>
    <row r="7875" spans="1:10" ht="14.25" customHeight="1" x14ac:dyDescent="0.25">
      <c r="A7875" s="197" t="s">
        <v>2656</v>
      </c>
      <c r="B7875" s="230" t="s">
        <v>2655</v>
      </c>
      <c r="C7875" s="231"/>
      <c r="D7875" s="231"/>
      <c r="E7875" s="231"/>
      <c r="F7875" s="231"/>
      <c r="G7875" s="231"/>
      <c r="H7875" s="231"/>
      <c r="I7875" s="231"/>
      <c r="J7875" s="232"/>
    </row>
    <row r="7876" spans="1:10" ht="14.25" customHeight="1" x14ac:dyDescent="0.25">
      <c r="A7876" s="192" t="s">
        <v>2631</v>
      </c>
      <c r="B7876" s="192" t="s">
        <v>2630</v>
      </c>
      <c r="C7876" s="192" t="s">
        <v>2723</v>
      </c>
      <c r="D7876" s="230" t="s">
        <v>2722</v>
      </c>
      <c r="E7876" s="231"/>
      <c r="F7876" s="232"/>
      <c r="G7876" s="192" t="s">
        <v>0</v>
      </c>
      <c r="H7876" s="191">
        <v>0.12626309999999999</v>
      </c>
      <c r="I7876" s="190">
        <v>6.7</v>
      </c>
      <c r="J7876" s="189">
        <v>1.85</v>
      </c>
    </row>
    <row r="7877" spans="1:10" ht="14.25" customHeight="1" x14ac:dyDescent="0.25">
      <c r="A7877" s="192" t="s">
        <v>2631</v>
      </c>
      <c r="B7877" s="192" t="s">
        <v>2630</v>
      </c>
      <c r="C7877" s="192" t="s">
        <v>2719</v>
      </c>
      <c r="D7877" s="230" t="s">
        <v>2718</v>
      </c>
      <c r="E7877" s="231"/>
      <c r="F7877" s="232"/>
      <c r="G7877" s="192" t="s">
        <v>0</v>
      </c>
      <c r="H7877" s="191">
        <v>0.12626309999999999</v>
      </c>
      <c r="I7877" s="190">
        <v>8.93</v>
      </c>
      <c r="J7877" s="189">
        <v>2.4700000000000002</v>
      </c>
    </row>
    <row r="7878" spans="1:10" ht="14.25" customHeight="1" x14ac:dyDescent="0.25">
      <c r="A7878" s="239" t="s">
        <v>2627</v>
      </c>
      <c r="B7878" s="240"/>
      <c r="C7878" s="240"/>
      <c r="D7878" s="240"/>
      <c r="E7878" s="241"/>
      <c r="F7878" s="188">
        <v>1.97</v>
      </c>
      <c r="G7878" s="239" t="s">
        <v>2626</v>
      </c>
      <c r="H7878" s="240"/>
      <c r="I7878" s="241"/>
      <c r="J7878" s="188">
        <v>28.11</v>
      </c>
    </row>
    <row r="7879" spans="1:10" ht="14.25" customHeight="1" x14ac:dyDescent="0.25">
      <c r="A7879" s="239" t="s">
        <v>2625</v>
      </c>
      <c r="B7879" s="240"/>
      <c r="C7879" s="240"/>
      <c r="D7879" s="240"/>
      <c r="E7879" s="241"/>
      <c r="F7879" s="188">
        <v>2.35</v>
      </c>
      <c r="G7879" s="239" t="s">
        <v>2624</v>
      </c>
      <c r="H7879" s="240"/>
      <c r="I7879" s="241"/>
      <c r="J7879" s="188">
        <v>6.32</v>
      </c>
    </row>
    <row r="7880" spans="1:10" ht="14.25" customHeight="1" x14ac:dyDescent="0.25">
      <c r="A7880" s="239" t="s">
        <v>2623</v>
      </c>
      <c r="B7880" s="240"/>
      <c r="C7880" s="240"/>
      <c r="D7880" s="240"/>
      <c r="E7880" s="241"/>
      <c r="F7880" s="188">
        <v>4.32</v>
      </c>
      <c r="G7880" s="239" t="s">
        <v>2622</v>
      </c>
      <c r="H7880" s="240"/>
      <c r="I7880" s="241"/>
      <c r="J7880" s="188">
        <v>34.43</v>
      </c>
    </row>
    <row r="7881" spans="1:10" ht="14.25" customHeight="1" x14ac:dyDescent="0.25">
      <c r="A7881" s="196" t="s">
        <v>1035</v>
      </c>
      <c r="B7881" s="196" t="s">
        <v>2642</v>
      </c>
      <c r="C7881" s="196" t="s">
        <v>2813</v>
      </c>
      <c r="D7881" s="233" t="s">
        <v>1036</v>
      </c>
      <c r="E7881" s="234"/>
      <c r="F7881" s="234"/>
      <c r="G7881" s="234"/>
      <c r="H7881" s="234"/>
      <c r="I7881" s="235"/>
      <c r="J7881" s="196" t="s">
        <v>1</v>
      </c>
    </row>
    <row r="7882" spans="1:10" ht="14.25" customHeight="1" x14ac:dyDescent="0.25">
      <c r="A7882" s="195" t="s">
        <v>74</v>
      </c>
      <c r="B7882" s="195" t="s">
        <v>75</v>
      </c>
      <c r="C7882" s="195" t="s">
        <v>29</v>
      </c>
      <c r="D7882" s="236" t="s">
        <v>30</v>
      </c>
      <c r="E7882" s="237"/>
      <c r="F7882" s="238"/>
      <c r="G7882" s="195" t="s">
        <v>2635</v>
      </c>
      <c r="H7882" s="195" t="s">
        <v>1465</v>
      </c>
      <c r="I7882" s="194" t="s">
        <v>2634</v>
      </c>
      <c r="J7882" s="193" t="s">
        <v>76</v>
      </c>
    </row>
    <row r="7883" spans="1:10" ht="14.25" customHeight="1" x14ac:dyDescent="0.25">
      <c r="A7883" s="192" t="s">
        <v>2643</v>
      </c>
      <c r="B7883" s="192" t="s">
        <v>2642</v>
      </c>
      <c r="C7883" s="192" t="s">
        <v>1931</v>
      </c>
      <c r="D7883" s="230" t="s">
        <v>1932</v>
      </c>
      <c r="E7883" s="231"/>
      <c r="F7883" s="232"/>
      <c r="G7883" s="192" t="s">
        <v>10</v>
      </c>
      <c r="H7883" s="191">
        <v>50</v>
      </c>
      <c r="I7883" s="190">
        <v>2.9651000000000001</v>
      </c>
      <c r="J7883" s="189">
        <v>148.26</v>
      </c>
    </row>
    <row r="7884" spans="1:10" ht="14.25" customHeight="1" x14ac:dyDescent="0.25">
      <c r="A7884" s="192" t="s">
        <v>2643</v>
      </c>
      <c r="B7884" s="192" t="s">
        <v>2642</v>
      </c>
      <c r="C7884" s="192" t="s">
        <v>2092</v>
      </c>
      <c r="D7884" s="230" t="s">
        <v>2093</v>
      </c>
      <c r="E7884" s="231"/>
      <c r="F7884" s="232"/>
      <c r="G7884" s="192" t="s">
        <v>1</v>
      </c>
      <c r="H7884" s="191">
        <v>1</v>
      </c>
      <c r="I7884" s="190">
        <v>157.32230000000001</v>
      </c>
      <c r="J7884" s="189">
        <v>157.32</v>
      </c>
    </row>
    <row r="7885" spans="1:10" ht="14.25" customHeight="1" x14ac:dyDescent="0.25">
      <c r="A7885" s="192" t="s">
        <v>2643</v>
      </c>
      <c r="B7885" s="192" t="s">
        <v>2642</v>
      </c>
      <c r="C7885" s="192" t="s">
        <v>2423</v>
      </c>
      <c r="D7885" s="230" t="s">
        <v>2424</v>
      </c>
      <c r="E7885" s="231"/>
      <c r="F7885" s="232"/>
      <c r="G7885" s="192" t="s">
        <v>1</v>
      </c>
      <c r="H7885" s="191">
        <v>1</v>
      </c>
      <c r="I7885" s="190">
        <v>19.9863</v>
      </c>
      <c r="J7885" s="189">
        <v>19.989999999999998</v>
      </c>
    </row>
    <row r="7886" spans="1:10" ht="14.25" customHeight="1" x14ac:dyDescent="0.25">
      <c r="A7886" s="192" t="s">
        <v>2643</v>
      </c>
      <c r="B7886" s="192" t="s">
        <v>2642</v>
      </c>
      <c r="C7886" s="192" t="s">
        <v>2414</v>
      </c>
      <c r="D7886" s="230" t="s">
        <v>2415</v>
      </c>
      <c r="E7886" s="231"/>
      <c r="F7886" s="232"/>
      <c r="G7886" s="192" t="s">
        <v>1</v>
      </c>
      <c r="H7886" s="191">
        <v>3</v>
      </c>
      <c r="I7886" s="190">
        <v>7.2346000000000004</v>
      </c>
      <c r="J7886" s="189">
        <v>21.7</v>
      </c>
    </row>
    <row r="7887" spans="1:10" ht="14.25" customHeight="1" x14ac:dyDescent="0.25">
      <c r="A7887" s="192" t="s">
        <v>2643</v>
      </c>
      <c r="B7887" s="192" t="s">
        <v>2642</v>
      </c>
      <c r="C7887" s="192" t="s">
        <v>2232</v>
      </c>
      <c r="D7887" s="230" t="s">
        <v>2233</v>
      </c>
      <c r="E7887" s="231"/>
      <c r="F7887" s="232"/>
      <c r="G7887" s="192" t="s">
        <v>1</v>
      </c>
      <c r="H7887" s="191">
        <v>1</v>
      </c>
      <c r="I7887" s="190">
        <v>66.432000000000002</v>
      </c>
      <c r="J7887" s="189">
        <v>66.430000000000007</v>
      </c>
    </row>
    <row r="7888" spans="1:10" ht="14.25" customHeight="1" x14ac:dyDescent="0.25">
      <c r="A7888" s="192" t="s">
        <v>2643</v>
      </c>
      <c r="B7888" s="192" t="s">
        <v>2642</v>
      </c>
      <c r="C7888" s="192" t="s">
        <v>2228</v>
      </c>
      <c r="D7888" s="230" t="s">
        <v>2229</v>
      </c>
      <c r="E7888" s="231"/>
      <c r="F7888" s="232"/>
      <c r="G7888" s="192" t="s">
        <v>1</v>
      </c>
      <c r="H7888" s="191">
        <v>5</v>
      </c>
      <c r="I7888" s="190">
        <v>13.7158</v>
      </c>
      <c r="J7888" s="189">
        <v>68.58</v>
      </c>
    </row>
    <row r="7889" spans="1:10" ht="14.25" customHeight="1" x14ac:dyDescent="0.25">
      <c r="A7889" s="192" t="s">
        <v>2643</v>
      </c>
      <c r="B7889" s="192" t="s">
        <v>2642</v>
      </c>
      <c r="C7889" s="192" t="s">
        <v>2286</v>
      </c>
      <c r="D7889" s="230" t="s">
        <v>2287</v>
      </c>
      <c r="E7889" s="231"/>
      <c r="F7889" s="232"/>
      <c r="G7889" s="192" t="s">
        <v>1</v>
      </c>
      <c r="H7889" s="191">
        <v>1</v>
      </c>
      <c r="I7889" s="190">
        <v>47.482700000000001</v>
      </c>
      <c r="J7889" s="189">
        <v>47.48</v>
      </c>
    </row>
    <row r="7890" spans="1:10" ht="14.25" customHeight="1" x14ac:dyDescent="0.25">
      <c r="A7890" s="192" t="s">
        <v>2643</v>
      </c>
      <c r="B7890" s="192" t="s">
        <v>2642</v>
      </c>
      <c r="C7890" s="192" t="s">
        <v>2346</v>
      </c>
      <c r="D7890" s="230" t="s">
        <v>2347</v>
      </c>
      <c r="E7890" s="231"/>
      <c r="F7890" s="232"/>
      <c r="G7890" s="192" t="s">
        <v>1</v>
      </c>
      <c r="H7890" s="191">
        <v>6</v>
      </c>
      <c r="I7890" s="190">
        <v>5.4036999999999997</v>
      </c>
      <c r="J7890" s="189">
        <v>32.42</v>
      </c>
    </row>
    <row r="7891" spans="1:10" ht="14.25" customHeight="1" x14ac:dyDescent="0.25">
      <c r="A7891" s="192" t="s">
        <v>2643</v>
      </c>
      <c r="B7891" s="192" t="s">
        <v>2642</v>
      </c>
      <c r="C7891" s="192" t="s">
        <v>2207</v>
      </c>
      <c r="D7891" s="230" t="s">
        <v>2208</v>
      </c>
      <c r="E7891" s="231"/>
      <c r="F7891" s="232"/>
      <c r="G7891" s="192" t="s">
        <v>1</v>
      </c>
      <c r="H7891" s="191">
        <v>1</v>
      </c>
      <c r="I7891" s="190">
        <v>78.584199999999996</v>
      </c>
      <c r="J7891" s="189">
        <v>78.58</v>
      </c>
    </row>
    <row r="7892" spans="1:10" ht="14.25" customHeight="1" x14ac:dyDescent="0.25">
      <c r="A7892" s="192" t="s">
        <v>2643</v>
      </c>
      <c r="B7892" s="192" t="s">
        <v>2642</v>
      </c>
      <c r="C7892" s="192" t="s">
        <v>2257</v>
      </c>
      <c r="D7892" s="230" t="s">
        <v>2258</v>
      </c>
      <c r="E7892" s="231"/>
      <c r="F7892" s="232"/>
      <c r="G7892" s="192" t="s">
        <v>1</v>
      </c>
      <c r="H7892" s="191">
        <v>1</v>
      </c>
      <c r="I7892" s="190">
        <v>58.330500000000001</v>
      </c>
      <c r="J7892" s="189">
        <v>58.33</v>
      </c>
    </row>
    <row r="7893" spans="1:10" ht="14.25" customHeight="1" x14ac:dyDescent="0.25">
      <c r="A7893" s="192" t="s">
        <v>2643</v>
      </c>
      <c r="B7893" s="192" t="s">
        <v>2642</v>
      </c>
      <c r="C7893" s="192" t="s">
        <v>2493</v>
      </c>
      <c r="D7893" s="230" t="s">
        <v>2494</v>
      </c>
      <c r="E7893" s="231"/>
      <c r="F7893" s="232"/>
      <c r="G7893" s="192" t="s">
        <v>10</v>
      </c>
      <c r="H7893" s="191">
        <v>1</v>
      </c>
      <c r="I7893" s="190">
        <v>10.2646</v>
      </c>
      <c r="J7893" s="189">
        <v>10.26</v>
      </c>
    </row>
    <row r="7894" spans="1:10" ht="14.25" customHeight="1" x14ac:dyDescent="0.25">
      <c r="A7894" s="192" t="s">
        <v>2643</v>
      </c>
      <c r="B7894" s="192" t="s">
        <v>2642</v>
      </c>
      <c r="C7894" s="192" t="s">
        <v>2351</v>
      </c>
      <c r="D7894" s="230" t="s">
        <v>2352</v>
      </c>
      <c r="E7894" s="231"/>
      <c r="F7894" s="232"/>
      <c r="G7894" s="192" t="s">
        <v>1</v>
      </c>
      <c r="H7894" s="191">
        <v>1</v>
      </c>
      <c r="I7894" s="190">
        <v>31.7577</v>
      </c>
      <c r="J7894" s="189">
        <v>31.76</v>
      </c>
    </row>
    <row r="7895" spans="1:10" ht="14.25" customHeight="1" x14ac:dyDescent="0.25">
      <c r="A7895" s="192" t="s">
        <v>2643</v>
      </c>
      <c r="B7895" s="192" t="s">
        <v>2642</v>
      </c>
      <c r="C7895" s="192" t="s">
        <v>2035</v>
      </c>
      <c r="D7895" s="230" t="s">
        <v>2036</v>
      </c>
      <c r="E7895" s="231"/>
      <c r="F7895" s="232"/>
      <c r="G7895" s="192" t="s">
        <v>10</v>
      </c>
      <c r="H7895" s="191">
        <v>6</v>
      </c>
      <c r="I7895" s="190">
        <v>37.355899999999998</v>
      </c>
      <c r="J7895" s="189">
        <v>224.14</v>
      </c>
    </row>
    <row r="7896" spans="1:10" ht="14.25" customHeight="1" x14ac:dyDescent="0.25">
      <c r="A7896" s="192" t="s">
        <v>2643</v>
      </c>
      <c r="B7896" s="192" t="s">
        <v>2642</v>
      </c>
      <c r="C7896" s="192" t="s">
        <v>1944</v>
      </c>
      <c r="D7896" s="230" t="s">
        <v>1945</v>
      </c>
      <c r="E7896" s="231"/>
      <c r="F7896" s="232"/>
      <c r="G7896" s="192" t="s">
        <v>10</v>
      </c>
      <c r="H7896" s="191">
        <v>14</v>
      </c>
      <c r="I7896" s="190">
        <v>27.8123</v>
      </c>
      <c r="J7896" s="189">
        <v>389.37</v>
      </c>
    </row>
    <row r="7897" spans="1:10" ht="14.25" customHeight="1" x14ac:dyDescent="0.25">
      <c r="A7897" s="192" t="s">
        <v>2643</v>
      </c>
      <c r="B7897" s="192" t="s">
        <v>2642</v>
      </c>
      <c r="C7897" s="192" t="s">
        <v>2179</v>
      </c>
      <c r="D7897" s="230" t="s">
        <v>2180</v>
      </c>
      <c r="E7897" s="231"/>
      <c r="F7897" s="232"/>
      <c r="G7897" s="192" t="s">
        <v>1</v>
      </c>
      <c r="H7897" s="191">
        <v>1</v>
      </c>
      <c r="I7897" s="190">
        <v>97.217600000000004</v>
      </c>
      <c r="J7897" s="189">
        <v>97.22</v>
      </c>
    </row>
    <row r="7898" spans="1:10" ht="14.25" customHeight="1" x14ac:dyDescent="0.25">
      <c r="A7898" s="192" t="s">
        <v>2643</v>
      </c>
      <c r="B7898" s="192" t="s">
        <v>2642</v>
      </c>
      <c r="C7898" s="192" t="s">
        <v>2141</v>
      </c>
      <c r="D7898" s="230" t="s">
        <v>2142</v>
      </c>
      <c r="E7898" s="231"/>
      <c r="F7898" s="232"/>
      <c r="G7898" s="192" t="s">
        <v>1</v>
      </c>
      <c r="H7898" s="191">
        <v>1</v>
      </c>
      <c r="I7898" s="190">
        <v>118.5406</v>
      </c>
      <c r="J7898" s="189">
        <v>118.54</v>
      </c>
    </row>
    <row r="7899" spans="1:10" ht="14.25" customHeight="1" x14ac:dyDescent="0.25">
      <c r="A7899" s="192" t="s">
        <v>2643</v>
      </c>
      <c r="B7899" s="192" t="s">
        <v>2642</v>
      </c>
      <c r="C7899" s="192" t="s">
        <v>1771</v>
      </c>
      <c r="D7899" s="230" t="s">
        <v>1772</v>
      </c>
      <c r="E7899" s="231"/>
      <c r="F7899" s="232"/>
      <c r="G7899" s="192" t="s">
        <v>1</v>
      </c>
      <c r="H7899" s="191">
        <v>1</v>
      </c>
      <c r="I7899" s="190">
        <v>1394.2944</v>
      </c>
      <c r="J7899" s="189">
        <v>1394.29</v>
      </c>
    </row>
    <row r="7900" spans="1:10" ht="14.25" customHeight="1" x14ac:dyDescent="0.25">
      <c r="A7900" s="192" t="s">
        <v>2631</v>
      </c>
      <c r="B7900" s="192" t="s">
        <v>2630</v>
      </c>
      <c r="C7900" s="192" t="s">
        <v>2723</v>
      </c>
      <c r="D7900" s="230" t="s">
        <v>2722</v>
      </c>
      <c r="E7900" s="231"/>
      <c r="F7900" s="232"/>
      <c r="G7900" s="192" t="s">
        <v>0</v>
      </c>
      <c r="H7900" s="191">
        <v>15.446579</v>
      </c>
      <c r="I7900" s="190">
        <v>6.7</v>
      </c>
      <c r="J7900" s="189">
        <v>226.3</v>
      </c>
    </row>
    <row r="7901" spans="1:10" ht="14.25" customHeight="1" x14ac:dyDescent="0.25">
      <c r="A7901" s="192" t="s">
        <v>2631</v>
      </c>
      <c r="B7901" s="192" t="s">
        <v>2630</v>
      </c>
      <c r="C7901" s="192" t="s">
        <v>2719</v>
      </c>
      <c r="D7901" s="230" t="s">
        <v>2718</v>
      </c>
      <c r="E7901" s="231"/>
      <c r="F7901" s="232"/>
      <c r="G7901" s="192" t="s">
        <v>0</v>
      </c>
      <c r="H7901" s="191">
        <v>15.446579</v>
      </c>
      <c r="I7901" s="190">
        <v>8.93</v>
      </c>
      <c r="J7901" s="189">
        <v>301.62</v>
      </c>
    </row>
    <row r="7902" spans="1:10" ht="14.25" customHeight="1" x14ac:dyDescent="0.25">
      <c r="A7902" s="239" t="s">
        <v>2627</v>
      </c>
      <c r="B7902" s="240"/>
      <c r="C7902" s="240"/>
      <c r="D7902" s="240"/>
      <c r="E7902" s="241"/>
      <c r="F7902" s="188">
        <v>241.43</v>
      </c>
      <c r="G7902" s="239" t="s">
        <v>2626</v>
      </c>
      <c r="H7902" s="240"/>
      <c r="I7902" s="241"/>
      <c r="J7902" s="188">
        <v>3710.91</v>
      </c>
    </row>
    <row r="7903" spans="1:10" ht="14.25" customHeight="1" x14ac:dyDescent="0.25">
      <c r="A7903" s="239" t="s">
        <v>2625</v>
      </c>
      <c r="B7903" s="240"/>
      <c r="C7903" s="240"/>
      <c r="D7903" s="240"/>
      <c r="E7903" s="241"/>
      <c r="F7903" s="188">
        <v>286.52999999999997</v>
      </c>
      <c r="G7903" s="239" t="s">
        <v>2624</v>
      </c>
      <c r="H7903" s="240"/>
      <c r="I7903" s="241"/>
      <c r="J7903" s="188">
        <v>833.84</v>
      </c>
    </row>
    <row r="7904" spans="1:10" ht="14.25" customHeight="1" x14ac:dyDescent="0.25">
      <c r="A7904" s="239" t="s">
        <v>2623</v>
      </c>
      <c r="B7904" s="240"/>
      <c r="C7904" s="240"/>
      <c r="D7904" s="240"/>
      <c r="E7904" s="241"/>
      <c r="F7904" s="188">
        <v>527.96</v>
      </c>
      <c r="G7904" s="239" t="s">
        <v>2622</v>
      </c>
      <c r="H7904" s="240"/>
      <c r="I7904" s="241"/>
      <c r="J7904" s="188">
        <v>4544.75</v>
      </c>
    </row>
    <row r="7905" spans="1:10" ht="14.25" customHeight="1" x14ac:dyDescent="0.25">
      <c r="A7905" s="196" t="s">
        <v>1037</v>
      </c>
      <c r="B7905" s="196" t="s">
        <v>2637</v>
      </c>
      <c r="C7905" s="196" t="s">
        <v>2812</v>
      </c>
      <c r="D7905" s="233" t="s">
        <v>1038</v>
      </c>
      <c r="E7905" s="234"/>
      <c r="F7905" s="234"/>
      <c r="G7905" s="234"/>
      <c r="H7905" s="234"/>
      <c r="I7905" s="235"/>
      <c r="J7905" s="196" t="s">
        <v>1</v>
      </c>
    </row>
    <row r="7906" spans="1:10" ht="14.25" customHeight="1" x14ac:dyDescent="0.25">
      <c r="A7906" s="195" t="s">
        <v>74</v>
      </c>
      <c r="B7906" s="195" t="s">
        <v>75</v>
      </c>
      <c r="C7906" s="195" t="s">
        <v>29</v>
      </c>
      <c r="D7906" s="236" t="s">
        <v>30</v>
      </c>
      <c r="E7906" s="237"/>
      <c r="F7906" s="238"/>
      <c r="G7906" s="195" t="s">
        <v>2635</v>
      </c>
      <c r="H7906" s="195" t="s">
        <v>1465</v>
      </c>
      <c r="I7906" s="194" t="s">
        <v>2634</v>
      </c>
      <c r="J7906" s="193" t="s">
        <v>76</v>
      </c>
    </row>
    <row r="7907" spans="1:10" ht="14.25" customHeight="1" x14ac:dyDescent="0.25">
      <c r="A7907" s="192" t="s">
        <v>2643</v>
      </c>
      <c r="B7907" s="192" t="s">
        <v>2630</v>
      </c>
      <c r="C7907" s="192" t="s">
        <v>2811</v>
      </c>
      <c r="D7907" s="230" t="s">
        <v>2358</v>
      </c>
      <c r="E7907" s="231"/>
      <c r="F7907" s="232"/>
      <c r="G7907" s="192" t="s">
        <v>1</v>
      </c>
      <c r="H7907" s="191">
        <v>0.01</v>
      </c>
      <c r="I7907" s="190">
        <v>2.552</v>
      </c>
      <c r="J7907" s="189">
        <v>0.03</v>
      </c>
    </row>
    <row r="7908" spans="1:10" ht="14.25" customHeight="1" x14ac:dyDescent="0.25">
      <c r="A7908" s="192" t="s">
        <v>2643</v>
      </c>
      <c r="B7908" s="192" t="s">
        <v>2630</v>
      </c>
      <c r="C7908" s="192" t="s">
        <v>2810</v>
      </c>
      <c r="D7908" s="230" t="s">
        <v>2499</v>
      </c>
      <c r="E7908" s="231"/>
      <c r="F7908" s="232"/>
      <c r="G7908" s="192" t="s">
        <v>1</v>
      </c>
      <c r="H7908" s="191">
        <v>1</v>
      </c>
      <c r="I7908" s="190">
        <v>4.6745000000000001</v>
      </c>
      <c r="J7908" s="189">
        <v>4.67</v>
      </c>
    </row>
    <row r="7909" spans="1:10" ht="14.25" customHeight="1" x14ac:dyDescent="0.25">
      <c r="A7909" s="192" t="s">
        <v>2643</v>
      </c>
      <c r="B7909" s="192" t="s">
        <v>2630</v>
      </c>
      <c r="C7909" s="192" t="s">
        <v>2809</v>
      </c>
      <c r="D7909" s="230" t="s">
        <v>2429</v>
      </c>
      <c r="E7909" s="231"/>
      <c r="F7909" s="232"/>
      <c r="G7909" s="192" t="s">
        <v>1</v>
      </c>
      <c r="H7909" s="191">
        <v>1</v>
      </c>
      <c r="I7909" s="190">
        <v>6.4893000000000001</v>
      </c>
      <c r="J7909" s="189">
        <v>6.49</v>
      </c>
    </row>
    <row r="7910" spans="1:10" ht="14.25" customHeight="1" x14ac:dyDescent="0.25">
      <c r="A7910" s="192" t="s">
        <v>2631</v>
      </c>
      <c r="B7910" s="192" t="s">
        <v>2630</v>
      </c>
      <c r="C7910" s="192" t="s">
        <v>2723</v>
      </c>
      <c r="D7910" s="230" t="s">
        <v>2722</v>
      </c>
      <c r="E7910" s="231"/>
      <c r="F7910" s="232"/>
      <c r="G7910" s="192" t="s">
        <v>0</v>
      </c>
      <c r="H7910" s="191">
        <v>0.18286189999999999</v>
      </c>
      <c r="I7910" s="190">
        <v>6.7</v>
      </c>
      <c r="J7910" s="189">
        <v>2.68</v>
      </c>
    </row>
    <row r="7911" spans="1:10" ht="14.25" customHeight="1" x14ac:dyDescent="0.25">
      <c r="A7911" s="192" t="s">
        <v>2631</v>
      </c>
      <c r="B7911" s="192" t="s">
        <v>2630</v>
      </c>
      <c r="C7911" s="192" t="s">
        <v>2719</v>
      </c>
      <c r="D7911" s="230" t="s">
        <v>2718</v>
      </c>
      <c r="E7911" s="231"/>
      <c r="F7911" s="232"/>
      <c r="G7911" s="192" t="s">
        <v>0</v>
      </c>
      <c r="H7911" s="191">
        <v>0.18286189999999999</v>
      </c>
      <c r="I7911" s="190">
        <v>8.93</v>
      </c>
      <c r="J7911" s="189">
        <v>3.57</v>
      </c>
    </row>
    <row r="7912" spans="1:10" ht="14.25" customHeight="1" x14ac:dyDescent="0.25">
      <c r="A7912" s="239" t="s">
        <v>2627</v>
      </c>
      <c r="B7912" s="240"/>
      <c r="C7912" s="240"/>
      <c r="D7912" s="240"/>
      <c r="E7912" s="241"/>
      <c r="F7912" s="188">
        <v>2.86</v>
      </c>
      <c r="G7912" s="239" t="s">
        <v>2626</v>
      </c>
      <c r="H7912" s="240"/>
      <c r="I7912" s="241"/>
      <c r="J7912" s="188">
        <v>20.02</v>
      </c>
    </row>
    <row r="7913" spans="1:10" ht="14.25" customHeight="1" x14ac:dyDescent="0.25">
      <c r="A7913" s="239" t="s">
        <v>2625</v>
      </c>
      <c r="B7913" s="240"/>
      <c r="C7913" s="240"/>
      <c r="D7913" s="240"/>
      <c r="E7913" s="241"/>
      <c r="F7913" s="188">
        <v>3.39</v>
      </c>
      <c r="G7913" s="239" t="s">
        <v>2624</v>
      </c>
      <c r="H7913" s="240"/>
      <c r="I7913" s="241"/>
      <c r="J7913" s="188">
        <v>4.5</v>
      </c>
    </row>
    <row r="7914" spans="1:10" ht="14.25" customHeight="1" x14ac:dyDescent="0.25">
      <c r="A7914" s="239" t="s">
        <v>2623</v>
      </c>
      <c r="B7914" s="240"/>
      <c r="C7914" s="240"/>
      <c r="D7914" s="240"/>
      <c r="E7914" s="241"/>
      <c r="F7914" s="188">
        <v>6.25</v>
      </c>
      <c r="G7914" s="239" t="s">
        <v>2622</v>
      </c>
      <c r="H7914" s="240"/>
      <c r="I7914" s="241"/>
      <c r="J7914" s="188">
        <v>24.52</v>
      </c>
    </row>
    <row r="7915" spans="1:10" ht="22.9" customHeight="1" x14ac:dyDescent="0.25">
      <c r="A7915" s="196" t="s">
        <v>1039</v>
      </c>
      <c r="B7915" s="196" t="s">
        <v>2630</v>
      </c>
      <c r="C7915" s="196" t="s">
        <v>2808</v>
      </c>
      <c r="D7915" s="233" t="s">
        <v>1040</v>
      </c>
      <c r="E7915" s="234"/>
      <c r="F7915" s="234"/>
      <c r="G7915" s="234"/>
      <c r="H7915" s="234"/>
      <c r="I7915" s="235"/>
      <c r="J7915" s="196" t="s">
        <v>1</v>
      </c>
    </row>
    <row r="7916" spans="1:10" ht="14.25" customHeight="1" x14ac:dyDescent="0.25">
      <c r="A7916" s="195" t="s">
        <v>74</v>
      </c>
      <c r="B7916" s="195" t="s">
        <v>75</v>
      </c>
      <c r="C7916" s="195" t="s">
        <v>29</v>
      </c>
      <c r="D7916" s="236" t="s">
        <v>30</v>
      </c>
      <c r="E7916" s="237"/>
      <c r="F7916" s="238"/>
      <c r="G7916" s="195" t="s">
        <v>2635</v>
      </c>
      <c r="H7916" s="195" t="s">
        <v>1465</v>
      </c>
      <c r="I7916" s="194" t="s">
        <v>2634</v>
      </c>
      <c r="J7916" s="193" t="s">
        <v>76</v>
      </c>
    </row>
    <row r="7917" spans="1:10" ht="14.25" customHeight="1" x14ac:dyDescent="0.25">
      <c r="A7917" s="192" t="s">
        <v>2643</v>
      </c>
      <c r="B7917" s="192" t="s">
        <v>2630</v>
      </c>
      <c r="C7917" s="192" t="s">
        <v>2784</v>
      </c>
      <c r="D7917" s="230" t="s">
        <v>1998</v>
      </c>
      <c r="E7917" s="231"/>
      <c r="F7917" s="232"/>
      <c r="G7917" s="192" t="s">
        <v>1</v>
      </c>
      <c r="H7917" s="191">
        <v>1.6500000000000001E-2</v>
      </c>
      <c r="I7917" s="190">
        <v>46.745399999999997</v>
      </c>
      <c r="J7917" s="189">
        <v>0.77</v>
      </c>
    </row>
    <row r="7918" spans="1:10" ht="14.25" customHeight="1" x14ac:dyDescent="0.25">
      <c r="A7918" s="192" t="s">
        <v>2643</v>
      </c>
      <c r="B7918" s="192" t="s">
        <v>2630</v>
      </c>
      <c r="C7918" s="192" t="s">
        <v>2782</v>
      </c>
      <c r="D7918" s="230" t="s">
        <v>1928</v>
      </c>
      <c r="E7918" s="231"/>
      <c r="F7918" s="232"/>
      <c r="G7918" s="192" t="s">
        <v>1</v>
      </c>
      <c r="H7918" s="191">
        <v>2.1999999999999999E-2</v>
      </c>
      <c r="I7918" s="190">
        <v>52.967399999999998</v>
      </c>
      <c r="J7918" s="189">
        <v>1.17</v>
      </c>
    </row>
    <row r="7919" spans="1:10" ht="14.25" customHeight="1" x14ac:dyDescent="0.25">
      <c r="A7919" s="192" t="s">
        <v>2643</v>
      </c>
      <c r="B7919" s="192" t="s">
        <v>2630</v>
      </c>
      <c r="C7919" s="192" t="s">
        <v>2807</v>
      </c>
      <c r="D7919" s="230" t="s">
        <v>2282</v>
      </c>
      <c r="E7919" s="231"/>
      <c r="F7919" s="232"/>
      <c r="G7919" s="192" t="s">
        <v>1</v>
      </c>
      <c r="H7919" s="191">
        <v>1</v>
      </c>
      <c r="I7919" s="190">
        <v>24.255800000000001</v>
      </c>
      <c r="J7919" s="189">
        <v>24.26</v>
      </c>
    </row>
    <row r="7920" spans="1:10" ht="14.25" customHeight="1" x14ac:dyDescent="0.25">
      <c r="A7920" s="192" t="s">
        <v>2643</v>
      </c>
      <c r="B7920" s="192" t="s">
        <v>2630</v>
      </c>
      <c r="C7920" s="192" t="s">
        <v>2776</v>
      </c>
      <c r="D7920" s="230" t="s">
        <v>2260</v>
      </c>
      <c r="E7920" s="231"/>
      <c r="F7920" s="232"/>
      <c r="G7920" s="192" t="s">
        <v>1</v>
      </c>
      <c r="H7920" s="191">
        <v>5.0999999999999997E-2</v>
      </c>
      <c r="I7920" s="190">
        <v>1.4663999999999999</v>
      </c>
      <c r="J7920" s="189">
        <v>7.0000000000000007E-2</v>
      </c>
    </row>
    <row r="7921" spans="1:10" ht="14.25" customHeight="1" x14ac:dyDescent="0.25">
      <c r="A7921" s="192" t="s">
        <v>2631</v>
      </c>
      <c r="B7921" s="192" t="s">
        <v>2630</v>
      </c>
      <c r="C7921" s="192" t="s">
        <v>2723</v>
      </c>
      <c r="D7921" s="230" t="s">
        <v>2722</v>
      </c>
      <c r="E7921" s="231"/>
      <c r="F7921" s="232"/>
      <c r="G7921" s="192" t="s">
        <v>0</v>
      </c>
      <c r="H7921" s="191">
        <v>0.16357279999999999</v>
      </c>
      <c r="I7921" s="190">
        <v>6.7</v>
      </c>
      <c r="J7921" s="189">
        <v>2.4</v>
      </c>
    </row>
    <row r="7922" spans="1:10" ht="14.25" customHeight="1" x14ac:dyDescent="0.25">
      <c r="A7922" s="192" t="s">
        <v>2631</v>
      </c>
      <c r="B7922" s="192" t="s">
        <v>2630</v>
      </c>
      <c r="C7922" s="192" t="s">
        <v>2719</v>
      </c>
      <c r="D7922" s="230" t="s">
        <v>2718</v>
      </c>
      <c r="E7922" s="231"/>
      <c r="F7922" s="232"/>
      <c r="G7922" s="192" t="s">
        <v>0</v>
      </c>
      <c r="H7922" s="191">
        <v>0.16357279999999999</v>
      </c>
      <c r="I7922" s="190">
        <v>8.93</v>
      </c>
      <c r="J7922" s="189">
        <v>3.19</v>
      </c>
    </row>
    <row r="7923" spans="1:10" ht="14.25" customHeight="1" x14ac:dyDescent="0.25">
      <c r="A7923" s="239" t="s">
        <v>2627</v>
      </c>
      <c r="B7923" s="240"/>
      <c r="C7923" s="240"/>
      <c r="D7923" s="240"/>
      <c r="E7923" s="241"/>
      <c r="F7923" s="188">
        <v>2.56</v>
      </c>
      <c r="G7923" s="239" t="s">
        <v>2626</v>
      </c>
      <c r="H7923" s="240"/>
      <c r="I7923" s="241"/>
      <c r="J7923" s="188">
        <v>34.17</v>
      </c>
    </row>
    <row r="7924" spans="1:10" ht="14.25" customHeight="1" x14ac:dyDescent="0.25">
      <c r="A7924" s="239" t="s">
        <v>2625</v>
      </c>
      <c r="B7924" s="240"/>
      <c r="C7924" s="240"/>
      <c r="D7924" s="240"/>
      <c r="E7924" s="241"/>
      <c r="F7924" s="188">
        <v>3.03</v>
      </c>
      <c r="G7924" s="239" t="s">
        <v>2624</v>
      </c>
      <c r="H7924" s="240"/>
      <c r="I7924" s="241"/>
      <c r="J7924" s="188">
        <v>7.68</v>
      </c>
    </row>
    <row r="7925" spans="1:10" ht="14.25" customHeight="1" x14ac:dyDescent="0.25">
      <c r="A7925" s="239" t="s">
        <v>2623</v>
      </c>
      <c r="B7925" s="240"/>
      <c r="C7925" s="240"/>
      <c r="D7925" s="240"/>
      <c r="E7925" s="241"/>
      <c r="F7925" s="188">
        <v>5.59</v>
      </c>
      <c r="G7925" s="239" t="s">
        <v>2622</v>
      </c>
      <c r="H7925" s="240"/>
      <c r="I7925" s="241"/>
      <c r="J7925" s="188">
        <v>41.85</v>
      </c>
    </row>
    <row r="7926" spans="1:10" ht="14.25" customHeight="1" x14ac:dyDescent="0.25">
      <c r="A7926" s="196" t="s">
        <v>1041</v>
      </c>
      <c r="B7926" s="196" t="s">
        <v>2630</v>
      </c>
      <c r="C7926" s="196" t="s">
        <v>2806</v>
      </c>
      <c r="D7926" s="233" t="s">
        <v>1042</v>
      </c>
      <c r="E7926" s="234"/>
      <c r="F7926" s="234"/>
      <c r="G7926" s="234"/>
      <c r="H7926" s="234"/>
      <c r="I7926" s="235"/>
      <c r="J7926" s="196" t="s">
        <v>1</v>
      </c>
    </row>
    <row r="7927" spans="1:10" ht="14.25" customHeight="1" x14ac:dyDescent="0.25">
      <c r="A7927" s="195" t="s">
        <v>74</v>
      </c>
      <c r="B7927" s="195" t="s">
        <v>75</v>
      </c>
      <c r="C7927" s="195" t="s">
        <v>29</v>
      </c>
      <c r="D7927" s="236" t="s">
        <v>30</v>
      </c>
      <c r="E7927" s="237"/>
      <c r="F7927" s="238"/>
      <c r="G7927" s="195" t="s">
        <v>2635</v>
      </c>
      <c r="H7927" s="195" t="s">
        <v>1465</v>
      </c>
      <c r="I7927" s="194" t="s">
        <v>2634</v>
      </c>
      <c r="J7927" s="193" t="s">
        <v>76</v>
      </c>
    </row>
    <row r="7928" spans="1:10" ht="14.25" customHeight="1" x14ac:dyDescent="0.25">
      <c r="A7928" s="192" t="s">
        <v>2643</v>
      </c>
      <c r="B7928" s="192" t="s">
        <v>2630</v>
      </c>
      <c r="C7928" s="192" t="s">
        <v>2780</v>
      </c>
      <c r="D7928" s="230" t="s">
        <v>2469</v>
      </c>
      <c r="E7928" s="231"/>
      <c r="F7928" s="232"/>
      <c r="G7928" s="192" t="s">
        <v>1</v>
      </c>
      <c r="H7928" s="191">
        <v>1.9199999999999998E-2</v>
      </c>
      <c r="I7928" s="190">
        <v>9.4057999999999993</v>
      </c>
      <c r="J7928" s="189">
        <v>0.18</v>
      </c>
    </row>
    <row r="7929" spans="1:10" ht="14.25" customHeight="1" x14ac:dyDescent="0.25">
      <c r="A7929" s="192" t="s">
        <v>2643</v>
      </c>
      <c r="B7929" s="192" t="s">
        <v>2630</v>
      </c>
      <c r="C7929" s="192" t="s">
        <v>2805</v>
      </c>
      <c r="D7929" s="230" t="s">
        <v>2262</v>
      </c>
      <c r="E7929" s="231"/>
      <c r="F7929" s="232"/>
      <c r="G7929" s="192" t="s">
        <v>1</v>
      </c>
      <c r="H7929" s="191">
        <v>1</v>
      </c>
      <c r="I7929" s="190">
        <v>55.9163</v>
      </c>
      <c r="J7929" s="189">
        <v>55.92</v>
      </c>
    </row>
    <row r="7930" spans="1:10" ht="14.25" customHeight="1" x14ac:dyDescent="0.25">
      <c r="A7930" s="192" t="s">
        <v>2631</v>
      </c>
      <c r="B7930" s="192" t="s">
        <v>2630</v>
      </c>
      <c r="C7930" s="192" t="s">
        <v>2723</v>
      </c>
      <c r="D7930" s="230" t="s">
        <v>2722</v>
      </c>
      <c r="E7930" s="231"/>
      <c r="F7930" s="232"/>
      <c r="G7930" s="192" t="s">
        <v>0</v>
      </c>
      <c r="H7930" s="191">
        <v>0.3048554</v>
      </c>
      <c r="I7930" s="190">
        <v>6.7</v>
      </c>
      <c r="J7930" s="189">
        <v>4.47</v>
      </c>
    </row>
    <row r="7931" spans="1:10" ht="14.25" customHeight="1" x14ac:dyDescent="0.25">
      <c r="A7931" s="192" t="s">
        <v>2631</v>
      </c>
      <c r="B7931" s="192" t="s">
        <v>2630</v>
      </c>
      <c r="C7931" s="192" t="s">
        <v>2719</v>
      </c>
      <c r="D7931" s="230" t="s">
        <v>2718</v>
      </c>
      <c r="E7931" s="231"/>
      <c r="F7931" s="232"/>
      <c r="G7931" s="192" t="s">
        <v>0</v>
      </c>
      <c r="H7931" s="191">
        <v>0.3048554</v>
      </c>
      <c r="I7931" s="190">
        <v>8.93</v>
      </c>
      <c r="J7931" s="189">
        <v>5.95</v>
      </c>
    </row>
    <row r="7932" spans="1:10" ht="14.25" customHeight="1" x14ac:dyDescent="0.25">
      <c r="A7932" s="239" t="s">
        <v>2627</v>
      </c>
      <c r="B7932" s="240"/>
      <c r="C7932" s="240"/>
      <c r="D7932" s="240"/>
      <c r="E7932" s="241"/>
      <c r="F7932" s="188">
        <v>4.76</v>
      </c>
      <c r="G7932" s="239" t="s">
        <v>2626</v>
      </c>
      <c r="H7932" s="240"/>
      <c r="I7932" s="241"/>
      <c r="J7932" s="188">
        <v>70.819999999999993</v>
      </c>
    </row>
    <row r="7933" spans="1:10" ht="14.25" customHeight="1" x14ac:dyDescent="0.25">
      <c r="A7933" s="239" t="s">
        <v>2625</v>
      </c>
      <c r="B7933" s="240"/>
      <c r="C7933" s="240"/>
      <c r="D7933" s="240"/>
      <c r="E7933" s="241"/>
      <c r="F7933" s="188">
        <v>5.66</v>
      </c>
      <c r="G7933" s="239" t="s">
        <v>2624</v>
      </c>
      <c r="H7933" s="240"/>
      <c r="I7933" s="241"/>
      <c r="J7933" s="188">
        <v>15.91</v>
      </c>
    </row>
    <row r="7934" spans="1:10" ht="14.25" customHeight="1" x14ac:dyDescent="0.25">
      <c r="A7934" s="239" t="s">
        <v>2623</v>
      </c>
      <c r="B7934" s="240"/>
      <c r="C7934" s="240"/>
      <c r="D7934" s="240"/>
      <c r="E7934" s="241"/>
      <c r="F7934" s="188">
        <v>10.42</v>
      </c>
      <c r="G7934" s="239" t="s">
        <v>2622</v>
      </c>
      <c r="H7934" s="240"/>
      <c r="I7934" s="241"/>
      <c r="J7934" s="188">
        <v>86.73</v>
      </c>
    </row>
    <row r="7935" spans="1:10" ht="14.25" customHeight="1" x14ac:dyDescent="0.25">
      <c r="A7935" s="196" t="s">
        <v>1043</v>
      </c>
      <c r="B7935" s="196" t="s">
        <v>2630</v>
      </c>
      <c r="C7935" s="196" t="s">
        <v>2804</v>
      </c>
      <c r="D7935" s="233" t="s">
        <v>1044</v>
      </c>
      <c r="E7935" s="234"/>
      <c r="F7935" s="234"/>
      <c r="G7935" s="234"/>
      <c r="H7935" s="234"/>
      <c r="I7935" s="235"/>
      <c r="J7935" s="196" t="s">
        <v>1</v>
      </c>
    </row>
    <row r="7936" spans="1:10" ht="14.25" customHeight="1" x14ac:dyDescent="0.25">
      <c r="A7936" s="195" t="s">
        <v>74</v>
      </c>
      <c r="B7936" s="195" t="s">
        <v>75</v>
      </c>
      <c r="C7936" s="195" t="s">
        <v>29</v>
      </c>
      <c r="D7936" s="236" t="s">
        <v>30</v>
      </c>
      <c r="E7936" s="237"/>
      <c r="F7936" s="238"/>
      <c r="G7936" s="195" t="s">
        <v>2635</v>
      </c>
      <c r="H7936" s="195" t="s">
        <v>1465</v>
      </c>
      <c r="I7936" s="194" t="s">
        <v>2634</v>
      </c>
      <c r="J7936" s="193" t="s">
        <v>76</v>
      </c>
    </row>
    <row r="7937" spans="1:10" ht="14.25" customHeight="1" x14ac:dyDescent="0.25">
      <c r="A7937" s="192" t="s">
        <v>2643</v>
      </c>
      <c r="B7937" s="192" t="s">
        <v>2630</v>
      </c>
      <c r="C7937" s="192" t="s">
        <v>2780</v>
      </c>
      <c r="D7937" s="230" t="s">
        <v>2469</v>
      </c>
      <c r="E7937" s="231"/>
      <c r="F7937" s="232"/>
      <c r="G7937" s="192" t="s">
        <v>1</v>
      </c>
      <c r="H7937" s="191">
        <v>2.4E-2</v>
      </c>
      <c r="I7937" s="190">
        <v>9.4057999999999993</v>
      </c>
      <c r="J7937" s="189">
        <v>0.23</v>
      </c>
    </row>
    <row r="7938" spans="1:10" ht="22.9" customHeight="1" x14ac:dyDescent="0.25">
      <c r="A7938" s="192" t="s">
        <v>2643</v>
      </c>
      <c r="B7938" s="192" t="s">
        <v>2630</v>
      </c>
      <c r="C7938" s="192" t="s">
        <v>2803</v>
      </c>
      <c r="D7938" s="230" t="s">
        <v>2033</v>
      </c>
      <c r="E7938" s="231"/>
      <c r="F7938" s="232"/>
      <c r="G7938" s="192" t="s">
        <v>1</v>
      </c>
      <c r="H7938" s="191">
        <v>1</v>
      </c>
      <c r="I7938" s="190">
        <v>226.2253</v>
      </c>
      <c r="J7938" s="189">
        <v>226.23</v>
      </c>
    </row>
    <row r="7939" spans="1:10" ht="14.25" customHeight="1" x14ac:dyDescent="0.25">
      <c r="A7939" s="192" t="s">
        <v>2631</v>
      </c>
      <c r="B7939" s="192" t="s">
        <v>2630</v>
      </c>
      <c r="C7939" s="192" t="s">
        <v>2723</v>
      </c>
      <c r="D7939" s="230" t="s">
        <v>2722</v>
      </c>
      <c r="E7939" s="231"/>
      <c r="F7939" s="232"/>
      <c r="G7939" s="192" t="s">
        <v>0</v>
      </c>
      <c r="H7939" s="191">
        <v>0.49537880000000001</v>
      </c>
      <c r="I7939" s="190">
        <v>6.7</v>
      </c>
      <c r="J7939" s="189">
        <v>7.26</v>
      </c>
    </row>
    <row r="7940" spans="1:10" ht="3" customHeight="1" x14ac:dyDescent="0.25"/>
    <row r="7941" spans="1:10" ht="11.25" customHeight="1" x14ac:dyDescent="0.25">
      <c r="A7941" s="242" t="s">
        <v>2621</v>
      </c>
      <c r="B7941" s="242"/>
      <c r="C7941" s="242"/>
      <c r="D7941" s="242"/>
      <c r="E7941" s="242"/>
      <c r="F7941" s="242"/>
      <c r="G7941" s="242"/>
      <c r="H7941" s="242"/>
      <c r="I7941" s="242"/>
      <c r="J7941" s="242"/>
    </row>
    <row r="7942" spans="1:10" ht="11.25" customHeight="1" x14ac:dyDescent="0.25">
      <c r="A7942" s="242" t="s">
        <v>2620</v>
      </c>
      <c r="B7942" s="242"/>
      <c r="C7942" s="242"/>
      <c r="D7942" s="242"/>
      <c r="E7942" s="242"/>
      <c r="F7942" s="242"/>
      <c r="G7942" s="242"/>
      <c r="H7942" s="242"/>
      <c r="I7942" s="242"/>
      <c r="J7942" s="242"/>
    </row>
    <row r="7943" spans="1:10" ht="11.25" customHeight="1" x14ac:dyDescent="0.25">
      <c r="A7943" s="242" t="s">
        <v>2619</v>
      </c>
      <c r="B7943" s="242"/>
      <c r="C7943" s="242"/>
      <c r="D7943" s="242"/>
      <c r="E7943" s="242"/>
      <c r="F7943" s="242"/>
      <c r="G7943" s="242"/>
      <c r="H7943" s="242"/>
      <c r="I7943" s="242"/>
      <c r="J7943" s="242"/>
    </row>
    <row r="7944" spans="1:10" ht="70.900000000000006" customHeight="1" x14ac:dyDescent="0.25"/>
    <row r="7945" spans="1:10" ht="14.25" customHeight="1" x14ac:dyDescent="0.25">
      <c r="A7945" s="210" t="s">
        <v>2673</v>
      </c>
      <c r="B7945" s="211"/>
      <c r="C7945" s="211"/>
      <c r="D7945" s="211"/>
      <c r="E7945" s="211"/>
      <c r="F7945" s="211"/>
      <c r="G7945" s="211"/>
      <c r="H7945" s="211"/>
      <c r="I7945" s="211"/>
      <c r="J7945" s="212"/>
    </row>
    <row r="7946" spans="1:10" ht="14.25" customHeight="1" x14ac:dyDescent="0.25">
      <c r="A7946" s="200" t="s">
        <v>2672</v>
      </c>
      <c r="B7946" s="213" t="s">
        <v>77</v>
      </c>
      <c r="C7946" s="214"/>
      <c r="D7946" s="214"/>
      <c r="E7946" s="214"/>
      <c r="F7946" s="214"/>
      <c r="G7946" s="214"/>
      <c r="H7946" s="215"/>
      <c r="I7946" s="197" t="s">
        <v>2671</v>
      </c>
      <c r="J7946" s="192" t="s">
        <v>2802</v>
      </c>
    </row>
    <row r="7947" spans="1:10" ht="14.25" customHeight="1" x14ac:dyDescent="0.25">
      <c r="A7947" s="200" t="s">
        <v>81</v>
      </c>
      <c r="B7947" s="213" t="s">
        <v>85</v>
      </c>
      <c r="C7947" s="214"/>
      <c r="D7947" s="214"/>
      <c r="E7947" s="214"/>
      <c r="F7947" s="214"/>
      <c r="G7947" s="214"/>
      <c r="H7947" s="215"/>
      <c r="I7947" s="197" t="s">
        <v>2669</v>
      </c>
      <c r="J7947" s="202">
        <v>45477</v>
      </c>
    </row>
    <row r="7948" spans="1:10" ht="14.25" customHeight="1" x14ac:dyDescent="0.25">
      <c r="A7948" s="199" t="s">
        <v>2668</v>
      </c>
      <c r="B7948" s="213" t="s">
        <v>2667</v>
      </c>
      <c r="C7948" s="214"/>
      <c r="D7948" s="214"/>
      <c r="E7948" s="214"/>
      <c r="F7948" s="214"/>
      <c r="G7948" s="214"/>
      <c r="H7948" s="215"/>
      <c r="I7948" s="216" t="s">
        <v>2666</v>
      </c>
      <c r="J7948" s="217"/>
    </row>
    <row r="7949" spans="1:10" ht="14.25" customHeight="1" x14ac:dyDescent="0.25">
      <c r="A7949" s="218" t="s">
        <v>2665</v>
      </c>
      <c r="B7949" s="221" t="s">
        <v>2664</v>
      </c>
      <c r="C7949" s="222"/>
      <c r="D7949" s="222"/>
      <c r="E7949" s="222"/>
      <c r="F7949" s="222"/>
      <c r="G7949" s="222"/>
      <c r="H7949" s="223"/>
      <c r="I7949" s="197" t="s">
        <v>2663</v>
      </c>
      <c r="J7949" s="192" t="s">
        <v>2662</v>
      </c>
    </row>
    <row r="7950" spans="1:10" ht="14.25" customHeight="1" x14ac:dyDescent="0.25">
      <c r="A7950" s="219"/>
      <c r="B7950" s="224"/>
      <c r="C7950" s="225"/>
      <c r="D7950" s="225"/>
      <c r="E7950" s="225"/>
      <c r="F7950" s="225"/>
      <c r="G7950" s="225"/>
      <c r="H7950" s="226"/>
      <c r="I7950" s="198" t="s">
        <v>2661</v>
      </c>
      <c r="J7950" s="192" t="s">
        <v>2660</v>
      </c>
    </row>
    <row r="7951" spans="1:10" ht="14.25" customHeight="1" x14ac:dyDescent="0.25">
      <c r="A7951" s="219"/>
      <c r="B7951" s="224"/>
      <c r="C7951" s="225"/>
      <c r="D7951" s="225"/>
      <c r="E7951" s="225"/>
      <c r="F7951" s="225"/>
      <c r="G7951" s="225"/>
      <c r="H7951" s="226"/>
      <c r="I7951" s="216" t="s">
        <v>27</v>
      </c>
      <c r="J7951" s="217"/>
    </row>
    <row r="7952" spans="1:10" ht="14.25" customHeight="1" x14ac:dyDescent="0.25">
      <c r="A7952" s="219"/>
      <c r="B7952" s="227"/>
      <c r="C7952" s="228"/>
      <c r="D7952" s="228"/>
      <c r="E7952" s="228"/>
      <c r="F7952" s="228"/>
      <c r="G7952" s="228"/>
      <c r="H7952" s="229"/>
      <c r="I7952" s="197" t="s">
        <v>2659</v>
      </c>
      <c r="J7952" s="192" t="s">
        <v>2658</v>
      </c>
    </row>
    <row r="7953" spans="1:10" ht="14.25" customHeight="1" x14ac:dyDescent="0.25">
      <c r="A7953" s="220"/>
      <c r="B7953" s="230" t="s">
        <v>2383</v>
      </c>
      <c r="C7953" s="231"/>
      <c r="D7953" s="232"/>
      <c r="E7953" s="230" t="s">
        <v>2383</v>
      </c>
      <c r="F7953" s="231"/>
      <c r="G7953" s="231"/>
      <c r="H7953" s="232"/>
      <c r="I7953" s="197" t="s">
        <v>2657</v>
      </c>
      <c r="J7953" s="192" t="s">
        <v>2383</v>
      </c>
    </row>
    <row r="7954" spans="1:10" ht="14.25" customHeight="1" x14ac:dyDescent="0.25">
      <c r="A7954" s="197" t="s">
        <v>2656</v>
      </c>
      <c r="B7954" s="230" t="s">
        <v>2655</v>
      </c>
      <c r="C7954" s="231"/>
      <c r="D7954" s="231"/>
      <c r="E7954" s="231"/>
      <c r="F7954" s="231"/>
      <c r="G7954" s="231"/>
      <c r="H7954" s="231"/>
      <c r="I7954" s="231"/>
      <c r="J7954" s="232"/>
    </row>
    <row r="7955" spans="1:10" ht="14.25" customHeight="1" x14ac:dyDescent="0.25">
      <c r="A7955" s="192" t="s">
        <v>2631</v>
      </c>
      <c r="B7955" s="192" t="s">
        <v>2630</v>
      </c>
      <c r="C7955" s="192" t="s">
        <v>2719</v>
      </c>
      <c r="D7955" s="230" t="s">
        <v>2718</v>
      </c>
      <c r="E7955" s="231"/>
      <c r="F7955" s="232"/>
      <c r="G7955" s="192" t="s">
        <v>0</v>
      </c>
      <c r="H7955" s="191">
        <v>0.49537880000000001</v>
      </c>
      <c r="I7955" s="190">
        <v>8.93</v>
      </c>
      <c r="J7955" s="189">
        <v>9.67</v>
      </c>
    </row>
    <row r="7956" spans="1:10" ht="14.25" customHeight="1" x14ac:dyDescent="0.25">
      <c r="A7956" s="239" t="s">
        <v>2627</v>
      </c>
      <c r="B7956" s="240"/>
      <c r="C7956" s="240"/>
      <c r="D7956" s="240"/>
      <c r="E7956" s="241"/>
      <c r="F7956" s="188">
        <v>7.74</v>
      </c>
      <c r="G7956" s="239" t="s">
        <v>2626</v>
      </c>
      <c r="H7956" s="240"/>
      <c r="I7956" s="241"/>
      <c r="J7956" s="188">
        <v>250.38</v>
      </c>
    </row>
    <row r="7957" spans="1:10" ht="14.25" customHeight="1" x14ac:dyDescent="0.25">
      <c r="A7957" s="239" t="s">
        <v>2625</v>
      </c>
      <c r="B7957" s="240"/>
      <c r="C7957" s="240"/>
      <c r="D7957" s="240"/>
      <c r="E7957" s="241"/>
      <c r="F7957" s="188">
        <v>9.19</v>
      </c>
      <c r="G7957" s="239" t="s">
        <v>2624</v>
      </c>
      <c r="H7957" s="240"/>
      <c r="I7957" s="241"/>
      <c r="J7957" s="188">
        <v>56.26</v>
      </c>
    </row>
    <row r="7958" spans="1:10" ht="14.25" customHeight="1" x14ac:dyDescent="0.25">
      <c r="A7958" s="239" t="s">
        <v>2623</v>
      </c>
      <c r="B7958" s="240"/>
      <c r="C7958" s="240"/>
      <c r="D7958" s="240"/>
      <c r="E7958" s="241"/>
      <c r="F7958" s="188">
        <v>16.93</v>
      </c>
      <c r="G7958" s="239" t="s">
        <v>2622</v>
      </c>
      <c r="H7958" s="240"/>
      <c r="I7958" s="241"/>
      <c r="J7958" s="188">
        <v>306.64</v>
      </c>
    </row>
    <row r="7959" spans="1:10" ht="22.9" customHeight="1" x14ac:dyDescent="0.25">
      <c r="A7959" s="196" t="s">
        <v>1045</v>
      </c>
      <c r="B7959" s="196" t="s">
        <v>2630</v>
      </c>
      <c r="C7959" s="196" t="s">
        <v>2801</v>
      </c>
      <c r="D7959" s="233" t="s">
        <v>1046</v>
      </c>
      <c r="E7959" s="234"/>
      <c r="F7959" s="234"/>
      <c r="G7959" s="234"/>
      <c r="H7959" s="234"/>
      <c r="I7959" s="235"/>
      <c r="J7959" s="196" t="s">
        <v>1</v>
      </c>
    </row>
    <row r="7960" spans="1:10" ht="14.25" customHeight="1" x14ac:dyDescent="0.25">
      <c r="A7960" s="195" t="s">
        <v>74</v>
      </c>
      <c r="B7960" s="195" t="s">
        <v>75</v>
      </c>
      <c r="C7960" s="195" t="s">
        <v>29</v>
      </c>
      <c r="D7960" s="236" t="s">
        <v>30</v>
      </c>
      <c r="E7960" s="237"/>
      <c r="F7960" s="238"/>
      <c r="G7960" s="195" t="s">
        <v>2635</v>
      </c>
      <c r="H7960" s="195" t="s">
        <v>1465</v>
      </c>
      <c r="I7960" s="194" t="s">
        <v>2634</v>
      </c>
      <c r="J7960" s="193" t="s">
        <v>76</v>
      </c>
    </row>
    <row r="7961" spans="1:10" ht="14.25" customHeight="1" x14ac:dyDescent="0.25">
      <c r="A7961" s="192" t="s">
        <v>2643</v>
      </c>
      <c r="B7961" s="192" t="s">
        <v>2630</v>
      </c>
      <c r="C7961" s="192" t="s">
        <v>2800</v>
      </c>
      <c r="D7961" s="230" t="s">
        <v>2366</v>
      </c>
      <c r="E7961" s="231"/>
      <c r="F7961" s="232"/>
      <c r="G7961" s="192" t="s">
        <v>1</v>
      </c>
      <c r="H7961" s="191">
        <v>7.0999999999999994E-2</v>
      </c>
      <c r="I7961" s="190">
        <v>15.255100000000001</v>
      </c>
      <c r="J7961" s="189">
        <v>1.08</v>
      </c>
    </row>
    <row r="7962" spans="1:10" ht="14.25" customHeight="1" x14ac:dyDescent="0.25">
      <c r="A7962" s="192" t="s">
        <v>2643</v>
      </c>
      <c r="B7962" s="192" t="s">
        <v>2630</v>
      </c>
      <c r="C7962" s="192" t="s">
        <v>2799</v>
      </c>
      <c r="D7962" s="230" t="s">
        <v>2269</v>
      </c>
      <c r="E7962" s="231"/>
      <c r="F7962" s="232"/>
      <c r="G7962" s="192" t="s">
        <v>1</v>
      </c>
      <c r="H7962" s="191">
        <v>1</v>
      </c>
      <c r="I7962" s="190">
        <v>11.4474</v>
      </c>
      <c r="J7962" s="189">
        <v>11.45</v>
      </c>
    </row>
    <row r="7963" spans="1:10" ht="14.25" customHeight="1" x14ac:dyDescent="0.25">
      <c r="A7963" s="192" t="s">
        <v>2643</v>
      </c>
      <c r="B7963" s="192" t="s">
        <v>2630</v>
      </c>
      <c r="C7963" s="192" t="s">
        <v>2782</v>
      </c>
      <c r="D7963" s="230" t="s">
        <v>1928</v>
      </c>
      <c r="E7963" s="231"/>
      <c r="F7963" s="232"/>
      <c r="G7963" s="192" t="s">
        <v>1</v>
      </c>
      <c r="H7963" s="191">
        <v>1.7999999999999999E-2</v>
      </c>
      <c r="I7963" s="190">
        <v>52.967399999999998</v>
      </c>
      <c r="J7963" s="189">
        <v>0.95</v>
      </c>
    </row>
    <row r="7964" spans="1:10" ht="14.25" customHeight="1" x14ac:dyDescent="0.25">
      <c r="A7964" s="192" t="s">
        <v>2643</v>
      </c>
      <c r="B7964" s="192" t="s">
        <v>2630</v>
      </c>
      <c r="C7964" s="192" t="s">
        <v>2776</v>
      </c>
      <c r="D7964" s="230" t="s">
        <v>2260</v>
      </c>
      <c r="E7964" s="231"/>
      <c r="F7964" s="232"/>
      <c r="G7964" s="192" t="s">
        <v>1</v>
      </c>
      <c r="H7964" s="191">
        <v>1.7000000000000001E-2</v>
      </c>
      <c r="I7964" s="190">
        <v>1.4663999999999999</v>
      </c>
      <c r="J7964" s="189">
        <v>0.02</v>
      </c>
    </row>
    <row r="7965" spans="1:10" ht="14.25" customHeight="1" x14ac:dyDescent="0.25">
      <c r="A7965" s="192" t="s">
        <v>2631</v>
      </c>
      <c r="B7965" s="192" t="s">
        <v>2630</v>
      </c>
      <c r="C7965" s="192" t="s">
        <v>2723</v>
      </c>
      <c r="D7965" s="230" t="s">
        <v>2722</v>
      </c>
      <c r="E7965" s="231"/>
      <c r="F7965" s="232"/>
      <c r="G7965" s="192" t="s">
        <v>0</v>
      </c>
      <c r="H7965" s="191">
        <v>0.1532451</v>
      </c>
      <c r="I7965" s="190">
        <v>6.7</v>
      </c>
      <c r="J7965" s="189">
        <v>2.25</v>
      </c>
    </row>
    <row r="7966" spans="1:10" ht="14.25" customHeight="1" x14ac:dyDescent="0.25">
      <c r="A7966" s="192" t="s">
        <v>2631</v>
      </c>
      <c r="B7966" s="192" t="s">
        <v>2630</v>
      </c>
      <c r="C7966" s="192" t="s">
        <v>2719</v>
      </c>
      <c r="D7966" s="230" t="s">
        <v>2718</v>
      </c>
      <c r="E7966" s="231"/>
      <c r="F7966" s="232"/>
      <c r="G7966" s="192" t="s">
        <v>0</v>
      </c>
      <c r="H7966" s="191">
        <v>0.1532451</v>
      </c>
      <c r="I7966" s="190">
        <v>8.93</v>
      </c>
      <c r="J7966" s="189">
        <v>2.99</v>
      </c>
    </row>
    <row r="7967" spans="1:10" ht="14.25" customHeight="1" x14ac:dyDescent="0.25">
      <c r="A7967" s="239" t="s">
        <v>2627</v>
      </c>
      <c r="B7967" s="240"/>
      <c r="C7967" s="240"/>
      <c r="D7967" s="240"/>
      <c r="E7967" s="241"/>
      <c r="F7967" s="188">
        <v>2.4</v>
      </c>
      <c r="G7967" s="239" t="s">
        <v>2626</v>
      </c>
      <c r="H7967" s="240"/>
      <c r="I7967" s="241"/>
      <c r="J7967" s="188">
        <v>20.91</v>
      </c>
    </row>
    <row r="7968" spans="1:10" ht="14.25" customHeight="1" x14ac:dyDescent="0.25">
      <c r="A7968" s="239" t="s">
        <v>2625</v>
      </c>
      <c r="B7968" s="240"/>
      <c r="C7968" s="240"/>
      <c r="D7968" s="240"/>
      <c r="E7968" s="241"/>
      <c r="F7968" s="188">
        <v>2.83</v>
      </c>
      <c r="G7968" s="239" t="s">
        <v>2624</v>
      </c>
      <c r="H7968" s="240"/>
      <c r="I7968" s="241"/>
      <c r="J7968" s="188">
        <v>4.7</v>
      </c>
    </row>
    <row r="7969" spans="1:10" ht="14.25" customHeight="1" x14ac:dyDescent="0.25">
      <c r="A7969" s="239" t="s">
        <v>2623</v>
      </c>
      <c r="B7969" s="240"/>
      <c r="C7969" s="240"/>
      <c r="D7969" s="240"/>
      <c r="E7969" s="241"/>
      <c r="F7969" s="188">
        <v>5.23</v>
      </c>
      <c r="G7969" s="239" t="s">
        <v>2622</v>
      </c>
      <c r="H7969" s="240"/>
      <c r="I7969" s="241"/>
      <c r="J7969" s="188">
        <v>25.61</v>
      </c>
    </row>
    <row r="7970" spans="1:10" ht="14.25" customHeight="1" x14ac:dyDescent="0.25">
      <c r="A7970" s="196" t="s">
        <v>1047</v>
      </c>
      <c r="B7970" s="196" t="s">
        <v>2630</v>
      </c>
      <c r="C7970" s="196" t="s">
        <v>2798</v>
      </c>
      <c r="D7970" s="233" t="s">
        <v>1048</v>
      </c>
      <c r="E7970" s="234"/>
      <c r="F7970" s="234"/>
      <c r="G7970" s="234"/>
      <c r="H7970" s="234"/>
      <c r="I7970" s="235"/>
      <c r="J7970" s="196" t="s">
        <v>10</v>
      </c>
    </row>
    <row r="7971" spans="1:10" ht="14.25" customHeight="1" x14ac:dyDescent="0.25">
      <c r="A7971" s="195" t="s">
        <v>74</v>
      </c>
      <c r="B7971" s="195" t="s">
        <v>75</v>
      </c>
      <c r="C7971" s="195" t="s">
        <v>29</v>
      </c>
      <c r="D7971" s="236" t="s">
        <v>30</v>
      </c>
      <c r="E7971" s="237"/>
      <c r="F7971" s="238"/>
      <c r="G7971" s="195" t="s">
        <v>2635</v>
      </c>
      <c r="H7971" s="195" t="s">
        <v>1465</v>
      </c>
      <c r="I7971" s="194" t="s">
        <v>2634</v>
      </c>
      <c r="J7971" s="193" t="s">
        <v>76</v>
      </c>
    </row>
    <row r="7972" spans="1:10" ht="14.25" customHeight="1" x14ac:dyDescent="0.25">
      <c r="A7972" s="192" t="s">
        <v>2643</v>
      </c>
      <c r="B7972" s="192" t="s">
        <v>2630</v>
      </c>
      <c r="C7972" s="192" t="s">
        <v>2797</v>
      </c>
      <c r="D7972" s="230" t="s">
        <v>1727</v>
      </c>
      <c r="E7972" s="231"/>
      <c r="F7972" s="232"/>
      <c r="G7972" s="192" t="s">
        <v>10</v>
      </c>
      <c r="H7972" s="191">
        <v>1.0492999999999999</v>
      </c>
      <c r="I7972" s="190">
        <v>13.553699999999999</v>
      </c>
      <c r="J7972" s="189">
        <v>14.22</v>
      </c>
    </row>
    <row r="7973" spans="1:10" ht="14.25" customHeight="1" x14ac:dyDescent="0.25">
      <c r="A7973" s="192" t="s">
        <v>2643</v>
      </c>
      <c r="B7973" s="192" t="s">
        <v>2630</v>
      </c>
      <c r="C7973" s="192" t="s">
        <v>2776</v>
      </c>
      <c r="D7973" s="230" t="s">
        <v>2260</v>
      </c>
      <c r="E7973" s="231"/>
      <c r="F7973" s="232"/>
      <c r="G7973" s="192" t="s">
        <v>1</v>
      </c>
      <c r="H7973" s="191">
        <v>8.0000000000000002E-3</v>
      </c>
      <c r="I7973" s="190">
        <v>1.4663999999999999</v>
      </c>
      <c r="J7973" s="189">
        <v>0.01</v>
      </c>
    </row>
    <row r="7974" spans="1:10" ht="14.25" customHeight="1" x14ac:dyDescent="0.25">
      <c r="A7974" s="192" t="s">
        <v>2631</v>
      </c>
      <c r="B7974" s="192" t="s">
        <v>2630</v>
      </c>
      <c r="C7974" s="192" t="s">
        <v>2723</v>
      </c>
      <c r="D7974" s="230" t="s">
        <v>2722</v>
      </c>
      <c r="E7974" s="231"/>
      <c r="F7974" s="232"/>
      <c r="G7974" s="192" t="s">
        <v>0</v>
      </c>
      <c r="H7974" s="191">
        <v>5.1625299999999999E-2</v>
      </c>
      <c r="I7974" s="190">
        <v>6.7</v>
      </c>
      <c r="J7974" s="189">
        <v>0.76</v>
      </c>
    </row>
    <row r="7975" spans="1:10" ht="14.25" customHeight="1" x14ac:dyDescent="0.25">
      <c r="A7975" s="192" t="s">
        <v>2631</v>
      </c>
      <c r="B7975" s="192" t="s">
        <v>2630</v>
      </c>
      <c r="C7975" s="192" t="s">
        <v>2719</v>
      </c>
      <c r="D7975" s="230" t="s">
        <v>2718</v>
      </c>
      <c r="E7975" s="231"/>
      <c r="F7975" s="232"/>
      <c r="G7975" s="192" t="s">
        <v>0</v>
      </c>
      <c r="H7975" s="191">
        <v>5.1625299999999999E-2</v>
      </c>
      <c r="I7975" s="190">
        <v>8.93</v>
      </c>
      <c r="J7975" s="189">
        <v>1.01</v>
      </c>
    </row>
    <row r="7976" spans="1:10" ht="14.25" customHeight="1" x14ac:dyDescent="0.25">
      <c r="A7976" s="239" t="s">
        <v>2627</v>
      </c>
      <c r="B7976" s="240"/>
      <c r="C7976" s="240"/>
      <c r="D7976" s="240"/>
      <c r="E7976" s="241"/>
      <c r="F7976" s="188">
        <v>0.81</v>
      </c>
      <c r="G7976" s="239" t="s">
        <v>2626</v>
      </c>
      <c r="H7976" s="240"/>
      <c r="I7976" s="241"/>
      <c r="J7976" s="188">
        <v>16.73</v>
      </c>
    </row>
    <row r="7977" spans="1:10" ht="14.25" customHeight="1" x14ac:dyDescent="0.25">
      <c r="A7977" s="239" t="s">
        <v>2625</v>
      </c>
      <c r="B7977" s="240"/>
      <c r="C7977" s="240"/>
      <c r="D7977" s="240"/>
      <c r="E7977" s="241"/>
      <c r="F7977" s="188">
        <v>0.95</v>
      </c>
      <c r="G7977" s="239" t="s">
        <v>2624</v>
      </c>
      <c r="H7977" s="240"/>
      <c r="I7977" s="241"/>
      <c r="J7977" s="188">
        <v>3.76</v>
      </c>
    </row>
    <row r="7978" spans="1:10" ht="14.25" customHeight="1" x14ac:dyDescent="0.25">
      <c r="A7978" s="239" t="s">
        <v>2623</v>
      </c>
      <c r="B7978" s="240"/>
      <c r="C7978" s="240"/>
      <c r="D7978" s="240"/>
      <c r="E7978" s="241"/>
      <c r="F7978" s="188">
        <v>1.76</v>
      </c>
      <c r="G7978" s="239" t="s">
        <v>2622</v>
      </c>
      <c r="H7978" s="240"/>
      <c r="I7978" s="241"/>
      <c r="J7978" s="188">
        <v>20.49</v>
      </c>
    </row>
    <row r="7979" spans="1:10" ht="14.25" customHeight="1" x14ac:dyDescent="0.25">
      <c r="A7979" s="196" t="s">
        <v>1049</v>
      </c>
      <c r="B7979" s="196" t="s">
        <v>2642</v>
      </c>
      <c r="C7979" s="196" t="s">
        <v>2792</v>
      </c>
      <c r="D7979" s="233" t="s">
        <v>1050</v>
      </c>
      <c r="E7979" s="234"/>
      <c r="F7979" s="234"/>
      <c r="G7979" s="234"/>
      <c r="H7979" s="234"/>
      <c r="I7979" s="235"/>
      <c r="J7979" s="196" t="s">
        <v>1</v>
      </c>
    </row>
    <row r="7980" spans="1:10" ht="14.25" customHeight="1" x14ac:dyDescent="0.25">
      <c r="A7980" s="195" t="s">
        <v>74</v>
      </c>
      <c r="B7980" s="195" t="s">
        <v>75</v>
      </c>
      <c r="C7980" s="195" t="s">
        <v>29</v>
      </c>
      <c r="D7980" s="236" t="s">
        <v>30</v>
      </c>
      <c r="E7980" s="237"/>
      <c r="F7980" s="238"/>
      <c r="G7980" s="195" t="s">
        <v>2635</v>
      </c>
      <c r="H7980" s="195" t="s">
        <v>1465</v>
      </c>
      <c r="I7980" s="194" t="s">
        <v>2634</v>
      </c>
      <c r="J7980" s="193" t="s">
        <v>76</v>
      </c>
    </row>
    <row r="7981" spans="1:10" ht="14.25" customHeight="1" x14ac:dyDescent="0.25">
      <c r="A7981" s="192" t="s">
        <v>2643</v>
      </c>
      <c r="B7981" s="192" t="s">
        <v>2642</v>
      </c>
      <c r="C7981" s="192" t="s">
        <v>2507</v>
      </c>
      <c r="D7981" s="230" t="s">
        <v>2508</v>
      </c>
      <c r="E7981" s="231"/>
      <c r="F7981" s="232"/>
      <c r="G7981" s="192" t="s">
        <v>10</v>
      </c>
      <c r="H7981" s="191">
        <v>3.46</v>
      </c>
      <c r="I7981" s="190">
        <v>0.29980000000000001</v>
      </c>
      <c r="J7981" s="189">
        <v>1.04</v>
      </c>
    </row>
    <row r="7982" spans="1:10" ht="14.25" customHeight="1" x14ac:dyDescent="0.25">
      <c r="A7982" s="192" t="s">
        <v>2643</v>
      </c>
      <c r="B7982" s="192" t="s">
        <v>2642</v>
      </c>
      <c r="C7982" s="192" t="s">
        <v>2164</v>
      </c>
      <c r="D7982" s="230" t="s">
        <v>2165</v>
      </c>
      <c r="E7982" s="231"/>
      <c r="F7982" s="232"/>
      <c r="G7982" s="192" t="s">
        <v>1606</v>
      </c>
      <c r="H7982" s="191">
        <v>4.5999999999999999E-2</v>
      </c>
      <c r="I7982" s="190">
        <v>35.711300000000001</v>
      </c>
      <c r="J7982" s="189">
        <v>1.64</v>
      </c>
    </row>
    <row r="7983" spans="1:10" ht="14.25" customHeight="1" x14ac:dyDescent="0.25">
      <c r="A7983" s="192" t="s">
        <v>2643</v>
      </c>
      <c r="B7983" s="192" t="s">
        <v>2642</v>
      </c>
      <c r="C7983" s="192" t="s">
        <v>2138</v>
      </c>
      <c r="D7983" s="230" t="s">
        <v>2139</v>
      </c>
      <c r="E7983" s="231"/>
      <c r="F7983" s="232"/>
      <c r="G7983" s="192" t="s">
        <v>1</v>
      </c>
      <c r="H7983" s="191">
        <v>1</v>
      </c>
      <c r="I7983" s="190">
        <v>23.9803</v>
      </c>
      <c r="J7983" s="189">
        <v>23.98</v>
      </c>
    </row>
    <row r="7984" spans="1:10" ht="14.25" customHeight="1" x14ac:dyDescent="0.25">
      <c r="A7984" s="192" t="s">
        <v>2643</v>
      </c>
      <c r="B7984" s="192" t="s">
        <v>2630</v>
      </c>
      <c r="C7984" s="192" t="s">
        <v>2791</v>
      </c>
      <c r="D7984" s="230" t="s">
        <v>2158</v>
      </c>
      <c r="E7984" s="231"/>
      <c r="F7984" s="232"/>
      <c r="G7984" s="192" t="s">
        <v>1</v>
      </c>
      <c r="H7984" s="191">
        <v>0.38</v>
      </c>
      <c r="I7984" s="190">
        <v>6.0761000000000003</v>
      </c>
      <c r="J7984" s="189">
        <v>2.31</v>
      </c>
    </row>
    <row r="7985" spans="1:10" ht="14.25" customHeight="1" x14ac:dyDescent="0.25">
      <c r="A7985" s="192" t="s">
        <v>2631</v>
      </c>
      <c r="B7985" s="192" t="s">
        <v>2630</v>
      </c>
      <c r="C7985" s="192" t="s">
        <v>2723</v>
      </c>
      <c r="D7985" s="230" t="s">
        <v>2722</v>
      </c>
      <c r="E7985" s="231"/>
      <c r="F7985" s="232"/>
      <c r="G7985" s="192" t="s">
        <v>0</v>
      </c>
      <c r="H7985" s="191">
        <v>0.20354169999999999</v>
      </c>
      <c r="I7985" s="190">
        <v>6.7</v>
      </c>
      <c r="J7985" s="189">
        <v>2.98</v>
      </c>
    </row>
    <row r="7986" spans="1:10" ht="14.25" customHeight="1" x14ac:dyDescent="0.25">
      <c r="A7986" s="192" t="s">
        <v>2631</v>
      </c>
      <c r="B7986" s="192" t="s">
        <v>2630</v>
      </c>
      <c r="C7986" s="192" t="s">
        <v>2719</v>
      </c>
      <c r="D7986" s="230" t="s">
        <v>2718</v>
      </c>
      <c r="E7986" s="231"/>
      <c r="F7986" s="232"/>
      <c r="G7986" s="192" t="s">
        <v>0</v>
      </c>
      <c r="H7986" s="191">
        <v>0.20354169999999999</v>
      </c>
      <c r="I7986" s="190">
        <v>8.93</v>
      </c>
      <c r="J7986" s="189">
        <v>3.97</v>
      </c>
    </row>
    <row r="7987" spans="1:10" ht="14.25" customHeight="1" x14ac:dyDescent="0.25">
      <c r="A7987" s="239" t="s">
        <v>2627</v>
      </c>
      <c r="B7987" s="240"/>
      <c r="C7987" s="240"/>
      <c r="D7987" s="240"/>
      <c r="E7987" s="241"/>
      <c r="F7987" s="188">
        <v>3.18</v>
      </c>
      <c r="G7987" s="239" t="s">
        <v>2626</v>
      </c>
      <c r="H7987" s="240"/>
      <c r="I7987" s="241"/>
      <c r="J7987" s="188">
        <v>38.799999999999997</v>
      </c>
    </row>
    <row r="7988" spans="1:10" ht="14.25" customHeight="1" x14ac:dyDescent="0.25">
      <c r="A7988" s="239" t="s">
        <v>2625</v>
      </c>
      <c r="B7988" s="240"/>
      <c r="C7988" s="240"/>
      <c r="D7988" s="240"/>
      <c r="E7988" s="241"/>
      <c r="F7988" s="188">
        <v>3.77</v>
      </c>
      <c r="G7988" s="239" t="s">
        <v>2624</v>
      </c>
      <c r="H7988" s="240"/>
      <c r="I7988" s="241"/>
      <c r="J7988" s="188">
        <v>8.7200000000000006</v>
      </c>
    </row>
    <row r="7989" spans="1:10" ht="14.25" customHeight="1" x14ac:dyDescent="0.25">
      <c r="A7989" s="239" t="s">
        <v>2623</v>
      </c>
      <c r="B7989" s="240"/>
      <c r="C7989" s="240"/>
      <c r="D7989" s="240"/>
      <c r="E7989" s="241"/>
      <c r="F7989" s="188">
        <v>6.95</v>
      </c>
      <c r="G7989" s="239" t="s">
        <v>2622</v>
      </c>
      <c r="H7989" s="240"/>
      <c r="I7989" s="241"/>
      <c r="J7989" s="188">
        <v>47.52</v>
      </c>
    </row>
    <row r="7990" spans="1:10" ht="14.25" customHeight="1" x14ac:dyDescent="0.25">
      <c r="A7990" s="196" t="s">
        <v>1051</v>
      </c>
      <c r="B7990" s="196" t="s">
        <v>2630</v>
      </c>
      <c r="C7990" s="196" t="s">
        <v>2796</v>
      </c>
      <c r="D7990" s="233" t="s">
        <v>1052</v>
      </c>
      <c r="E7990" s="234"/>
      <c r="F7990" s="234"/>
      <c r="G7990" s="234"/>
      <c r="H7990" s="234"/>
      <c r="I7990" s="235"/>
      <c r="J7990" s="196" t="s">
        <v>1</v>
      </c>
    </row>
    <row r="7991" spans="1:10" ht="14.25" customHeight="1" x14ac:dyDescent="0.25">
      <c r="A7991" s="195" t="s">
        <v>74</v>
      </c>
      <c r="B7991" s="195" t="s">
        <v>75</v>
      </c>
      <c r="C7991" s="195" t="s">
        <v>29</v>
      </c>
      <c r="D7991" s="236" t="s">
        <v>30</v>
      </c>
      <c r="E7991" s="237"/>
      <c r="F7991" s="238"/>
      <c r="G7991" s="195" t="s">
        <v>2635</v>
      </c>
      <c r="H7991" s="195" t="s">
        <v>1465</v>
      </c>
      <c r="I7991" s="194" t="s">
        <v>2634</v>
      </c>
      <c r="J7991" s="193" t="s">
        <v>76</v>
      </c>
    </row>
    <row r="7992" spans="1:10" ht="14.25" customHeight="1" x14ac:dyDescent="0.25">
      <c r="A7992" s="192" t="s">
        <v>2643</v>
      </c>
      <c r="B7992" s="192" t="s">
        <v>2630</v>
      </c>
      <c r="C7992" s="192" t="s">
        <v>2784</v>
      </c>
      <c r="D7992" s="230" t="s">
        <v>1998</v>
      </c>
      <c r="E7992" s="231"/>
      <c r="F7992" s="232"/>
      <c r="G7992" s="192" t="s">
        <v>1</v>
      </c>
      <c r="H7992" s="191">
        <v>2.47E-2</v>
      </c>
      <c r="I7992" s="190">
        <v>46.745399999999997</v>
      </c>
      <c r="J7992" s="189">
        <v>1.1499999999999999</v>
      </c>
    </row>
    <row r="7993" spans="1:10" ht="14.25" customHeight="1" x14ac:dyDescent="0.25">
      <c r="A7993" s="192" t="s">
        <v>2643</v>
      </c>
      <c r="B7993" s="192" t="s">
        <v>2630</v>
      </c>
      <c r="C7993" s="192" t="s">
        <v>2782</v>
      </c>
      <c r="D7993" s="230" t="s">
        <v>1928</v>
      </c>
      <c r="E7993" s="231"/>
      <c r="F7993" s="232"/>
      <c r="G7993" s="192" t="s">
        <v>1</v>
      </c>
      <c r="H7993" s="191">
        <v>3.3000000000000002E-2</v>
      </c>
      <c r="I7993" s="190">
        <v>52.967399999999998</v>
      </c>
      <c r="J7993" s="189">
        <v>1.75</v>
      </c>
    </row>
    <row r="7994" spans="1:10" ht="14.25" customHeight="1" x14ac:dyDescent="0.25">
      <c r="A7994" s="192" t="s">
        <v>2643</v>
      </c>
      <c r="B7994" s="192" t="s">
        <v>2630</v>
      </c>
      <c r="C7994" s="192" t="s">
        <v>2795</v>
      </c>
      <c r="D7994" s="230" t="s">
        <v>2173</v>
      </c>
      <c r="E7994" s="231"/>
      <c r="F7994" s="232"/>
      <c r="G7994" s="192" t="s">
        <v>1</v>
      </c>
      <c r="H7994" s="191">
        <v>1</v>
      </c>
      <c r="I7994" s="190">
        <v>8.4659999999999993</v>
      </c>
      <c r="J7994" s="189">
        <v>8.4700000000000006</v>
      </c>
    </row>
    <row r="7995" spans="1:10" ht="14.25" customHeight="1" x14ac:dyDescent="0.25">
      <c r="A7995" s="192" t="s">
        <v>2643</v>
      </c>
      <c r="B7995" s="192" t="s">
        <v>2630</v>
      </c>
      <c r="C7995" s="192" t="s">
        <v>2776</v>
      </c>
      <c r="D7995" s="230" t="s">
        <v>2260</v>
      </c>
      <c r="E7995" s="231"/>
      <c r="F7995" s="232"/>
      <c r="G7995" s="192" t="s">
        <v>1</v>
      </c>
      <c r="H7995" s="191">
        <v>2.8500000000000001E-2</v>
      </c>
      <c r="I7995" s="190">
        <v>1.4663999999999999</v>
      </c>
      <c r="J7995" s="189">
        <v>0.04</v>
      </c>
    </row>
    <row r="7996" spans="1:10" ht="14.25" customHeight="1" x14ac:dyDescent="0.25">
      <c r="A7996" s="192" t="s">
        <v>2631</v>
      </c>
      <c r="B7996" s="192" t="s">
        <v>2630</v>
      </c>
      <c r="C7996" s="192" t="s">
        <v>2723</v>
      </c>
      <c r="D7996" s="230" t="s">
        <v>2722</v>
      </c>
      <c r="E7996" s="231"/>
      <c r="F7996" s="232"/>
      <c r="G7996" s="192" t="s">
        <v>0</v>
      </c>
      <c r="H7996" s="191">
        <v>0.1477541</v>
      </c>
      <c r="I7996" s="190">
        <v>6.7</v>
      </c>
      <c r="J7996" s="189">
        <v>2.16</v>
      </c>
    </row>
    <row r="7997" spans="1:10" ht="14.25" customHeight="1" x14ac:dyDescent="0.25">
      <c r="A7997" s="192" t="s">
        <v>2631</v>
      </c>
      <c r="B7997" s="192" t="s">
        <v>2630</v>
      </c>
      <c r="C7997" s="192" t="s">
        <v>2719</v>
      </c>
      <c r="D7997" s="230" t="s">
        <v>2718</v>
      </c>
      <c r="E7997" s="231"/>
      <c r="F7997" s="232"/>
      <c r="G7997" s="192" t="s">
        <v>0</v>
      </c>
      <c r="H7997" s="191">
        <v>0.1477541</v>
      </c>
      <c r="I7997" s="190">
        <v>8.93</v>
      </c>
      <c r="J7997" s="189">
        <v>2.89</v>
      </c>
    </row>
    <row r="7998" spans="1:10" ht="14.25" customHeight="1" x14ac:dyDescent="0.25">
      <c r="A7998" s="239" t="s">
        <v>2627</v>
      </c>
      <c r="B7998" s="240"/>
      <c r="C7998" s="240"/>
      <c r="D7998" s="240"/>
      <c r="E7998" s="241"/>
      <c r="F7998" s="188">
        <v>2.31</v>
      </c>
      <c r="G7998" s="239" t="s">
        <v>2626</v>
      </c>
      <c r="H7998" s="240"/>
      <c r="I7998" s="241"/>
      <c r="J7998" s="188">
        <v>18.55</v>
      </c>
    </row>
    <row r="7999" spans="1:10" ht="14.25" customHeight="1" x14ac:dyDescent="0.25">
      <c r="A7999" s="239" t="s">
        <v>2625</v>
      </c>
      <c r="B7999" s="240"/>
      <c r="C7999" s="240"/>
      <c r="D7999" s="240"/>
      <c r="E7999" s="241"/>
      <c r="F7999" s="188">
        <v>2.74</v>
      </c>
      <c r="G7999" s="239" t="s">
        <v>2624</v>
      </c>
      <c r="H7999" s="240"/>
      <c r="I7999" s="241"/>
      <c r="J7999" s="188">
        <v>4.17</v>
      </c>
    </row>
    <row r="8000" spans="1:10" ht="14.25" customHeight="1" x14ac:dyDescent="0.25">
      <c r="A8000" s="239" t="s">
        <v>2623</v>
      </c>
      <c r="B8000" s="240"/>
      <c r="C8000" s="240"/>
      <c r="D8000" s="240"/>
      <c r="E8000" s="241"/>
      <c r="F8000" s="188">
        <v>5.05</v>
      </c>
      <c r="G8000" s="239" t="s">
        <v>2622</v>
      </c>
      <c r="H8000" s="240"/>
      <c r="I8000" s="241"/>
      <c r="J8000" s="188">
        <v>22.72</v>
      </c>
    </row>
    <row r="8001" spans="1:10" ht="14.25" customHeight="1" x14ac:dyDescent="0.25">
      <c r="A8001" s="196" t="s">
        <v>1053</v>
      </c>
      <c r="B8001" s="196" t="s">
        <v>2630</v>
      </c>
      <c r="C8001" s="196" t="s">
        <v>2794</v>
      </c>
      <c r="D8001" s="233" t="s">
        <v>1054</v>
      </c>
      <c r="E8001" s="234"/>
      <c r="F8001" s="234"/>
      <c r="G8001" s="234"/>
      <c r="H8001" s="234"/>
      <c r="I8001" s="235"/>
      <c r="J8001" s="196" t="s">
        <v>1</v>
      </c>
    </row>
    <row r="8002" spans="1:10" ht="14.25" customHeight="1" x14ac:dyDescent="0.25">
      <c r="A8002" s="195" t="s">
        <v>74</v>
      </c>
      <c r="B8002" s="195" t="s">
        <v>75</v>
      </c>
      <c r="C8002" s="195" t="s">
        <v>29</v>
      </c>
      <c r="D8002" s="236" t="s">
        <v>30</v>
      </c>
      <c r="E8002" s="237"/>
      <c r="F8002" s="238"/>
      <c r="G8002" s="195" t="s">
        <v>2635</v>
      </c>
      <c r="H8002" s="195" t="s">
        <v>1465</v>
      </c>
      <c r="I8002" s="194" t="s">
        <v>2634</v>
      </c>
      <c r="J8002" s="193" t="s">
        <v>76</v>
      </c>
    </row>
    <row r="8003" spans="1:10" ht="14.25" customHeight="1" x14ac:dyDescent="0.25">
      <c r="A8003" s="192" t="s">
        <v>2643</v>
      </c>
      <c r="B8003" s="192" t="s">
        <v>2630</v>
      </c>
      <c r="C8003" s="192" t="s">
        <v>2780</v>
      </c>
      <c r="D8003" s="230" t="s">
        <v>2469</v>
      </c>
      <c r="E8003" s="231"/>
      <c r="F8003" s="232"/>
      <c r="G8003" s="192" t="s">
        <v>1</v>
      </c>
      <c r="H8003" s="191">
        <v>9.5999999999999992E-3</v>
      </c>
      <c r="I8003" s="190">
        <v>9.4057999999999993</v>
      </c>
      <c r="J8003" s="189">
        <v>0.09</v>
      </c>
    </row>
    <row r="8004" spans="1:10" ht="22.9" customHeight="1" x14ac:dyDescent="0.25">
      <c r="A8004" s="192" t="s">
        <v>2643</v>
      </c>
      <c r="B8004" s="192" t="s">
        <v>2630</v>
      </c>
      <c r="C8004" s="192" t="s">
        <v>2793</v>
      </c>
      <c r="D8004" s="230" t="s">
        <v>2162</v>
      </c>
      <c r="E8004" s="231"/>
      <c r="F8004" s="232"/>
      <c r="G8004" s="192" t="s">
        <v>1</v>
      </c>
      <c r="H8004" s="191">
        <v>1</v>
      </c>
      <c r="I8004" s="190">
        <v>107.3768</v>
      </c>
      <c r="J8004" s="189">
        <v>107.38</v>
      </c>
    </row>
    <row r="8005" spans="1:10" ht="14.25" customHeight="1" x14ac:dyDescent="0.25">
      <c r="A8005" s="192" t="s">
        <v>2631</v>
      </c>
      <c r="B8005" s="192" t="s">
        <v>2630</v>
      </c>
      <c r="C8005" s="192" t="s">
        <v>2723</v>
      </c>
      <c r="D8005" s="230" t="s">
        <v>2722</v>
      </c>
      <c r="E8005" s="231"/>
      <c r="F8005" s="232"/>
      <c r="G8005" s="192" t="s">
        <v>0</v>
      </c>
      <c r="H8005" s="191">
        <v>0.45402100000000001</v>
      </c>
      <c r="I8005" s="190">
        <v>6.7</v>
      </c>
      <c r="J8005" s="189">
        <v>6.65</v>
      </c>
    </row>
    <row r="8006" spans="1:10" ht="14.25" customHeight="1" x14ac:dyDescent="0.25">
      <c r="A8006" s="192" t="s">
        <v>2631</v>
      </c>
      <c r="B8006" s="192" t="s">
        <v>2630</v>
      </c>
      <c r="C8006" s="192" t="s">
        <v>2719</v>
      </c>
      <c r="D8006" s="230" t="s">
        <v>2718</v>
      </c>
      <c r="E8006" s="231"/>
      <c r="F8006" s="232"/>
      <c r="G8006" s="192" t="s">
        <v>0</v>
      </c>
      <c r="H8006" s="191">
        <v>0.45402100000000001</v>
      </c>
      <c r="I8006" s="190">
        <v>8.93</v>
      </c>
      <c r="J8006" s="189">
        <v>8.8699999999999992</v>
      </c>
    </row>
    <row r="8007" spans="1:10" ht="14.25" customHeight="1" x14ac:dyDescent="0.25">
      <c r="A8007" s="239" t="s">
        <v>2627</v>
      </c>
      <c r="B8007" s="240"/>
      <c r="C8007" s="240"/>
      <c r="D8007" s="240"/>
      <c r="E8007" s="241"/>
      <c r="F8007" s="188">
        <v>7.1</v>
      </c>
      <c r="G8007" s="239" t="s">
        <v>2626</v>
      </c>
      <c r="H8007" s="240"/>
      <c r="I8007" s="241"/>
      <c r="J8007" s="188">
        <v>129.4</v>
      </c>
    </row>
    <row r="8008" spans="1:10" ht="14.25" customHeight="1" x14ac:dyDescent="0.25">
      <c r="A8008" s="239" t="s">
        <v>2625</v>
      </c>
      <c r="B8008" s="240"/>
      <c r="C8008" s="240"/>
      <c r="D8008" s="240"/>
      <c r="E8008" s="241"/>
      <c r="F8008" s="188">
        <v>8.41</v>
      </c>
      <c r="G8008" s="239" t="s">
        <v>2624</v>
      </c>
      <c r="H8008" s="240"/>
      <c r="I8008" s="241"/>
      <c r="J8008" s="188">
        <v>29.08</v>
      </c>
    </row>
    <row r="8009" spans="1:10" ht="14.25" customHeight="1" x14ac:dyDescent="0.25">
      <c r="A8009" s="239" t="s">
        <v>2623</v>
      </c>
      <c r="B8009" s="240"/>
      <c r="C8009" s="240"/>
      <c r="D8009" s="240"/>
      <c r="E8009" s="241"/>
      <c r="F8009" s="188">
        <v>15.51</v>
      </c>
      <c r="G8009" s="239" t="s">
        <v>2622</v>
      </c>
      <c r="H8009" s="240"/>
      <c r="I8009" s="241"/>
      <c r="J8009" s="188">
        <v>158.47999999999999</v>
      </c>
    </row>
    <row r="8010" spans="1:10" ht="14.25" customHeight="1" x14ac:dyDescent="0.25">
      <c r="A8010" s="196" t="s">
        <v>1057</v>
      </c>
      <c r="B8010" s="196" t="s">
        <v>2642</v>
      </c>
      <c r="C8010" s="196" t="s">
        <v>2792</v>
      </c>
      <c r="D8010" s="233" t="s">
        <v>1021</v>
      </c>
      <c r="E8010" s="234"/>
      <c r="F8010" s="234"/>
      <c r="G8010" s="234"/>
      <c r="H8010" s="234"/>
      <c r="I8010" s="235"/>
      <c r="J8010" s="196" t="s">
        <v>1</v>
      </c>
    </row>
    <row r="8011" spans="1:10" ht="14.25" customHeight="1" x14ac:dyDescent="0.25">
      <c r="A8011" s="195" t="s">
        <v>74</v>
      </c>
      <c r="B8011" s="195" t="s">
        <v>75</v>
      </c>
      <c r="C8011" s="195" t="s">
        <v>29</v>
      </c>
      <c r="D8011" s="236" t="s">
        <v>30</v>
      </c>
      <c r="E8011" s="237"/>
      <c r="F8011" s="238"/>
      <c r="G8011" s="195" t="s">
        <v>2635</v>
      </c>
      <c r="H8011" s="195" t="s">
        <v>1465</v>
      </c>
      <c r="I8011" s="194" t="s">
        <v>2634</v>
      </c>
      <c r="J8011" s="193" t="s">
        <v>76</v>
      </c>
    </row>
    <row r="8012" spans="1:10" ht="14.25" customHeight="1" x14ac:dyDescent="0.25">
      <c r="A8012" s="192" t="s">
        <v>2643</v>
      </c>
      <c r="B8012" s="192" t="s">
        <v>2642</v>
      </c>
      <c r="C8012" s="192" t="s">
        <v>2507</v>
      </c>
      <c r="D8012" s="230" t="s">
        <v>2508</v>
      </c>
      <c r="E8012" s="231"/>
      <c r="F8012" s="232"/>
      <c r="G8012" s="192" t="s">
        <v>10</v>
      </c>
      <c r="H8012" s="191">
        <v>3.46</v>
      </c>
      <c r="I8012" s="190">
        <v>0.29980000000000001</v>
      </c>
      <c r="J8012" s="189">
        <v>1.04</v>
      </c>
    </row>
    <row r="8013" spans="1:10" ht="14.25" customHeight="1" x14ac:dyDescent="0.25">
      <c r="A8013" s="192" t="s">
        <v>2643</v>
      </c>
      <c r="B8013" s="192" t="s">
        <v>2642</v>
      </c>
      <c r="C8013" s="192" t="s">
        <v>2164</v>
      </c>
      <c r="D8013" s="230" t="s">
        <v>2165</v>
      </c>
      <c r="E8013" s="231"/>
      <c r="F8013" s="232"/>
      <c r="G8013" s="192" t="s">
        <v>1606</v>
      </c>
      <c r="H8013" s="191">
        <v>4.5999999999999999E-2</v>
      </c>
      <c r="I8013" s="190">
        <v>35.711300000000001</v>
      </c>
      <c r="J8013" s="189">
        <v>1.64</v>
      </c>
    </row>
    <row r="8014" spans="1:10" ht="14.25" customHeight="1" x14ac:dyDescent="0.25">
      <c r="A8014" s="192" t="s">
        <v>2643</v>
      </c>
      <c r="B8014" s="192" t="s">
        <v>2642</v>
      </c>
      <c r="C8014" s="192" t="s">
        <v>2138</v>
      </c>
      <c r="D8014" s="230" t="s">
        <v>2139</v>
      </c>
      <c r="E8014" s="231"/>
      <c r="F8014" s="232"/>
      <c r="G8014" s="192" t="s">
        <v>1</v>
      </c>
      <c r="H8014" s="191">
        <v>1</v>
      </c>
      <c r="I8014" s="190">
        <v>23.9803</v>
      </c>
      <c r="J8014" s="189">
        <v>23.98</v>
      </c>
    </row>
    <row r="8015" spans="1:10" ht="14.25" customHeight="1" x14ac:dyDescent="0.25">
      <c r="A8015" s="192" t="s">
        <v>2643</v>
      </c>
      <c r="B8015" s="192" t="s">
        <v>2630</v>
      </c>
      <c r="C8015" s="192" t="s">
        <v>2791</v>
      </c>
      <c r="D8015" s="230" t="s">
        <v>2158</v>
      </c>
      <c r="E8015" s="231"/>
      <c r="F8015" s="232"/>
      <c r="G8015" s="192" t="s">
        <v>1</v>
      </c>
      <c r="H8015" s="191">
        <v>0.38</v>
      </c>
      <c r="I8015" s="190">
        <v>6.0761000000000003</v>
      </c>
      <c r="J8015" s="189">
        <v>2.31</v>
      </c>
    </row>
    <row r="8016" spans="1:10" ht="14.25" customHeight="1" x14ac:dyDescent="0.25">
      <c r="A8016" s="192" t="s">
        <v>2631</v>
      </c>
      <c r="B8016" s="192" t="s">
        <v>2630</v>
      </c>
      <c r="C8016" s="192" t="s">
        <v>2723</v>
      </c>
      <c r="D8016" s="230" t="s">
        <v>2722</v>
      </c>
      <c r="E8016" s="231"/>
      <c r="F8016" s="232"/>
      <c r="G8016" s="192" t="s">
        <v>0</v>
      </c>
      <c r="H8016" s="191">
        <v>0.20354169999999999</v>
      </c>
      <c r="I8016" s="190">
        <v>6.7</v>
      </c>
      <c r="J8016" s="189">
        <v>2.98</v>
      </c>
    </row>
    <row r="8017" spans="1:10" ht="14.25" customHeight="1" x14ac:dyDescent="0.25">
      <c r="A8017" s="192" t="s">
        <v>2631</v>
      </c>
      <c r="B8017" s="192" t="s">
        <v>2630</v>
      </c>
      <c r="C8017" s="192" t="s">
        <v>2719</v>
      </c>
      <c r="D8017" s="230" t="s">
        <v>2718</v>
      </c>
      <c r="E8017" s="231"/>
      <c r="F8017" s="232"/>
      <c r="G8017" s="192" t="s">
        <v>0</v>
      </c>
      <c r="H8017" s="191">
        <v>0.20354169999999999</v>
      </c>
      <c r="I8017" s="190">
        <v>8.93</v>
      </c>
      <c r="J8017" s="189">
        <v>3.97</v>
      </c>
    </row>
    <row r="8018" spans="1:10" ht="17.25" customHeight="1" x14ac:dyDescent="0.25"/>
    <row r="8019" spans="1:10" ht="11.25" customHeight="1" x14ac:dyDescent="0.25">
      <c r="A8019" s="242" t="s">
        <v>2621</v>
      </c>
      <c r="B8019" s="242"/>
      <c r="C8019" s="242"/>
      <c r="D8019" s="242"/>
      <c r="E8019" s="242"/>
      <c r="F8019" s="242"/>
      <c r="G8019" s="242"/>
      <c r="H8019" s="242"/>
      <c r="I8019" s="242"/>
      <c r="J8019" s="242"/>
    </row>
    <row r="8020" spans="1:10" ht="11.25" customHeight="1" x14ac:dyDescent="0.25">
      <c r="A8020" s="242" t="s">
        <v>2620</v>
      </c>
      <c r="B8020" s="242"/>
      <c r="C8020" s="242"/>
      <c r="D8020" s="242"/>
      <c r="E8020" s="242"/>
      <c r="F8020" s="242"/>
      <c r="G8020" s="242"/>
      <c r="H8020" s="242"/>
      <c r="I8020" s="242"/>
      <c r="J8020" s="242"/>
    </row>
    <row r="8021" spans="1:10" ht="11.25" customHeight="1" x14ac:dyDescent="0.25">
      <c r="A8021" s="242" t="s">
        <v>2619</v>
      </c>
      <c r="B8021" s="242"/>
      <c r="C8021" s="242"/>
      <c r="D8021" s="242"/>
      <c r="E8021" s="242"/>
      <c r="F8021" s="242"/>
      <c r="G8021" s="242"/>
      <c r="H8021" s="242"/>
      <c r="I8021" s="242"/>
      <c r="J8021" s="242"/>
    </row>
    <row r="8022" spans="1:10" ht="70.900000000000006" customHeight="1" x14ac:dyDescent="0.25"/>
    <row r="8023" spans="1:10" ht="14.25" customHeight="1" x14ac:dyDescent="0.25">
      <c r="A8023" s="210" t="s">
        <v>2673</v>
      </c>
      <c r="B8023" s="211"/>
      <c r="C8023" s="211"/>
      <c r="D8023" s="211"/>
      <c r="E8023" s="211"/>
      <c r="F8023" s="211"/>
      <c r="G8023" s="211"/>
      <c r="H8023" s="211"/>
      <c r="I8023" s="211"/>
      <c r="J8023" s="212"/>
    </row>
    <row r="8024" spans="1:10" ht="14.25" customHeight="1" x14ac:dyDescent="0.25">
      <c r="A8024" s="200" t="s">
        <v>2672</v>
      </c>
      <c r="B8024" s="213" t="s">
        <v>77</v>
      </c>
      <c r="C8024" s="214"/>
      <c r="D8024" s="214"/>
      <c r="E8024" s="214"/>
      <c r="F8024" s="214"/>
      <c r="G8024" s="214"/>
      <c r="H8024" s="215"/>
      <c r="I8024" s="197" t="s">
        <v>2671</v>
      </c>
      <c r="J8024" s="192" t="s">
        <v>2790</v>
      </c>
    </row>
    <row r="8025" spans="1:10" ht="14.25" customHeight="1" x14ac:dyDescent="0.25">
      <c r="A8025" s="200" t="s">
        <v>81</v>
      </c>
      <c r="B8025" s="213" t="s">
        <v>85</v>
      </c>
      <c r="C8025" s="214"/>
      <c r="D8025" s="214"/>
      <c r="E8025" s="214"/>
      <c r="F8025" s="214"/>
      <c r="G8025" s="214"/>
      <c r="H8025" s="215"/>
      <c r="I8025" s="197" t="s">
        <v>2669</v>
      </c>
      <c r="J8025" s="202">
        <v>45477</v>
      </c>
    </row>
    <row r="8026" spans="1:10" ht="14.25" customHeight="1" x14ac:dyDescent="0.25">
      <c r="A8026" s="199" t="s">
        <v>2668</v>
      </c>
      <c r="B8026" s="213" t="s">
        <v>2667</v>
      </c>
      <c r="C8026" s="214"/>
      <c r="D8026" s="214"/>
      <c r="E8026" s="214"/>
      <c r="F8026" s="214"/>
      <c r="G8026" s="214"/>
      <c r="H8026" s="215"/>
      <c r="I8026" s="216" t="s">
        <v>2666</v>
      </c>
      <c r="J8026" s="217"/>
    </row>
    <row r="8027" spans="1:10" ht="14.25" customHeight="1" x14ac:dyDescent="0.25">
      <c r="A8027" s="218" t="s">
        <v>2665</v>
      </c>
      <c r="B8027" s="221" t="s">
        <v>2664</v>
      </c>
      <c r="C8027" s="222"/>
      <c r="D8027" s="222"/>
      <c r="E8027" s="222"/>
      <c r="F8027" s="222"/>
      <c r="G8027" s="222"/>
      <c r="H8027" s="223"/>
      <c r="I8027" s="197" t="s">
        <v>2663</v>
      </c>
      <c r="J8027" s="192" t="s">
        <v>2662</v>
      </c>
    </row>
    <row r="8028" spans="1:10" ht="14.25" customHeight="1" x14ac:dyDescent="0.25">
      <c r="A8028" s="219"/>
      <c r="B8028" s="224"/>
      <c r="C8028" s="225"/>
      <c r="D8028" s="225"/>
      <c r="E8028" s="225"/>
      <c r="F8028" s="225"/>
      <c r="G8028" s="225"/>
      <c r="H8028" s="226"/>
      <c r="I8028" s="198" t="s">
        <v>2661</v>
      </c>
      <c r="J8028" s="192" t="s">
        <v>2660</v>
      </c>
    </row>
    <row r="8029" spans="1:10" ht="14.25" customHeight="1" x14ac:dyDescent="0.25">
      <c r="A8029" s="219"/>
      <c r="B8029" s="224"/>
      <c r="C8029" s="225"/>
      <c r="D8029" s="225"/>
      <c r="E8029" s="225"/>
      <c r="F8029" s="225"/>
      <c r="G8029" s="225"/>
      <c r="H8029" s="226"/>
      <c r="I8029" s="216" t="s">
        <v>27</v>
      </c>
      <c r="J8029" s="217"/>
    </row>
    <row r="8030" spans="1:10" ht="14.25" customHeight="1" x14ac:dyDescent="0.25">
      <c r="A8030" s="219"/>
      <c r="B8030" s="227"/>
      <c r="C8030" s="228"/>
      <c r="D8030" s="228"/>
      <c r="E8030" s="228"/>
      <c r="F8030" s="228"/>
      <c r="G8030" s="228"/>
      <c r="H8030" s="229"/>
      <c r="I8030" s="197" t="s">
        <v>2659</v>
      </c>
      <c r="J8030" s="192" t="s">
        <v>2658</v>
      </c>
    </row>
    <row r="8031" spans="1:10" ht="14.25" customHeight="1" x14ac:dyDescent="0.25">
      <c r="A8031" s="220"/>
      <c r="B8031" s="230" t="s">
        <v>2383</v>
      </c>
      <c r="C8031" s="231"/>
      <c r="D8031" s="232"/>
      <c r="E8031" s="230" t="s">
        <v>2383</v>
      </c>
      <c r="F8031" s="231"/>
      <c r="G8031" s="231"/>
      <c r="H8031" s="232"/>
      <c r="I8031" s="197" t="s">
        <v>2657</v>
      </c>
      <c r="J8031" s="192" t="s">
        <v>2383</v>
      </c>
    </row>
    <row r="8032" spans="1:10" ht="14.25" customHeight="1" x14ac:dyDescent="0.25">
      <c r="A8032" s="197" t="s">
        <v>2656</v>
      </c>
      <c r="B8032" s="230" t="s">
        <v>2655</v>
      </c>
      <c r="C8032" s="231"/>
      <c r="D8032" s="231"/>
      <c r="E8032" s="231"/>
      <c r="F8032" s="231"/>
      <c r="G8032" s="231"/>
      <c r="H8032" s="231"/>
      <c r="I8032" s="231"/>
      <c r="J8032" s="232"/>
    </row>
    <row r="8033" spans="1:10" ht="14.25" customHeight="1" x14ac:dyDescent="0.25">
      <c r="A8033" s="239" t="s">
        <v>2627</v>
      </c>
      <c r="B8033" s="240"/>
      <c r="C8033" s="240"/>
      <c r="D8033" s="240"/>
      <c r="E8033" s="241"/>
      <c r="F8033" s="188">
        <v>3.18</v>
      </c>
      <c r="G8033" s="239" t="s">
        <v>2626</v>
      </c>
      <c r="H8033" s="240"/>
      <c r="I8033" s="241"/>
      <c r="J8033" s="188">
        <v>38.799999999999997</v>
      </c>
    </row>
    <row r="8034" spans="1:10" ht="14.25" customHeight="1" x14ac:dyDescent="0.25">
      <c r="A8034" s="239" t="s">
        <v>2625</v>
      </c>
      <c r="B8034" s="240"/>
      <c r="C8034" s="240"/>
      <c r="D8034" s="240"/>
      <c r="E8034" s="241"/>
      <c r="F8034" s="188">
        <v>3.77</v>
      </c>
      <c r="G8034" s="239" t="s">
        <v>2624</v>
      </c>
      <c r="H8034" s="240"/>
      <c r="I8034" s="241"/>
      <c r="J8034" s="188">
        <v>8.7200000000000006</v>
      </c>
    </row>
    <row r="8035" spans="1:10" ht="14.25" customHeight="1" x14ac:dyDescent="0.25">
      <c r="A8035" s="239" t="s">
        <v>2623</v>
      </c>
      <c r="B8035" s="240"/>
      <c r="C8035" s="240"/>
      <c r="D8035" s="240"/>
      <c r="E8035" s="241"/>
      <c r="F8035" s="188">
        <v>6.95</v>
      </c>
      <c r="G8035" s="239" t="s">
        <v>2622</v>
      </c>
      <c r="H8035" s="240"/>
      <c r="I8035" s="241"/>
      <c r="J8035" s="188">
        <v>47.52</v>
      </c>
    </row>
    <row r="8036" spans="1:10" ht="14.25" customHeight="1" x14ac:dyDescent="0.25">
      <c r="A8036" s="196" t="s">
        <v>1058</v>
      </c>
      <c r="B8036" s="196" t="s">
        <v>2630</v>
      </c>
      <c r="C8036" s="196" t="s">
        <v>2789</v>
      </c>
      <c r="D8036" s="233" t="s">
        <v>964</v>
      </c>
      <c r="E8036" s="234"/>
      <c r="F8036" s="234"/>
      <c r="G8036" s="234"/>
      <c r="H8036" s="234"/>
      <c r="I8036" s="235"/>
      <c r="J8036" s="196" t="s">
        <v>1</v>
      </c>
    </row>
    <row r="8037" spans="1:10" ht="14.25" customHeight="1" x14ac:dyDescent="0.25">
      <c r="A8037" s="195" t="s">
        <v>74</v>
      </c>
      <c r="B8037" s="195" t="s">
        <v>75</v>
      </c>
      <c r="C8037" s="195" t="s">
        <v>29</v>
      </c>
      <c r="D8037" s="236" t="s">
        <v>30</v>
      </c>
      <c r="E8037" s="237"/>
      <c r="F8037" s="238"/>
      <c r="G8037" s="195" t="s">
        <v>2635</v>
      </c>
      <c r="H8037" s="195" t="s">
        <v>1465</v>
      </c>
      <c r="I8037" s="194" t="s">
        <v>2634</v>
      </c>
      <c r="J8037" s="193" t="s">
        <v>76</v>
      </c>
    </row>
    <row r="8038" spans="1:10" ht="14.25" customHeight="1" x14ac:dyDescent="0.25">
      <c r="A8038" s="192" t="s">
        <v>2643</v>
      </c>
      <c r="B8038" s="192" t="s">
        <v>2630</v>
      </c>
      <c r="C8038" s="192" t="s">
        <v>2780</v>
      </c>
      <c r="D8038" s="230" t="s">
        <v>2469</v>
      </c>
      <c r="E8038" s="231"/>
      <c r="F8038" s="232"/>
      <c r="G8038" s="192" t="s">
        <v>1</v>
      </c>
      <c r="H8038" s="191">
        <v>2.4E-2</v>
      </c>
      <c r="I8038" s="190">
        <v>9.4057999999999993</v>
      </c>
      <c r="J8038" s="189">
        <v>0.23</v>
      </c>
    </row>
    <row r="8039" spans="1:10" ht="14.25" customHeight="1" x14ac:dyDescent="0.25">
      <c r="A8039" s="192" t="s">
        <v>2643</v>
      </c>
      <c r="B8039" s="192" t="s">
        <v>2630</v>
      </c>
      <c r="C8039" s="192" t="s">
        <v>2788</v>
      </c>
      <c r="D8039" s="230" t="s">
        <v>2094</v>
      </c>
      <c r="E8039" s="231"/>
      <c r="F8039" s="232"/>
      <c r="G8039" s="192" t="s">
        <v>1</v>
      </c>
      <c r="H8039" s="191">
        <v>1</v>
      </c>
      <c r="I8039" s="190">
        <v>77.887500000000003</v>
      </c>
      <c r="J8039" s="189">
        <v>77.89</v>
      </c>
    </row>
    <row r="8040" spans="1:10" ht="14.25" customHeight="1" x14ac:dyDescent="0.25">
      <c r="A8040" s="192" t="s">
        <v>2631</v>
      </c>
      <c r="B8040" s="192" t="s">
        <v>2630</v>
      </c>
      <c r="C8040" s="192" t="s">
        <v>2723</v>
      </c>
      <c r="D8040" s="230" t="s">
        <v>2722</v>
      </c>
      <c r="E8040" s="231"/>
      <c r="F8040" s="232"/>
      <c r="G8040" s="192" t="s">
        <v>0</v>
      </c>
      <c r="H8040" s="191">
        <v>0.40500180000000002</v>
      </c>
      <c r="I8040" s="190">
        <v>6.7</v>
      </c>
      <c r="J8040" s="189">
        <v>5.93</v>
      </c>
    </row>
    <row r="8041" spans="1:10" ht="14.25" customHeight="1" x14ac:dyDescent="0.25">
      <c r="A8041" s="192" t="s">
        <v>2631</v>
      </c>
      <c r="B8041" s="192" t="s">
        <v>2630</v>
      </c>
      <c r="C8041" s="192" t="s">
        <v>2719</v>
      </c>
      <c r="D8041" s="230" t="s">
        <v>2718</v>
      </c>
      <c r="E8041" s="231"/>
      <c r="F8041" s="232"/>
      <c r="G8041" s="192" t="s">
        <v>0</v>
      </c>
      <c r="H8041" s="191">
        <v>0.40500180000000002</v>
      </c>
      <c r="I8041" s="190">
        <v>8.93</v>
      </c>
      <c r="J8041" s="189">
        <v>7.91</v>
      </c>
    </row>
    <row r="8042" spans="1:10" ht="14.25" customHeight="1" x14ac:dyDescent="0.25">
      <c r="A8042" s="239" t="s">
        <v>2627</v>
      </c>
      <c r="B8042" s="240"/>
      <c r="C8042" s="240"/>
      <c r="D8042" s="240"/>
      <c r="E8042" s="241"/>
      <c r="F8042" s="188">
        <v>6.33</v>
      </c>
      <c r="G8042" s="239" t="s">
        <v>2626</v>
      </c>
      <c r="H8042" s="240"/>
      <c r="I8042" s="241"/>
      <c r="J8042" s="188">
        <v>97.68</v>
      </c>
    </row>
    <row r="8043" spans="1:10" ht="14.25" customHeight="1" x14ac:dyDescent="0.25">
      <c r="A8043" s="239" t="s">
        <v>2625</v>
      </c>
      <c r="B8043" s="240"/>
      <c r="C8043" s="240"/>
      <c r="D8043" s="240"/>
      <c r="E8043" s="241"/>
      <c r="F8043" s="188">
        <v>7.52</v>
      </c>
      <c r="G8043" s="239" t="s">
        <v>2624</v>
      </c>
      <c r="H8043" s="240"/>
      <c r="I8043" s="241"/>
      <c r="J8043" s="188">
        <v>21.95</v>
      </c>
    </row>
    <row r="8044" spans="1:10" ht="14.25" customHeight="1" x14ac:dyDescent="0.25">
      <c r="A8044" s="239" t="s">
        <v>2623</v>
      </c>
      <c r="B8044" s="240"/>
      <c r="C8044" s="240"/>
      <c r="D8044" s="240"/>
      <c r="E8044" s="241"/>
      <c r="F8044" s="188">
        <v>13.85</v>
      </c>
      <c r="G8044" s="239" t="s">
        <v>2622</v>
      </c>
      <c r="H8044" s="240"/>
      <c r="I8044" s="241"/>
      <c r="J8044" s="188">
        <v>119.63</v>
      </c>
    </row>
    <row r="8045" spans="1:10" ht="14.25" customHeight="1" x14ac:dyDescent="0.25">
      <c r="A8045" s="196" t="s">
        <v>1059</v>
      </c>
      <c r="B8045" s="196" t="s">
        <v>2630</v>
      </c>
      <c r="C8045" s="196" t="s">
        <v>2787</v>
      </c>
      <c r="D8045" s="233" t="s">
        <v>1060</v>
      </c>
      <c r="E8045" s="234"/>
      <c r="F8045" s="234"/>
      <c r="G8045" s="234"/>
      <c r="H8045" s="234"/>
      <c r="I8045" s="235"/>
      <c r="J8045" s="196" t="s">
        <v>1</v>
      </c>
    </row>
    <row r="8046" spans="1:10" ht="14.25" customHeight="1" x14ac:dyDescent="0.25">
      <c r="A8046" s="195" t="s">
        <v>74</v>
      </c>
      <c r="B8046" s="195" t="s">
        <v>75</v>
      </c>
      <c r="C8046" s="195" t="s">
        <v>29</v>
      </c>
      <c r="D8046" s="236" t="s">
        <v>30</v>
      </c>
      <c r="E8046" s="237"/>
      <c r="F8046" s="238"/>
      <c r="G8046" s="195" t="s">
        <v>2635</v>
      </c>
      <c r="H8046" s="195" t="s">
        <v>1465</v>
      </c>
      <c r="I8046" s="194" t="s">
        <v>2634</v>
      </c>
      <c r="J8046" s="193" t="s">
        <v>76</v>
      </c>
    </row>
    <row r="8047" spans="1:10" ht="14.25" customHeight="1" x14ac:dyDescent="0.25">
      <c r="A8047" s="192" t="s">
        <v>2643</v>
      </c>
      <c r="B8047" s="192" t="s">
        <v>2630</v>
      </c>
      <c r="C8047" s="192" t="s">
        <v>2784</v>
      </c>
      <c r="D8047" s="230" t="s">
        <v>1998</v>
      </c>
      <c r="E8047" s="231"/>
      <c r="F8047" s="232"/>
      <c r="G8047" s="192" t="s">
        <v>1</v>
      </c>
      <c r="H8047" s="191">
        <v>2.12E-2</v>
      </c>
      <c r="I8047" s="190">
        <v>46.745399999999997</v>
      </c>
      <c r="J8047" s="189">
        <v>0.99</v>
      </c>
    </row>
    <row r="8048" spans="1:10" ht="14.25" customHeight="1" x14ac:dyDescent="0.25">
      <c r="A8048" s="192" t="s">
        <v>2643</v>
      </c>
      <c r="B8048" s="192" t="s">
        <v>2630</v>
      </c>
      <c r="C8048" s="192" t="s">
        <v>2782</v>
      </c>
      <c r="D8048" s="230" t="s">
        <v>1928</v>
      </c>
      <c r="E8048" s="231"/>
      <c r="F8048" s="232"/>
      <c r="G8048" s="192" t="s">
        <v>1</v>
      </c>
      <c r="H8048" s="191">
        <v>0.03</v>
      </c>
      <c r="I8048" s="190">
        <v>52.967399999999998</v>
      </c>
      <c r="J8048" s="189">
        <v>1.59</v>
      </c>
    </row>
    <row r="8049" spans="1:10" ht="14.25" customHeight="1" x14ac:dyDescent="0.25">
      <c r="A8049" s="192" t="s">
        <v>2643</v>
      </c>
      <c r="B8049" s="192" t="s">
        <v>2630</v>
      </c>
      <c r="C8049" s="192" t="s">
        <v>2786</v>
      </c>
      <c r="D8049" s="230" t="s">
        <v>2241</v>
      </c>
      <c r="E8049" s="231"/>
      <c r="F8049" s="232"/>
      <c r="G8049" s="192" t="s">
        <v>1</v>
      </c>
      <c r="H8049" s="191">
        <v>1</v>
      </c>
      <c r="I8049" s="190">
        <v>63.110399999999998</v>
      </c>
      <c r="J8049" s="189">
        <v>63.11</v>
      </c>
    </row>
    <row r="8050" spans="1:10" ht="14.25" customHeight="1" x14ac:dyDescent="0.25">
      <c r="A8050" s="192" t="s">
        <v>2643</v>
      </c>
      <c r="B8050" s="192" t="s">
        <v>2630</v>
      </c>
      <c r="C8050" s="192" t="s">
        <v>2776</v>
      </c>
      <c r="D8050" s="230" t="s">
        <v>2260</v>
      </c>
      <c r="E8050" s="231"/>
      <c r="F8050" s="232"/>
      <c r="G8050" s="192" t="s">
        <v>1</v>
      </c>
      <c r="H8050" s="191">
        <v>2.2200000000000001E-2</v>
      </c>
      <c r="I8050" s="190">
        <v>1.4663999999999999</v>
      </c>
      <c r="J8050" s="189">
        <v>0.03</v>
      </c>
    </row>
    <row r="8051" spans="1:10" ht="14.25" customHeight="1" x14ac:dyDescent="0.25">
      <c r="A8051" s="192" t="s">
        <v>2631</v>
      </c>
      <c r="B8051" s="192" t="s">
        <v>2630</v>
      </c>
      <c r="C8051" s="192" t="s">
        <v>2723</v>
      </c>
      <c r="D8051" s="230" t="s">
        <v>2722</v>
      </c>
      <c r="E8051" s="231"/>
      <c r="F8051" s="232"/>
      <c r="G8051" s="192" t="s">
        <v>0</v>
      </c>
      <c r="H8051" s="191">
        <v>0.19889009999999999</v>
      </c>
      <c r="I8051" s="190">
        <v>6.7</v>
      </c>
      <c r="J8051" s="189">
        <v>2.91</v>
      </c>
    </row>
    <row r="8052" spans="1:10" ht="14.25" customHeight="1" x14ac:dyDescent="0.25">
      <c r="A8052" s="192" t="s">
        <v>2631</v>
      </c>
      <c r="B8052" s="192" t="s">
        <v>2630</v>
      </c>
      <c r="C8052" s="192" t="s">
        <v>2719</v>
      </c>
      <c r="D8052" s="230" t="s">
        <v>2718</v>
      </c>
      <c r="E8052" s="231"/>
      <c r="F8052" s="232"/>
      <c r="G8052" s="192" t="s">
        <v>0</v>
      </c>
      <c r="H8052" s="191">
        <v>0.19889009999999999</v>
      </c>
      <c r="I8052" s="190">
        <v>8.93</v>
      </c>
      <c r="J8052" s="189">
        <v>3.88</v>
      </c>
    </row>
    <row r="8053" spans="1:10" ht="14.25" customHeight="1" x14ac:dyDescent="0.25">
      <c r="A8053" s="239" t="s">
        <v>2627</v>
      </c>
      <c r="B8053" s="240"/>
      <c r="C8053" s="240"/>
      <c r="D8053" s="240"/>
      <c r="E8053" s="241"/>
      <c r="F8053" s="188">
        <v>3.11</v>
      </c>
      <c r="G8053" s="239" t="s">
        <v>2626</v>
      </c>
      <c r="H8053" s="240"/>
      <c r="I8053" s="241"/>
      <c r="J8053" s="188">
        <v>75.33</v>
      </c>
    </row>
    <row r="8054" spans="1:10" ht="14.25" customHeight="1" x14ac:dyDescent="0.25">
      <c r="A8054" s="239" t="s">
        <v>2625</v>
      </c>
      <c r="B8054" s="240"/>
      <c r="C8054" s="240"/>
      <c r="D8054" s="240"/>
      <c r="E8054" s="241"/>
      <c r="F8054" s="188">
        <v>3.69</v>
      </c>
      <c r="G8054" s="239" t="s">
        <v>2624</v>
      </c>
      <c r="H8054" s="240"/>
      <c r="I8054" s="241"/>
      <c r="J8054" s="188">
        <v>16.93</v>
      </c>
    </row>
    <row r="8055" spans="1:10" ht="14.25" customHeight="1" x14ac:dyDescent="0.25">
      <c r="A8055" s="239" t="s">
        <v>2623</v>
      </c>
      <c r="B8055" s="240"/>
      <c r="C8055" s="240"/>
      <c r="D8055" s="240"/>
      <c r="E8055" s="241"/>
      <c r="F8055" s="188">
        <v>6.8</v>
      </c>
      <c r="G8055" s="239" t="s">
        <v>2622</v>
      </c>
      <c r="H8055" s="240"/>
      <c r="I8055" s="241"/>
      <c r="J8055" s="188">
        <v>92.26</v>
      </c>
    </row>
    <row r="8056" spans="1:10" ht="14.25" customHeight="1" x14ac:dyDescent="0.25">
      <c r="A8056" s="196" t="s">
        <v>1061</v>
      </c>
      <c r="B8056" s="196" t="s">
        <v>2630</v>
      </c>
      <c r="C8056" s="196" t="s">
        <v>2785</v>
      </c>
      <c r="D8056" s="233" t="s">
        <v>996</v>
      </c>
      <c r="E8056" s="234"/>
      <c r="F8056" s="234"/>
      <c r="G8056" s="234"/>
      <c r="H8056" s="234"/>
      <c r="I8056" s="235"/>
      <c r="J8056" s="196" t="s">
        <v>1</v>
      </c>
    </row>
    <row r="8057" spans="1:10" ht="14.25" customHeight="1" x14ac:dyDescent="0.25">
      <c r="A8057" s="195" t="s">
        <v>74</v>
      </c>
      <c r="B8057" s="195" t="s">
        <v>75</v>
      </c>
      <c r="C8057" s="195" t="s">
        <v>29</v>
      </c>
      <c r="D8057" s="236" t="s">
        <v>30</v>
      </c>
      <c r="E8057" s="237"/>
      <c r="F8057" s="238"/>
      <c r="G8057" s="195" t="s">
        <v>2635</v>
      </c>
      <c r="H8057" s="195" t="s">
        <v>1465</v>
      </c>
      <c r="I8057" s="194" t="s">
        <v>2634</v>
      </c>
      <c r="J8057" s="193" t="s">
        <v>76</v>
      </c>
    </row>
    <row r="8058" spans="1:10" ht="14.25" customHeight="1" x14ac:dyDescent="0.25">
      <c r="A8058" s="192" t="s">
        <v>2643</v>
      </c>
      <c r="B8058" s="192" t="s">
        <v>2630</v>
      </c>
      <c r="C8058" s="192" t="s">
        <v>2784</v>
      </c>
      <c r="D8058" s="230" t="s">
        <v>1998</v>
      </c>
      <c r="E8058" s="231"/>
      <c r="F8058" s="232"/>
      <c r="G8058" s="192" t="s">
        <v>1</v>
      </c>
      <c r="H8058" s="191">
        <v>2.12E-2</v>
      </c>
      <c r="I8058" s="190">
        <v>46.745399999999997</v>
      </c>
      <c r="J8058" s="189">
        <v>0.99</v>
      </c>
    </row>
    <row r="8059" spans="1:10" ht="14.25" customHeight="1" x14ac:dyDescent="0.25">
      <c r="A8059" s="192" t="s">
        <v>2643</v>
      </c>
      <c r="B8059" s="192" t="s">
        <v>2630</v>
      </c>
      <c r="C8059" s="192" t="s">
        <v>2783</v>
      </c>
      <c r="D8059" s="230" t="s">
        <v>2168</v>
      </c>
      <c r="E8059" s="231"/>
      <c r="F8059" s="232"/>
      <c r="G8059" s="192" t="s">
        <v>1</v>
      </c>
      <c r="H8059" s="191">
        <v>1</v>
      </c>
      <c r="I8059" s="190">
        <v>29.9268</v>
      </c>
      <c r="J8059" s="189">
        <v>29.93</v>
      </c>
    </row>
    <row r="8060" spans="1:10" ht="14.25" customHeight="1" x14ac:dyDescent="0.25">
      <c r="A8060" s="192" t="s">
        <v>2643</v>
      </c>
      <c r="B8060" s="192" t="s">
        <v>2630</v>
      </c>
      <c r="C8060" s="192" t="s">
        <v>2782</v>
      </c>
      <c r="D8060" s="230" t="s">
        <v>1928</v>
      </c>
      <c r="E8060" s="231"/>
      <c r="F8060" s="232"/>
      <c r="G8060" s="192" t="s">
        <v>1</v>
      </c>
      <c r="H8060" s="191">
        <v>0.03</v>
      </c>
      <c r="I8060" s="190">
        <v>52.967399999999998</v>
      </c>
      <c r="J8060" s="189">
        <v>1.59</v>
      </c>
    </row>
    <row r="8061" spans="1:10" ht="14.25" customHeight="1" x14ac:dyDescent="0.25">
      <c r="A8061" s="192" t="s">
        <v>2643</v>
      </c>
      <c r="B8061" s="192" t="s">
        <v>2630</v>
      </c>
      <c r="C8061" s="192" t="s">
        <v>2776</v>
      </c>
      <c r="D8061" s="230" t="s">
        <v>2260</v>
      </c>
      <c r="E8061" s="231"/>
      <c r="F8061" s="232"/>
      <c r="G8061" s="192" t="s">
        <v>1</v>
      </c>
      <c r="H8061" s="191">
        <v>2.2200000000000001E-2</v>
      </c>
      <c r="I8061" s="190">
        <v>1.4663999999999999</v>
      </c>
      <c r="J8061" s="189">
        <v>0.03</v>
      </c>
    </row>
    <row r="8062" spans="1:10" ht="14.25" customHeight="1" x14ac:dyDescent="0.25">
      <c r="A8062" s="192" t="s">
        <v>2631</v>
      </c>
      <c r="B8062" s="192" t="s">
        <v>2630</v>
      </c>
      <c r="C8062" s="192" t="s">
        <v>2723</v>
      </c>
      <c r="D8062" s="230" t="s">
        <v>2722</v>
      </c>
      <c r="E8062" s="231"/>
      <c r="F8062" s="232"/>
      <c r="G8062" s="192" t="s">
        <v>0</v>
      </c>
      <c r="H8062" s="191">
        <v>0.1739803</v>
      </c>
      <c r="I8062" s="190">
        <v>6.7</v>
      </c>
      <c r="J8062" s="189">
        <v>2.5499999999999998</v>
      </c>
    </row>
    <row r="8063" spans="1:10" ht="14.25" customHeight="1" x14ac:dyDescent="0.25">
      <c r="A8063" s="192" t="s">
        <v>2631</v>
      </c>
      <c r="B8063" s="192" t="s">
        <v>2630</v>
      </c>
      <c r="C8063" s="192" t="s">
        <v>2719</v>
      </c>
      <c r="D8063" s="230" t="s">
        <v>2718</v>
      </c>
      <c r="E8063" s="231"/>
      <c r="F8063" s="232"/>
      <c r="G8063" s="192" t="s">
        <v>0</v>
      </c>
      <c r="H8063" s="191">
        <v>0.1739803</v>
      </c>
      <c r="I8063" s="190">
        <v>8.93</v>
      </c>
      <c r="J8063" s="189">
        <v>3.4</v>
      </c>
    </row>
    <row r="8064" spans="1:10" ht="14.25" customHeight="1" x14ac:dyDescent="0.25">
      <c r="A8064" s="239" t="s">
        <v>2627</v>
      </c>
      <c r="B8064" s="240"/>
      <c r="C8064" s="240"/>
      <c r="D8064" s="240"/>
      <c r="E8064" s="241"/>
      <c r="F8064" s="188">
        <v>2.72</v>
      </c>
      <c r="G8064" s="239" t="s">
        <v>2626</v>
      </c>
      <c r="H8064" s="240"/>
      <c r="I8064" s="241"/>
      <c r="J8064" s="188">
        <v>40.94</v>
      </c>
    </row>
    <row r="8065" spans="1:10" ht="14.25" customHeight="1" x14ac:dyDescent="0.25">
      <c r="A8065" s="239" t="s">
        <v>2625</v>
      </c>
      <c r="B8065" s="240"/>
      <c r="C8065" s="240"/>
      <c r="D8065" s="240"/>
      <c r="E8065" s="241"/>
      <c r="F8065" s="188">
        <v>3.22</v>
      </c>
      <c r="G8065" s="239" t="s">
        <v>2624</v>
      </c>
      <c r="H8065" s="240"/>
      <c r="I8065" s="241"/>
      <c r="J8065" s="188">
        <v>9.1999999999999993</v>
      </c>
    </row>
    <row r="8066" spans="1:10" ht="14.25" customHeight="1" x14ac:dyDescent="0.25">
      <c r="A8066" s="239" t="s">
        <v>2623</v>
      </c>
      <c r="B8066" s="240"/>
      <c r="C8066" s="240"/>
      <c r="D8066" s="240"/>
      <c r="E8066" s="241"/>
      <c r="F8066" s="188">
        <v>5.94</v>
      </c>
      <c r="G8066" s="239" t="s">
        <v>2622</v>
      </c>
      <c r="H8066" s="240"/>
      <c r="I8066" s="241"/>
      <c r="J8066" s="188">
        <v>50.14</v>
      </c>
    </row>
    <row r="8067" spans="1:10" ht="14.25" customHeight="1" x14ac:dyDescent="0.25">
      <c r="A8067" s="196" t="s">
        <v>1062</v>
      </c>
      <c r="B8067" s="196" t="s">
        <v>2630</v>
      </c>
      <c r="C8067" s="196" t="s">
        <v>2781</v>
      </c>
      <c r="D8067" s="233" t="s">
        <v>728</v>
      </c>
      <c r="E8067" s="234"/>
      <c r="F8067" s="234"/>
      <c r="G8067" s="234"/>
      <c r="H8067" s="234"/>
      <c r="I8067" s="235"/>
      <c r="J8067" s="196" t="s">
        <v>1</v>
      </c>
    </row>
    <row r="8068" spans="1:10" ht="14.25" customHeight="1" x14ac:dyDescent="0.25">
      <c r="A8068" s="195" t="s">
        <v>74</v>
      </c>
      <c r="B8068" s="195" t="s">
        <v>75</v>
      </c>
      <c r="C8068" s="195" t="s">
        <v>29</v>
      </c>
      <c r="D8068" s="236" t="s">
        <v>30</v>
      </c>
      <c r="E8068" s="237"/>
      <c r="F8068" s="238"/>
      <c r="G8068" s="195" t="s">
        <v>2635</v>
      </c>
      <c r="H8068" s="195" t="s">
        <v>1465</v>
      </c>
      <c r="I8068" s="194" t="s">
        <v>2634</v>
      </c>
      <c r="J8068" s="193" t="s">
        <v>76</v>
      </c>
    </row>
    <row r="8069" spans="1:10" ht="14.25" customHeight="1" x14ac:dyDescent="0.25">
      <c r="A8069" s="192" t="s">
        <v>2643</v>
      </c>
      <c r="B8069" s="192" t="s">
        <v>2630</v>
      </c>
      <c r="C8069" s="192" t="s">
        <v>2780</v>
      </c>
      <c r="D8069" s="230" t="s">
        <v>2469</v>
      </c>
      <c r="E8069" s="231"/>
      <c r="F8069" s="232"/>
      <c r="G8069" s="192" t="s">
        <v>1</v>
      </c>
      <c r="H8069" s="191">
        <v>3.0200000000000001E-2</v>
      </c>
      <c r="I8069" s="190">
        <v>9.4057999999999993</v>
      </c>
      <c r="J8069" s="189">
        <v>0.28000000000000003</v>
      </c>
    </row>
    <row r="8070" spans="1:10" ht="22.9" customHeight="1" x14ac:dyDescent="0.25">
      <c r="A8070" s="192" t="s">
        <v>2643</v>
      </c>
      <c r="B8070" s="192" t="s">
        <v>2630</v>
      </c>
      <c r="C8070" s="192" t="s">
        <v>2779</v>
      </c>
      <c r="D8070" s="230" t="s">
        <v>1981</v>
      </c>
      <c r="E8070" s="231"/>
      <c r="F8070" s="232"/>
      <c r="G8070" s="192" t="s">
        <v>1</v>
      </c>
      <c r="H8070" s="191">
        <v>1</v>
      </c>
      <c r="I8070" s="190">
        <v>200.70570000000001</v>
      </c>
      <c r="J8070" s="189">
        <v>200.71</v>
      </c>
    </row>
    <row r="8071" spans="1:10" ht="14.25" customHeight="1" x14ac:dyDescent="0.25">
      <c r="A8071" s="192" t="s">
        <v>2631</v>
      </c>
      <c r="B8071" s="192" t="s">
        <v>2630</v>
      </c>
      <c r="C8071" s="192" t="s">
        <v>2723</v>
      </c>
      <c r="D8071" s="230" t="s">
        <v>2722</v>
      </c>
      <c r="E8071" s="231"/>
      <c r="F8071" s="232"/>
      <c r="G8071" s="192" t="s">
        <v>0</v>
      </c>
      <c r="H8071" s="191">
        <v>0.55382120000000001</v>
      </c>
      <c r="I8071" s="190">
        <v>6.7</v>
      </c>
      <c r="J8071" s="189">
        <v>8.11</v>
      </c>
    </row>
    <row r="8072" spans="1:10" ht="14.25" customHeight="1" x14ac:dyDescent="0.25">
      <c r="A8072" s="192" t="s">
        <v>2631</v>
      </c>
      <c r="B8072" s="192" t="s">
        <v>2630</v>
      </c>
      <c r="C8072" s="192" t="s">
        <v>2719</v>
      </c>
      <c r="D8072" s="230" t="s">
        <v>2718</v>
      </c>
      <c r="E8072" s="231"/>
      <c r="F8072" s="232"/>
      <c r="G8072" s="192" t="s">
        <v>0</v>
      </c>
      <c r="H8072" s="191">
        <v>0.55382120000000001</v>
      </c>
      <c r="I8072" s="190">
        <v>8.93</v>
      </c>
      <c r="J8072" s="189">
        <v>10.81</v>
      </c>
    </row>
    <row r="8073" spans="1:10" ht="14.25" customHeight="1" x14ac:dyDescent="0.25">
      <c r="A8073" s="239" t="s">
        <v>2627</v>
      </c>
      <c r="B8073" s="240"/>
      <c r="C8073" s="240"/>
      <c r="D8073" s="240"/>
      <c r="E8073" s="241"/>
      <c r="F8073" s="188">
        <v>8.66</v>
      </c>
      <c r="G8073" s="239" t="s">
        <v>2626</v>
      </c>
      <c r="H8073" s="240"/>
      <c r="I8073" s="241"/>
      <c r="J8073" s="188">
        <v>227.74</v>
      </c>
    </row>
    <row r="8074" spans="1:10" ht="14.25" customHeight="1" x14ac:dyDescent="0.25">
      <c r="A8074" s="239" t="s">
        <v>2625</v>
      </c>
      <c r="B8074" s="240"/>
      <c r="C8074" s="240"/>
      <c r="D8074" s="240"/>
      <c r="E8074" s="241"/>
      <c r="F8074" s="188">
        <v>10.27</v>
      </c>
      <c r="G8074" s="239" t="s">
        <v>2624</v>
      </c>
      <c r="H8074" s="240"/>
      <c r="I8074" s="241"/>
      <c r="J8074" s="188">
        <v>51.17</v>
      </c>
    </row>
    <row r="8075" spans="1:10" ht="14.25" customHeight="1" x14ac:dyDescent="0.25">
      <c r="A8075" s="239" t="s">
        <v>2623</v>
      </c>
      <c r="B8075" s="240"/>
      <c r="C8075" s="240"/>
      <c r="D8075" s="240"/>
      <c r="E8075" s="241"/>
      <c r="F8075" s="188">
        <v>18.93</v>
      </c>
      <c r="G8075" s="239" t="s">
        <v>2622</v>
      </c>
      <c r="H8075" s="240"/>
      <c r="I8075" s="241"/>
      <c r="J8075" s="188">
        <v>278.91000000000003</v>
      </c>
    </row>
    <row r="8076" spans="1:10" ht="14.25" customHeight="1" x14ac:dyDescent="0.25">
      <c r="A8076" s="196" t="s">
        <v>1063</v>
      </c>
      <c r="B8076" s="196" t="s">
        <v>2630</v>
      </c>
      <c r="C8076" s="196" t="s">
        <v>2778</v>
      </c>
      <c r="D8076" s="233" t="s">
        <v>539</v>
      </c>
      <c r="E8076" s="234"/>
      <c r="F8076" s="234"/>
      <c r="G8076" s="234"/>
      <c r="H8076" s="234"/>
      <c r="I8076" s="235"/>
      <c r="J8076" s="196" t="s">
        <v>10</v>
      </c>
    </row>
    <row r="8077" spans="1:10" ht="14.25" customHeight="1" x14ac:dyDescent="0.25">
      <c r="A8077" s="195" t="s">
        <v>74</v>
      </c>
      <c r="B8077" s="195" t="s">
        <v>75</v>
      </c>
      <c r="C8077" s="195" t="s">
        <v>29</v>
      </c>
      <c r="D8077" s="236" t="s">
        <v>30</v>
      </c>
      <c r="E8077" s="237"/>
      <c r="F8077" s="238"/>
      <c r="G8077" s="195" t="s">
        <v>2635</v>
      </c>
      <c r="H8077" s="195" t="s">
        <v>1465</v>
      </c>
      <c r="I8077" s="194" t="s">
        <v>2634</v>
      </c>
      <c r="J8077" s="193" t="s">
        <v>76</v>
      </c>
    </row>
    <row r="8078" spans="1:10" ht="14.25" customHeight="1" x14ac:dyDescent="0.25">
      <c r="A8078" s="192" t="s">
        <v>2643</v>
      </c>
      <c r="B8078" s="192" t="s">
        <v>2630</v>
      </c>
      <c r="C8078" s="192" t="s">
        <v>2777</v>
      </c>
      <c r="D8078" s="230" t="s">
        <v>1914</v>
      </c>
      <c r="E8078" s="231"/>
      <c r="F8078" s="232"/>
      <c r="G8078" s="192" t="s">
        <v>10</v>
      </c>
      <c r="H8078" s="191">
        <v>1.0492999999999999</v>
      </c>
      <c r="I8078" s="190">
        <v>22.295200000000001</v>
      </c>
      <c r="J8078" s="189">
        <v>23.39</v>
      </c>
    </row>
    <row r="8079" spans="1:10" ht="14.25" customHeight="1" x14ac:dyDescent="0.25">
      <c r="A8079" s="192" t="s">
        <v>2643</v>
      </c>
      <c r="B8079" s="192" t="s">
        <v>2630</v>
      </c>
      <c r="C8079" s="192" t="s">
        <v>2776</v>
      </c>
      <c r="D8079" s="230" t="s">
        <v>2260</v>
      </c>
      <c r="E8079" s="231"/>
      <c r="F8079" s="232"/>
      <c r="G8079" s="192" t="s">
        <v>1</v>
      </c>
      <c r="H8079" s="191">
        <v>9.2999999999999992E-3</v>
      </c>
      <c r="I8079" s="190">
        <v>1.4663999999999999</v>
      </c>
      <c r="J8079" s="189">
        <v>0.01</v>
      </c>
    </row>
    <row r="8080" spans="1:10" ht="14.25" customHeight="1" x14ac:dyDescent="0.25">
      <c r="A8080" s="192" t="s">
        <v>2631</v>
      </c>
      <c r="B8080" s="192" t="s">
        <v>2630</v>
      </c>
      <c r="C8080" s="192" t="s">
        <v>2723</v>
      </c>
      <c r="D8080" s="230" t="s">
        <v>2722</v>
      </c>
      <c r="E8080" s="231"/>
      <c r="F8080" s="232"/>
      <c r="G8080" s="192" t="s">
        <v>0</v>
      </c>
      <c r="H8080" s="191">
        <v>7.3383500000000004E-2</v>
      </c>
      <c r="I8080" s="190">
        <v>6.7</v>
      </c>
      <c r="J8080" s="189">
        <v>1.08</v>
      </c>
    </row>
    <row r="8081" spans="1:10" ht="14.25" customHeight="1" x14ac:dyDescent="0.25">
      <c r="A8081" s="192" t="s">
        <v>2631</v>
      </c>
      <c r="B8081" s="192" t="s">
        <v>2630</v>
      </c>
      <c r="C8081" s="192" t="s">
        <v>2719</v>
      </c>
      <c r="D8081" s="230" t="s">
        <v>2718</v>
      </c>
      <c r="E8081" s="231"/>
      <c r="F8081" s="232"/>
      <c r="G8081" s="192" t="s">
        <v>0</v>
      </c>
      <c r="H8081" s="191">
        <v>7.3383500000000004E-2</v>
      </c>
      <c r="I8081" s="190">
        <v>8.93</v>
      </c>
      <c r="J8081" s="189">
        <v>1.43</v>
      </c>
    </row>
    <row r="8082" spans="1:10" ht="14.25" customHeight="1" x14ac:dyDescent="0.25">
      <c r="A8082" s="239" t="s">
        <v>2627</v>
      </c>
      <c r="B8082" s="240"/>
      <c r="C8082" s="240"/>
      <c r="D8082" s="240"/>
      <c r="E8082" s="241"/>
      <c r="F8082" s="188">
        <v>1.1499999999999999</v>
      </c>
      <c r="G8082" s="239" t="s">
        <v>2626</v>
      </c>
      <c r="H8082" s="240"/>
      <c r="I8082" s="241"/>
      <c r="J8082" s="188">
        <v>26.95</v>
      </c>
    </row>
    <row r="8083" spans="1:10" ht="14.25" customHeight="1" x14ac:dyDescent="0.25">
      <c r="A8083" s="239" t="s">
        <v>2625</v>
      </c>
      <c r="B8083" s="240"/>
      <c r="C8083" s="240"/>
      <c r="D8083" s="240"/>
      <c r="E8083" s="241"/>
      <c r="F8083" s="188">
        <v>1.36</v>
      </c>
      <c r="G8083" s="239" t="s">
        <v>2624</v>
      </c>
      <c r="H8083" s="240"/>
      <c r="I8083" s="241"/>
      <c r="J8083" s="188">
        <v>6.06</v>
      </c>
    </row>
    <row r="8084" spans="1:10" ht="14.25" customHeight="1" x14ac:dyDescent="0.25">
      <c r="A8084" s="239" t="s">
        <v>2623</v>
      </c>
      <c r="B8084" s="240"/>
      <c r="C8084" s="240"/>
      <c r="D8084" s="240"/>
      <c r="E8084" s="241"/>
      <c r="F8084" s="188">
        <v>2.5099999999999998</v>
      </c>
      <c r="G8084" s="239" t="s">
        <v>2622</v>
      </c>
      <c r="H8084" s="240"/>
      <c r="I8084" s="241"/>
      <c r="J8084" s="188">
        <v>33.01</v>
      </c>
    </row>
    <row r="8085" spans="1:10" ht="14.25" customHeight="1" x14ac:dyDescent="0.25">
      <c r="A8085" s="196" t="s">
        <v>2775</v>
      </c>
      <c r="B8085" s="196" t="s">
        <v>2642</v>
      </c>
      <c r="C8085" s="196" t="s">
        <v>2774</v>
      </c>
      <c r="D8085" s="233" t="s">
        <v>1065</v>
      </c>
      <c r="E8085" s="234"/>
      <c r="F8085" s="234"/>
      <c r="G8085" s="234"/>
      <c r="H8085" s="234"/>
      <c r="I8085" s="235"/>
      <c r="J8085" s="196" t="s">
        <v>1</v>
      </c>
    </row>
    <row r="8086" spans="1:10" ht="14.25" customHeight="1" x14ac:dyDescent="0.25">
      <c r="A8086" s="195" t="s">
        <v>74</v>
      </c>
      <c r="B8086" s="195" t="s">
        <v>75</v>
      </c>
      <c r="C8086" s="195" t="s">
        <v>29</v>
      </c>
      <c r="D8086" s="236" t="s">
        <v>30</v>
      </c>
      <c r="E8086" s="237"/>
      <c r="F8086" s="238"/>
      <c r="G8086" s="195" t="s">
        <v>2635</v>
      </c>
      <c r="H8086" s="195" t="s">
        <v>1465</v>
      </c>
      <c r="I8086" s="194" t="s">
        <v>2634</v>
      </c>
      <c r="J8086" s="193" t="s">
        <v>76</v>
      </c>
    </row>
    <row r="8087" spans="1:10" ht="14.25" customHeight="1" x14ac:dyDescent="0.25">
      <c r="A8087" s="192" t="s">
        <v>2643</v>
      </c>
      <c r="B8087" s="192" t="s">
        <v>2642</v>
      </c>
      <c r="C8087" s="192" t="s">
        <v>1644</v>
      </c>
      <c r="D8087" s="230" t="s">
        <v>1645</v>
      </c>
      <c r="E8087" s="231"/>
      <c r="F8087" s="232"/>
      <c r="G8087" s="192" t="s">
        <v>19</v>
      </c>
      <c r="H8087" s="191">
        <v>5.28</v>
      </c>
      <c r="I8087" s="190">
        <v>7.8502999999999998</v>
      </c>
      <c r="J8087" s="189">
        <v>41.45</v>
      </c>
    </row>
    <row r="8088" spans="1:10" ht="14.25" customHeight="1" x14ac:dyDescent="0.25">
      <c r="A8088" s="192" t="s">
        <v>2643</v>
      </c>
      <c r="B8088" s="192" t="s">
        <v>2642</v>
      </c>
      <c r="C8088" s="192" t="s">
        <v>1582</v>
      </c>
      <c r="D8088" s="230" t="s">
        <v>1583</v>
      </c>
      <c r="E8088" s="231"/>
      <c r="F8088" s="232"/>
      <c r="G8088" s="192" t="s">
        <v>1584</v>
      </c>
      <c r="H8088" s="191">
        <v>2.4676</v>
      </c>
      <c r="I8088" s="190">
        <v>37.0642</v>
      </c>
      <c r="J8088" s="189">
        <v>91.46</v>
      </c>
    </row>
    <row r="8089" spans="1:10" ht="14.25" customHeight="1" x14ac:dyDescent="0.25">
      <c r="A8089" s="192" t="s">
        <v>2643</v>
      </c>
      <c r="B8089" s="192" t="s">
        <v>2642</v>
      </c>
      <c r="C8089" s="192" t="s">
        <v>2335</v>
      </c>
      <c r="D8089" s="230" t="s">
        <v>2336</v>
      </c>
      <c r="E8089" s="231"/>
      <c r="F8089" s="232"/>
      <c r="G8089" s="192" t="s">
        <v>1606</v>
      </c>
      <c r="H8089" s="191">
        <v>0.2208</v>
      </c>
      <c r="I8089" s="190">
        <v>10.5319</v>
      </c>
      <c r="J8089" s="189">
        <v>2.33</v>
      </c>
    </row>
    <row r="8090" spans="1:10" ht="14.25" customHeight="1" x14ac:dyDescent="0.25">
      <c r="A8090" s="192" t="s">
        <v>2643</v>
      </c>
      <c r="B8090" s="192" t="s">
        <v>2642</v>
      </c>
      <c r="C8090" s="192" t="s">
        <v>1779</v>
      </c>
      <c r="D8090" s="230" t="s">
        <v>1780</v>
      </c>
      <c r="E8090" s="231"/>
      <c r="F8090" s="232"/>
      <c r="G8090" s="192" t="s">
        <v>1677</v>
      </c>
      <c r="H8090" s="191">
        <v>2.1600000000000001E-2</v>
      </c>
      <c r="I8090" s="190">
        <v>141.7756</v>
      </c>
      <c r="J8090" s="189">
        <v>3.06</v>
      </c>
    </row>
    <row r="8091" spans="1:10" ht="14.25" customHeight="1" x14ac:dyDescent="0.25">
      <c r="A8091" s="192" t="s">
        <v>2643</v>
      </c>
      <c r="B8091" s="192" t="s">
        <v>2642</v>
      </c>
      <c r="C8091" s="192" t="s">
        <v>1841</v>
      </c>
      <c r="D8091" s="230" t="s">
        <v>1842</v>
      </c>
      <c r="E8091" s="231"/>
      <c r="F8091" s="232"/>
      <c r="G8091" s="192" t="s">
        <v>19</v>
      </c>
      <c r="H8091" s="191">
        <v>0.252</v>
      </c>
      <c r="I8091" s="190">
        <v>16.1219</v>
      </c>
      <c r="J8091" s="189">
        <v>4.0599999999999996</v>
      </c>
    </row>
    <row r="8092" spans="1:10" ht="14.25" customHeight="1" x14ac:dyDescent="0.25">
      <c r="A8092" s="192" t="s">
        <v>2643</v>
      </c>
      <c r="B8092" s="192" t="s">
        <v>2642</v>
      </c>
      <c r="C8092" s="192" t="s">
        <v>1675</v>
      </c>
      <c r="D8092" s="230" t="s">
        <v>1676</v>
      </c>
      <c r="E8092" s="231"/>
      <c r="F8092" s="232"/>
      <c r="G8092" s="192" t="s">
        <v>1677</v>
      </c>
      <c r="H8092" s="191">
        <v>0.1008</v>
      </c>
      <c r="I8092" s="190">
        <v>170.13069999999999</v>
      </c>
      <c r="J8092" s="189">
        <v>17.149999999999999</v>
      </c>
    </row>
    <row r="8093" spans="1:10" ht="14.25" customHeight="1" x14ac:dyDescent="0.25">
      <c r="A8093" s="192" t="s">
        <v>2643</v>
      </c>
      <c r="B8093" s="192" t="s">
        <v>2642</v>
      </c>
      <c r="C8093" s="192" t="s">
        <v>1590</v>
      </c>
      <c r="D8093" s="230" t="s">
        <v>1591</v>
      </c>
      <c r="E8093" s="231"/>
      <c r="F8093" s="232"/>
      <c r="G8093" s="192" t="s">
        <v>1575</v>
      </c>
      <c r="H8093" s="191">
        <v>0.156</v>
      </c>
      <c r="I8093" s="190">
        <v>182.79329999999999</v>
      </c>
      <c r="J8093" s="189">
        <v>28.52</v>
      </c>
    </row>
    <row r="8094" spans="1:10" ht="14.25" customHeight="1" x14ac:dyDescent="0.25">
      <c r="A8094" s="192" t="s">
        <v>2643</v>
      </c>
      <c r="B8094" s="192" t="s">
        <v>2642</v>
      </c>
      <c r="C8094" s="192" t="s">
        <v>1696</v>
      </c>
      <c r="D8094" s="230" t="s">
        <v>1697</v>
      </c>
      <c r="E8094" s="231"/>
      <c r="F8094" s="232"/>
      <c r="G8094" s="192" t="s">
        <v>1677</v>
      </c>
      <c r="H8094" s="191">
        <v>0.1656</v>
      </c>
      <c r="I8094" s="190">
        <v>72.913200000000003</v>
      </c>
      <c r="J8094" s="189">
        <v>12.07</v>
      </c>
    </row>
    <row r="8095" spans="1:10" ht="14.25" customHeight="1" x14ac:dyDescent="0.25">
      <c r="A8095" s="192" t="s">
        <v>2643</v>
      </c>
      <c r="B8095" s="192" t="s">
        <v>2642</v>
      </c>
      <c r="C8095" s="192" t="s">
        <v>1725</v>
      </c>
      <c r="D8095" s="230" t="s">
        <v>1726</v>
      </c>
      <c r="E8095" s="231"/>
      <c r="F8095" s="232"/>
      <c r="G8095" s="192" t="s">
        <v>1</v>
      </c>
      <c r="H8095" s="201">
        <v>228</v>
      </c>
      <c r="I8095" s="190">
        <v>0.54279999999999995</v>
      </c>
      <c r="J8095" s="189">
        <v>123.76</v>
      </c>
    </row>
    <row r="8096" spans="1:10" ht="14.25" customHeight="1" x14ac:dyDescent="0.25">
      <c r="A8096" s="192" t="s">
        <v>2643</v>
      </c>
      <c r="B8096" s="192" t="s">
        <v>2630</v>
      </c>
      <c r="C8096" s="192" t="s">
        <v>2773</v>
      </c>
      <c r="D8096" s="230" t="s">
        <v>2014</v>
      </c>
      <c r="E8096" s="231"/>
      <c r="F8096" s="232"/>
      <c r="G8096" s="192" t="s">
        <v>19</v>
      </c>
      <c r="H8096" s="191">
        <v>0.1416</v>
      </c>
      <c r="I8096" s="190">
        <v>6.8537999999999997</v>
      </c>
      <c r="J8096" s="189">
        <v>0.97</v>
      </c>
    </row>
    <row r="8097" spans="1:10" ht="11.65" customHeight="1" x14ac:dyDescent="0.25"/>
    <row r="8098" spans="1:10" ht="11.25" customHeight="1" x14ac:dyDescent="0.25">
      <c r="A8098" s="242" t="s">
        <v>2621</v>
      </c>
      <c r="B8098" s="242"/>
      <c r="C8098" s="242"/>
      <c r="D8098" s="242"/>
      <c r="E8098" s="242"/>
      <c r="F8098" s="242"/>
      <c r="G8098" s="242"/>
      <c r="H8098" s="242"/>
      <c r="I8098" s="242"/>
      <c r="J8098" s="242"/>
    </row>
    <row r="8099" spans="1:10" ht="11.25" customHeight="1" x14ac:dyDescent="0.25">
      <c r="A8099" s="242" t="s">
        <v>2620</v>
      </c>
      <c r="B8099" s="242"/>
      <c r="C8099" s="242"/>
      <c r="D8099" s="242"/>
      <c r="E8099" s="242"/>
      <c r="F8099" s="242"/>
      <c r="G8099" s="242"/>
      <c r="H8099" s="242"/>
      <c r="I8099" s="242"/>
      <c r="J8099" s="242"/>
    </row>
    <row r="8100" spans="1:10" ht="11.25" customHeight="1" x14ac:dyDescent="0.25">
      <c r="A8100" s="242" t="s">
        <v>2619</v>
      </c>
      <c r="B8100" s="242"/>
      <c r="C8100" s="242"/>
      <c r="D8100" s="242"/>
      <c r="E8100" s="242"/>
      <c r="F8100" s="242"/>
      <c r="G8100" s="242"/>
      <c r="H8100" s="242"/>
      <c r="I8100" s="242"/>
      <c r="J8100" s="242"/>
    </row>
    <row r="8101" spans="1:10" ht="70.900000000000006" customHeight="1" x14ac:dyDescent="0.25"/>
    <row r="8102" spans="1:10" ht="14.25" customHeight="1" x14ac:dyDescent="0.25">
      <c r="A8102" s="210" t="s">
        <v>2673</v>
      </c>
      <c r="B8102" s="211"/>
      <c r="C8102" s="211"/>
      <c r="D8102" s="211"/>
      <c r="E8102" s="211"/>
      <c r="F8102" s="211"/>
      <c r="G8102" s="211"/>
      <c r="H8102" s="211"/>
      <c r="I8102" s="211"/>
      <c r="J8102" s="212"/>
    </row>
    <row r="8103" spans="1:10" ht="14.25" customHeight="1" x14ac:dyDescent="0.25">
      <c r="A8103" s="200" t="s">
        <v>2672</v>
      </c>
      <c r="B8103" s="213" t="s">
        <v>77</v>
      </c>
      <c r="C8103" s="214"/>
      <c r="D8103" s="214"/>
      <c r="E8103" s="214"/>
      <c r="F8103" s="214"/>
      <c r="G8103" s="214"/>
      <c r="H8103" s="215"/>
      <c r="I8103" s="197" t="s">
        <v>2671</v>
      </c>
      <c r="J8103" s="192" t="s">
        <v>2772</v>
      </c>
    </row>
    <row r="8104" spans="1:10" ht="14.25" customHeight="1" x14ac:dyDescent="0.25">
      <c r="A8104" s="200" t="s">
        <v>81</v>
      </c>
      <c r="B8104" s="213" t="s">
        <v>85</v>
      </c>
      <c r="C8104" s="214"/>
      <c r="D8104" s="214"/>
      <c r="E8104" s="214"/>
      <c r="F8104" s="214"/>
      <c r="G8104" s="214"/>
      <c r="H8104" s="215"/>
      <c r="I8104" s="197" t="s">
        <v>2669</v>
      </c>
      <c r="J8104" s="202">
        <v>45477</v>
      </c>
    </row>
    <row r="8105" spans="1:10" ht="14.25" customHeight="1" x14ac:dyDescent="0.25">
      <c r="A8105" s="199" t="s">
        <v>2668</v>
      </c>
      <c r="B8105" s="213" t="s">
        <v>2667</v>
      </c>
      <c r="C8105" s="214"/>
      <c r="D8105" s="214"/>
      <c r="E8105" s="214"/>
      <c r="F8105" s="214"/>
      <c r="G8105" s="214"/>
      <c r="H8105" s="215"/>
      <c r="I8105" s="216" t="s">
        <v>2666</v>
      </c>
      <c r="J8105" s="217"/>
    </row>
    <row r="8106" spans="1:10" ht="14.25" customHeight="1" x14ac:dyDescent="0.25">
      <c r="A8106" s="218" t="s">
        <v>2665</v>
      </c>
      <c r="B8106" s="221" t="s">
        <v>2664</v>
      </c>
      <c r="C8106" s="222"/>
      <c r="D8106" s="222"/>
      <c r="E8106" s="222"/>
      <c r="F8106" s="222"/>
      <c r="G8106" s="222"/>
      <c r="H8106" s="223"/>
      <c r="I8106" s="197" t="s">
        <v>2663</v>
      </c>
      <c r="J8106" s="192" t="s">
        <v>2662</v>
      </c>
    </row>
    <row r="8107" spans="1:10" ht="14.25" customHeight="1" x14ac:dyDescent="0.25">
      <c r="A8107" s="219"/>
      <c r="B8107" s="224"/>
      <c r="C8107" s="225"/>
      <c r="D8107" s="225"/>
      <c r="E8107" s="225"/>
      <c r="F8107" s="225"/>
      <c r="G8107" s="225"/>
      <c r="H8107" s="226"/>
      <c r="I8107" s="198" t="s">
        <v>2661</v>
      </c>
      <c r="J8107" s="192" t="s">
        <v>2660</v>
      </c>
    </row>
    <row r="8108" spans="1:10" ht="14.25" customHeight="1" x14ac:dyDescent="0.25">
      <c r="A8108" s="219"/>
      <c r="B8108" s="224"/>
      <c r="C8108" s="225"/>
      <c r="D8108" s="225"/>
      <c r="E8108" s="225"/>
      <c r="F8108" s="225"/>
      <c r="G8108" s="225"/>
      <c r="H8108" s="226"/>
      <c r="I8108" s="216" t="s">
        <v>27</v>
      </c>
      <c r="J8108" s="217"/>
    </row>
    <row r="8109" spans="1:10" ht="14.25" customHeight="1" x14ac:dyDescent="0.25">
      <c r="A8109" s="219"/>
      <c r="B8109" s="227"/>
      <c r="C8109" s="228"/>
      <c r="D8109" s="228"/>
      <c r="E8109" s="228"/>
      <c r="F8109" s="228"/>
      <c r="G8109" s="228"/>
      <c r="H8109" s="229"/>
      <c r="I8109" s="197" t="s">
        <v>2659</v>
      </c>
      <c r="J8109" s="192" t="s">
        <v>2658</v>
      </c>
    </row>
    <row r="8110" spans="1:10" ht="14.25" customHeight="1" x14ac:dyDescent="0.25">
      <c r="A8110" s="220"/>
      <c r="B8110" s="230" t="s">
        <v>2383</v>
      </c>
      <c r="C8110" s="231"/>
      <c r="D8110" s="232"/>
      <c r="E8110" s="230" t="s">
        <v>2383</v>
      </c>
      <c r="F8110" s="231"/>
      <c r="G8110" s="231"/>
      <c r="H8110" s="232"/>
      <c r="I8110" s="197" t="s">
        <v>2657</v>
      </c>
      <c r="J8110" s="192" t="s">
        <v>2383</v>
      </c>
    </row>
    <row r="8111" spans="1:10" ht="14.25" customHeight="1" x14ac:dyDescent="0.25">
      <c r="A8111" s="197" t="s">
        <v>2656</v>
      </c>
      <c r="B8111" s="230" t="s">
        <v>2655</v>
      </c>
      <c r="C8111" s="231"/>
      <c r="D8111" s="231"/>
      <c r="E8111" s="231"/>
      <c r="F8111" s="231"/>
      <c r="G8111" s="231"/>
      <c r="H8111" s="231"/>
      <c r="I8111" s="231"/>
      <c r="J8111" s="232"/>
    </row>
    <row r="8112" spans="1:10" ht="22.9" customHeight="1" x14ac:dyDescent="0.25">
      <c r="A8112" s="192" t="s">
        <v>2643</v>
      </c>
      <c r="B8112" s="192" t="s">
        <v>2630</v>
      </c>
      <c r="C8112" s="192" t="s">
        <v>2765</v>
      </c>
      <c r="D8112" s="230" t="s">
        <v>1626</v>
      </c>
      <c r="E8112" s="231"/>
      <c r="F8112" s="232"/>
      <c r="G8112" s="192" t="s">
        <v>1575</v>
      </c>
      <c r="H8112" s="191">
        <v>0.48096</v>
      </c>
      <c r="I8112" s="190">
        <v>80.018199999999993</v>
      </c>
      <c r="J8112" s="189">
        <v>38.49</v>
      </c>
    </row>
    <row r="8113" spans="1:10" ht="14.25" customHeight="1" x14ac:dyDescent="0.25">
      <c r="A8113" s="192" t="s">
        <v>2725</v>
      </c>
      <c r="B8113" s="192" t="s">
        <v>2642</v>
      </c>
      <c r="C8113" s="192" t="s">
        <v>2103</v>
      </c>
      <c r="D8113" s="230" t="s">
        <v>2104</v>
      </c>
      <c r="E8113" s="231"/>
      <c r="F8113" s="232"/>
      <c r="G8113" s="192" t="s">
        <v>0</v>
      </c>
      <c r="H8113" s="191">
        <v>0.10648000000000001</v>
      </c>
      <c r="I8113" s="190">
        <v>2.5114999999999998</v>
      </c>
      <c r="J8113" s="189">
        <v>0.27</v>
      </c>
    </row>
    <row r="8114" spans="1:10" ht="14.25" customHeight="1" x14ac:dyDescent="0.25">
      <c r="A8114" s="192" t="s">
        <v>2725</v>
      </c>
      <c r="B8114" s="192" t="s">
        <v>2642</v>
      </c>
      <c r="C8114" s="192" t="s">
        <v>2083</v>
      </c>
      <c r="D8114" s="230" t="s">
        <v>2084</v>
      </c>
      <c r="E8114" s="231"/>
      <c r="F8114" s="232"/>
      <c r="G8114" s="192" t="s">
        <v>0</v>
      </c>
      <c r="H8114" s="191">
        <v>3.9E-2</v>
      </c>
      <c r="I8114" s="190">
        <v>1.7499</v>
      </c>
      <c r="J8114" s="189">
        <v>7.0000000000000007E-2</v>
      </c>
    </row>
    <row r="8115" spans="1:10" ht="14.25" customHeight="1" x14ac:dyDescent="0.25">
      <c r="A8115" s="192" t="s">
        <v>2631</v>
      </c>
      <c r="B8115" s="192" t="s">
        <v>2642</v>
      </c>
      <c r="C8115" s="192" t="s">
        <v>2771</v>
      </c>
      <c r="D8115" s="230" t="s">
        <v>2770</v>
      </c>
      <c r="E8115" s="231"/>
      <c r="F8115" s="232"/>
      <c r="G8115" s="192" t="s">
        <v>0</v>
      </c>
      <c r="H8115" s="191">
        <v>1.6776</v>
      </c>
      <c r="I8115" s="190">
        <v>8.93</v>
      </c>
      <c r="J8115" s="189">
        <v>32.76</v>
      </c>
    </row>
    <row r="8116" spans="1:10" ht="14.25" customHeight="1" x14ac:dyDescent="0.25">
      <c r="A8116" s="192" t="s">
        <v>2631</v>
      </c>
      <c r="B8116" s="192" t="s">
        <v>2642</v>
      </c>
      <c r="C8116" s="192" t="s">
        <v>2769</v>
      </c>
      <c r="D8116" s="230" t="s">
        <v>2768</v>
      </c>
      <c r="E8116" s="231"/>
      <c r="F8116" s="232"/>
      <c r="G8116" s="192" t="s">
        <v>0</v>
      </c>
      <c r="H8116" s="191">
        <v>0.10648000000000001</v>
      </c>
      <c r="I8116" s="190">
        <v>6.7</v>
      </c>
      <c r="J8116" s="189">
        <v>1.56</v>
      </c>
    </row>
    <row r="8117" spans="1:10" ht="14.25" customHeight="1" x14ac:dyDescent="0.25">
      <c r="A8117" s="192" t="s">
        <v>2631</v>
      </c>
      <c r="B8117" s="192" t="s">
        <v>2642</v>
      </c>
      <c r="C8117" s="192" t="s">
        <v>2641</v>
      </c>
      <c r="D8117" s="230" t="s">
        <v>2640</v>
      </c>
      <c r="E8117" s="231"/>
      <c r="F8117" s="232"/>
      <c r="G8117" s="192" t="s">
        <v>0</v>
      </c>
      <c r="H8117" s="191">
        <v>2.08</v>
      </c>
      <c r="I8117" s="190">
        <v>6.46</v>
      </c>
      <c r="J8117" s="189">
        <v>29.38</v>
      </c>
    </row>
    <row r="8118" spans="1:10" ht="14.25" customHeight="1" x14ac:dyDescent="0.25">
      <c r="A8118" s="192" t="s">
        <v>2631</v>
      </c>
      <c r="B8118" s="192" t="s">
        <v>2630</v>
      </c>
      <c r="C8118" s="192" t="s">
        <v>2743</v>
      </c>
      <c r="D8118" s="230" t="s">
        <v>2742</v>
      </c>
      <c r="E8118" s="231"/>
      <c r="F8118" s="232"/>
      <c r="G8118" s="192" t="s">
        <v>0</v>
      </c>
      <c r="H8118" s="191">
        <v>0.38400000000000001</v>
      </c>
      <c r="I8118" s="190">
        <v>8.93</v>
      </c>
      <c r="J8118" s="189">
        <v>7.5</v>
      </c>
    </row>
    <row r="8119" spans="1:10" ht="14.25" customHeight="1" x14ac:dyDescent="0.25">
      <c r="A8119" s="192" t="s">
        <v>2631</v>
      </c>
      <c r="B8119" s="192" t="s">
        <v>2630</v>
      </c>
      <c r="C8119" s="192" t="s">
        <v>2639</v>
      </c>
      <c r="D8119" s="230" t="s">
        <v>2638</v>
      </c>
      <c r="E8119" s="231"/>
      <c r="F8119" s="232"/>
      <c r="G8119" s="192" t="s">
        <v>0</v>
      </c>
      <c r="H8119" s="191">
        <v>12.968999999999999</v>
      </c>
      <c r="I8119" s="190">
        <v>8.93</v>
      </c>
      <c r="J8119" s="189">
        <v>253.24</v>
      </c>
    </row>
    <row r="8120" spans="1:10" ht="14.25" customHeight="1" x14ac:dyDescent="0.25">
      <c r="A8120" s="192" t="s">
        <v>2631</v>
      </c>
      <c r="B8120" s="192" t="s">
        <v>2630</v>
      </c>
      <c r="C8120" s="192" t="s">
        <v>2646</v>
      </c>
      <c r="D8120" s="230" t="s">
        <v>2645</v>
      </c>
      <c r="E8120" s="231"/>
      <c r="F8120" s="232"/>
      <c r="G8120" s="192" t="s">
        <v>0</v>
      </c>
      <c r="H8120" s="191">
        <v>16.470800000000001</v>
      </c>
      <c r="I8120" s="190">
        <v>6.46</v>
      </c>
      <c r="J8120" s="189">
        <v>232.66</v>
      </c>
    </row>
    <row r="8121" spans="1:10" ht="14.25" customHeight="1" x14ac:dyDescent="0.25">
      <c r="A8121" s="239" t="s">
        <v>2627</v>
      </c>
      <c r="B8121" s="240"/>
      <c r="C8121" s="240"/>
      <c r="D8121" s="240"/>
      <c r="E8121" s="241"/>
      <c r="F8121" s="188">
        <v>254.79</v>
      </c>
      <c r="G8121" s="239" t="s">
        <v>2626</v>
      </c>
      <c r="H8121" s="240"/>
      <c r="I8121" s="241"/>
      <c r="J8121" s="188">
        <v>1179.5</v>
      </c>
    </row>
    <row r="8122" spans="1:10" ht="14.25" customHeight="1" x14ac:dyDescent="0.25">
      <c r="A8122" s="239" t="s">
        <v>2625</v>
      </c>
      <c r="B8122" s="240"/>
      <c r="C8122" s="240"/>
      <c r="D8122" s="240"/>
      <c r="E8122" s="241"/>
      <c r="F8122" s="188">
        <v>302.41000000000003</v>
      </c>
      <c r="G8122" s="239" t="s">
        <v>2624</v>
      </c>
      <c r="H8122" s="240"/>
      <c r="I8122" s="241"/>
      <c r="J8122" s="188">
        <v>265.02999999999997</v>
      </c>
    </row>
    <row r="8123" spans="1:10" ht="14.25" customHeight="1" x14ac:dyDescent="0.25">
      <c r="A8123" s="239" t="s">
        <v>2623</v>
      </c>
      <c r="B8123" s="240"/>
      <c r="C8123" s="240"/>
      <c r="D8123" s="240"/>
      <c r="E8123" s="241"/>
      <c r="F8123" s="188">
        <v>557.20000000000005</v>
      </c>
      <c r="G8123" s="239" t="s">
        <v>2622</v>
      </c>
      <c r="H8123" s="240"/>
      <c r="I8123" s="241"/>
      <c r="J8123" s="188">
        <v>1444.53</v>
      </c>
    </row>
    <row r="8124" spans="1:10" ht="22.9" customHeight="1" x14ac:dyDescent="0.25">
      <c r="A8124" s="196" t="s">
        <v>2767</v>
      </c>
      <c r="B8124" s="196" t="s">
        <v>2630</v>
      </c>
      <c r="C8124" s="196" t="s">
        <v>2766</v>
      </c>
      <c r="D8124" s="233" t="s">
        <v>1066</v>
      </c>
      <c r="E8124" s="234"/>
      <c r="F8124" s="234"/>
      <c r="G8124" s="234"/>
      <c r="H8124" s="234"/>
      <c r="I8124" s="235"/>
      <c r="J8124" s="196" t="s">
        <v>1</v>
      </c>
    </row>
    <row r="8125" spans="1:10" ht="14.25" customHeight="1" x14ac:dyDescent="0.25">
      <c r="A8125" s="195" t="s">
        <v>74</v>
      </c>
      <c r="B8125" s="195" t="s">
        <v>75</v>
      </c>
      <c r="C8125" s="195" t="s">
        <v>29</v>
      </c>
      <c r="D8125" s="236" t="s">
        <v>30</v>
      </c>
      <c r="E8125" s="237"/>
      <c r="F8125" s="238"/>
      <c r="G8125" s="195" t="s">
        <v>2635</v>
      </c>
      <c r="H8125" s="195" t="s">
        <v>1465</v>
      </c>
      <c r="I8125" s="194" t="s">
        <v>2634</v>
      </c>
      <c r="J8125" s="193" t="s">
        <v>76</v>
      </c>
    </row>
    <row r="8126" spans="1:10" ht="22.9" customHeight="1" x14ac:dyDescent="0.25">
      <c r="A8126" s="192" t="s">
        <v>2643</v>
      </c>
      <c r="B8126" s="192" t="s">
        <v>2630</v>
      </c>
      <c r="C8126" s="192" t="s">
        <v>2765</v>
      </c>
      <c r="D8126" s="230" t="s">
        <v>1626</v>
      </c>
      <c r="E8126" s="231"/>
      <c r="F8126" s="232"/>
      <c r="G8126" s="192" t="s">
        <v>1575</v>
      </c>
      <c r="H8126" s="191">
        <v>2.4785999999999999E-2</v>
      </c>
      <c r="I8126" s="190">
        <v>80.018199999999993</v>
      </c>
      <c r="J8126" s="189">
        <v>1.98</v>
      </c>
    </row>
    <row r="8127" spans="1:10" ht="14.25" customHeight="1" x14ac:dyDescent="0.25">
      <c r="A8127" s="192" t="s">
        <v>2643</v>
      </c>
      <c r="B8127" s="192" t="s">
        <v>2630</v>
      </c>
      <c r="C8127" s="192" t="s">
        <v>2702</v>
      </c>
      <c r="D8127" s="230" t="s">
        <v>1597</v>
      </c>
      <c r="E8127" s="231"/>
      <c r="F8127" s="232"/>
      <c r="G8127" s="192" t="s">
        <v>1575</v>
      </c>
      <c r="H8127" s="191">
        <v>0.35682960000000002</v>
      </c>
      <c r="I8127" s="190">
        <v>78.9893</v>
      </c>
      <c r="J8127" s="189">
        <v>28.19</v>
      </c>
    </row>
    <row r="8128" spans="1:10" ht="14.25" customHeight="1" x14ac:dyDescent="0.25">
      <c r="A8128" s="192" t="s">
        <v>2643</v>
      </c>
      <c r="B8128" s="192" t="s">
        <v>2630</v>
      </c>
      <c r="C8128" s="192" t="s">
        <v>2764</v>
      </c>
      <c r="D8128" s="230" t="s">
        <v>2088</v>
      </c>
      <c r="E8128" s="231"/>
      <c r="F8128" s="232"/>
      <c r="G8128" s="192" t="s">
        <v>1</v>
      </c>
      <c r="H8128" s="191">
        <v>31.351299999999998</v>
      </c>
      <c r="I8128" s="190">
        <v>2.7059000000000002</v>
      </c>
      <c r="J8128" s="189">
        <v>84.83</v>
      </c>
    </row>
    <row r="8129" spans="1:10" ht="22.9" customHeight="1" x14ac:dyDescent="0.25">
      <c r="A8129" s="192" t="s">
        <v>2643</v>
      </c>
      <c r="B8129" s="192" t="s">
        <v>2630</v>
      </c>
      <c r="C8129" s="192" t="s">
        <v>2763</v>
      </c>
      <c r="D8129" s="230" t="s">
        <v>2471</v>
      </c>
      <c r="E8129" s="231"/>
      <c r="F8129" s="232"/>
      <c r="G8129" s="192" t="s">
        <v>1574</v>
      </c>
      <c r="H8129" s="191">
        <v>7.6436599999999993E-2</v>
      </c>
      <c r="I8129" s="190">
        <v>43.561599999999999</v>
      </c>
      <c r="J8129" s="189">
        <v>3.33</v>
      </c>
    </row>
    <row r="8130" spans="1:10" ht="14.25" customHeight="1" x14ac:dyDescent="0.25">
      <c r="A8130" s="192" t="s">
        <v>2643</v>
      </c>
      <c r="B8130" s="192" t="s">
        <v>2630</v>
      </c>
      <c r="C8130" s="192" t="s">
        <v>2700</v>
      </c>
      <c r="D8130" s="230" t="s">
        <v>1579</v>
      </c>
      <c r="E8130" s="231"/>
      <c r="F8130" s="232"/>
      <c r="G8130" s="192" t="s">
        <v>19</v>
      </c>
      <c r="H8130" s="201">
        <v>174.21393979999999</v>
      </c>
      <c r="I8130" s="190">
        <v>0.90739999999999998</v>
      </c>
      <c r="J8130" s="189">
        <v>158.08000000000001</v>
      </c>
    </row>
    <row r="8131" spans="1:10" ht="22.9" customHeight="1" x14ac:dyDescent="0.25">
      <c r="A8131" s="192" t="s">
        <v>2643</v>
      </c>
      <c r="B8131" s="192" t="s">
        <v>2630</v>
      </c>
      <c r="C8131" s="192" t="s">
        <v>2762</v>
      </c>
      <c r="D8131" s="230" t="s">
        <v>2236</v>
      </c>
      <c r="E8131" s="231"/>
      <c r="F8131" s="232"/>
      <c r="G8131" s="192" t="s">
        <v>1606</v>
      </c>
      <c r="H8131" s="191">
        <v>1.1566699999999999E-2</v>
      </c>
      <c r="I8131" s="190">
        <v>6.4488000000000003</v>
      </c>
      <c r="J8131" s="189">
        <v>7.0000000000000007E-2</v>
      </c>
    </row>
    <row r="8132" spans="1:10" ht="14.25" customHeight="1" x14ac:dyDescent="0.25">
      <c r="A8132" s="192" t="s">
        <v>2643</v>
      </c>
      <c r="B8132" s="192" t="s">
        <v>2630</v>
      </c>
      <c r="C8132" s="192" t="s">
        <v>2734</v>
      </c>
      <c r="D8132" s="230" t="s">
        <v>2009</v>
      </c>
      <c r="E8132" s="231"/>
      <c r="F8132" s="232"/>
      <c r="G8132" s="192" t="s">
        <v>2010</v>
      </c>
      <c r="H8132" s="191">
        <v>0.68413500000000005</v>
      </c>
      <c r="I8132" s="190">
        <v>0.95599999999999996</v>
      </c>
      <c r="J8132" s="189">
        <v>0.65</v>
      </c>
    </row>
    <row r="8133" spans="1:10" ht="14.25" customHeight="1" x14ac:dyDescent="0.25">
      <c r="A8133" s="192" t="s">
        <v>2643</v>
      </c>
      <c r="B8133" s="192" t="s">
        <v>2630</v>
      </c>
      <c r="C8133" s="192" t="s">
        <v>2761</v>
      </c>
      <c r="D8133" s="230" t="s">
        <v>1909</v>
      </c>
      <c r="E8133" s="231"/>
      <c r="F8133" s="232"/>
      <c r="G8133" s="192" t="s">
        <v>1606</v>
      </c>
      <c r="H8133" s="191">
        <v>6.2665000000000004E-3</v>
      </c>
      <c r="I8133" s="190">
        <v>4.8365999999999998</v>
      </c>
      <c r="J8133" s="189">
        <v>0.03</v>
      </c>
    </row>
    <row r="8134" spans="1:10" ht="14.25" customHeight="1" x14ac:dyDescent="0.25">
      <c r="A8134" s="192" t="s">
        <v>2643</v>
      </c>
      <c r="B8134" s="192" t="s">
        <v>2630</v>
      </c>
      <c r="C8134" s="192" t="s">
        <v>2760</v>
      </c>
      <c r="D8134" s="230" t="s">
        <v>1789</v>
      </c>
      <c r="E8134" s="231"/>
      <c r="F8134" s="232"/>
      <c r="G8134" s="192" t="s">
        <v>1606</v>
      </c>
      <c r="H8134" s="191">
        <v>0.168041</v>
      </c>
      <c r="I8134" s="190">
        <v>5.3712999999999997</v>
      </c>
      <c r="J8134" s="189">
        <v>0.9</v>
      </c>
    </row>
    <row r="8135" spans="1:10" ht="14.25" customHeight="1" x14ac:dyDescent="0.25">
      <c r="A8135" s="192" t="s">
        <v>2643</v>
      </c>
      <c r="B8135" s="192" t="s">
        <v>2630</v>
      </c>
      <c r="C8135" s="192" t="s">
        <v>2759</v>
      </c>
      <c r="D8135" s="230" t="s">
        <v>1656</v>
      </c>
      <c r="E8135" s="231"/>
      <c r="F8135" s="232"/>
      <c r="G8135" s="192" t="s">
        <v>10</v>
      </c>
      <c r="H8135" s="191">
        <v>0.49662529999999999</v>
      </c>
      <c r="I8135" s="190">
        <v>3.0785999999999998</v>
      </c>
      <c r="J8135" s="189">
        <v>1.53</v>
      </c>
    </row>
    <row r="8136" spans="1:10" ht="14.25" customHeight="1" x14ac:dyDescent="0.25">
      <c r="A8136" s="192" t="s">
        <v>2643</v>
      </c>
      <c r="B8136" s="192" t="s">
        <v>2630</v>
      </c>
      <c r="C8136" s="192" t="s">
        <v>2758</v>
      </c>
      <c r="D8136" s="230" t="s">
        <v>1670</v>
      </c>
      <c r="E8136" s="231"/>
      <c r="F8136" s="232"/>
      <c r="G8136" s="192" t="s">
        <v>10</v>
      </c>
      <c r="H8136" s="191">
        <v>0.17760000000000001</v>
      </c>
      <c r="I8136" s="190">
        <v>8.8063000000000002</v>
      </c>
      <c r="J8136" s="189">
        <v>1.56</v>
      </c>
    </row>
    <row r="8137" spans="1:10" ht="14.25" customHeight="1" x14ac:dyDescent="0.25">
      <c r="A8137" s="192" t="s">
        <v>2643</v>
      </c>
      <c r="B8137" s="192" t="s">
        <v>2630</v>
      </c>
      <c r="C8137" s="192" t="s">
        <v>2697</v>
      </c>
      <c r="D8137" s="230" t="s">
        <v>1666</v>
      </c>
      <c r="E8137" s="231"/>
      <c r="F8137" s="232"/>
      <c r="G8137" s="192" t="s">
        <v>1575</v>
      </c>
      <c r="H8137" s="191">
        <v>0.16492380000000001</v>
      </c>
      <c r="I8137" s="190">
        <v>161.17859999999999</v>
      </c>
      <c r="J8137" s="189">
        <v>26.58</v>
      </c>
    </row>
    <row r="8138" spans="1:10" ht="14.25" customHeight="1" x14ac:dyDescent="0.25">
      <c r="A8138" s="192" t="s">
        <v>2643</v>
      </c>
      <c r="B8138" s="192" t="s">
        <v>2630</v>
      </c>
      <c r="C8138" s="192" t="s">
        <v>2757</v>
      </c>
      <c r="D8138" s="230" t="s">
        <v>2505</v>
      </c>
      <c r="E8138" s="231"/>
      <c r="F8138" s="232"/>
      <c r="G8138" s="192" t="s">
        <v>19</v>
      </c>
      <c r="H8138" s="191">
        <v>6.0581000000000003E-3</v>
      </c>
      <c r="I8138" s="190">
        <v>21.152899999999999</v>
      </c>
      <c r="J8138" s="189">
        <v>0.13</v>
      </c>
    </row>
    <row r="8139" spans="1:10" ht="14.25" customHeight="1" x14ac:dyDescent="0.25">
      <c r="A8139" s="192" t="s">
        <v>2643</v>
      </c>
      <c r="B8139" s="192" t="s">
        <v>2630</v>
      </c>
      <c r="C8139" s="192" t="s">
        <v>2756</v>
      </c>
      <c r="D8139" s="230" t="s">
        <v>2604</v>
      </c>
      <c r="E8139" s="231"/>
      <c r="F8139" s="232"/>
      <c r="G8139" s="192" t="s">
        <v>19</v>
      </c>
      <c r="H8139" s="191">
        <v>1.8700000000000001E-2</v>
      </c>
      <c r="I8139" s="190">
        <v>19.4678</v>
      </c>
      <c r="J8139" s="189">
        <v>0.36</v>
      </c>
    </row>
    <row r="8140" spans="1:10" ht="14.25" customHeight="1" x14ac:dyDescent="0.25">
      <c r="A8140" s="192" t="s">
        <v>2643</v>
      </c>
      <c r="B8140" s="192" t="s">
        <v>2630</v>
      </c>
      <c r="C8140" s="192" t="s">
        <v>2755</v>
      </c>
      <c r="D8140" s="230" t="s">
        <v>2413</v>
      </c>
      <c r="E8140" s="231"/>
      <c r="F8140" s="232"/>
      <c r="G8140" s="192" t="s">
        <v>10</v>
      </c>
      <c r="H8140" s="191">
        <v>0.66239999999999999</v>
      </c>
      <c r="I8140" s="190">
        <v>13.731999999999999</v>
      </c>
      <c r="J8140" s="189">
        <v>9.1</v>
      </c>
    </row>
    <row r="8141" spans="1:10" ht="14.25" customHeight="1" x14ac:dyDescent="0.25">
      <c r="A8141" s="192" t="s">
        <v>2643</v>
      </c>
      <c r="B8141" s="192" t="s">
        <v>2630</v>
      </c>
      <c r="C8141" s="192" t="s">
        <v>2754</v>
      </c>
      <c r="D8141" s="230" t="s">
        <v>2549</v>
      </c>
      <c r="E8141" s="231"/>
      <c r="F8141" s="232"/>
      <c r="G8141" s="192" t="s">
        <v>1575</v>
      </c>
      <c r="H8141" s="191">
        <v>1.8688300000000001E-2</v>
      </c>
      <c r="I8141" s="190">
        <v>448.46460000000002</v>
      </c>
      <c r="J8141" s="189">
        <v>8.3800000000000008</v>
      </c>
    </row>
    <row r="8142" spans="1:10" ht="22.9" customHeight="1" x14ac:dyDescent="0.25">
      <c r="A8142" s="192" t="s">
        <v>2643</v>
      </c>
      <c r="B8142" s="192" t="s">
        <v>2630</v>
      </c>
      <c r="C8142" s="192" t="s">
        <v>2753</v>
      </c>
      <c r="D8142" s="230" t="s">
        <v>1753</v>
      </c>
      <c r="E8142" s="231"/>
      <c r="F8142" s="232"/>
      <c r="G8142" s="192" t="s">
        <v>1</v>
      </c>
      <c r="H8142" s="191">
        <v>6.7745616000000002</v>
      </c>
      <c r="I8142" s="190">
        <v>0.1782</v>
      </c>
      <c r="J8142" s="189">
        <v>1.21</v>
      </c>
    </row>
    <row r="8143" spans="1:10" ht="14.25" customHeight="1" x14ac:dyDescent="0.25">
      <c r="A8143" s="192" t="s">
        <v>2643</v>
      </c>
      <c r="B8143" s="192" t="s">
        <v>2630</v>
      </c>
      <c r="C8143" s="192" t="s">
        <v>2752</v>
      </c>
      <c r="D8143" s="230" t="s">
        <v>1616</v>
      </c>
      <c r="E8143" s="231"/>
      <c r="F8143" s="232"/>
      <c r="G8143" s="192" t="s">
        <v>19</v>
      </c>
      <c r="H8143" s="191">
        <v>3.4224649999999999</v>
      </c>
      <c r="I8143" s="190">
        <v>6.3029000000000002</v>
      </c>
      <c r="J8143" s="189">
        <v>21.57</v>
      </c>
    </row>
    <row r="8144" spans="1:10" ht="14.25" customHeight="1" x14ac:dyDescent="0.25">
      <c r="A8144" s="192" t="s">
        <v>2643</v>
      </c>
      <c r="B8144" s="192" t="s">
        <v>2630</v>
      </c>
      <c r="C8144" s="192" t="s">
        <v>2751</v>
      </c>
      <c r="D8144" s="230" t="s">
        <v>1647</v>
      </c>
      <c r="E8144" s="231"/>
      <c r="F8144" s="232"/>
      <c r="G8144" s="192" t="s">
        <v>19</v>
      </c>
      <c r="H8144" s="191">
        <v>7.9964099999999996E-2</v>
      </c>
      <c r="I8144" s="190">
        <v>20.415700000000001</v>
      </c>
      <c r="J8144" s="189">
        <v>1.63</v>
      </c>
    </row>
    <row r="8145" spans="1:10" ht="22.9" customHeight="1" x14ac:dyDescent="0.25">
      <c r="A8145" s="192" t="s">
        <v>2725</v>
      </c>
      <c r="B8145" s="192" t="s">
        <v>2630</v>
      </c>
      <c r="C8145" s="192" t="s">
        <v>2724</v>
      </c>
      <c r="D8145" s="230" t="s">
        <v>2050</v>
      </c>
      <c r="E8145" s="231"/>
      <c r="F8145" s="232"/>
      <c r="G8145" s="192" t="s">
        <v>1</v>
      </c>
      <c r="H8145" s="191">
        <v>5.41E-5</v>
      </c>
      <c r="I8145" s="190">
        <v>5020.1289999999999</v>
      </c>
      <c r="J8145" s="189">
        <v>0.27</v>
      </c>
    </row>
    <row r="8146" spans="1:10" ht="22.9" customHeight="1" x14ac:dyDescent="0.25">
      <c r="A8146" s="192" t="s">
        <v>2725</v>
      </c>
      <c r="B8146" s="192" t="s">
        <v>2630</v>
      </c>
      <c r="C8146" s="192" t="s">
        <v>2750</v>
      </c>
      <c r="D8146" s="230" t="s">
        <v>2123</v>
      </c>
      <c r="E8146" s="231"/>
      <c r="F8146" s="232"/>
      <c r="G8146" s="192" t="s">
        <v>1</v>
      </c>
      <c r="H8146" s="191">
        <v>1.1999999999999999E-6</v>
      </c>
      <c r="I8146" s="190">
        <v>10510.0375</v>
      </c>
      <c r="J8146" s="189">
        <v>0.01</v>
      </c>
    </row>
    <row r="8147" spans="1:10" ht="22.9" customHeight="1" x14ac:dyDescent="0.25">
      <c r="A8147" s="192" t="s">
        <v>2725</v>
      </c>
      <c r="B8147" s="192" t="s">
        <v>2630</v>
      </c>
      <c r="C8147" s="192" t="s">
        <v>2749</v>
      </c>
      <c r="D8147" s="230" t="s">
        <v>2587</v>
      </c>
      <c r="E8147" s="231"/>
      <c r="F8147" s="232"/>
      <c r="G8147" s="192" t="s">
        <v>1</v>
      </c>
      <c r="H8147" s="191">
        <v>6.0399999999999998E-5</v>
      </c>
      <c r="I8147" s="190">
        <v>2594.5749000000001</v>
      </c>
      <c r="J8147" s="189">
        <v>0.16</v>
      </c>
    </row>
    <row r="8148" spans="1:10" ht="22.9" customHeight="1" x14ac:dyDescent="0.25">
      <c r="A8148" s="192" t="s">
        <v>2725</v>
      </c>
      <c r="B8148" s="192" t="s">
        <v>2630</v>
      </c>
      <c r="C8148" s="192" t="s">
        <v>2748</v>
      </c>
      <c r="D8148" s="230" t="s">
        <v>2483</v>
      </c>
      <c r="E8148" s="231"/>
      <c r="F8148" s="232"/>
      <c r="G8148" s="192" t="s">
        <v>1</v>
      </c>
      <c r="H8148" s="191">
        <v>2.0999999999999998E-6</v>
      </c>
      <c r="I8148" s="190">
        <v>1206.8588999999999</v>
      </c>
      <c r="J8148" s="189">
        <v>0</v>
      </c>
    </row>
    <row r="8149" spans="1:10" ht="32.65" customHeight="1" x14ac:dyDescent="0.25">
      <c r="A8149" s="192" t="s">
        <v>2725</v>
      </c>
      <c r="B8149" s="192" t="s">
        <v>2630</v>
      </c>
      <c r="C8149" s="192" t="s">
        <v>2747</v>
      </c>
      <c r="D8149" s="230" t="s">
        <v>2538</v>
      </c>
      <c r="E8149" s="231"/>
      <c r="F8149" s="232"/>
      <c r="G8149" s="192" t="s">
        <v>1</v>
      </c>
      <c r="H8149" s="191">
        <v>5.5999999999999997E-6</v>
      </c>
      <c r="I8149" s="190">
        <v>419892.9313</v>
      </c>
      <c r="J8149" s="189">
        <v>2.35</v>
      </c>
    </row>
    <row r="8150" spans="1:10" ht="22.9" customHeight="1" x14ac:dyDescent="0.25">
      <c r="A8150" s="192" t="s">
        <v>2725</v>
      </c>
      <c r="B8150" s="192" t="s">
        <v>2630</v>
      </c>
      <c r="C8150" s="192" t="s">
        <v>2746</v>
      </c>
      <c r="D8150" s="230" t="s">
        <v>2204</v>
      </c>
      <c r="E8150" s="231"/>
      <c r="F8150" s="232"/>
      <c r="G8150" s="192" t="s">
        <v>1</v>
      </c>
      <c r="H8150" s="191">
        <v>3.8999999999999999E-5</v>
      </c>
      <c r="I8150" s="190">
        <v>20420.8583</v>
      </c>
      <c r="J8150" s="189">
        <v>0.8</v>
      </c>
    </row>
    <row r="8151" spans="1:10" ht="14.25" customHeight="1" x14ac:dyDescent="0.25">
      <c r="A8151" s="192" t="s">
        <v>2631</v>
      </c>
      <c r="B8151" s="192" t="s">
        <v>2630</v>
      </c>
      <c r="C8151" s="192" t="s">
        <v>2745</v>
      </c>
      <c r="D8151" s="230" t="s">
        <v>2744</v>
      </c>
      <c r="E8151" s="231"/>
      <c r="F8151" s="232"/>
      <c r="G8151" s="192" t="s">
        <v>0</v>
      </c>
      <c r="H8151" s="191">
        <v>7.3886900000000005E-2</v>
      </c>
      <c r="I8151" s="190">
        <v>6.46</v>
      </c>
      <c r="J8151" s="189">
        <v>1.04</v>
      </c>
    </row>
    <row r="8152" spans="1:10" ht="14.25" customHeight="1" x14ac:dyDescent="0.25">
      <c r="A8152" s="192" t="s">
        <v>2631</v>
      </c>
      <c r="B8152" s="192" t="s">
        <v>2630</v>
      </c>
      <c r="C8152" s="192" t="s">
        <v>2693</v>
      </c>
      <c r="D8152" s="230" t="s">
        <v>2692</v>
      </c>
      <c r="E8152" s="231"/>
      <c r="F8152" s="232"/>
      <c r="G8152" s="192" t="s">
        <v>0</v>
      </c>
      <c r="H8152" s="191">
        <v>1.8799199999999999E-2</v>
      </c>
      <c r="I8152" s="190">
        <v>6.7</v>
      </c>
      <c r="J8152" s="189">
        <v>0.28000000000000003</v>
      </c>
    </row>
    <row r="8153" spans="1:10" ht="14.25" customHeight="1" x14ac:dyDescent="0.25">
      <c r="A8153" s="192" t="s">
        <v>2631</v>
      </c>
      <c r="B8153" s="192" t="s">
        <v>2630</v>
      </c>
      <c r="C8153" s="192" t="s">
        <v>2743</v>
      </c>
      <c r="D8153" s="230" t="s">
        <v>2742</v>
      </c>
      <c r="E8153" s="231"/>
      <c r="F8153" s="232"/>
      <c r="G8153" s="192" t="s">
        <v>0</v>
      </c>
      <c r="H8153" s="191">
        <v>0.45323669999999999</v>
      </c>
      <c r="I8153" s="190">
        <v>8.93</v>
      </c>
      <c r="J8153" s="189">
        <v>8.85</v>
      </c>
    </row>
    <row r="8154" spans="1:10" ht="14.25" customHeight="1" x14ac:dyDescent="0.25">
      <c r="A8154" s="192" t="s">
        <v>2631</v>
      </c>
      <c r="B8154" s="192" t="s">
        <v>2630</v>
      </c>
      <c r="C8154" s="192" t="s">
        <v>2721</v>
      </c>
      <c r="D8154" s="230" t="s">
        <v>2720</v>
      </c>
      <c r="E8154" s="231"/>
      <c r="F8154" s="232"/>
      <c r="G8154" s="192" t="s">
        <v>0</v>
      </c>
      <c r="H8154" s="191">
        <v>9.4006099999999995E-2</v>
      </c>
      <c r="I8154" s="190">
        <v>8.93</v>
      </c>
      <c r="J8154" s="189">
        <v>1.84</v>
      </c>
    </row>
    <row r="8155" spans="1:10" ht="14.25" customHeight="1" x14ac:dyDescent="0.25">
      <c r="A8155" s="192" t="s">
        <v>2631</v>
      </c>
      <c r="B8155" s="192" t="s">
        <v>2630</v>
      </c>
      <c r="C8155" s="192" t="s">
        <v>2741</v>
      </c>
      <c r="D8155" s="230" t="s">
        <v>2740</v>
      </c>
      <c r="E8155" s="231"/>
      <c r="F8155" s="232"/>
      <c r="G8155" s="192" t="s">
        <v>0</v>
      </c>
      <c r="H8155" s="191">
        <v>5.9900000000000002E-2</v>
      </c>
      <c r="I8155" s="190">
        <v>9.89</v>
      </c>
      <c r="J8155" s="189">
        <v>1.3</v>
      </c>
    </row>
    <row r="8156" spans="1:10" ht="14.25" customHeight="1" x14ac:dyDescent="0.25">
      <c r="A8156" s="192" t="s">
        <v>2631</v>
      </c>
      <c r="B8156" s="192" t="s">
        <v>2630</v>
      </c>
      <c r="C8156" s="192" t="s">
        <v>2739</v>
      </c>
      <c r="D8156" s="230" t="s">
        <v>2738</v>
      </c>
      <c r="E8156" s="231"/>
      <c r="F8156" s="232"/>
      <c r="G8156" s="192" t="s">
        <v>0</v>
      </c>
      <c r="H8156" s="191">
        <v>3.09672E-2</v>
      </c>
      <c r="I8156" s="190">
        <v>9.89</v>
      </c>
      <c r="J8156" s="189">
        <v>0.67</v>
      </c>
    </row>
    <row r="8157" spans="1:10" ht="14.25" customHeight="1" x14ac:dyDescent="0.25">
      <c r="A8157" s="192" t="s">
        <v>2631</v>
      </c>
      <c r="B8157" s="192" t="s">
        <v>2630</v>
      </c>
      <c r="C8157" s="192" t="s">
        <v>2639</v>
      </c>
      <c r="D8157" s="230" t="s">
        <v>2638</v>
      </c>
      <c r="E8157" s="231"/>
      <c r="F8157" s="232"/>
      <c r="G8157" s="192" t="s">
        <v>0</v>
      </c>
      <c r="H8157" s="191">
        <v>5.6946171999999997</v>
      </c>
      <c r="I8157" s="190">
        <v>8.93</v>
      </c>
      <c r="J8157" s="189">
        <v>111.2</v>
      </c>
    </row>
    <row r="8158" spans="1:10" ht="14.25" customHeight="1" x14ac:dyDescent="0.25">
      <c r="A8158" s="192" t="s">
        <v>2631</v>
      </c>
      <c r="B8158" s="192" t="s">
        <v>2630</v>
      </c>
      <c r="C8158" s="192" t="s">
        <v>2646</v>
      </c>
      <c r="D8158" s="230" t="s">
        <v>2645</v>
      </c>
      <c r="E8158" s="231"/>
      <c r="F8158" s="232"/>
      <c r="G8158" s="192" t="s">
        <v>0</v>
      </c>
      <c r="H8158" s="191">
        <v>5.3391773999999996</v>
      </c>
      <c r="I8158" s="190">
        <v>6.46</v>
      </c>
      <c r="J8158" s="189">
        <v>75.42</v>
      </c>
    </row>
    <row r="8159" spans="1:10" ht="14.25" customHeight="1" x14ac:dyDescent="0.25">
      <c r="A8159" s="192" t="s">
        <v>2631</v>
      </c>
      <c r="B8159" s="192" t="s">
        <v>2630</v>
      </c>
      <c r="C8159" s="192" t="s">
        <v>2713</v>
      </c>
      <c r="D8159" s="230" t="s">
        <v>2712</v>
      </c>
      <c r="E8159" s="231"/>
      <c r="F8159" s="232"/>
      <c r="G8159" s="192" t="s">
        <v>0</v>
      </c>
      <c r="H8159" s="191">
        <v>0.96858029999999995</v>
      </c>
      <c r="I8159" s="190">
        <v>6.7</v>
      </c>
      <c r="J8159" s="189">
        <v>14.19</v>
      </c>
    </row>
    <row r="8160" spans="1:10" ht="14.25" customHeight="1" x14ac:dyDescent="0.25">
      <c r="A8160" s="239" t="s">
        <v>2627</v>
      </c>
      <c r="B8160" s="240"/>
      <c r="C8160" s="240"/>
      <c r="D8160" s="240"/>
      <c r="E8160" s="241"/>
      <c r="F8160" s="188">
        <v>98.21</v>
      </c>
      <c r="G8160" s="239" t="s">
        <v>2626</v>
      </c>
      <c r="H8160" s="240"/>
      <c r="I8160" s="241"/>
      <c r="J8160" s="188">
        <v>665.26</v>
      </c>
    </row>
    <row r="8161" spans="1:10" ht="14.25" customHeight="1" x14ac:dyDescent="0.25">
      <c r="A8161" s="239" t="s">
        <v>2625</v>
      </c>
      <c r="B8161" s="240"/>
      <c r="C8161" s="240"/>
      <c r="D8161" s="240"/>
      <c r="E8161" s="241"/>
      <c r="F8161" s="188">
        <v>116.64</v>
      </c>
      <c r="G8161" s="239" t="s">
        <v>2624</v>
      </c>
      <c r="H8161" s="240"/>
      <c r="I8161" s="241"/>
      <c r="J8161" s="188">
        <v>149.47999999999999</v>
      </c>
    </row>
    <row r="8162" spans="1:10" ht="14.25" customHeight="1" x14ac:dyDescent="0.25">
      <c r="A8162" s="239" t="s">
        <v>2623</v>
      </c>
      <c r="B8162" s="240"/>
      <c r="C8162" s="240"/>
      <c r="D8162" s="240"/>
      <c r="E8162" s="241"/>
      <c r="F8162" s="188">
        <v>214.85</v>
      </c>
      <c r="G8162" s="239" t="s">
        <v>2622</v>
      </c>
      <c r="H8162" s="240"/>
      <c r="I8162" s="241"/>
      <c r="J8162" s="188">
        <v>814.74</v>
      </c>
    </row>
    <row r="8163" spans="1:10" ht="14.25" customHeight="1" x14ac:dyDescent="0.25">
      <c r="A8163" s="196" t="s">
        <v>1340</v>
      </c>
      <c r="B8163" s="196" t="s">
        <v>2637</v>
      </c>
      <c r="C8163" s="196" t="s">
        <v>2737</v>
      </c>
      <c r="D8163" s="233" t="s">
        <v>1508</v>
      </c>
      <c r="E8163" s="234"/>
      <c r="F8163" s="234"/>
      <c r="G8163" s="234"/>
      <c r="H8163" s="234"/>
      <c r="I8163" s="235"/>
      <c r="J8163" s="196" t="s">
        <v>1</v>
      </c>
    </row>
    <row r="8164" spans="1:10" ht="14.25" customHeight="1" x14ac:dyDescent="0.25">
      <c r="A8164" s="195" t="s">
        <v>74</v>
      </c>
      <c r="B8164" s="195" t="s">
        <v>75</v>
      </c>
      <c r="C8164" s="195" t="s">
        <v>29</v>
      </c>
      <c r="D8164" s="236" t="s">
        <v>30</v>
      </c>
      <c r="E8164" s="237"/>
      <c r="F8164" s="238"/>
      <c r="G8164" s="195" t="s">
        <v>2635</v>
      </c>
      <c r="H8164" s="195" t="s">
        <v>1465</v>
      </c>
      <c r="I8164" s="194" t="s">
        <v>2634</v>
      </c>
      <c r="J8164" s="193" t="s">
        <v>76</v>
      </c>
    </row>
    <row r="8165" spans="1:10" ht="14.25" customHeight="1" x14ac:dyDescent="0.25">
      <c r="A8165" s="192" t="s">
        <v>2643</v>
      </c>
      <c r="B8165" s="192" t="s">
        <v>2642</v>
      </c>
      <c r="C8165" s="192" t="s">
        <v>2496</v>
      </c>
      <c r="D8165" s="230" t="s">
        <v>2497</v>
      </c>
      <c r="E8165" s="231"/>
      <c r="F8165" s="232"/>
      <c r="G8165" s="192" t="s">
        <v>1</v>
      </c>
      <c r="H8165" s="191">
        <v>0.3</v>
      </c>
      <c r="I8165" s="190">
        <v>32.665100000000002</v>
      </c>
      <c r="J8165" s="189">
        <v>9.8000000000000007</v>
      </c>
    </row>
    <row r="8166" spans="1:10" ht="14.25" customHeight="1" x14ac:dyDescent="0.25">
      <c r="A8166" s="192" t="s">
        <v>2643</v>
      </c>
      <c r="B8166" s="192" t="s">
        <v>2630</v>
      </c>
      <c r="C8166" s="192" t="s">
        <v>2702</v>
      </c>
      <c r="D8166" s="230" t="s">
        <v>1597</v>
      </c>
      <c r="E8166" s="231"/>
      <c r="F8166" s="232"/>
      <c r="G8166" s="192" t="s">
        <v>1575</v>
      </c>
      <c r="H8166" s="191">
        <v>8.3138000000000004E-2</v>
      </c>
      <c r="I8166" s="190">
        <v>78.9893</v>
      </c>
      <c r="J8166" s="189">
        <v>6.57</v>
      </c>
    </row>
    <row r="8167" spans="1:10" ht="14.25" customHeight="1" x14ac:dyDescent="0.25">
      <c r="A8167" s="192" t="s">
        <v>2643</v>
      </c>
      <c r="B8167" s="192" t="s">
        <v>2630</v>
      </c>
      <c r="C8167" s="192" t="s">
        <v>2700</v>
      </c>
      <c r="D8167" s="230" t="s">
        <v>1579</v>
      </c>
      <c r="E8167" s="231"/>
      <c r="F8167" s="232"/>
      <c r="G8167" s="192" t="s">
        <v>19</v>
      </c>
      <c r="H8167" s="191">
        <v>35.527546999999998</v>
      </c>
      <c r="I8167" s="190">
        <v>0.90739999999999998</v>
      </c>
      <c r="J8167" s="189">
        <v>32.24</v>
      </c>
    </row>
    <row r="8168" spans="1:10" ht="14.25" customHeight="1" x14ac:dyDescent="0.25">
      <c r="A8168" s="192" t="s">
        <v>2643</v>
      </c>
      <c r="B8168" s="192" t="s">
        <v>2630</v>
      </c>
      <c r="C8168" s="192" t="s">
        <v>2736</v>
      </c>
      <c r="D8168" s="230" t="s">
        <v>2419</v>
      </c>
      <c r="E8168" s="231"/>
      <c r="F8168" s="232"/>
      <c r="G8168" s="192" t="s">
        <v>19</v>
      </c>
      <c r="H8168" s="191">
        <v>0.38100000000000001</v>
      </c>
      <c r="I8168" s="190">
        <v>54.352699999999999</v>
      </c>
      <c r="J8168" s="189">
        <v>20.71</v>
      </c>
    </row>
    <row r="8169" spans="1:10" ht="5.65" customHeight="1" x14ac:dyDescent="0.25"/>
    <row r="8170" spans="1:10" ht="11.25" customHeight="1" x14ac:dyDescent="0.25">
      <c r="A8170" s="242" t="s">
        <v>2621</v>
      </c>
      <c r="B8170" s="242"/>
      <c r="C8170" s="242"/>
      <c r="D8170" s="242"/>
      <c r="E8170" s="242"/>
      <c r="F8170" s="242"/>
      <c r="G8170" s="242"/>
      <c r="H8170" s="242"/>
      <c r="I8170" s="242"/>
      <c r="J8170" s="242"/>
    </row>
    <row r="8171" spans="1:10" ht="11.25" customHeight="1" x14ac:dyDescent="0.25">
      <c r="A8171" s="242" t="s">
        <v>2620</v>
      </c>
      <c r="B8171" s="242"/>
      <c r="C8171" s="242"/>
      <c r="D8171" s="242"/>
      <c r="E8171" s="242"/>
      <c r="F8171" s="242"/>
      <c r="G8171" s="242"/>
      <c r="H8171" s="242"/>
      <c r="I8171" s="242"/>
      <c r="J8171" s="242"/>
    </row>
    <row r="8172" spans="1:10" ht="11.25" customHeight="1" x14ac:dyDescent="0.25">
      <c r="A8172" s="242" t="s">
        <v>2619</v>
      </c>
      <c r="B8172" s="242"/>
      <c r="C8172" s="242"/>
      <c r="D8172" s="242"/>
      <c r="E8172" s="242"/>
      <c r="F8172" s="242"/>
      <c r="G8172" s="242"/>
      <c r="H8172" s="242"/>
      <c r="I8172" s="242"/>
      <c r="J8172" s="242"/>
    </row>
    <row r="8173" spans="1:10" ht="70.900000000000006" customHeight="1" x14ac:dyDescent="0.25"/>
    <row r="8174" spans="1:10" ht="14.25" customHeight="1" x14ac:dyDescent="0.25">
      <c r="A8174" s="210" t="s">
        <v>2673</v>
      </c>
      <c r="B8174" s="211"/>
      <c r="C8174" s="211"/>
      <c r="D8174" s="211"/>
      <c r="E8174" s="211"/>
      <c r="F8174" s="211"/>
      <c r="G8174" s="211"/>
      <c r="H8174" s="211"/>
      <c r="I8174" s="211"/>
      <c r="J8174" s="212"/>
    </row>
    <row r="8175" spans="1:10" ht="14.25" customHeight="1" x14ac:dyDescent="0.25">
      <c r="A8175" s="200" t="s">
        <v>2672</v>
      </c>
      <c r="B8175" s="213" t="s">
        <v>77</v>
      </c>
      <c r="C8175" s="214"/>
      <c r="D8175" s="214"/>
      <c r="E8175" s="214"/>
      <c r="F8175" s="214"/>
      <c r="G8175" s="214"/>
      <c r="H8175" s="215"/>
      <c r="I8175" s="197" t="s">
        <v>2671</v>
      </c>
      <c r="J8175" s="192" t="s">
        <v>2735</v>
      </c>
    </row>
    <row r="8176" spans="1:10" ht="14.25" customHeight="1" x14ac:dyDescent="0.25">
      <c r="A8176" s="200" t="s">
        <v>81</v>
      </c>
      <c r="B8176" s="213" t="s">
        <v>85</v>
      </c>
      <c r="C8176" s="214"/>
      <c r="D8176" s="214"/>
      <c r="E8176" s="214"/>
      <c r="F8176" s="214"/>
      <c r="G8176" s="214"/>
      <c r="H8176" s="215"/>
      <c r="I8176" s="197" t="s">
        <v>2669</v>
      </c>
      <c r="J8176" s="202">
        <v>45477</v>
      </c>
    </row>
    <row r="8177" spans="1:10" ht="14.25" customHeight="1" x14ac:dyDescent="0.25">
      <c r="A8177" s="199" t="s">
        <v>2668</v>
      </c>
      <c r="B8177" s="213" t="s">
        <v>2667</v>
      </c>
      <c r="C8177" s="214"/>
      <c r="D8177" s="214"/>
      <c r="E8177" s="214"/>
      <c r="F8177" s="214"/>
      <c r="G8177" s="214"/>
      <c r="H8177" s="215"/>
      <c r="I8177" s="216" t="s">
        <v>2666</v>
      </c>
      <c r="J8177" s="217"/>
    </row>
    <row r="8178" spans="1:10" ht="14.25" customHeight="1" x14ac:dyDescent="0.25">
      <c r="A8178" s="218" t="s">
        <v>2665</v>
      </c>
      <c r="B8178" s="221" t="s">
        <v>2664</v>
      </c>
      <c r="C8178" s="222"/>
      <c r="D8178" s="222"/>
      <c r="E8178" s="222"/>
      <c r="F8178" s="222"/>
      <c r="G8178" s="222"/>
      <c r="H8178" s="223"/>
      <c r="I8178" s="197" t="s">
        <v>2663</v>
      </c>
      <c r="J8178" s="192" t="s">
        <v>2662</v>
      </c>
    </row>
    <row r="8179" spans="1:10" ht="14.25" customHeight="1" x14ac:dyDescent="0.25">
      <c r="A8179" s="219"/>
      <c r="B8179" s="224"/>
      <c r="C8179" s="225"/>
      <c r="D8179" s="225"/>
      <c r="E8179" s="225"/>
      <c r="F8179" s="225"/>
      <c r="G8179" s="225"/>
      <c r="H8179" s="226"/>
      <c r="I8179" s="198" t="s">
        <v>2661</v>
      </c>
      <c r="J8179" s="192" t="s">
        <v>2660</v>
      </c>
    </row>
    <row r="8180" spans="1:10" ht="14.25" customHeight="1" x14ac:dyDescent="0.25">
      <c r="A8180" s="219"/>
      <c r="B8180" s="224"/>
      <c r="C8180" s="225"/>
      <c r="D8180" s="225"/>
      <c r="E8180" s="225"/>
      <c r="F8180" s="225"/>
      <c r="G8180" s="225"/>
      <c r="H8180" s="226"/>
      <c r="I8180" s="216" t="s">
        <v>27</v>
      </c>
      <c r="J8180" s="217"/>
    </row>
    <row r="8181" spans="1:10" ht="14.25" customHeight="1" x14ac:dyDescent="0.25">
      <c r="A8181" s="219"/>
      <c r="B8181" s="227"/>
      <c r="C8181" s="228"/>
      <c r="D8181" s="228"/>
      <c r="E8181" s="228"/>
      <c r="F8181" s="228"/>
      <c r="G8181" s="228"/>
      <c r="H8181" s="229"/>
      <c r="I8181" s="197" t="s">
        <v>2659</v>
      </c>
      <c r="J8181" s="192" t="s">
        <v>2658</v>
      </c>
    </row>
    <row r="8182" spans="1:10" ht="14.25" customHeight="1" x14ac:dyDescent="0.25">
      <c r="A8182" s="220"/>
      <c r="B8182" s="230" t="s">
        <v>2383</v>
      </c>
      <c r="C8182" s="231"/>
      <c r="D8182" s="232"/>
      <c r="E8182" s="230" t="s">
        <v>2383</v>
      </c>
      <c r="F8182" s="231"/>
      <c r="G8182" s="231"/>
      <c r="H8182" s="232"/>
      <c r="I8182" s="197" t="s">
        <v>2657</v>
      </c>
      <c r="J8182" s="192" t="s">
        <v>2383</v>
      </c>
    </row>
    <row r="8183" spans="1:10" ht="14.25" customHeight="1" x14ac:dyDescent="0.25">
      <c r="A8183" s="197" t="s">
        <v>2656</v>
      </c>
      <c r="B8183" s="230" t="s">
        <v>2655</v>
      </c>
      <c r="C8183" s="231"/>
      <c r="D8183" s="231"/>
      <c r="E8183" s="231"/>
      <c r="F8183" s="231"/>
      <c r="G8183" s="231"/>
      <c r="H8183" s="231"/>
      <c r="I8183" s="231"/>
      <c r="J8183" s="232"/>
    </row>
    <row r="8184" spans="1:10" ht="14.25" customHeight="1" x14ac:dyDescent="0.25">
      <c r="A8184" s="192" t="s">
        <v>2643</v>
      </c>
      <c r="B8184" s="192" t="s">
        <v>2630</v>
      </c>
      <c r="C8184" s="192" t="s">
        <v>2734</v>
      </c>
      <c r="D8184" s="230" t="s">
        <v>2009</v>
      </c>
      <c r="E8184" s="231"/>
      <c r="F8184" s="232"/>
      <c r="G8184" s="192" t="s">
        <v>2010</v>
      </c>
      <c r="H8184" s="191">
        <v>0.1136703</v>
      </c>
      <c r="I8184" s="190">
        <v>0.95599999999999996</v>
      </c>
      <c r="J8184" s="189">
        <v>0.11</v>
      </c>
    </row>
    <row r="8185" spans="1:10" ht="14.25" customHeight="1" x14ac:dyDescent="0.25">
      <c r="A8185" s="192" t="s">
        <v>2643</v>
      </c>
      <c r="B8185" s="192" t="s">
        <v>2630</v>
      </c>
      <c r="C8185" s="192" t="s">
        <v>2733</v>
      </c>
      <c r="D8185" s="230" t="s">
        <v>2039</v>
      </c>
      <c r="E8185" s="231"/>
      <c r="F8185" s="232"/>
      <c r="G8185" s="192" t="s">
        <v>1606</v>
      </c>
      <c r="H8185" s="191">
        <v>2.862E-2</v>
      </c>
      <c r="I8185" s="190">
        <v>31.611899999999999</v>
      </c>
      <c r="J8185" s="189">
        <v>0.9</v>
      </c>
    </row>
    <row r="8186" spans="1:10" ht="14.25" customHeight="1" x14ac:dyDescent="0.25">
      <c r="A8186" s="192" t="s">
        <v>2643</v>
      </c>
      <c r="B8186" s="192" t="s">
        <v>2630</v>
      </c>
      <c r="C8186" s="192" t="s">
        <v>2732</v>
      </c>
      <c r="D8186" s="230" t="s">
        <v>2254</v>
      </c>
      <c r="E8186" s="231"/>
      <c r="F8186" s="232"/>
      <c r="G8186" s="192" t="s">
        <v>1</v>
      </c>
      <c r="H8186" s="191">
        <v>4</v>
      </c>
      <c r="I8186" s="190">
        <v>8.5957000000000008</v>
      </c>
      <c r="J8186" s="189">
        <v>34.380000000000003</v>
      </c>
    </row>
    <row r="8187" spans="1:10" ht="22.9" customHeight="1" x14ac:dyDescent="0.25">
      <c r="A8187" s="192" t="s">
        <v>2643</v>
      </c>
      <c r="B8187" s="192" t="s">
        <v>2630</v>
      </c>
      <c r="C8187" s="192" t="s">
        <v>2731</v>
      </c>
      <c r="D8187" s="230" t="s">
        <v>1925</v>
      </c>
      <c r="E8187" s="231"/>
      <c r="F8187" s="232"/>
      <c r="G8187" s="192" t="s">
        <v>10</v>
      </c>
      <c r="H8187" s="191">
        <v>10</v>
      </c>
      <c r="I8187" s="190">
        <v>43.440100000000001</v>
      </c>
      <c r="J8187" s="189">
        <v>434.4</v>
      </c>
    </row>
    <row r="8188" spans="1:10" ht="14.25" customHeight="1" x14ac:dyDescent="0.25">
      <c r="A8188" s="192" t="s">
        <v>2643</v>
      </c>
      <c r="B8188" s="192" t="s">
        <v>2630</v>
      </c>
      <c r="C8188" s="192" t="s">
        <v>2697</v>
      </c>
      <c r="D8188" s="230" t="s">
        <v>1666</v>
      </c>
      <c r="E8188" s="231"/>
      <c r="F8188" s="232"/>
      <c r="G8188" s="192" t="s">
        <v>1575</v>
      </c>
      <c r="H8188" s="191">
        <v>6.4591999999999997E-2</v>
      </c>
      <c r="I8188" s="190">
        <v>161.17859999999999</v>
      </c>
      <c r="J8188" s="189">
        <v>10.41</v>
      </c>
    </row>
    <row r="8189" spans="1:10" ht="14.25" customHeight="1" x14ac:dyDescent="0.25">
      <c r="A8189" s="192" t="s">
        <v>2643</v>
      </c>
      <c r="B8189" s="192" t="s">
        <v>2630</v>
      </c>
      <c r="C8189" s="192" t="s">
        <v>2730</v>
      </c>
      <c r="D8189" s="230" t="s">
        <v>2581</v>
      </c>
      <c r="E8189" s="231"/>
      <c r="F8189" s="232"/>
      <c r="G8189" s="192" t="s">
        <v>1</v>
      </c>
      <c r="H8189" s="191">
        <v>2</v>
      </c>
      <c r="I8189" s="190">
        <v>0.99650000000000005</v>
      </c>
      <c r="J8189" s="189">
        <v>1.99</v>
      </c>
    </row>
    <row r="8190" spans="1:10" ht="14.25" customHeight="1" x14ac:dyDescent="0.25">
      <c r="A8190" s="192" t="s">
        <v>2643</v>
      </c>
      <c r="B8190" s="192" t="s">
        <v>2630</v>
      </c>
      <c r="C8190" s="192" t="s">
        <v>2729</v>
      </c>
      <c r="D8190" s="230" t="s">
        <v>2214</v>
      </c>
      <c r="E8190" s="231"/>
      <c r="F8190" s="232"/>
      <c r="G8190" s="192" t="s">
        <v>1606</v>
      </c>
      <c r="H8190" s="191">
        <v>8.6250000000000007E-3</v>
      </c>
      <c r="I8190" s="190">
        <v>19.224799999999998</v>
      </c>
      <c r="J8190" s="189">
        <v>0.17</v>
      </c>
    </row>
    <row r="8191" spans="1:10" ht="22.9" customHeight="1" x14ac:dyDescent="0.25">
      <c r="A8191" s="192" t="s">
        <v>2643</v>
      </c>
      <c r="B8191" s="192" t="s">
        <v>2630</v>
      </c>
      <c r="C8191" s="192" t="s">
        <v>2728</v>
      </c>
      <c r="D8191" s="230" t="s">
        <v>2186</v>
      </c>
      <c r="E8191" s="231"/>
      <c r="F8191" s="232"/>
      <c r="G8191" s="192" t="s">
        <v>10</v>
      </c>
      <c r="H8191" s="191">
        <v>1.6624000000000001</v>
      </c>
      <c r="I8191" s="190">
        <v>15.0768</v>
      </c>
      <c r="J8191" s="189">
        <v>25.06</v>
      </c>
    </row>
    <row r="8192" spans="1:10" ht="14.25" customHeight="1" x14ac:dyDescent="0.25">
      <c r="A8192" s="192" t="s">
        <v>2643</v>
      </c>
      <c r="B8192" s="192" t="s">
        <v>2630</v>
      </c>
      <c r="C8192" s="192" t="s">
        <v>2727</v>
      </c>
      <c r="D8192" s="230" t="s">
        <v>2589</v>
      </c>
      <c r="E8192" s="231"/>
      <c r="F8192" s="232"/>
      <c r="G8192" s="192" t="s">
        <v>1</v>
      </c>
      <c r="H8192" s="191">
        <v>2</v>
      </c>
      <c r="I8192" s="190">
        <v>0.71289999999999998</v>
      </c>
      <c r="J8192" s="189">
        <v>1.43</v>
      </c>
    </row>
    <row r="8193" spans="1:10" ht="14.25" customHeight="1" x14ac:dyDescent="0.25">
      <c r="A8193" s="192" t="s">
        <v>2643</v>
      </c>
      <c r="B8193" s="192" t="s">
        <v>2630</v>
      </c>
      <c r="C8193" s="192" t="s">
        <v>2726</v>
      </c>
      <c r="D8193" s="230" t="s">
        <v>2522</v>
      </c>
      <c r="E8193" s="231"/>
      <c r="F8193" s="232"/>
      <c r="G8193" s="192" t="s">
        <v>1606</v>
      </c>
      <c r="H8193" s="191">
        <v>0.20275199999999999</v>
      </c>
      <c r="I8193" s="190">
        <v>31.271699999999999</v>
      </c>
      <c r="J8193" s="189">
        <v>6.34</v>
      </c>
    </row>
    <row r="8194" spans="1:10" ht="22.9" customHeight="1" x14ac:dyDescent="0.25">
      <c r="A8194" s="192" t="s">
        <v>2725</v>
      </c>
      <c r="B8194" s="192" t="s">
        <v>2630</v>
      </c>
      <c r="C8194" s="192" t="s">
        <v>2724</v>
      </c>
      <c r="D8194" s="230" t="s">
        <v>2050</v>
      </c>
      <c r="E8194" s="231"/>
      <c r="F8194" s="232"/>
      <c r="G8194" s="192" t="s">
        <v>1</v>
      </c>
      <c r="H8194" s="191">
        <v>1.9599999999999999E-5</v>
      </c>
      <c r="I8194" s="190">
        <v>5020.1289999999999</v>
      </c>
      <c r="J8194" s="189">
        <v>0.1</v>
      </c>
    </row>
    <row r="8195" spans="1:10" ht="14.25" customHeight="1" x14ac:dyDescent="0.25">
      <c r="A8195" s="192" t="s">
        <v>2631</v>
      </c>
      <c r="B8195" s="192" t="s">
        <v>2630</v>
      </c>
      <c r="C8195" s="192" t="s">
        <v>2723</v>
      </c>
      <c r="D8195" s="230" t="s">
        <v>2722</v>
      </c>
      <c r="E8195" s="231"/>
      <c r="F8195" s="232"/>
      <c r="G8195" s="192" t="s">
        <v>0</v>
      </c>
      <c r="H8195" s="191">
        <v>0.38508219999999999</v>
      </c>
      <c r="I8195" s="190">
        <v>6.7</v>
      </c>
      <c r="J8195" s="189">
        <v>5.64</v>
      </c>
    </row>
    <row r="8196" spans="1:10" ht="14.25" customHeight="1" x14ac:dyDescent="0.25">
      <c r="A8196" s="192" t="s">
        <v>2631</v>
      </c>
      <c r="B8196" s="192" t="s">
        <v>2630</v>
      </c>
      <c r="C8196" s="192" t="s">
        <v>2721</v>
      </c>
      <c r="D8196" s="230" t="s">
        <v>2720</v>
      </c>
      <c r="E8196" s="231"/>
      <c r="F8196" s="232"/>
      <c r="G8196" s="192" t="s">
        <v>0</v>
      </c>
      <c r="H8196" s="191">
        <v>6.3666782</v>
      </c>
      <c r="I8196" s="190">
        <v>8.93</v>
      </c>
      <c r="J8196" s="189">
        <v>124.32</v>
      </c>
    </row>
    <row r="8197" spans="1:10" ht="14.25" customHeight="1" x14ac:dyDescent="0.25">
      <c r="A8197" s="192" t="s">
        <v>2631</v>
      </c>
      <c r="B8197" s="192" t="s">
        <v>2630</v>
      </c>
      <c r="C8197" s="192" t="s">
        <v>2719</v>
      </c>
      <c r="D8197" s="230" t="s">
        <v>2718</v>
      </c>
      <c r="E8197" s="231"/>
      <c r="F8197" s="232"/>
      <c r="G8197" s="192" t="s">
        <v>0</v>
      </c>
      <c r="H8197" s="191">
        <v>0.38508219999999999</v>
      </c>
      <c r="I8197" s="190">
        <v>8.93</v>
      </c>
      <c r="J8197" s="189">
        <v>7.52</v>
      </c>
    </row>
    <row r="8198" spans="1:10" ht="14.25" customHeight="1" x14ac:dyDescent="0.25">
      <c r="A8198" s="192" t="s">
        <v>2631</v>
      </c>
      <c r="B8198" s="192" t="s">
        <v>2630</v>
      </c>
      <c r="C8198" s="192" t="s">
        <v>2675</v>
      </c>
      <c r="D8198" s="230" t="s">
        <v>2674</v>
      </c>
      <c r="E8198" s="231"/>
      <c r="F8198" s="232"/>
      <c r="G8198" s="192" t="s">
        <v>0</v>
      </c>
      <c r="H8198" s="191">
        <v>2.3383569999999998</v>
      </c>
      <c r="I8198" s="190">
        <v>8.93</v>
      </c>
      <c r="J8198" s="189">
        <v>45.66</v>
      </c>
    </row>
    <row r="8199" spans="1:10" ht="14.25" customHeight="1" x14ac:dyDescent="0.25">
      <c r="A8199" s="192" t="s">
        <v>2631</v>
      </c>
      <c r="B8199" s="192" t="s">
        <v>2630</v>
      </c>
      <c r="C8199" s="192" t="s">
        <v>2717</v>
      </c>
      <c r="D8199" s="230" t="s">
        <v>2716</v>
      </c>
      <c r="E8199" s="231"/>
      <c r="F8199" s="232"/>
      <c r="G8199" s="192" t="s">
        <v>0</v>
      </c>
      <c r="H8199" s="191">
        <v>4.7750085999999996</v>
      </c>
      <c r="I8199" s="190">
        <v>8.93</v>
      </c>
      <c r="J8199" s="189">
        <v>93.24</v>
      </c>
    </row>
    <row r="8200" spans="1:10" ht="14.25" customHeight="1" x14ac:dyDescent="0.25">
      <c r="A8200" s="192" t="s">
        <v>2631</v>
      </c>
      <c r="B8200" s="192" t="s">
        <v>2630</v>
      </c>
      <c r="C8200" s="192" t="s">
        <v>2646</v>
      </c>
      <c r="D8200" s="230" t="s">
        <v>2645</v>
      </c>
      <c r="E8200" s="231"/>
      <c r="F8200" s="232"/>
      <c r="G8200" s="192" t="s">
        <v>0</v>
      </c>
      <c r="H8200" s="191">
        <v>7.6453411999999998</v>
      </c>
      <c r="I8200" s="190">
        <v>6.46</v>
      </c>
      <c r="J8200" s="189">
        <v>93.87</v>
      </c>
    </row>
    <row r="8201" spans="1:10" ht="14.25" customHeight="1" x14ac:dyDescent="0.25">
      <c r="A8201" s="192" t="s">
        <v>2631</v>
      </c>
      <c r="B8201" s="192" t="s">
        <v>2630</v>
      </c>
      <c r="C8201" s="192" t="s">
        <v>2715</v>
      </c>
      <c r="D8201" s="230" t="s">
        <v>2714</v>
      </c>
      <c r="E8201" s="231"/>
      <c r="F8201" s="232"/>
      <c r="G8201" s="192" t="s">
        <v>0</v>
      </c>
      <c r="H8201" s="191">
        <v>0.501</v>
      </c>
      <c r="I8201" s="190">
        <v>8.93</v>
      </c>
      <c r="J8201" s="189">
        <v>9.7799999999999994</v>
      </c>
    </row>
    <row r="8202" spans="1:10" ht="14.25" customHeight="1" x14ac:dyDescent="0.25">
      <c r="A8202" s="192" t="s">
        <v>2631</v>
      </c>
      <c r="B8202" s="192" t="s">
        <v>2630</v>
      </c>
      <c r="C8202" s="192" t="s">
        <v>2713</v>
      </c>
      <c r="D8202" s="230" t="s">
        <v>2712</v>
      </c>
      <c r="E8202" s="231"/>
      <c r="F8202" s="232"/>
      <c r="G8202" s="192" t="s">
        <v>0</v>
      </c>
      <c r="H8202" s="191">
        <v>0.176506</v>
      </c>
      <c r="I8202" s="190">
        <v>6.7</v>
      </c>
      <c r="J8202" s="189">
        <v>2.59</v>
      </c>
    </row>
    <row r="8203" spans="1:10" ht="14.25" customHeight="1" x14ac:dyDescent="0.25">
      <c r="A8203" s="239" t="s">
        <v>2627</v>
      </c>
      <c r="B8203" s="240"/>
      <c r="C8203" s="240"/>
      <c r="D8203" s="240"/>
      <c r="E8203" s="241"/>
      <c r="F8203" s="188">
        <v>181.43</v>
      </c>
      <c r="G8203" s="239" t="s">
        <v>2626</v>
      </c>
      <c r="H8203" s="240"/>
      <c r="I8203" s="241"/>
      <c r="J8203" s="188">
        <v>1155.83</v>
      </c>
    </row>
    <row r="8204" spans="1:10" ht="14.25" customHeight="1" x14ac:dyDescent="0.25">
      <c r="A8204" s="239" t="s">
        <v>2625</v>
      </c>
      <c r="B8204" s="240"/>
      <c r="C8204" s="240"/>
      <c r="D8204" s="240"/>
      <c r="E8204" s="241"/>
      <c r="F8204" s="188">
        <v>215.41</v>
      </c>
      <c r="G8204" s="239" t="s">
        <v>2624</v>
      </c>
      <c r="H8204" s="240"/>
      <c r="I8204" s="241"/>
      <c r="J8204" s="188">
        <v>259.72000000000003</v>
      </c>
    </row>
    <row r="8205" spans="1:10" ht="14.25" customHeight="1" x14ac:dyDescent="0.25">
      <c r="A8205" s="239" t="s">
        <v>2623</v>
      </c>
      <c r="B8205" s="240"/>
      <c r="C8205" s="240"/>
      <c r="D8205" s="240"/>
      <c r="E8205" s="241"/>
      <c r="F8205" s="188">
        <v>396.84</v>
      </c>
      <c r="G8205" s="239" t="s">
        <v>2622</v>
      </c>
      <c r="H8205" s="240"/>
      <c r="I8205" s="241"/>
      <c r="J8205" s="188">
        <v>1415.55</v>
      </c>
    </row>
    <row r="8206" spans="1:10" ht="14.25" customHeight="1" x14ac:dyDescent="0.25">
      <c r="A8206" s="196" t="s">
        <v>1341</v>
      </c>
      <c r="B8206" s="196" t="s">
        <v>2637</v>
      </c>
      <c r="C8206" s="196" t="s">
        <v>2711</v>
      </c>
      <c r="D8206" s="233" t="s">
        <v>1495</v>
      </c>
      <c r="E8206" s="234"/>
      <c r="F8206" s="234"/>
      <c r="G8206" s="234"/>
      <c r="H8206" s="234"/>
      <c r="I8206" s="235"/>
      <c r="J8206" s="196" t="s">
        <v>1</v>
      </c>
    </row>
    <row r="8207" spans="1:10" ht="14.25" customHeight="1" x14ac:dyDescent="0.25">
      <c r="A8207" s="195" t="s">
        <v>74</v>
      </c>
      <c r="B8207" s="195" t="s">
        <v>75</v>
      </c>
      <c r="C8207" s="195" t="s">
        <v>29</v>
      </c>
      <c r="D8207" s="236" t="s">
        <v>30</v>
      </c>
      <c r="E8207" s="237"/>
      <c r="F8207" s="238"/>
      <c r="G8207" s="195" t="s">
        <v>2635</v>
      </c>
      <c r="H8207" s="195" t="s">
        <v>1465</v>
      </c>
      <c r="I8207" s="194" t="s">
        <v>2634</v>
      </c>
      <c r="J8207" s="193" t="s">
        <v>76</v>
      </c>
    </row>
    <row r="8208" spans="1:10" ht="14.25" customHeight="1" x14ac:dyDescent="0.25">
      <c r="A8208" s="192" t="s">
        <v>2643</v>
      </c>
      <c r="B8208" s="192" t="s">
        <v>2630</v>
      </c>
      <c r="C8208" s="192" t="s">
        <v>2702</v>
      </c>
      <c r="D8208" s="230" t="s">
        <v>1597</v>
      </c>
      <c r="E8208" s="231"/>
      <c r="F8208" s="232"/>
      <c r="G8208" s="192" t="s">
        <v>1575</v>
      </c>
      <c r="H8208" s="191">
        <v>0.37565999999999999</v>
      </c>
      <c r="I8208" s="190">
        <v>78.9893</v>
      </c>
      <c r="J8208" s="189">
        <v>29.67</v>
      </c>
    </row>
    <row r="8209" spans="1:10" ht="14.25" customHeight="1" x14ac:dyDescent="0.25">
      <c r="A8209" s="192" t="s">
        <v>2643</v>
      </c>
      <c r="B8209" s="192" t="s">
        <v>2630</v>
      </c>
      <c r="C8209" s="192" t="s">
        <v>2700</v>
      </c>
      <c r="D8209" s="230" t="s">
        <v>1579</v>
      </c>
      <c r="E8209" s="231"/>
      <c r="F8209" s="232"/>
      <c r="G8209" s="192" t="s">
        <v>19</v>
      </c>
      <c r="H8209" s="201">
        <v>127.48914000000001</v>
      </c>
      <c r="I8209" s="190">
        <v>0.90739999999999998</v>
      </c>
      <c r="J8209" s="189">
        <v>115.68</v>
      </c>
    </row>
    <row r="8210" spans="1:10" ht="22.9" customHeight="1" x14ac:dyDescent="0.25">
      <c r="A8210" s="192" t="s">
        <v>2643</v>
      </c>
      <c r="B8210" s="192" t="s">
        <v>2630</v>
      </c>
      <c r="C8210" s="192" t="s">
        <v>2696</v>
      </c>
      <c r="D8210" s="230" t="s">
        <v>1808</v>
      </c>
      <c r="E8210" s="231"/>
      <c r="F8210" s="232"/>
      <c r="G8210" s="192" t="s">
        <v>1575</v>
      </c>
      <c r="H8210" s="191">
        <v>0.26756999999999997</v>
      </c>
      <c r="I8210" s="190">
        <v>529.84389999999996</v>
      </c>
      <c r="J8210" s="189">
        <v>141.77000000000001</v>
      </c>
    </row>
    <row r="8211" spans="1:10" ht="14.25" customHeight="1" x14ac:dyDescent="0.25">
      <c r="A8211" s="192" t="s">
        <v>2643</v>
      </c>
      <c r="B8211" s="192" t="s">
        <v>2650</v>
      </c>
      <c r="C8211" s="192" t="s">
        <v>2710</v>
      </c>
      <c r="D8211" s="230" t="s">
        <v>1764</v>
      </c>
      <c r="E8211" s="231"/>
      <c r="F8211" s="232"/>
      <c r="G8211" s="192" t="s">
        <v>1</v>
      </c>
      <c r="H8211" s="191">
        <v>1</v>
      </c>
      <c r="I8211" s="190">
        <v>1498.7709</v>
      </c>
      <c r="J8211" s="189">
        <v>1498.77</v>
      </c>
    </row>
    <row r="8212" spans="1:10" ht="14.25" customHeight="1" x14ac:dyDescent="0.25">
      <c r="A8212" s="192" t="s">
        <v>2631</v>
      </c>
      <c r="B8212" s="192" t="s">
        <v>2630</v>
      </c>
      <c r="C8212" s="192" t="s">
        <v>2646</v>
      </c>
      <c r="D8212" s="230" t="s">
        <v>2645</v>
      </c>
      <c r="E8212" s="231"/>
      <c r="F8212" s="232"/>
      <c r="G8212" s="192" t="s">
        <v>0</v>
      </c>
      <c r="H8212" s="191">
        <v>2.8072349999999999</v>
      </c>
      <c r="I8212" s="190">
        <v>6.46</v>
      </c>
      <c r="J8212" s="189">
        <v>39.65</v>
      </c>
    </row>
    <row r="8213" spans="1:10" ht="14.25" customHeight="1" x14ac:dyDescent="0.25">
      <c r="A8213" s="239" t="s">
        <v>2627</v>
      </c>
      <c r="B8213" s="240"/>
      <c r="C8213" s="240"/>
      <c r="D8213" s="240"/>
      <c r="E8213" s="241"/>
      <c r="F8213" s="188">
        <v>18.14</v>
      </c>
      <c r="G8213" s="239" t="s">
        <v>2626</v>
      </c>
      <c r="H8213" s="240"/>
      <c r="I8213" s="241"/>
      <c r="J8213" s="188">
        <v>1846.78</v>
      </c>
    </row>
    <row r="8214" spans="1:10" ht="14.25" customHeight="1" x14ac:dyDescent="0.25">
      <c r="A8214" s="239" t="s">
        <v>2625</v>
      </c>
      <c r="B8214" s="240"/>
      <c r="C8214" s="240"/>
      <c r="D8214" s="240"/>
      <c r="E8214" s="241"/>
      <c r="F8214" s="188">
        <v>21.53</v>
      </c>
      <c r="G8214" s="239" t="s">
        <v>2624</v>
      </c>
      <c r="H8214" s="240"/>
      <c r="I8214" s="241"/>
      <c r="J8214" s="188">
        <v>414.97</v>
      </c>
    </row>
    <row r="8215" spans="1:10" ht="14.25" customHeight="1" x14ac:dyDescent="0.25">
      <c r="A8215" s="239" t="s">
        <v>2623</v>
      </c>
      <c r="B8215" s="240"/>
      <c r="C8215" s="240"/>
      <c r="D8215" s="240"/>
      <c r="E8215" s="241"/>
      <c r="F8215" s="188">
        <v>39.67</v>
      </c>
      <c r="G8215" s="239" t="s">
        <v>2622</v>
      </c>
      <c r="H8215" s="240"/>
      <c r="I8215" s="241"/>
      <c r="J8215" s="188">
        <v>2261.75</v>
      </c>
    </row>
    <row r="8216" spans="1:10" ht="14.25" customHeight="1" x14ac:dyDescent="0.25">
      <c r="A8216" s="196" t="s">
        <v>1342</v>
      </c>
      <c r="B8216" s="196" t="s">
        <v>2637</v>
      </c>
      <c r="C8216" s="196" t="s">
        <v>2709</v>
      </c>
      <c r="D8216" s="233" t="s">
        <v>1497</v>
      </c>
      <c r="E8216" s="234"/>
      <c r="F8216" s="234"/>
      <c r="G8216" s="234"/>
      <c r="H8216" s="234"/>
      <c r="I8216" s="235"/>
      <c r="J8216" s="196" t="s">
        <v>1</v>
      </c>
    </row>
    <row r="8217" spans="1:10" ht="14.25" customHeight="1" x14ac:dyDescent="0.25">
      <c r="A8217" s="195" t="s">
        <v>74</v>
      </c>
      <c r="B8217" s="195" t="s">
        <v>75</v>
      </c>
      <c r="C8217" s="195" t="s">
        <v>29</v>
      </c>
      <c r="D8217" s="236" t="s">
        <v>30</v>
      </c>
      <c r="E8217" s="237"/>
      <c r="F8217" s="238"/>
      <c r="G8217" s="195" t="s">
        <v>2635</v>
      </c>
      <c r="H8217" s="195" t="s">
        <v>1465</v>
      </c>
      <c r="I8217" s="194" t="s">
        <v>2634</v>
      </c>
      <c r="J8217" s="193" t="s">
        <v>76</v>
      </c>
    </row>
    <row r="8218" spans="1:10" ht="22.9" customHeight="1" x14ac:dyDescent="0.25">
      <c r="A8218" s="192" t="s">
        <v>2643</v>
      </c>
      <c r="B8218" s="192" t="s">
        <v>2650</v>
      </c>
      <c r="C8218" s="192" t="s">
        <v>2708</v>
      </c>
      <c r="D8218" s="230" t="s">
        <v>1741</v>
      </c>
      <c r="E8218" s="231"/>
      <c r="F8218" s="232"/>
      <c r="G8218" s="192" t="s">
        <v>1</v>
      </c>
      <c r="H8218" s="191">
        <v>1</v>
      </c>
      <c r="I8218" s="190">
        <v>3426.9193</v>
      </c>
      <c r="J8218" s="189">
        <v>3426.92</v>
      </c>
    </row>
    <row r="8219" spans="1:10" ht="14.25" customHeight="1" x14ac:dyDescent="0.25">
      <c r="A8219" s="239" t="s">
        <v>2627</v>
      </c>
      <c r="B8219" s="240"/>
      <c r="C8219" s="240"/>
      <c r="D8219" s="240"/>
      <c r="E8219" s="241"/>
      <c r="F8219" s="188">
        <v>0</v>
      </c>
      <c r="G8219" s="239" t="s">
        <v>2626</v>
      </c>
      <c r="H8219" s="240"/>
      <c r="I8219" s="241"/>
      <c r="J8219" s="188">
        <v>3426.92</v>
      </c>
    </row>
    <row r="8220" spans="1:10" ht="14.25" customHeight="1" x14ac:dyDescent="0.25">
      <c r="A8220" s="239" t="s">
        <v>2625</v>
      </c>
      <c r="B8220" s="240"/>
      <c r="C8220" s="240"/>
      <c r="D8220" s="240"/>
      <c r="E8220" s="241"/>
      <c r="F8220" s="188">
        <v>0</v>
      </c>
      <c r="G8220" s="239" t="s">
        <v>2624</v>
      </c>
      <c r="H8220" s="240"/>
      <c r="I8220" s="241"/>
      <c r="J8220" s="188">
        <v>770.03</v>
      </c>
    </row>
    <row r="8221" spans="1:10" ht="14.25" customHeight="1" x14ac:dyDescent="0.25">
      <c r="A8221" s="239" t="s">
        <v>2623</v>
      </c>
      <c r="B8221" s="240"/>
      <c r="C8221" s="240"/>
      <c r="D8221" s="240"/>
      <c r="E8221" s="241"/>
      <c r="F8221" s="188">
        <v>0</v>
      </c>
      <c r="G8221" s="239" t="s">
        <v>2622</v>
      </c>
      <c r="H8221" s="240"/>
      <c r="I8221" s="241"/>
      <c r="J8221" s="188">
        <v>4196.95</v>
      </c>
    </row>
    <row r="8222" spans="1:10" ht="14.25" customHeight="1" x14ac:dyDescent="0.25">
      <c r="A8222" s="196" t="s">
        <v>1343</v>
      </c>
      <c r="B8222" s="196" t="s">
        <v>2637</v>
      </c>
      <c r="C8222" s="196" t="s">
        <v>2707</v>
      </c>
      <c r="D8222" s="233" t="s">
        <v>1496</v>
      </c>
      <c r="E8222" s="234"/>
      <c r="F8222" s="234"/>
      <c r="G8222" s="234"/>
      <c r="H8222" s="234"/>
      <c r="I8222" s="235"/>
      <c r="J8222" s="196" t="s">
        <v>1</v>
      </c>
    </row>
    <row r="8223" spans="1:10" ht="14.25" customHeight="1" x14ac:dyDescent="0.25">
      <c r="A8223" s="195" t="s">
        <v>74</v>
      </c>
      <c r="B8223" s="195" t="s">
        <v>75</v>
      </c>
      <c r="C8223" s="195" t="s">
        <v>29</v>
      </c>
      <c r="D8223" s="236" t="s">
        <v>30</v>
      </c>
      <c r="E8223" s="237"/>
      <c r="F8223" s="238"/>
      <c r="G8223" s="195" t="s">
        <v>2635</v>
      </c>
      <c r="H8223" s="195" t="s">
        <v>1465</v>
      </c>
      <c r="I8223" s="194" t="s">
        <v>2634</v>
      </c>
      <c r="J8223" s="193" t="s">
        <v>76</v>
      </c>
    </row>
    <row r="8224" spans="1:10" ht="14.25" customHeight="1" x14ac:dyDescent="0.25">
      <c r="A8224" s="192" t="s">
        <v>2643</v>
      </c>
      <c r="B8224" s="192" t="s">
        <v>2630</v>
      </c>
      <c r="C8224" s="192" t="s">
        <v>2702</v>
      </c>
      <c r="D8224" s="230" t="s">
        <v>1597</v>
      </c>
      <c r="E8224" s="231"/>
      <c r="F8224" s="232"/>
      <c r="G8224" s="192" t="s">
        <v>1575</v>
      </c>
      <c r="H8224" s="191">
        <v>0.15026400000000001</v>
      </c>
      <c r="I8224" s="190">
        <v>78.9893</v>
      </c>
      <c r="J8224" s="189">
        <v>11.87</v>
      </c>
    </row>
    <row r="8225" spans="1:10" ht="14.25" customHeight="1" x14ac:dyDescent="0.25">
      <c r="A8225" s="192" t="s">
        <v>2643</v>
      </c>
      <c r="B8225" s="192" t="s">
        <v>2630</v>
      </c>
      <c r="C8225" s="192" t="s">
        <v>2700</v>
      </c>
      <c r="D8225" s="230" t="s">
        <v>1579</v>
      </c>
      <c r="E8225" s="231"/>
      <c r="F8225" s="232"/>
      <c r="G8225" s="192" t="s">
        <v>19</v>
      </c>
      <c r="H8225" s="191">
        <v>50.995655999999997</v>
      </c>
      <c r="I8225" s="190">
        <v>0.90739999999999998</v>
      </c>
      <c r="J8225" s="189">
        <v>46.27</v>
      </c>
    </row>
    <row r="8226" spans="1:10" ht="22.9" customHeight="1" x14ac:dyDescent="0.25">
      <c r="A8226" s="192" t="s">
        <v>2643</v>
      </c>
      <c r="B8226" s="192" t="s">
        <v>2630</v>
      </c>
      <c r="C8226" s="192" t="s">
        <v>2696</v>
      </c>
      <c r="D8226" s="230" t="s">
        <v>1808</v>
      </c>
      <c r="E8226" s="231"/>
      <c r="F8226" s="232"/>
      <c r="G8226" s="192" t="s">
        <v>1575</v>
      </c>
      <c r="H8226" s="191">
        <v>0.107028</v>
      </c>
      <c r="I8226" s="190">
        <v>529.84389999999996</v>
      </c>
      <c r="J8226" s="189">
        <v>56.71</v>
      </c>
    </row>
    <row r="8227" spans="1:10" ht="22.9" customHeight="1" x14ac:dyDescent="0.25">
      <c r="A8227" s="192" t="s">
        <v>2643</v>
      </c>
      <c r="B8227" s="192" t="s">
        <v>2650</v>
      </c>
      <c r="C8227" s="192" t="s">
        <v>2706</v>
      </c>
      <c r="D8227" s="230" t="s">
        <v>1756</v>
      </c>
      <c r="E8227" s="231"/>
      <c r="F8227" s="232"/>
      <c r="G8227" s="192" t="s">
        <v>1</v>
      </c>
      <c r="H8227" s="191">
        <v>1</v>
      </c>
      <c r="I8227" s="190">
        <v>3119.0637000000002</v>
      </c>
      <c r="J8227" s="189">
        <v>3119.06</v>
      </c>
    </row>
    <row r="8228" spans="1:10" ht="14.25" customHeight="1" x14ac:dyDescent="0.25">
      <c r="A8228" s="192" t="s">
        <v>2631</v>
      </c>
      <c r="B8228" s="192" t="s">
        <v>2630</v>
      </c>
      <c r="C8228" s="192" t="s">
        <v>2639</v>
      </c>
      <c r="D8228" s="230" t="s">
        <v>2638</v>
      </c>
      <c r="E8228" s="231"/>
      <c r="F8228" s="232"/>
      <c r="G8228" s="192" t="s">
        <v>0</v>
      </c>
      <c r="H8228" s="191">
        <v>8.2051642000000005</v>
      </c>
      <c r="I8228" s="190">
        <v>8.93</v>
      </c>
      <c r="J8228" s="189">
        <v>160.22</v>
      </c>
    </row>
    <row r="8229" spans="1:10" ht="14.25" customHeight="1" x14ac:dyDescent="0.25">
      <c r="A8229" s="192" t="s">
        <v>2631</v>
      </c>
      <c r="B8229" s="192" t="s">
        <v>2630</v>
      </c>
      <c r="C8229" s="192" t="s">
        <v>2646</v>
      </c>
      <c r="D8229" s="230" t="s">
        <v>2645</v>
      </c>
      <c r="E8229" s="231"/>
      <c r="F8229" s="232"/>
      <c r="G8229" s="192" t="s">
        <v>0</v>
      </c>
      <c r="H8229" s="191">
        <v>1.672434</v>
      </c>
      <c r="I8229" s="190">
        <v>6.46</v>
      </c>
      <c r="J8229" s="189">
        <v>23.62</v>
      </c>
    </row>
    <row r="8230" spans="1:10" ht="14.25" customHeight="1" x14ac:dyDescent="0.25">
      <c r="A8230" s="239" t="s">
        <v>2627</v>
      </c>
      <c r="B8230" s="240"/>
      <c r="C8230" s="240"/>
      <c r="D8230" s="240"/>
      <c r="E8230" s="241"/>
      <c r="F8230" s="188">
        <v>84.08</v>
      </c>
      <c r="G8230" s="239" t="s">
        <v>2626</v>
      </c>
      <c r="H8230" s="240"/>
      <c r="I8230" s="241"/>
      <c r="J8230" s="188">
        <v>3494.84</v>
      </c>
    </row>
    <row r="8231" spans="1:10" ht="14.25" customHeight="1" x14ac:dyDescent="0.25">
      <c r="A8231" s="239" t="s">
        <v>2625</v>
      </c>
      <c r="B8231" s="240"/>
      <c r="C8231" s="240"/>
      <c r="D8231" s="240"/>
      <c r="E8231" s="241"/>
      <c r="F8231" s="188">
        <v>99.8</v>
      </c>
      <c r="G8231" s="239" t="s">
        <v>2624</v>
      </c>
      <c r="H8231" s="240"/>
      <c r="I8231" s="241"/>
      <c r="J8231" s="188">
        <v>785.29</v>
      </c>
    </row>
    <row r="8232" spans="1:10" ht="14.25" customHeight="1" x14ac:dyDescent="0.25">
      <c r="A8232" s="239" t="s">
        <v>2623</v>
      </c>
      <c r="B8232" s="240"/>
      <c r="C8232" s="240"/>
      <c r="D8232" s="240"/>
      <c r="E8232" s="241"/>
      <c r="F8232" s="188">
        <v>183.88</v>
      </c>
      <c r="G8232" s="239" t="s">
        <v>2622</v>
      </c>
      <c r="H8232" s="240"/>
      <c r="I8232" s="241"/>
      <c r="J8232" s="188">
        <v>4280.13</v>
      </c>
    </row>
    <row r="8233" spans="1:10" ht="14.25" customHeight="1" x14ac:dyDescent="0.25">
      <c r="A8233" s="196" t="s">
        <v>1344</v>
      </c>
      <c r="B8233" s="196" t="s">
        <v>2637</v>
      </c>
      <c r="C8233" s="196" t="s">
        <v>2705</v>
      </c>
      <c r="D8233" s="233" t="s">
        <v>1517</v>
      </c>
      <c r="E8233" s="234"/>
      <c r="F8233" s="234"/>
      <c r="G8233" s="234"/>
      <c r="H8233" s="234"/>
      <c r="I8233" s="235"/>
      <c r="J8233" s="196" t="s">
        <v>1</v>
      </c>
    </row>
    <row r="8234" spans="1:10" ht="14.25" customHeight="1" x14ac:dyDescent="0.25">
      <c r="A8234" s="195" t="s">
        <v>74</v>
      </c>
      <c r="B8234" s="195" t="s">
        <v>75</v>
      </c>
      <c r="C8234" s="195" t="s">
        <v>29</v>
      </c>
      <c r="D8234" s="236" t="s">
        <v>30</v>
      </c>
      <c r="E8234" s="237"/>
      <c r="F8234" s="238"/>
      <c r="G8234" s="195" t="s">
        <v>2635</v>
      </c>
      <c r="H8234" s="195" t="s">
        <v>1465</v>
      </c>
      <c r="I8234" s="194" t="s">
        <v>2634</v>
      </c>
      <c r="J8234" s="193" t="s">
        <v>76</v>
      </c>
    </row>
    <row r="8235" spans="1:10" ht="14.25" customHeight="1" x14ac:dyDescent="0.25">
      <c r="A8235" s="192" t="s">
        <v>2643</v>
      </c>
      <c r="B8235" s="192" t="s">
        <v>2650</v>
      </c>
      <c r="C8235" s="192" t="s">
        <v>2704</v>
      </c>
      <c r="D8235" s="230" t="s">
        <v>1865</v>
      </c>
      <c r="E8235" s="231"/>
      <c r="F8235" s="232"/>
      <c r="G8235" s="192" t="s">
        <v>1</v>
      </c>
      <c r="H8235" s="191">
        <v>1</v>
      </c>
      <c r="I8235" s="190">
        <v>1255.7268999999999</v>
      </c>
      <c r="J8235" s="189">
        <v>1255.73</v>
      </c>
    </row>
    <row r="8236" spans="1:10" ht="14.25" customHeight="1" x14ac:dyDescent="0.25">
      <c r="A8236" s="192" t="s">
        <v>2631</v>
      </c>
      <c r="B8236" s="192" t="s">
        <v>2630</v>
      </c>
      <c r="C8236" s="192" t="s">
        <v>2639</v>
      </c>
      <c r="D8236" s="230" t="s">
        <v>2638</v>
      </c>
      <c r="E8236" s="231"/>
      <c r="F8236" s="232"/>
      <c r="G8236" s="192" t="s">
        <v>0</v>
      </c>
      <c r="H8236" s="191">
        <v>2.1770349000000002</v>
      </c>
      <c r="I8236" s="190">
        <v>8.93</v>
      </c>
      <c r="J8236" s="189">
        <v>42.51</v>
      </c>
    </row>
    <row r="8237" spans="1:10" ht="14.25" customHeight="1" x14ac:dyDescent="0.25">
      <c r="A8237" s="192" t="s">
        <v>2631</v>
      </c>
      <c r="B8237" s="192" t="s">
        <v>2630</v>
      </c>
      <c r="C8237" s="192" t="s">
        <v>2646</v>
      </c>
      <c r="D8237" s="230" t="s">
        <v>2645</v>
      </c>
      <c r="E8237" s="231"/>
      <c r="F8237" s="232"/>
      <c r="G8237" s="192" t="s">
        <v>0</v>
      </c>
      <c r="H8237" s="191">
        <v>2.1770349000000002</v>
      </c>
      <c r="I8237" s="190">
        <v>6.46</v>
      </c>
      <c r="J8237" s="189">
        <v>30.75</v>
      </c>
    </row>
    <row r="8238" spans="1:10" ht="14.25" customHeight="1" x14ac:dyDescent="0.25">
      <c r="A8238" s="239" t="s">
        <v>2627</v>
      </c>
      <c r="B8238" s="240"/>
      <c r="C8238" s="240"/>
      <c r="D8238" s="240"/>
      <c r="E8238" s="241"/>
      <c r="F8238" s="188">
        <v>33.5</v>
      </c>
      <c r="G8238" s="239" t="s">
        <v>2626</v>
      </c>
      <c r="H8238" s="240"/>
      <c r="I8238" s="241"/>
      <c r="J8238" s="188">
        <v>1362.55</v>
      </c>
    </row>
    <row r="8239" spans="1:10" ht="14.25" customHeight="1" x14ac:dyDescent="0.25">
      <c r="A8239" s="239" t="s">
        <v>2625</v>
      </c>
      <c r="B8239" s="240"/>
      <c r="C8239" s="240"/>
      <c r="D8239" s="240"/>
      <c r="E8239" s="241"/>
      <c r="F8239" s="188">
        <v>39.78</v>
      </c>
      <c r="G8239" s="239" t="s">
        <v>2624</v>
      </c>
      <c r="H8239" s="240"/>
      <c r="I8239" s="241"/>
      <c r="J8239" s="188">
        <v>306.16000000000003</v>
      </c>
    </row>
    <row r="8240" spans="1:10" ht="14.25" customHeight="1" x14ac:dyDescent="0.25">
      <c r="A8240" s="239" t="s">
        <v>2623</v>
      </c>
      <c r="B8240" s="240"/>
      <c r="C8240" s="240"/>
      <c r="D8240" s="240"/>
      <c r="E8240" s="241"/>
      <c r="F8240" s="188">
        <v>73.28</v>
      </c>
      <c r="G8240" s="239" t="s">
        <v>2622</v>
      </c>
      <c r="H8240" s="240"/>
      <c r="I8240" s="241"/>
      <c r="J8240" s="188">
        <v>1668.71</v>
      </c>
    </row>
    <row r="8241" spans="1:10" ht="22.9" customHeight="1" x14ac:dyDescent="0.25">
      <c r="A8241" s="196" t="s">
        <v>1345</v>
      </c>
      <c r="B8241" s="196" t="s">
        <v>2630</v>
      </c>
      <c r="C8241" s="196" t="s">
        <v>2703</v>
      </c>
      <c r="D8241" s="233" t="s">
        <v>1078</v>
      </c>
      <c r="E8241" s="234"/>
      <c r="F8241" s="234"/>
      <c r="G8241" s="234"/>
      <c r="H8241" s="234"/>
      <c r="I8241" s="235"/>
      <c r="J8241" s="196" t="s">
        <v>198</v>
      </c>
    </row>
    <row r="8242" spans="1:10" ht="14.25" customHeight="1" x14ac:dyDescent="0.25">
      <c r="A8242" s="195" t="s">
        <v>74</v>
      </c>
      <c r="B8242" s="195" t="s">
        <v>75</v>
      </c>
      <c r="C8242" s="195" t="s">
        <v>29</v>
      </c>
      <c r="D8242" s="236" t="s">
        <v>30</v>
      </c>
      <c r="E8242" s="237"/>
      <c r="F8242" s="238"/>
      <c r="G8242" s="195" t="s">
        <v>2635</v>
      </c>
      <c r="H8242" s="195" t="s">
        <v>1465</v>
      </c>
      <c r="I8242" s="194" t="s">
        <v>2634</v>
      </c>
      <c r="J8242" s="193" t="s">
        <v>76</v>
      </c>
    </row>
    <row r="8243" spans="1:10" ht="14.25" customHeight="1" x14ac:dyDescent="0.25">
      <c r="A8243" s="192" t="s">
        <v>2643</v>
      </c>
      <c r="B8243" s="192" t="s">
        <v>2630</v>
      </c>
      <c r="C8243" s="192" t="s">
        <v>2702</v>
      </c>
      <c r="D8243" s="230" t="s">
        <v>1597</v>
      </c>
      <c r="E8243" s="231"/>
      <c r="F8243" s="232"/>
      <c r="G8243" s="192" t="s">
        <v>1575</v>
      </c>
      <c r="H8243" s="191">
        <v>1.7363799999999999E-2</v>
      </c>
      <c r="I8243" s="190">
        <v>78.9893</v>
      </c>
      <c r="J8243" s="189">
        <v>1.37</v>
      </c>
    </row>
    <row r="8244" spans="1:10" ht="7.9" customHeight="1" x14ac:dyDescent="0.25"/>
    <row r="8245" spans="1:10" ht="11.25" customHeight="1" x14ac:dyDescent="0.25">
      <c r="A8245" s="242" t="s">
        <v>2621</v>
      </c>
      <c r="B8245" s="242"/>
      <c r="C8245" s="242"/>
      <c r="D8245" s="242"/>
      <c r="E8245" s="242"/>
      <c r="F8245" s="242"/>
      <c r="G8245" s="242"/>
      <c r="H8245" s="242"/>
      <c r="I8245" s="242"/>
      <c r="J8245" s="242"/>
    </row>
    <row r="8246" spans="1:10" ht="11.25" customHeight="1" x14ac:dyDescent="0.25">
      <c r="A8246" s="242" t="s">
        <v>2620</v>
      </c>
      <c r="B8246" s="242"/>
      <c r="C8246" s="242"/>
      <c r="D8246" s="242"/>
      <c r="E8246" s="242"/>
      <c r="F8246" s="242"/>
      <c r="G8246" s="242"/>
      <c r="H8246" s="242"/>
      <c r="I8246" s="242"/>
      <c r="J8246" s="242"/>
    </row>
    <row r="8247" spans="1:10" ht="11.25" customHeight="1" x14ac:dyDescent="0.25">
      <c r="A8247" s="242" t="s">
        <v>2619</v>
      </c>
      <c r="B8247" s="242"/>
      <c r="C8247" s="242"/>
      <c r="D8247" s="242"/>
      <c r="E8247" s="242"/>
      <c r="F8247" s="242"/>
      <c r="G8247" s="242"/>
      <c r="H8247" s="242"/>
      <c r="I8247" s="242"/>
      <c r="J8247" s="242"/>
    </row>
    <row r="8248" spans="1:10" ht="70.900000000000006" customHeight="1" x14ac:dyDescent="0.25"/>
    <row r="8249" spans="1:10" ht="14.25" customHeight="1" x14ac:dyDescent="0.25">
      <c r="A8249" s="210" t="s">
        <v>2673</v>
      </c>
      <c r="B8249" s="211"/>
      <c r="C8249" s="211"/>
      <c r="D8249" s="211"/>
      <c r="E8249" s="211"/>
      <c r="F8249" s="211"/>
      <c r="G8249" s="211"/>
      <c r="H8249" s="211"/>
      <c r="I8249" s="211"/>
      <c r="J8249" s="212"/>
    </row>
    <row r="8250" spans="1:10" ht="14.25" customHeight="1" x14ac:dyDescent="0.25">
      <c r="A8250" s="200" t="s">
        <v>2672</v>
      </c>
      <c r="B8250" s="213" t="s">
        <v>77</v>
      </c>
      <c r="C8250" s="214"/>
      <c r="D8250" s="214"/>
      <c r="E8250" s="214"/>
      <c r="F8250" s="214"/>
      <c r="G8250" s="214"/>
      <c r="H8250" s="215"/>
      <c r="I8250" s="197" t="s">
        <v>2671</v>
      </c>
      <c r="J8250" s="192" t="s">
        <v>2701</v>
      </c>
    </row>
    <row r="8251" spans="1:10" ht="14.25" customHeight="1" x14ac:dyDescent="0.25">
      <c r="A8251" s="200" t="s">
        <v>81</v>
      </c>
      <c r="B8251" s="213" t="s">
        <v>85</v>
      </c>
      <c r="C8251" s="214"/>
      <c r="D8251" s="214"/>
      <c r="E8251" s="214"/>
      <c r="F8251" s="214"/>
      <c r="G8251" s="214"/>
      <c r="H8251" s="215"/>
      <c r="I8251" s="197" t="s">
        <v>2669</v>
      </c>
      <c r="J8251" s="202">
        <v>45477</v>
      </c>
    </row>
    <row r="8252" spans="1:10" ht="14.25" customHeight="1" x14ac:dyDescent="0.25">
      <c r="A8252" s="199" t="s">
        <v>2668</v>
      </c>
      <c r="B8252" s="213" t="s">
        <v>2667</v>
      </c>
      <c r="C8252" s="214"/>
      <c r="D8252" s="214"/>
      <c r="E8252" s="214"/>
      <c r="F8252" s="214"/>
      <c r="G8252" s="214"/>
      <c r="H8252" s="215"/>
      <c r="I8252" s="216" t="s">
        <v>2666</v>
      </c>
      <c r="J8252" s="217"/>
    </row>
    <row r="8253" spans="1:10" ht="14.25" customHeight="1" x14ac:dyDescent="0.25">
      <c r="A8253" s="218" t="s">
        <v>2665</v>
      </c>
      <c r="B8253" s="221" t="s">
        <v>2664</v>
      </c>
      <c r="C8253" s="222"/>
      <c r="D8253" s="222"/>
      <c r="E8253" s="222"/>
      <c r="F8253" s="222"/>
      <c r="G8253" s="222"/>
      <c r="H8253" s="223"/>
      <c r="I8253" s="197" t="s">
        <v>2663</v>
      </c>
      <c r="J8253" s="192" t="s">
        <v>2662</v>
      </c>
    </row>
    <row r="8254" spans="1:10" ht="14.25" customHeight="1" x14ac:dyDescent="0.25">
      <c r="A8254" s="219"/>
      <c r="B8254" s="224"/>
      <c r="C8254" s="225"/>
      <c r="D8254" s="225"/>
      <c r="E8254" s="225"/>
      <c r="F8254" s="225"/>
      <c r="G8254" s="225"/>
      <c r="H8254" s="226"/>
      <c r="I8254" s="198" t="s">
        <v>2661</v>
      </c>
      <c r="J8254" s="192" t="s">
        <v>2660</v>
      </c>
    </row>
    <row r="8255" spans="1:10" ht="14.25" customHeight="1" x14ac:dyDescent="0.25">
      <c r="A8255" s="219"/>
      <c r="B8255" s="224"/>
      <c r="C8255" s="225"/>
      <c r="D8255" s="225"/>
      <c r="E8255" s="225"/>
      <c r="F8255" s="225"/>
      <c r="G8255" s="225"/>
      <c r="H8255" s="226"/>
      <c r="I8255" s="216" t="s">
        <v>27</v>
      </c>
      <c r="J8255" s="217"/>
    </row>
    <row r="8256" spans="1:10" ht="14.25" customHeight="1" x14ac:dyDescent="0.25">
      <c r="A8256" s="219"/>
      <c r="B8256" s="227"/>
      <c r="C8256" s="228"/>
      <c r="D8256" s="228"/>
      <c r="E8256" s="228"/>
      <c r="F8256" s="228"/>
      <c r="G8256" s="228"/>
      <c r="H8256" s="229"/>
      <c r="I8256" s="197" t="s">
        <v>2659</v>
      </c>
      <c r="J8256" s="192" t="s">
        <v>2658</v>
      </c>
    </row>
    <row r="8257" spans="1:10" ht="14.25" customHeight="1" x14ac:dyDescent="0.25">
      <c r="A8257" s="220"/>
      <c r="B8257" s="230" t="s">
        <v>2383</v>
      </c>
      <c r="C8257" s="231"/>
      <c r="D8257" s="232"/>
      <c r="E8257" s="230" t="s">
        <v>2383</v>
      </c>
      <c r="F8257" s="231"/>
      <c r="G8257" s="231"/>
      <c r="H8257" s="232"/>
      <c r="I8257" s="197" t="s">
        <v>2657</v>
      </c>
      <c r="J8257" s="192" t="s">
        <v>2383</v>
      </c>
    </row>
    <row r="8258" spans="1:10" ht="14.25" customHeight="1" x14ac:dyDescent="0.25">
      <c r="A8258" s="197" t="s">
        <v>2656</v>
      </c>
      <c r="B8258" s="230" t="s">
        <v>2655</v>
      </c>
      <c r="C8258" s="231"/>
      <c r="D8258" s="231"/>
      <c r="E8258" s="231"/>
      <c r="F8258" s="231"/>
      <c r="G8258" s="231"/>
      <c r="H8258" s="231"/>
      <c r="I8258" s="231"/>
      <c r="J8258" s="232"/>
    </row>
    <row r="8259" spans="1:10" ht="14.25" customHeight="1" x14ac:dyDescent="0.25">
      <c r="A8259" s="192" t="s">
        <v>2643</v>
      </c>
      <c r="B8259" s="192" t="s">
        <v>2630</v>
      </c>
      <c r="C8259" s="192" t="s">
        <v>2700</v>
      </c>
      <c r="D8259" s="230" t="s">
        <v>1579</v>
      </c>
      <c r="E8259" s="231"/>
      <c r="F8259" s="232"/>
      <c r="G8259" s="192" t="s">
        <v>19</v>
      </c>
      <c r="H8259" s="191">
        <v>5.8928314000000004</v>
      </c>
      <c r="I8259" s="190">
        <v>0.90739999999999998</v>
      </c>
      <c r="J8259" s="189">
        <v>5.35</v>
      </c>
    </row>
    <row r="8260" spans="1:10" ht="22.9" customHeight="1" x14ac:dyDescent="0.25">
      <c r="A8260" s="192" t="s">
        <v>2643</v>
      </c>
      <c r="B8260" s="192" t="s">
        <v>2630</v>
      </c>
      <c r="C8260" s="192" t="s">
        <v>2699</v>
      </c>
      <c r="D8260" s="230" t="s">
        <v>1752</v>
      </c>
      <c r="E8260" s="231"/>
      <c r="F8260" s="232"/>
      <c r="G8260" s="192" t="s">
        <v>10</v>
      </c>
      <c r="H8260" s="191">
        <v>2.7273000000000001</v>
      </c>
      <c r="I8260" s="190">
        <v>24.8796</v>
      </c>
      <c r="J8260" s="189">
        <v>67.849999999999994</v>
      </c>
    </row>
    <row r="8261" spans="1:10" ht="22.9" customHeight="1" x14ac:dyDescent="0.25">
      <c r="A8261" s="192" t="s">
        <v>2643</v>
      </c>
      <c r="B8261" s="192" t="s">
        <v>2630</v>
      </c>
      <c r="C8261" s="192" t="s">
        <v>2698</v>
      </c>
      <c r="D8261" s="230" t="s">
        <v>1816</v>
      </c>
      <c r="E8261" s="231"/>
      <c r="F8261" s="232"/>
      <c r="G8261" s="192" t="s">
        <v>10</v>
      </c>
      <c r="H8261" s="191">
        <v>0.64649999999999996</v>
      </c>
      <c r="I8261" s="190">
        <v>59.408000000000001</v>
      </c>
      <c r="J8261" s="189">
        <v>38.409999999999997</v>
      </c>
    </row>
    <row r="8262" spans="1:10" ht="14.25" customHeight="1" x14ac:dyDescent="0.25">
      <c r="A8262" s="192" t="s">
        <v>2643</v>
      </c>
      <c r="B8262" s="192" t="s">
        <v>2630</v>
      </c>
      <c r="C8262" s="192" t="s">
        <v>2697</v>
      </c>
      <c r="D8262" s="230" t="s">
        <v>1666</v>
      </c>
      <c r="E8262" s="231"/>
      <c r="F8262" s="232"/>
      <c r="G8262" s="192" t="s">
        <v>1575</v>
      </c>
      <c r="H8262" s="191">
        <v>2.3E-3</v>
      </c>
      <c r="I8262" s="190">
        <v>161.17859999999999</v>
      </c>
      <c r="J8262" s="189">
        <v>0.37</v>
      </c>
    </row>
    <row r="8263" spans="1:10" ht="22.9" customHeight="1" x14ac:dyDescent="0.25">
      <c r="A8263" s="192" t="s">
        <v>2643</v>
      </c>
      <c r="B8263" s="192" t="s">
        <v>2630</v>
      </c>
      <c r="C8263" s="192" t="s">
        <v>2696</v>
      </c>
      <c r="D8263" s="230" t="s">
        <v>1808</v>
      </c>
      <c r="E8263" s="231"/>
      <c r="F8263" s="232"/>
      <c r="G8263" s="192" t="s">
        <v>1575</v>
      </c>
      <c r="H8263" s="191">
        <v>1.2367700000000001E-2</v>
      </c>
      <c r="I8263" s="190">
        <v>529.84389999999996</v>
      </c>
      <c r="J8263" s="189">
        <v>6.55</v>
      </c>
    </row>
    <row r="8264" spans="1:10" ht="14.25" customHeight="1" x14ac:dyDescent="0.25">
      <c r="A8264" s="192" t="s">
        <v>2643</v>
      </c>
      <c r="B8264" s="192" t="s">
        <v>2630</v>
      </c>
      <c r="C8264" s="192" t="s">
        <v>2695</v>
      </c>
      <c r="D8264" s="230" t="s">
        <v>2211</v>
      </c>
      <c r="E8264" s="231"/>
      <c r="F8264" s="232"/>
      <c r="G8264" s="192" t="s">
        <v>19</v>
      </c>
      <c r="H8264" s="191">
        <v>3.1199999999999999E-2</v>
      </c>
      <c r="I8264" s="190">
        <v>19.087</v>
      </c>
      <c r="J8264" s="189">
        <v>0.6</v>
      </c>
    </row>
    <row r="8265" spans="1:10" ht="22.9" customHeight="1" x14ac:dyDescent="0.25">
      <c r="A8265" s="192" t="s">
        <v>2643</v>
      </c>
      <c r="B8265" s="192" t="s">
        <v>2630</v>
      </c>
      <c r="C8265" s="192" t="s">
        <v>2694</v>
      </c>
      <c r="D8265" s="230" t="s">
        <v>1774</v>
      </c>
      <c r="E8265" s="231"/>
      <c r="F8265" s="232"/>
      <c r="G8265" s="192" t="s">
        <v>10</v>
      </c>
      <c r="H8265" s="191">
        <v>0.69259999999999999</v>
      </c>
      <c r="I8265" s="190">
        <v>78.535600000000002</v>
      </c>
      <c r="J8265" s="189">
        <v>54.39</v>
      </c>
    </row>
    <row r="8266" spans="1:10" ht="14.25" customHeight="1" x14ac:dyDescent="0.25">
      <c r="A8266" s="192" t="s">
        <v>2631</v>
      </c>
      <c r="B8266" s="192" t="s">
        <v>2630</v>
      </c>
      <c r="C8266" s="192" t="s">
        <v>2693</v>
      </c>
      <c r="D8266" s="230" t="s">
        <v>2692</v>
      </c>
      <c r="E8266" s="231"/>
      <c r="F8266" s="232"/>
      <c r="G8266" s="192" t="s">
        <v>0</v>
      </c>
      <c r="H8266" s="191">
        <v>0.4957878</v>
      </c>
      <c r="I8266" s="190">
        <v>6.7</v>
      </c>
      <c r="J8266" s="189">
        <v>7.26</v>
      </c>
    </row>
    <row r="8267" spans="1:10" ht="14.25" customHeight="1" x14ac:dyDescent="0.25">
      <c r="A8267" s="192" t="s">
        <v>2631</v>
      </c>
      <c r="B8267" s="192" t="s">
        <v>2630</v>
      </c>
      <c r="C8267" s="192" t="s">
        <v>2691</v>
      </c>
      <c r="D8267" s="230" t="s">
        <v>2690</v>
      </c>
      <c r="E8267" s="231"/>
      <c r="F8267" s="232"/>
      <c r="G8267" s="192" t="s">
        <v>0</v>
      </c>
      <c r="H8267" s="191">
        <v>0.4957878</v>
      </c>
      <c r="I8267" s="190">
        <v>8.93</v>
      </c>
      <c r="J8267" s="189">
        <v>9.68</v>
      </c>
    </row>
    <row r="8268" spans="1:10" ht="14.25" customHeight="1" x14ac:dyDescent="0.25">
      <c r="A8268" s="192" t="s">
        <v>2631</v>
      </c>
      <c r="B8268" s="192" t="s">
        <v>2630</v>
      </c>
      <c r="C8268" s="192" t="s">
        <v>2646</v>
      </c>
      <c r="D8268" s="230" t="s">
        <v>2645</v>
      </c>
      <c r="E8268" s="231"/>
      <c r="F8268" s="232"/>
      <c r="G8268" s="192" t="s">
        <v>0</v>
      </c>
      <c r="H8268" s="191">
        <v>0.1297566</v>
      </c>
      <c r="I8268" s="190">
        <v>6.46</v>
      </c>
      <c r="J8268" s="189">
        <v>1.83</v>
      </c>
    </row>
    <row r="8269" spans="1:10" ht="14.25" customHeight="1" x14ac:dyDescent="0.25">
      <c r="A8269" s="239" t="s">
        <v>2627</v>
      </c>
      <c r="B8269" s="240"/>
      <c r="C8269" s="240"/>
      <c r="D8269" s="240"/>
      <c r="E8269" s="241"/>
      <c r="F8269" s="188">
        <v>8.59</v>
      </c>
      <c r="G8269" s="239" t="s">
        <v>2626</v>
      </c>
      <c r="H8269" s="240"/>
      <c r="I8269" s="241"/>
      <c r="J8269" s="188">
        <v>202.07</v>
      </c>
    </row>
    <row r="8270" spans="1:10" ht="14.25" customHeight="1" x14ac:dyDescent="0.25">
      <c r="A8270" s="239" t="s">
        <v>2625</v>
      </c>
      <c r="B8270" s="240"/>
      <c r="C8270" s="240"/>
      <c r="D8270" s="240"/>
      <c r="E8270" s="241"/>
      <c r="F8270" s="188">
        <v>10.19</v>
      </c>
      <c r="G8270" s="239" t="s">
        <v>2624</v>
      </c>
      <c r="H8270" s="240"/>
      <c r="I8270" s="241"/>
      <c r="J8270" s="188">
        <v>45.41</v>
      </c>
    </row>
    <row r="8271" spans="1:10" ht="14.25" customHeight="1" x14ac:dyDescent="0.25">
      <c r="A8271" s="239" t="s">
        <v>2623</v>
      </c>
      <c r="B8271" s="240"/>
      <c r="C8271" s="240"/>
      <c r="D8271" s="240"/>
      <c r="E8271" s="241"/>
      <c r="F8271" s="188">
        <v>18.78</v>
      </c>
      <c r="G8271" s="239" t="s">
        <v>2622</v>
      </c>
      <c r="H8271" s="240"/>
      <c r="I8271" s="241"/>
      <c r="J8271" s="188">
        <v>247.48</v>
      </c>
    </row>
    <row r="8272" spans="1:10" ht="14.25" customHeight="1" x14ac:dyDescent="0.25">
      <c r="A8272" s="196" t="s">
        <v>1346</v>
      </c>
      <c r="B8272" s="196" t="s">
        <v>2637</v>
      </c>
      <c r="C8272" s="196" t="s">
        <v>2689</v>
      </c>
      <c r="D8272" s="233" t="s">
        <v>1079</v>
      </c>
      <c r="E8272" s="234"/>
      <c r="F8272" s="234"/>
      <c r="G8272" s="234"/>
      <c r="H8272" s="234"/>
      <c r="I8272" s="235"/>
      <c r="J8272" s="196" t="s">
        <v>1</v>
      </c>
    </row>
    <row r="8273" spans="1:10" ht="14.25" customHeight="1" x14ac:dyDescent="0.25">
      <c r="A8273" s="195" t="s">
        <v>74</v>
      </c>
      <c r="B8273" s="195" t="s">
        <v>75</v>
      </c>
      <c r="C8273" s="195" t="s">
        <v>29</v>
      </c>
      <c r="D8273" s="236" t="s">
        <v>30</v>
      </c>
      <c r="E8273" s="237"/>
      <c r="F8273" s="238"/>
      <c r="G8273" s="195" t="s">
        <v>2635</v>
      </c>
      <c r="H8273" s="195" t="s">
        <v>1465</v>
      </c>
      <c r="I8273" s="194" t="s">
        <v>2634</v>
      </c>
      <c r="J8273" s="193" t="s">
        <v>76</v>
      </c>
    </row>
    <row r="8274" spans="1:10" ht="14.25" customHeight="1" x14ac:dyDescent="0.25">
      <c r="A8274" s="192" t="s">
        <v>2643</v>
      </c>
      <c r="B8274" s="192" t="s">
        <v>2650</v>
      </c>
      <c r="C8274" s="192" t="s">
        <v>2688</v>
      </c>
      <c r="D8274" s="230" t="s">
        <v>1811</v>
      </c>
      <c r="E8274" s="231"/>
      <c r="F8274" s="232"/>
      <c r="G8274" s="192" t="s">
        <v>1</v>
      </c>
      <c r="H8274" s="191">
        <v>1</v>
      </c>
      <c r="I8274" s="190">
        <v>97.217600000000004</v>
      </c>
      <c r="J8274" s="189">
        <v>97.22</v>
      </c>
    </row>
    <row r="8275" spans="1:10" ht="14.25" customHeight="1" x14ac:dyDescent="0.25">
      <c r="A8275" s="192" t="s">
        <v>2631</v>
      </c>
      <c r="B8275" s="192" t="s">
        <v>2630</v>
      </c>
      <c r="C8275" s="192" t="s">
        <v>2639</v>
      </c>
      <c r="D8275" s="230" t="s">
        <v>2638</v>
      </c>
      <c r="E8275" s="231"/>
      <c r="F8275" s="232"/>
      <c r="G8275" s="192" t="s">
        <v>0</v>
      </c>
      <c r="H8275" s="191">
        <v>0.30306329999999998</v>
      </c>
      <c r="I8275" s="190">
        <v>8.93</v>
      </c>
      <c r="J8275" s="189">
        <v>5.92</v>
      </c>
    </row>
    <row r="8276" spans="1:10" ht="14.25" customHeight="1" x14ac:dyDescent="0.25">
      <c r="A8276" s="192" t="s">
        <v>2631</v>
      </c>
      <c r="B8276" s="192" t="s">
        <v>2630</v>
      </c>
      <c r="C8276" s="192" t="s">
        <v>2646</v>
      </c>
      <c r="D8276" s="230" t="s">
        <v>2645</v>
      </c>
      <c r="E8276" s="231"/>
      <c r="F8276" s="232"/>
      <c r="G8276" s="192" t="s">
        <v>0</v>
      </c>
      <c r="H8276" s="191">
        <v>0.60612659999999996</v>
      </c>
      <c r="I8276" s="190">
        <v>6.46</v>
      </c>
      <c r="J8276" s="189">
        <v>8.56</v>
      </c>
    </row>
    <row r="8277" spans="1:10" ht="14.25" customHeight="1" x14ac:dyDescent="0.25">
      <c r="A8277" s="239" t="s">
        <v>2627</v>
      </c>
      <c r="B8277" s="240"/>
      <c r="C8277" s="240"/>
      <c r="D8277" s="240"/>
      <c r="E8277" s="241"/>
      <c r="F8277" s="188">
        <v>6.62</v>
      </c>
      <c r="G8277" s="239" t="s">
        <v>2626</v>
      </c>
      <c r="H8277" s="240"/>
      <c r="I8277" s="241"/>
      <c r="J8277" s="188">
        <v>118.66</v>
      </c>
    </row>
    <row r="8278" spans="1:10" ht="14.25" customHeight="1" x14ac:dyDescent="0.25">
      <c r="A8278" s="239" t="s">
        <v>2625</v>
      </c>
      <c r="B8278" s="240"/>
      <c r="C8278" s="240"/>
      <c r="D8278" s="240"/>
      <c r="E8278" s="241"/>
      <c r="F8278" s="188">
        <v>7.86</v>
      </c>
      <c r="G8278" s="239" t="s">
        <v>2624</v>
      </c>
      <c r="H8278" s="240"/>
      <c r="I8278" s="241"/>
      <c r="J8278" s="188">
        <v>26.66</v>
      </c>
    </row>
    <row r="8279" spans="1:10" ht="14.25" customHeight="1" x14ac:dyDescent="0.25">
      <c r="A8279" s="239" t="s">
        <v>2623</v>
      </c>
      <c r="B8279" s="240"/>
      <c r="C8279" s="240"/>
      <c r="D8279" s="240"/>
      <c r="E8279" s="241"/>
      <c r="F8279" s="188">
        <v>14.48</v>
      </c>
      <c r="G8279" s="239" t="s">
        <v>2622</v>
      </c>
      <c r="H8279" s="240"/>
      <c r="I8279" s="241"/>
      <c r="J8279" s="188">
        <v>145.32</v>
      </c>
    </row>
    <row r="8280" spans="1:10" ht="14.25" customHeight="1" x14ac:dyDescent="0.25">
      <c r="A8280" s="196" t="s">
        <v>1347</v>
      </c>
      <c r="B8280" s="196" t="s">
        <v>2637</v>
      </c>
      <c r="C8280" s="196" t="s">
        <v>2687</v>
      </c>
      <c r="D8280" s="233" t="s">
        <v>1524</v>
      </c>
      <c r="E8280" s="234"/>
      <c r="F8280" s="234"/>
      <c r="G8280" s="234"/>
      <c r="H8280" s="234"/>
      <c r="I8280" s="235"/>
      <c r="J8280" s="196" t="s">
        <v>1</v>
      </c>
    </row>
    <row r="8281" spans="1:10" ht="14.25" customHeight="1" x14ac:dyDescent="0.25">
      <c r="A8281" s="195" t="s">
        <v>74</v>
      </c>
      <c r="B8281" s="195" t="s">
        <v>75</v>
      </c>
      <c r="C8281" s="195" t="s">
        <v>29</v>
      </c>
      <c r="D8281" s="236" t="s">
        <v>30</v>
      </c>
      <c r="E8281" s="237"/>
      <c r="F8281" s="238"/>
      <c r="G8281" s="195" t="s">
        <v>2635</v>
      </c>
      <c r="H8281" s="195" t="s">
        <v>1465</v>
      </c>
      <c r="I8281" s="194" t="s">
        <v>2634</v>
      </c>
      <c r="J8281" s="193" t="s">
        <v>76</v>
      </c>
    </row>
    <row r="8282" spans="1:10" ht="22.9" customHeight="1" x14ac:dyDescent="0.25">
      <c r="A8282" s="192" t="s">
        <v>2643</v>
      </c>
      <c r="B8282" s="192" t="s">
        <v>2650</v>
      </c>
      <c r="C8282" s="192" t="s">
        <v>2686</v>
      </c>
      <c r="D8282" s="230" t="s">
        <v>1917</v>
      </c>
      <c r="E8282" s="231"/>
      <c r="F8282" s="232"/>
      <c r="G8282" s="192" t="s">
        <v>1</v>
      </c>
      <c r="H8282" s="191">
        <v>1</v>
      </c>
      <c r="I8282" s="190">
        <v>64.811700000000002</v>
      </c>
      <c r="J8282" s="189">
        <v>64.81</v>
      </c>
    </row>
    <row r="8283" spans="1:10" ht="14.25" customHeight="1" x14ac:dyDescent="0.25">
      <c r="A8283" s="192" t="s">
        <v>2631</v>
      </c>
      <c r="B8283" s="192" t="s">
        <v>2630</v>
      </c>
      <c r="C8283" s="192" t="s">
        <v>2646</v>
      </c>
      <c r="D8283" s="230" t="s">
        <v>2645</v>
      </c>
      <c r="E8283" s="231"/>
      <c r="F8283" s="232"/>
      <c r="G8283" s="192" t="s">
        <v>0</v>
      </c>
      <c r="H8283" s="191">
        <v>0.35979119999999998</v>
      </c>
      <c r="I8283" s="190">
        <v>6.46</v>
      </c>
      <c r="J8283" s="189">
        <v>5.08</v>
      </c>
    </row>
    <row r="8284" spans="1:10" ht="14.25" customHeight="1" x14ac:dyDescent="0.25">
      <c r="A8284" s="239" t="s">
        <v>2627</v>
      </c>
      <c r="B8284" s="240"/>
      <c r="C8284" s="240"/>
      <c r="D8284" s="240"/>
      <c r="E8284" s="241"/>
      <c r="F8284" s="188">
        <v>2.3199999999999998</v>
      </c>
      <c r="G8284" s="239" t="s">
        <v>2626</v>
      </c>
      <c r="H8284" s="240"/>
      <c r="I8284" s="241"/>
      <c r="J8284" s="188">
        <v>72.62</v>
      </c>
    </row>
    <row r="8285" spans="1:10" ht="14.25" customHeight="1" x14ac:dyDescent="0.25">
      <c r="A8285" s="239" t="s">
        <v>2625</v>
      </c>
      <c r="B8285" s="240"/>
      <c r="C8285" s="240"/>
      <c r="D8285" s="240"/>
      <c r="E8285" s="241"/>
      <c r="F8285" s="188">
        <v>2.76</v>
      </c>
      <c r="G8285" s="239" t="s">
        <v>2624</v>
      </c>
      <c r="H8285" s="240"/>
      <c r="I8285" s="241"/>
      <c r="J8285" s="188">
        <v>16.32</v>
      </c>
    </row>
    <row r="8286" spans="1:10" ht="14.25" customHeight="1" x14ac:dyDescent="0.25">
      <c r="A8286" s="239" t="s">
        <v>2623</v>
      </c>
      <c r="B8286" s="240"/>
      <c r="C8286" s="240"/>
      <c r="D8286" s="240"/>
      <c r="E8286" s="241"/>
      <c r="F8286" s="188">
        <v>5.08</v>
      </c>
      <c r="G8286" s="239" t="s">
        <v>2622</v>
      </c>
      <c r="H8286" s="240"/>
      <c r="I8286" s="241"/>
      <c r="J8286" s="188">
        <v>88.94</v>
      </c>
    </row>
    <row r="8287" spans="1:10" ht="14.25" customHeight="1" x14ac:dyDescent="0.25">
      <c r="A8287" s="196" t="s">
        <v>1348</v>
      </c>
      <c r="B8287" s="196" t="s">
        <v>2637</v>
      </c>
      <c r="C8287" s="196" t="s">
        <v>2685</v>
      </c>
      <c r="D8287" s="233" t="s">
        <v>1507</v>
      </c>
      <c r="E8287" s="234"/>
      <c r="F8287" s="234"/>
      <c r="G8287" s="234"/>
      <c r="H8287" s="234"/>
      <c r="I8287" s="235"/>
      <c r="J8287" s="196" t="s">
        <v>1</v>
      </c>
    </row>
    <row r="8288" spans="1:10" ht="14.25" customHeight="1" x14ac:dyDescent="0.25">
      <c r="A8288" s="195" t="s">
        <v>74</v>
      </c>
      <c r="B8288" s="195" t="s">
        <v>75</v>
      </c>
      <c r="C8288" s="195" t="s">
        <v>29</v>
      </c>
      <c r="D8288" s="236" t="s">
        <v>30</v>
      </c>
      <c r="E8288" s="237"/>
      <c r="F8288" s="238"/>
      <c r="G8288" s="195" t="s">
        <v>2635</v>
      </c>
      <c r="H8288" s="195" t="s">
        <v>1465</v>
      </c>
      <c r="I8288" s="194" t="s">
        <v>2634</v>
      </c>
      <c r="J8288" s="193" t="s">
        <v>76</v>
      </c>
    </row>
    <row r="8289" spans="1:10" ht="32.65" customHeight="1" x14ac:dyDescent="0.25">
      <c r="A8289" s="192" t="s">
        <v>2643</v>
      </c>
      <c r="B8289" s="192" t="s">
        <v>2650</v>
      </c>
      <c r="C8289" s="192" t="s">
        <v>2684</v>
      </c>
      <c r="D8289" s="230" t="s">
        <v>1792</v>
      </c>
      <c r="E8289" s="231"/>
      <c r="F8289" s="232"/>
      <c r="G8289" s="192" t="s">
        <v>1</v>
      </c>
      <c r="H8289" s="191">
        <v>1</v>
      </c>
      <c r="I8289" s="190">
        <v>57.115299999999998</v>
      </c>
      <c r="J8289" s="189">
        <v>57.12</v>
      </c>
    </row>
    <row r="8290" spans="1:10" ht="14.25" customHeight="1" x14ac:dyDescent="0.25">
      <c r="A8290" s="192" t="s">
        <v>2631</v>
      </c>
      <c r="B8290" s="192" t="s">
        <v>2630</v>
      </c>
      <c r="C8290" s="192" t="s">
        <v>2646</v>
      </c>
      <c r="D8290" s="230" t="s">
        <v>2645</v>
      </c>
      <c r="E8290" s="231"/>
      <c r="F8290" s="232"/>
      <c r="G8290" s="192" t="s">
        <v>0</v>
      </c>
      <c r="H8290" s="191">
        <v>0.27536139999999998</v>
      </c>
      <c r="I8290" s="190">
        <v>6.46</v>
      </c>
      <c r="J8290" s="189">
        <v>3.89</v>
      </c>
    </row>
    <row r="8291" spans="1:10" ht="14.25" customHeight="1" x14ac:dyDescent="0.25">
      <c r="A8291" s="239" t="s">
        <v>2627</v>
      </c>
      <c r="B8291" s="240"/>
      <c r="C8291" s="240"/>
      <c r="D8291" s="240"/>
      <c r="E8291" s="241"/>
      <c r="F8291" s="188">
        <v>1.78</v>
      </c>
      <c r="G8291" s="239" t="s">
        <v>2626</v>
      </c>
      <c r="H8291" s="240"/>
      <c r="I8291" s="241"/>
      <c r="J8291" s="188">
        <v>63.09</v>
      </c>
    </row>
    <row r="8292" spans="1:10" ht="14.25" customHeight="1" x14ac:dyDescent="0.25">
      <c r="A8292" s="239" t="s">
        <v>2625</v>
      </c>
      <c r="B8292" s="240"/>
      <c r="C8292" s="240"/>
      <c r="D8292" s="240"/>
      <c r="E8292" s="241"/>
      <c r="F8292" s="188">
        <v>2.11</v>
      </c>
      <c r="G8292" s="239" t="s">
        <v>2624</v>
      </c>
      <c r="H8292" s="240"/>
      <c r="I8292" s="241"/>
      <c r="J8292" s="188">
        <v>14.18</v>
      </c>
    </row>
    <row r="8293" spans="1:10" ht="14.25" customHeight="1" x14ac:dyDescent="0.25">
      <c r="A8293" s="239" t="s">
        <v>2623</v>
      </c>
      <c r="B8293" s="240"/>
      <c r="C8293" s="240"/>
      <c r="D8293" s="240"/>
      <c r="E8293" s="241"/>
      <c r="F8293" s="188">
        <v>3.89</v>
      </c>
      <c r="G8293" s="239" t="s">
        <v>2622</v>
      </c>
      <c r="H8293" s="240"/>
      <c r="I8293" s="241"/>
      <c r="J8293" s="188">
        <v>77.27</v>
      </c>
    </row>
    <row r="8294" spans="1:10" ht="22.9" customHeight="1" x14ac:dyDescent="0.25">
      <c r="A8294" s="196" t="s">
        <v>1349</v>
      </c>
      <c r="B8294" s="196" t="s">
        <v>2637</v>
      </c>
      <c r="C8294" s="196" t="s">
        <v>2683</v>
      </c>
      <c r="D8294" s="233" t="s">
        <v>1506</v>
      </c>
      <c r="E8294" s="234"/>
      <c r="F8294" s="234"/>
      <c r="G8294" s="234"/>
      <c r="H8294" s="234"/>
      <c r="I8294" s="235"/>
      <c r="J8294" s="196" t="s">
        <v>1</v>
      </c>
    </row>
    <row r="8295" spans="1:10" ht="14.25" customHeight="1" x14ac:dyDescent="0.25">
      <c r="A8295" s="195" t="s">
        <v>74</v>
      </c>
      <c r="B8295" s="195" t="s">
        <v>75</v>
      </c>
      <c r="C8295" s="195" t="s">
        <v>29</v>
      </c>
      <c r="D8295" s="236" t="s">
        <v>30</v>
      </c>
      <c r="E8295" s="237"/>
      <c r="F8295" s="238"/>
      <c r="G8295" s="195" t="s">
        <v>2635</v>
      </c>
      <c r="H8295" s="195" t="s">
        <v>1465</v>
      </c>
      <c r="I8295" s="194" t="s">
        <v>2634</v>
      </c>
      <c r="J8295" s="193" t="s">
        <v>76</v>
      </c>
    </row>
    <row r="8296" spans="1:10" ht="14.25" customHeight="1" x14ac:dyDescent="0.25">
      <c r="A8296" s="192" t="s">
        <v>2643</v>
      </c>
      <c r="B8296" s="192" t="s">
        <v>2650</v>
      </c>
      <c r="C8296" s="192" t="s">
        <v>2682</v>
      </c>
      <c r="D8296" s="230" t="s">
        <v>1790</v>
      </c>
      <c r="E8296" s="231"/>
      <c r="F8296" s="232"/>
      <c r="G8296" s="192" t="s">
        <v>1</v>
      </c>
      <c r="H8296" s="191">
        <v>1</v>
      </c>
      <c r="I8296" s="190">
        <v>42.532699999999998</v>
      </c>
      <c r="J8296" s="189">
        <v>42.53</v>
      </c>
    </row>
    <row r="8297" spans="1:10" ht="14.25" customHeight="1" x14ac:dyDescent="0.25">
      <c r="A8297" s="192" t="s">
        <v>2631</v>
      </c>
      <c r="B8297" s="192" t="s">
        <v>2630</v>
      </c>
      <c r="C8297" s="192" t="s">
        <v>2646</v>
      </c>
      <c r="D8297" s="230" t="s">
        <v>2645</v>
      </c>
      <c r="E8297" s="231"/>
      <c r="F8297" s="232"/>
      <c r="G8297" s="192" t="s">
        <v>0</v>
      </c>
      <c r="H8297" s="191">
        <v>0.2651019</v>
      </c>
      <c r="I8297" s="190">
        <v>6.46</v>
      </c>
      <c r="J8297" s="189">
        <v>3.74</v>
      </c>
    </row>
    <row r="8298" spans="1:10" ht="14.25" customHeight="1" x14ac:dyDescent="0.25">
      <c r="A8298" s="239" t="s">
        <v>2627</v>
      </c>
      <c r="B8298" s="240"/>
      <c r="C8298" s="240"/>
      <c r="D8298" s="240"/>
      <c r="E8298" s="241"/>
      <c r="F8298" s="188">
        <v>1.71</v>
      </c>
      <c r="G8298" s="239" t="s">
        <v>2626</v>
      </c>
      <c r="H8298" s="240"/>
      <c r="I8298" s="241"/>
      <c r="J8298" s="188">
        <v>48.28</v>
      </c>
    </row>
    <row r="8299" spans="1:10" ht="14.25" customHeight="1" x14ac:dyDescent="0.25">
      <c r="A8299" s="239" t="s">
        <v>2625</v>
      </c>
      <c r="B8299" s="240"/>
      <c r="C8299" s="240"/>
      <c r="D8299" s="240"/>
      <c r="E8299" s="241"/>
      <c r="F8299" s="188">
        <v>2.04</v>
      </c>
      <c r="G8299" s="239" t="s">
        <v>2624</v>
      </c>
      <c r="H8299" s="240"/>
      <c r="I8299" s="241"/>
      <c r="J8299" s="188">
        <v>10.85</v>
      </c>
    </row>
    <row r="8300" spans="1:10" ht="14.25" customHeight="1" x14ac:dyDescent="0.25">
      <c r="A8300" s="239" t="s">
        <v>2623</v>
      </c>
      <c r="B8300" s="240"/>
      <c r="C8300" s="240"/>
      <c r="D8300" s="240"/>
      <c r="E8300" s="241"/>
      <c r="F8300" s="188">
        <v>3.75</v>
      </c>
      <c r="G8300" s="239" t="s">
        <v>2622</v>
      </c>
      <c r="H8300" s="240"/>
      <c r="I8300" s="241"/>
      <c r="J8300" s="188">
        <v>59.13</v>
      </c>
    </row>
    <row r="8301" spans="1:10" ht="14.25" customHeight="1" x14ac:dyDescent="0.25">
      <c r="A8301" s="196" t="s">
        <v>1350</v>
      </c>
      <c r="B8301" s="196" t="s">
        <v>2630</v>
      </c>
      <c r="C8301" s="196" t="s">
        <v>2681</v>
      </c>
      <c r="D8301" s="233" t="s">
        <v>1088</v>
      </c>
      <c r="E8301" s="234"/>
      <c r="F8301" s="234"/>
      <c r="G8301" s="234"/>
      <c r="H8301" s="234"/>
      <c r="I8301" s="235"/>
      <c r="J8301" s="196" t="s">
        <v>198</v>
      </c>
    </row>
    <row r="8302" spans="1:10" ht="14.25" customHeight="1" x14ac:dyDescent="0.25">
      <c r="A8302" s="195" t="s">
        <v>74</v>
      </c>
      <c r="B8302" s="195" t="s">
        <v>75</v>
      </c>
      <c r="C8302" s="195" t="s">
        <v>29</v>
      </c>
      <c r="D8302" s="236" t="s">
        <v>30</v>
      </c>
      <c r="E8302" s="237"/>
      <c r="F8302" s="238"/>
      <c r="G8302" s="195" t="s">
        <v>2635</v>
      </c>
      <c r="H8302" s="195" t="s">
        <v>1465</v>
      </c>
      <c r="I8302" s="194" t="s">
        <v>2634</v>
      </c>
      <c r="J8302" s="193" t="s">
        <v>76</v>
      </c>
    </row>
    <row r="8303" spans="1:10" ht="14.25" customHeight="1" x14ac:dyDescent="0.25">
      <c r="A8303" s="192" t="s">
        <v>2643</v>
      </c>
      <c r="B8303" s="192" t="s">
        <v>2630</v>
      </c>
      <c r="C8303" s="192" t="s">
        <v>2680</v>
      </c>
      <c r="D8303" s="230" t="s">
        <v>1978</v>
      </c>
      <c r="E8303" s="231"/>
      <c r="F8303" s="232"/>
      <c r="G8303" s="192" t="s">
        <v>19</v>
      </c>
      <c r="H8303" s="191">
        <v>10</v>
      </c>
      <c r="I8303" s="190">
        <v>1.2962</v>
      </c>
      <c r="J8303" s="189">
        <v>12.96</v>
      </c>
    </row>
    <row r="8304" spans="1:10" ht="14.25" customHeight="1" x14ac:dyDescent="0.25">
      <c r="A8304" s="192" t="s">
        <v>2643</v>
      </c>
      <c r="B8304" s="192" t="s">
        <v>2630</v>
      </c>
      <c r="C8304" s="192" t="s">
        <v>2679</v>
      </c>
      <c r="D8304" s="230" t="s">
        <v>1748</v>
      </c>
      <c r="E8304" s="231"/>
      <c r="F8304" s="232"/>
      <c r="G8304" s="192" t="s">
        <v>1</v>
      </c>
      <c r="H8304" s="191">
        <v>6.25</v>
      </c>
      <c r="I8304" s="190">
        <v>11.374499999999999</v>
      </c>
      <c r="J8304" s="189">
        <v>71.09</v>
      </c>
    </row>
    <row r="8305" spans="1:10" ht="14.25" customHeight="1" x14ac:dyDescent="0.25">
      <c r="A8305" s="192" t="s">
        <v>2631</v>
      </c>
      <c r="B8305" s="192" t="s">
        <v>2630</v>
      </c>
      <c r="C8305" s="192" t="s">
        <v>2639</v>
      </c>
      <c r="D8305" s="230" t="s">
        <v>2638</v>
      </c>
      <c r="E8305" s="231"/>
      <c r="F8305" s="232"/>
      <c r="G8305" s="192" t="s">
        <v>0</v>
      </c>
      <c r="H8305" s="191">
        <v>1.1465061999999999</v>
      </c>
      <c r="I8305" s="190">
        <v>8.93</v>
      </c>
      <c r="J8305" s="189">
        <v>22.39</v>
      </c>
    </row>
    <row r="8306" spans="1:10" ht="14.25" customHeight="1" x14ac:dyDescent="0.25">
      <c r="A8306" s="192" t="s">
        <v>2631</v>
      </c>
      <c r="B8306" s="192" t="s">
        <v>2630</v>
      </c>
      <c r="C8306" s="192" t="s">
        <v>2646</v>
      </c>
      <c r="D8306" s="230" t="s">
        <v>2645</v>
      </c>
      <c r="E8306" s="231"/>
      <c r="F8306" s="232"/>
      <c r="G8306" s="192" t="s">
        <v>0</v>
      </c>
      <c r="H8306" s="191">
        <v>2.2921159000000002</v>
      </c>
      <c r="I8306" s="190">
        <v>6.46</v>
      </c>
      <c r="J8306" s="189">
        <v>32.380000000000003</v>
      </c>
    </row>
    <row r="8307" spans="1:10" ht="14.25" customHeight="1" x14ac:dyDescent="0.25">
      <c r="A8307" s="239" t="s">
        <v>2627</v>
      </c>
      <c r="B8307" s="240"/>
      <c r="C8307" s="240"/>
      <c r="D8307" s="240"/>
      <c r="E8307" s="241"/>
      <c r="F8307" s="188">
        <v>25.05</v>
      </c>
      <c r="G8307" s="239" t="s">
        <v>2626</v>
      </c>
      <c r="H8307" s="240"/>
      <c r="I8307" s="241"/>
      <c r="J8307" s="188">
        <v>165.16</v>
      </c>
    </row>
    <row r="8308" spans="1:10" ht="14.25" customHeight="1" x14ac:dyDescent="0.25">
      <c r="A8308" s="239" t="s">
        <v>2625</v>
      </c>
      <c r="B8308" s="240"/>
      <c r="C8308" s="240"/>
      <c r="D8308" s="240"/>
      <c r="E8308" s="241"/>
      <c r="F8308" s="188">
        <v>29.73</v>
      </c>
      <c r="G8308" s="239" t="s">
        <v>2624</v>
      </c>
      <c r="H8308" s="240"/>
      <c r="I8308" s="241"/>
      <c r="J8308" s="188">
        <v>37.11</v>
      </c>
    </row>
    <row r="8309" spans="1:10" ht="14.25" customHeight="1" x14ac:dyDescent="0.25">
      <c r="A8309" s="239" t="s">
        <v>2623</v>
      </c>
      <c r="B8309" s="240"/>
      <c r="C8309" s="240"/>
      <c r="D8309" s="240"/>
      <c r="E8309" s="241"/>
      <c r="F8309" s="188">
        <v>54.78</v>
      </c>
      <c r="G8309" s="239" t="s">
        <v>2622</v>
      </c>
      <c r="H8309" s="240"/>
      <c r="I8309" s="241"/>
      <c r="J8309" s="188">
        <v>202.27</v>
      </c>
    </row>
    <row r="8310" spans="1:10" ht="14.25" customHeight="1" x14ac:dyDescent="0.25">
      <c r="A8310" s="196" t="s">
        <v>1351</v>
      </c>
      <c r="B8310" s="196" t="s">
        <v>2637</v>
      </c>
      <c r="C8310" s="196" t="s">
        <v>2678</v>
      </c>
      <c r="D8310" s="233" t="s">
        <v>1569</v>
      </c>
      <c r="E8310" s="234"/>
      <c r="F8310" s="234"/>
      <c r="G8310" s="234"/>
      <c r="H8310" s="234"/>
      <c r="I8310" s="235"/>
      <c r="J8310" s="196" t="s">
        <v>1</v>
      </c>
    </row>
    <row r="8311" spans="1:10" ht="14.25" customHeight="1" x14ac:dyDescent="0.25">
      <c r="A8311" s="195" t="s">
        <v>74</v>
      </c>
      <c r="B8311" s="195" t="s">
        <v>75</v>
      </c>
      <c r="C8311" s="195" t="s">
        <v>29</v>
      </c>
      <c r="D8311" s="236" t="s">
        <v>30</v>
      </c>
      <c r="E8311" s="237"/>
      <c r="F8311" s="238"/>
      <c r="G8311" s="195" t="s">
        <v>2635</v>
      </c>
      <c r="H8311" s="195" t="s">
        <v>1465</v>
      </c>
      <c r="I8311" s="194" t="s">
        <v>2634</v>
      </c>
      <c r="J8311" s="193" t="s">
        <v>76</v>
      </c>
    </row>
    <row r="8312" spans="1:10" ht="14.25" customHeight="1" x14ac:dyDescent="0.25">
      <c r="A8312" s="192" t="s">
        <v>2643</v>
      </c>
      <c r="B8312" s="192" t="s">
        <v>2630</v>
      </c>
      <c r="C8312" s="192" t="s">
        <v>2677</v>
      </c>
      <c r="D8312" s="230" t="s">
        <v>2615</v>
      </c>
      <c r="E8312" s="231"/>
      <c r="F8312" s="232"/>
      <c r="G8312" s="192" t="s">
        <v>1</v>
      </c>
      <c r="H8312" s="191">
        <v>3.2399999999999998E-2</v>
      </c>
      <c r="I8312" s="190">
        <v>6.0031999999999996</v>
      </c>
      <c r="J8312" s="189">
        <v>0.19</v>
      </c>
    </row>
    <row r="8313" spans="1:10" ht="14.25" customHeight="1" x14ac:dyDescent="0.25">
      <c r="A8313" s="192" t="s">
        <v>2643</v>
      </c>
      <c r="B8313" s="192" t="s">
        <v>2630</v>
      </c>
      <c r="C8313" s="192" t="s">
        <v>2676</v>
      </c>
      <c r="D8313" s="230" t="s">
        <v>2487</v>
      </c>
      <c r="E8313" s="231"/>
      <c r="F8313" s="232"/>
      <c r="G8313" s="192" t="s">
        <v>1606</v>
      </c>
      <c r="H8313" s="191">
        <v>1.1529</v>
      </c>
      <c r="I8313" s="190">
        <v>18.560500000000001</v>
      </c>
      <c r="J8313" s="189">
        <v>21.4</v>
      </c>
    </row>
    <row r="8314" spans="1:10" ht="14.25" customHeight="1" x14ac:dyDescent="0.25">
      <c r="A8314" s="192" t="s">
        <v>2631</v>
      </c>
      <c r="B8314" s="192" t="s">
        <v>2630</v>
      </c>
      <c r="C8314" s="192" t="s">
        <v>2675</v>
      </c>
      <c r="D8314" s="230" t="s">
        <v>2674</v>
      </c>
      <c r="E8314" s="231"/>
      <c r="F8314" s="232"/>
      <c r="G8314" s="192" t="s">
        <v>0</v>
      </c>
      <c r="H8314" s="191">
        <v>1.1664000000000001</v>
      </c>
      <c r="I8314" s="190">
        <v>8.93</v>
      </c>
      <c r="J8314" s="189">
        <v>22.78</v>
      </c>
    </row>
    <row r="8315" spans="1:10" ht="14.25" customHeight="1" x14ac:dyDescent="0.25">
      <c r="A8315" s="192" t="s">
        <v>2631</v>
      </c>
      <c r="B8315" s="192" t="s">
        <v>2630</v>
      </c>
      <c r="C8315" s="192" t="s">
        <v>2646</v>
      </c>
      <c r="D8315" s="230" t="s">
        <v>2645</v>
      </c>
      <c r="E8315" s="231"/>
      <c r="F8315" s="232"/>
      <c r="G8315" s="192" t="s">
        <v>0</v>
      </c>
      <c r="H8315" s="191">
        <v>0.48599999999999999</v>
      </c>
      <c r="I8315" s="190">
        <v>6.46</v>
      </c>
      <c r="J8315" s="189">
        <v>6.86</v>
      </c>
    </row>
    <row r="8316" spans="1:10" ht="14.25" customHeight="1" x14ac:dyDescent="0.25">
      <c r="A8316" s="239" t="s">
        <v>2627</v>
      </c>
      <c r="B8316" s="240"/>
      <c r="C8316" s="240"/>
      <c r="D8316" s="240"/>
      <c r="E8316" s="241"/>
      <c r="F8316" s="188">
        <v>13.55</v>
      </c>
      <c r="G8316" s="239" t="s">
        <v>2626</v>
      </c>
      <c r="H8316" s="240"/>
      <c r="I8316" s="241"/>
      <c r="J8316" s="188">
        <v>65.5</v>
      </c>
    </row>
    <row r="8317" spans="1:10" ht="14.25" customHeight="1" x14ac:dyDescent="0.25">
      <c r="A8317" s="239" t="s">
        <v>2625</v>
      </c>
      <c r="B8317" s="240"/>
      <c r="C8317" s="240"/>
      <c r="D8317" s="240"/>
      <c r="E8317" s="241"/>
      <c r="F8317" s="188">
        <v>16.09</v>
      </c>
      <c r="G8317" s="239" t="s">
        <v>2624</v>
      </c>
      <c r="H8317" s="240"/>
      <c r="I8317" s="241"/>
      <c r="J8317" s="188">
        <v>14.72</v>
      </c>
    </row>
    <row r="8318" spans="1:10" ht="14.25" customHeight="1" x14ac:dyDescent="0.25">
      <c r="A8318" s="239" t="s">
        <v>2623</v>
      </c>
      <c r="B8318" s="240"/>
      <c r="C8318" s="240"/>
      <c r="D8318" s="240"/>
      <c r="E8318" s="241"/>
      <c r="F8318" s="188">
        <v>29.64</v>
      </c>
      <c r="G8318" s="239" t="s">
        <v>2622</v>
      </c>
      <c r="H8318" s="240"/>
      <c r="I8318" s="241"/>
      <c r="J8318" s="188">
        <v>80.22</v>
      </c>
    </row>
    <row r="8319" spans="1:10" ht="6.4" customHeight="1" x14ac:dyDescent="0.25"/>
    <row r="8320" spans="1:10" ht="11.25" customHeight="1" x14ac:dyDescent="0.25">
      <c r="A8320" s="242" t="s">
        <v>2621</v>
      </c>
      <c r="B8320" s="242"/>
      <c r="C8320" s="242"/>
      <c r="D8320" s="242"/>
      <c r="E8320" s="242"/>
      <c r="F8320" s="242"/>
      <c r="G8320" s="242"/>
      <c r="H8320" s="242"/>
      <c r="I8320" s="242"/>
      <c r="J8320" s="242"/>
    </row>
    <row r="8321" spans="1:10" ht="11.25" customHeight="1" x14ac:dyDescent="0.25">
      <c r="A8321" s="242" t="s">
        <v>2620</v>
      </c>
      <c r="B8321" s="242"/>
      <c r="C8321" s="242"/>
      <c r="D8321" s="242"/>
      <c r="E8321" s="242"/>
      <c r="F8321" s="242"/>
      <c r="G8321" s="242"/>
      <c r="H8321" s="242"/>
      <c r="I8321" s="242"/>
      <c r="J8321" s="242"/>
    </row>
    <row r="8322" spans="1:10" ht="11.25" customHeight="1" x14ac:dyDescent="0.25">
      <c r="A8322" s="242" t="s">
        <v>2619</v>
      </c>
      <c r="B8322" s="242"/>
      <c r="C8322" s="242"/>
      <c r="D8322" s="242"/>
      <c r="E8322" s="242"/>
      <c r="F8322" s="242"/>
      <c r="G8322" s="242"/>
      <c r="H8322" s="242"/>
      <c r="I8322" s="242"/>
      <c r="J8322" s="242"/>
    </row>
    <row r="8323" spans="1:10" ht="70.900000000000006" customHeight="1" x14ac:dyDescent="0.25"/>
    <row r="8324" spans="1:10" ht="14.25" customHeight="1" x14ac:dyDescent="0.25">
      <c r="A8324" s="210" t="s">
        <v>2673</v>
      </c>
      <c r="B8324" s="211"/>
      <c r="C8324" s="211"/>
      <c r="D8324" s="211"/>
      <c r="E8324" s="211"/>
      <c r="F8324" s="211"/>
      <c r="G8324" s="211"/>
      <c r="H8324" s="211"/>
      <c r="I8324" s="211"/>
      <c r="J8324" s="212"/>
    </row>
    <row r="8325" spans="1:10" ht="14.25" customHeight="1" x14ac:dyDescent="0.25">
      <c r="A8325" s="200" t="s">
        <v>2672</v>
      </c>
      <c r="B8325" s="213" t="s">
        <v>77</v>
      </c>
      <c r="C8325" s="214"/>
      <c r="D8325" s="214"/>
      <c r="E8325" s="214"/>
      <c r="F8325" s="214"/>
      <c r="G8325" s="214"/>
      <c r="H8325" s="215"/>
      <c r="I8325" s="197" t="s">
        <v>2671</v>
      </c>
      <c r="J8325" s="192" t="s">
        <v>2670</v>
      </c>
    </row>
    <row r="8326" spans="1:10" ht="14.25" customHeight="1" x14ac:dyDescent="0.25">
      <c r="A8326" s="200" t="s">
        <v>81</v>
      </c>
      <c r="B8326" s="213" t="s">
        <v>85</v>
      </c>
      <c r="C8326" s="214"/>
      <c r="D8326" s="214"/>
      <c r="E8326" s="214"/>
      <c r="F8326" s="214"/>
      <c r="G8326" s="214"/>
      <c r="H8326" s="215"/>
      <c r="I8326" s="197" t="s">
        <v>2669</v>
      </c>
      <c r="J8326" s="202">
        <v>45477</v>
      </c>
    </row>
    <row r="8327" spans="1:10" ht="14.25" customHeight="1" x14ac:dyDescent="0.25">
      <c r="A8327" s="199" t="s">
        <v>2668</v>
      </c>
      <c r="B8327" s="213" t="s">
        <v>2667</v>
      </c>
      <c r="C8327" s="214"/>
      <c r="D8327" s="214"/>
      <c r="E8327" s="214"/>
      <c r="F8327" s="214"/>
      <c r="G8327" s="214"/>
      <c r="H8327" s="215"/>
      <c r="I8327" s="216" t="s">
        <v>2666</v>
      </c>
      <c r="J8327" s="217"/>
    </row>
    <row r="8328" spans="1:10" ht="14.25" customHeight="1" x14ac:dyDescent="0.25">
      <c r="A8328" s="218" t="s">
        <v>2665</v>
      </c>
      <c r="B8328" s="221" t="s">
        <v>2664</v>
      </c>
      <c r="C8328" s="222"/>
      <c r="D8328" s="222"/>
      <c r="E8328" s="222"/>
      <c r="F8328" s="222"/>
      <c r="G8328" s="222"/>
      <c r="H8328" s="223"/>
      <c r="I8328" s="197" t="s">
        <v>2663</v>
      </c>
      <c r="J8328" s="192" t="s">
        <v>2662</v>
      </c>
    </row>
    <row r="8329" spans="1:10" ht="14.25" customHeight="1" x14ac:dyDescent="0.25">
      <c r="A8329" s="219"/>
      <c r="B8329" s="224"/>
      <c r="C8329" s="225"/>
      <c r="D8329" s="225"/>
      <c r="E8329" s="225"/>
      <c r="F8329" s="225"/>
      <c r="G8329" s="225"/>
      <c r="H8329" s="226"/>
      <c r="I8329" s="198" t="s">
        <v>2661</v>
      </c>
      <c r="J8329" s="192" t="s">
        <v>2660</v>
      </c>
    </row>
    <row r="8330" spans="1:10" ht="14.25" customHeight="1" x14ac:dyDescent="0.25">
      <c r="A8330" s="219"/>
      <c r="B8330" s="224"/>
      <c r="C8330" s="225"/>
      <c r="D8330" s="225"/>
      <c r="E8330" s="225"/>
      <c r="F8330" s="225"/>
      <c r="G8330" s="225"/>
      <c r="H8330" s="226"/>
      <c r="I8330" s="216" t="s">
        <v>27</v>
      </c>
      <c r="J8330" s="217"/>
    </row>
    <row r="8331" spans="1:10" ht="14.25" customHeight="1" x14ac:dyDescent="0.25">
      <c r="A8331" s="219"/>
      <c r="B8331" s="227"/>
      <c r="C8331" s="228"/>
      <c r="D8331" s="228"/>
      <c r="E8331" s="228"/>
      <c r="F8331" s="228"/>
      <c r="G8331" s="228"/>
      <c r="H8331" s="229"/>
      <c r="I8331" s="197" t="s">
        <v>2659</v>
      </c>
      <c r="J8331" s="192" t="s">
        <v>2658</v>
      </c>
    </row>
    <row r="8332" spans="1:10" ht="14.25" customHeight="1" x14ac:dyDescent="0.25">
      <c r="A8332" s="220"/>
      <c r="B8332" s="230" t="s">
        <v>2383</v>
      </c>
      <c r="C8332" s="231"/>
      <c r="D8332" s="232"/>
      <c r="E8332" s="230" t="s">
        <v>2383</v>
      </c>
      <c r="F8332" s="231"/>
      <c r="G8332" s="231"/>
      <c r="H8332" s="232"/>
      <c r="I8332" s="197" t="s">
        <v>2657</v>
      </c>
      <c r="J8332" s="192" t="s">
        <v>2383</v>
      </c>
    </row>
    <row r="8333" spans="1:10" ht="14.25" customHeight="1" x14ac:dyDescent="0.25">
      <c r="A8333" s="197" t="s">
        <v>2656</v>
      </c>
      <c r="B8333" s="230" t="s">
        <v>2655</v>
      </c>
      <c r="C8333" s="231"/>
      <c r="D8333" s="231"/>
      <c r="E8333" s="231"/>
      <c r="F8333" s="231"/>
      <c r="G8333" s="231"/>
      <c r="H8333" s="231"/>
      <c r="I8333" s="231"/>
      <c r="J8333" s="232"/>
    </row>
    <row r="8334" spans="1:10" ht="14.25" customHeight="1" x14ac:dyDescent="0.25">
      <c r="A8334" s="196" t="s">
        <v>1352</v>
      </c>
      <c r="B8334" s="196" t="s">
        <v>2637</v>
      </c>
      <c r="C8334" s="196" t="s">
        <v>2654</v>
      </c>
      <c r="D8334" s="233" t="s">
        <v>1565</v>
      </c>
      <c r="E8334" s="234"/>
      <c r="F8334" s="234"/>
      <c r="G8334" s="234"/>
      <c r="H8334" s="234"/>
      <c r="I8334" s="235"/>
      <c r="J8334" s="196" t="s">
        <v>1</v>
      </c>
    </row>
    <row r="8335" spans="1:10" ht="14.25" customHeight="1" x14ac:dyDescent="0.25">
      <c r="A8335" s="195" t="s">
        <v>74</v>
      </c>
      <c r="B8335" s="195" t="s">
        <v>75</v>
      </c>
      <c r="C8335" s="195" t="s">
        <v>29</v>
      </c>
      <c r="D8335" s="236" t="s">
        <v>30</v>
      </c>
      <c r="E8335" s="237"/>
      <c r="F8335" s="238"/>
      <c r="G8335" s="195" t="s">
        <v>2635</v>
      </c>
      <c r="H8335" s="195" t="s">
        <v>1465</v>
      </c>
      <c r="I8335" s="194" t="s">
        <v>2634</v>
      </c>
      <c r="J8335" s="193" t="s">
        <v>76</v>
      </c>
    </row>
    <row r="8336" spans="1:10" ht="32.65" customHeight="1" x14ac:dyDescent="0.25">
      <c r="A8336" s="192" t="s">
        <v>2643</v>
      </c>
      <c r="B8336" s="192" t="s">
        <v>2650</v>
      </c>
      <c r="C8336" s="192" t="s">
        <v>2653</v>
      </c>
      <c r="D8336" s="230" t="s">
        <v>2239</v>
      </c>
      <c r="E8336" s="231"/>
      <c r="F8336" s="232"/>
      <c r="G8336" s="192" t="s">
        <v>1</v>
      </c>
      <c r="H8336" s="191">
        <v>1</v>
      </c>
      <c r="I8336" s="190">
        <v>32.405900000000003</v>
      </c>
      <c r="J8336" s="189">
        <v>32.409999999999997</v>
      </c>
    </row>
    <row r="8337" spans="1:10" ht="14.25" customHeight="1" x14ac:dyDescent="0.25">
      <c r="A8337" s="192" t="s">
        <v>2631</v>
      </c>
      <c r="B8337" s="192" t="s">
        <v>2630</v>
      </c>
      <c r="C8337" s="192" t="s">
        <v>2646</v>
      </c>
      <c r="D8337" s="230" t="s">
        <v>2645</v>
      </c>
      <c r="E8337" s="231"/>
      <c r="F8337" s="232"/>
      <c r="G8337" s="192" t="s">
        <v>0</v>
      </c>
      <c r="H8337" s="191">
        <v>0.2484846</v>
      </c>
      <c r="I8337" s="190">
        <v>6.46</v>
      </c>
      <c r="J8337" s="189">
        <v>3.51</v>
      </c>
    </row>
    <row r="8338" spans="1:10" ht="14.25" customHeight="1" x14ac:dyDescent="0.25">
      <c r="A8338" s="239" t="s">
        <v>2627</v>
      </c>
      <c r="B8338" s="240"/>
      <c r="C8338" s="240"/>
      <c r="D8338" s="240"/>
      <c r="E8338" s="241"/>
      <c r="F8338" s="188">
        <v>1.61</v>
      </c>
      <c r="G8338" s="239" t="s">
        <v>2626</v>
      </c>
      <c r="H8338" s="240"/>
      <c r="I8338" s="241"/>
      <c r="J8338" s="188">
        <v>37.799999999999997</v>
      </c>
    </row>
    <row r="8339" spans="1:10" ht="14.25" customHeight="1" x14ac:dyDescent="0.25">
      <c r="A8339" s="239" t="s">
        <v>2625</v>
      </c>
      <c r="B8339" s="240"/>
      <c r="C8339" s="240"/>
      <c r="D8339" s="240"/>
      <c r="E8339" s="241"/>
      <c r="F8339" s="188">
        <v>1.9</v>
      </c>
      <c r="G8339" s="239" t="s">
        <v>2624</v>
      </c>
      <c r="H8339" s="240"/>
      <c r="I8339" s="241"/>
      <c r="J8339" s="188">
        <v>8.49</v>
      </c>
    </row>
    <row r="8340" spans="1:10" ht="14.25" customHeight="1" x14ac:dyDescent="0.25">
      <c r="A8340" s="239" t="s">
        <v>2623</v>
      </c>
      <c r="B8340" s="240"/>
      <c r="C8340" s="240"/>
      <c r="D8340" s="240"/>
      <c r="E8340" s="241"/>
      <c r="F8340" s="188">
        <v>3.51</v>
      </c>
      <c r="G8340" s="239" t="s">
        <v>2622</v>
      </c>
      <c r="H8340" s="240"/>
      <c r="I8340" s="241"/>
      <c r="J8340" s="188">
        <v>46.29</v>
      </c>
    </row>
    <row r="8341" spans="1:10" ht="22.9" customHeight="1" x14ac:dyDescent="0.25">
      <c r="A8341" s="196" t="s">
        <v>1353</v>
      </c>
      <c r="B8341" s="196" t="s">
        <v>2637</v>
      </c>
      <c r="C8341" s="196" t="s">
        <v>2652</v>
      </c>
      <c r="D8341" s="233" t="s">
        <v>1095</v>
      </c>
      <c r="E8341" s="234"/>
      <c r="F8341" s="234"/>
      <c r="G8341" s="234"/>
      <c r="H8341" s="234"/>
      <c r="I8341" s="235"/>
      <c r="J8341" s="196" t="s">
        <v>1</v>
      </c>
    </row>
    <row r="8342" spans="1:10" ht="14.25" customHeight="1" x14ac:dyDescent="0.25">
      <c r="A8342" s="195" t="s">
        <v>74</v>
      </c>
      <c r="B8342" s="195" t="s">
        <v>75</v>
      </c>
      <c r="C8342" s="195" t="s">
        <v>29</v>
      </c>
      <c r="D8342" s="236" t="s">
        <v>30</v>
      </c>
      <c r="E8342" s="237"/>
      <c r="F8342" s="238"/>
      <c r="G8342" s="195" t="s">
        <v>2635</v>
      </c>
      <c r="H8342" s="195" t="s">
        <v>1465</v>
      </c>
      <c r="I8342" s="194" t="s">
        <v>2634</v>
      </c>
      <c r="J8342" s="193" t="s">
        <v>76</v>
      </c>
    </row>
    <row r="8343" spans="1:10" ht="22.9" customHeight="1" x14ac:dyDescent="0.25">
      <c r="A8343" s="192" t="s">
        <v>2643</v>
      </c>
      <c r="B8343" s="192" t="s">
        <v>2650</v>
      </c>
      <c r="C8343" s="192" t="s">
        <v>2651</v>
      </c>
      <c r="D8343" s="230" t="s">
        <v>1802</v>
      </c>
      <c r="E8343" s="231"/>
      <c r="F8343" s="232"/>
      <c r="G8343" s="192" t="s">
        <v>1</v>
      </c>
      <c r="H8343" s="191">
        <v>1</v>
      </c>
      <c r="I8343" s="190">
        <v>1012.683</v>
      </c>
      <c r="J8343" s="189">
        <v>1012.68</v>
      </c>
    </row>
    <row r="8344" spans="1:10" ht="14.25" customHeight="1" x14ac:dyDescent="0.25">
      <c r="A8344" s="192" t="s">
        <v>2643</v>
      </c>
      <c r="B8344" s="192" t="s">
        <v>2650</v>
      </c>
      <c r="C8344" s="192" t="s">
        <v>2649</v>
      </c>
      <c r="D8344" s="230" t="s">
        <v>1840</v>
      </c>
      <c r="E8344" s="231"/>
      <c r="F8344" s="232"/>
      <c r="G8344" s="192" t="s">
        <v>1</v>
      </c>
      <c r="H8344" s="191">
        <v>1</v>
      </c>
      <c r="I8344" s="190">
        <v>769.63909999999998</v>
      </c>
      <c r="J8344" s="189">
        <v>769.64</v>
      </c>
    </row>
    <row r="8345" spans="1:10" ht="14.25" customHeight="1" x14ac:dyDescent="0.25">
      <c r="A8345" s="192" t="s">
        <v>2631</v>
      </c>
      <c r="B8345" s="192" t="s">
        <v>2630</v>
      </c>
      <c r="C8345" s="192" t="s">
        <v>2646</v>
      </c>
      <c r="D8345" s="230" t="s">
        <v>2645</v>
      </c>
      <c r="E8345" s="231"/>
      <c r="F8345" s="232"/>
      <c r="G8345" s="192" t="s">
        <v>0</v>
      </c>
      <c r="H8345" s="191">
        <v>5.6928692999999999</v>
      </c>
      <c r="I8345" s="190">
        <v>6.46</v>
      </c>
      <c r="J8345" s="189">
        <v>80.41</v>
      </c>
    </row>
    <row r="8346" spans="1:10" ht="14.25" customHeight="1" x14ac:dyDescent="0.25">
      <c r="A8346" s="239" t="s">
        <v>2627</v>
      </c>
      <c r="B8346" s="240"/>
      <c r="C8346" s="240"/>
      <c r="D8346" s="240"/>
      <c r="E8346" s="241"/>
      <c r="F8346" s="188">
        <v>36.78</v>
      </c>
      <c r="G8346" s="239" t="s">
        <v>2626</v>
      </c>
      <c r="H8346" s="240"/>
      <c r="I8346" s="241"/>
      <c r="J8346" s="188">
        <v>1905.8</v>
      </c>
    </row>
    <row r="8347" spans="1:10" ht="14.25" customHeight="1" x14ac:dyDescent="0.25">
      <c r="A8347" s="239" t="s">
        <v>2625</v>
      </c>
      <c r="B8347" s="240"/>
      <c r="C8347" s="240"/>
      <c r="D8347" s="240"/>
      <c r="E8347" s="241"/>
      <c r="F8347" s="188">
        <v>43.66</v>
      </c>
      <c r="G8347" s="239" t="s">
        <v>2624</v>
      </c>
      <c r="H8347" s="240"/>
      <c r="I8347" s="241"/>
      <c r="J8347" s="188">
        <v>428.23</v>
      </c>
    </row>
    <row r="8348" spans="1:10" ht="14.25" customHeight="1" x14ac:dyDescent="0.25">
      <c r="A8348" s="239" t="s">
        <v>2623</v>
      </c>
      <c r="B8348" s="240"/>
      <c r="C8348" s="240"/>
      <c r="D8348" s="240"/>
      <c r="E8348" s="241"/>
      <c r="F8348" s="188">
        <v>80.44</v>
      </c>
      <c r="G8348" s="239" t="s">
        <v>2622</v>
      </c>
      <c r="H8348" s="240"/>
      <c r="I8348" s="241"/>
      <c r="J8348" s="188">
        <v>2334.0300000000002</v>
      </c>
    </row>
    <row r="8349" spans="1:10" ht="14.25" customHeight="1" x14ac:dyDescent="0.25">
      <c r="A8349" s="196" t="s">
        <v>1096</v>
      </c>
      <c r="B8349" s="196" t="s">
        <v>2630</v>
      </c>
      <c r="C8349" s="196" t="s">
        <v>2648</v>
      </c>
      <c r="D8349" s="233" t="s">
        <v>1097</v>
      </c>
      <c r="E8349" s="234"/>
      <c r="F8349" s="234"/>
      <c r="G8349" s="234"/>
      <c r="H8349" s="234"/>
      <c r="I8349" s="235"/>
      <c r="J8349" s="196" t="s">
        <v>198</v>
      </c>
    </row>
    <row r="8350" spans="1:10" ht="14.25" customHeight="1" x14ac:dyDescent="0.25">
      <c r="A8350" s="195" t="s">
        <v>74</v>
      </c>
      <c r="B8350" s="195" t="s">
        <v>75</v>
      </c>
      <c r="C8350" s="195" t="s">
        <v>29</v>
      </c>
      <c r="D8350" s="236" t="s">
        <v>30</v>
      </c>
      <c r="E8350" s="237"/>
      <c r="F8350" s="238"/>
      <c r="G8350" s="195" t="s">
        <v>2635</v>
      </c>
      <c r="H8350" s="195" t="s">
        <v>1465</v>
      </c>
      <c r="I8350" s="194" t="s">
        <v>2634</v>
      </c>
      <c r="J8350" s="193" t="s">
        <v>76</v>
      </c>
    </row>
    <row r="8351" spans="1:10" ht="14.25" customHeight="1" x14ac:dyDescent="0.25">
      <c r="A8351" s="192" t="s">
        <v>2631</v>
      </c>
      <c r="B8351" s="192" t="s">
        <v>2630</v>
      </c>
      <c r="C8351" s="192" t="s">
        <v>2646</v>
      </c>
      <c r="D8351" s="230" t="s">
        <v>2645</v>
      </c>
      <c r="E8351" s="231"/>
      <c r="F8351" s="232"/>
      <c r="G8351" s="192" t="s">
        <v>0</v>
      </c>
      <c r="H8351" s="191">
        <v>7.2371500000000005E-2</v>
      </c>
      <c r="I8351" s="190">
        <v>6.46</v>
      </c>
      <c r="J8351" s="189">
        <v>1.02</v>
      </c>
    </row>
    <row r="8352" spans="1:10" ht="14.25" customHeight="1" x14ac:dyDescent="0.25">
      <c r="A8352" s="239" t="s">
        <v>2627</v>
      </c>
      <c r="B8352" s="240"/>
      <c r="C8352" s="240"/>
      <c r="D8352" s="240"/>
      <c r="E8352" s="241"/>
      <c r="F8352" s="188">
        <v>0.47</v>
      </c>
      <c r="G8352" s="239" t="s">
        <v>2626</v>
      </c>
      <c r="H8352" s="240"/>
      <c r="I8352" s="241"/>
      <c r="J8352" s="188">
        <v>1.57</v>
      </c>
    </row>
    <row r="8353" spans="1:10" ht="14.25" customHeight="1" x14ac:dyDescent="0.25">
      <c r="A8353" s="239" t="s">
        <v>2625</v>
      </c>
      <c r="B8353" s="240"/>
      <c r="C8353" s="240"/>
      <c r="D8353" s="240"/>
      <c r="E8353" s="241"/>
      <c r="F8353" s="188">
        <v>0.55000000000000004</v>
      </c>
      <c r="G8353" s="239" t="s">
        <v>2624</v>
      </c>
      <c r="H8353" s="240"/>
      <c r="I8353" s="241"/>
      <c r="J8353" s="188">
        <v>0.35</v>
      </c>
    </row>
    <row r="8354" spans="1:10" ht="14.25" customHeight="1" x14ac:dyDescent="0.25">
      <c r="A8354" s="239" t="s">
        <v>2623</v>
      </c>
      <c r="B8354" s="240"/>
      <c r="C8354" s="240"/>
      <c r="D8354" s="240"/>
      <c r="E8354" s="241"/>
      <c r="F8354" s="188">
        <v>1.02</v>
      </c>
      <c r="G8354" s="239" t="s">
        <v>2622</v>
      </c>
      <c r="H8354" s="240"/>
      <c r="I8354" s="241"/>
      <c r="J8354" s="188">
        <v>1.92</v>
      </c>
    </row>
    <row r="8355" spans="1:10" ht="14.25" customHeight="1" x14ac:dyDescent="0.25">
      <c r="A8355" s="196" t="s">
        <v>1098</v>
      </c>
      <c r="B8355" s="196" t="s">
        <v>2630</v>
      </c>
      <c r="C8355" s="196" t="s">
        <v>2647</v>
      </c>
      <c r="D8355" s="233" t="s">
        <v>1099</v>
      </c>
      <c r="E8355" s="234"/>
      <c r="F8355" s="234"/>
      <c r="G8355" s="234"/>
      <c r="H8355" s="234"/>
      <c r="I8355" s="235"/>
      <c r="J8355" s="196" t="s">
        <v>198</v>
      </c>
    </row>
    <row r="8356" spans="1:10" ht="14.25" customHeight="1" x14ac:dyDescent="0.25">
      <c r="A8356" s="195" t="s">
        <v>74</v>
      </c>
      <c r="B8356" s="195" t="s">
        <v>75</v>
      </c>
      <c r="C8356" s="195" t="s">
        <v>29</v>
      </c>
      <c r="D8356" s="236" t="s">
        <v>30</v>
      </c>
      <c r="E8356" s="237"/>
      <c r="F8356" s="238"/>
      <c r="G8356" s="195" t="s">
        <v>2635</v>
      </c>
      <c r="H8356" s="195" t="s">
        <v>1465</v>
      </c>
      <c r="I8356" s="194" t="s">
        <v>2634</v>
      </c>
      <c r="J8356" s="193" t="s">
        <v>76</v>
      </c>
    </row>
    <row r="8357" spans="1:10" ht="14.25" customHeight="1" x14ac:dyDescent="0.25">
      <c r="A8357" s="192" t="s">
        <v>2631</v>
      </c>
      <c r="B8357" s="192" t="s">
        <v>2630</v>
      </c>
      <c r="C8357" s="192" t="s">
        <v>2646</v>
      </c>
      <c r="D8357" s="230" t="s">
        <v>2645</v>
      </c>
      <c r="E8357" s="231"/>
      <c r="F8357" s="232"/>
      <c r="G8357" s="192" t="s">
        <v>0</v>
      </c>
      <c r="H8357" s="191">
        <v>0.12221170000000001</v>
      </c>
      <c r="I8357" s="190">
        <v>6.46</v>
      </c>
      <c r="J8357" s="189">
        <v>1.73</v>
      </c>
    </row>
    <row r="8358" spans="1:10" ht="14.25" customHeight="1" x14ac:dyDescent="0.25">
      <c r="A8358" s="239" t="s">
        <v>2627</v>
      </c>
      <c r="B8358" s="240"/>
      <c r="C8358" s="240"/>
      <c r="D8358" s="240"/>
      <c r="E8358" s="241"/>
      <c r="F8358" s="188">
        <v>0.79</v>
      </c>
      <c r="G8358" s="239" t="s">
        <v>2626</v>
      </c>
      <c r="H8358" s="240"/>
      <c r="I8358" s="241"/>
      <c r="J8358" s="188">
        <v>2.65</v>
      </c>
    </row>
    <row r="8359" spans="1:10" ht="14.25" customHeight="1" x14ac:dyDescent="0.25">
      <c r="A8359" s="239" t="s">
        <v>2625</v>
      </c>
      <c r="B8359" s="240"/>
      <c r="C8359" s="240"/>
      <c r="D8359" s="240"/>
      <c r="E8359" s="241"/>
      <c r="F8359" s="188">
        <v>0.94</v>
      </c>
      <c r="G8359" s="239" t="s">
        <v>2624</v>
      </c>
      <c r="H8359" s="240"/>
      <c r="I8359" s="241"/>
      <c r="J8359" s="188">
        <v>0.6</v>
      </c>
    </row>
    <row r="8360" spans="1:10" ht="14.25" customHeight="1" x14ac:dyDescent="0.25">
      <c r="A8360" s="239" t="s">
        <v>2623</v>
      </c>
      <c r="B8360" s="240"/>
      <c r="C8360" s="240"/>
      <c r="D8360" s="240"/>
      <c r="E8360" s="241"/>
      <c r="F8360" s="188">
        <v>1.73</v>
      </c>
      <c r="G8360" s="239" t="s">
        <v>2622</v>
      </c>
      <c r="H8360" s="240"/>
      <c r="I8360" s="241"/>
      <c r="J8360" s="188">
        <v>3.25</v>
      </c>
    </row>
    <row r="8361" spans="1:10" ht="14.25" customHeight="1" x14ac:dyDescent="0.25">
      <c r="A8361" s="196" t="s">
        <v>1100</v>
      </c>
      <c r="B8361" s="196" t="s">
        <v>2642</v>
      </c>
      <c r="C8361" s="196" t="s">
        <v>2644</v>
      </c>
      <c r="D8361" s="233" t="s">
        <v>1101</v>
      </c>
      <c r="E8361" s="234"/>
      <c r="F8361" s="234"/>
      <c r="G8361" s="234"/>
      <c r="H8361" s="234"/>
      <c r="I8361" s="235"/>
      <c r="J8361" s="196" t="s">
        <v>1</v>
      </c>
    </row>
    <row r="8362" spans="1:10" ht="14.25" customHeight="1" x14ac:dyDescent="0.25">
      <c r="A8362" s="195" t="s">
        <v>74</v>
      </c>
      <c r="B8362" s="195" t="s">
        <v>75</v>
      </c>
      <c r="C8362" s="195" t="s">
        <v>29</v>
      </c>
      <c r="D8362" s="236" t="s">
        <v>30</v>
      </c>
      <c r="E8362" s="237"/>
      <c r="F8362" s="238"/>
      <c r="G8362" s="195" t="s">
        <v>2635</v>
      </c>
      <c r="H8362" s="195" t="s">
        <v>1465</v>
      </c>
      <c r="I8362" s="194" t="s">
        <v>2634</v>
      </c>
      <c r="J8362" s="193" t="s">
        <v>76</v>
      </c>
    </row>
    <row r="8363" spans="1:10" ht="14.25" customHeight="1" x14ac:dyDescent="0.25">
      <c r="A8363" s="192" t="s">
        <v>2643</v>
      </c>
      <c r="B8363" s="192" t="s">
        <v>2642</v>
      </c>
      <c r="C8363" s="192" t="s">
        <v>1901</v>
      </c>
      <c r="D8363" s="230" t="s">
        <v>1902</v>
      </c>
      <c r="E8363" s="231"/>
      <c r="F8363" s="232"/>
      <c r="G8363" s="192" t="s">
        <v>1</v>
      </c>
      <c r="H8363" s="191">
        <v>1</v>
      </c>
      <c r="I8363" s="190">
        <v>1012.683</v>
      </c>
      <c r="J8363" s="189">
        <v>1012.68</v>
      </c>
    </row>
    <row r="8364" spans="1:10" ht="14.25" customHeight="1" x14ac:dyDescent="0.25">
      <c r="A8364" s="192" t="s">
        <v>2631</v>
      </c>
      <c r="B8364" s="192" t="s">
        <v>2642</v>
      </c>
      <c r="C8364" s="192" t="s">
        <v>2641</v>
      </c>
      <c r="D8364" s="230" t="s">
        <v>2640</v>
      </c>
      <c r="E8364" s="231"/>
      <c r="F8364" s="232"/>
      <c r="G8364" s="192" t="s">
        <v>0</v>
      </c>
      <c r="H8364" s="191">
        <v>1.4430623</v>
      </c>
      <c r="I8364" s="190">
        <v>6.46</v>
      </c>
      <c r="J8364" s="189">
        <v>20.38</v>
      </c>
    </row>
    <row r="8365" spans="1:10" ht="14.25" customHeight="1" x14ac:dyDescent="0.25">
      <c r="A8365" s="192" t="s">
        <v>2631</v>
      </c>
      <c r="B8365" s="192" t="s">
        <v>2630</v>
      </c>
      <c r="C8365" s="192" t="s">
        <v>2639</v>
      </c>
      <c r="D8365" s="230" t="s">
        <v>2638</v>
      </c>
      <c r="E8365" s="231"/>
      <c r="F8365" s="232"/>
      <c r="G8365" s="192" t="s">
        <v>0</v>
      </c>
      <c r="H8365" s="191">
        <v>1.4430623</v>
      </c>
      <c r="I8365" s="190">
        <v>8.93</v>
      </c>
      <c r="J8365" s="189">
        <v>28.18</v>
      </c>
    </row>
    <row r="8366" spans="1:10" ht="14.25" customHeight="1" x14ac:dyDescent="0.25">
      <c r="A8366" s="239" t="s">
        <v>2627</v>
      </c>
      <c r="B8366" s="240"/>
      <c r="C8366" s="240"/>
      <c r="D8366" s="240"/>
      <c r="E8366" s="241"/>
      <c r="F8366" s="188">
        <v>22.21</v>
      </c>
      <c r="G8366" s="239" t="s">
        <v>2626</v>
      </c>
      <c r="H8366" s="240"/>
      <c r="I8366" s="241"/>
      <c r="J8366" s="188">
        <v>1083.6199999999999</v>
      </c>
    </row>
    <row r="8367" spans="1:10" ht="14.25" customHeight="1" x14ac:dyDescent="0.25">
      <c r="A8367" s="239" t="s">
        <v>2625</v>
      </c>
      <c r="B8367" s="240"/>
      <c r="C8367" s="240"/>
      <c r="D8367" s="240"/>
      <c r="E8367" s="241"/>
      <c r="F8367" s="188">
        <v>26.36</v>
      </c>
      <c r="G8367" s="239" t="s">
        <v>2624</v>
      </c>
      <c r="H8367" s="240"/>
      <c r="I8367" s="241"/>
      <c r="J8367" s="188">
        <v>243.49</v>
      </c>
    </row>
    <row r="8368" spans="1:10" ht="14.25" customHeight="1" x14ac:dyDescent="0.25">
      <c r="A8368" s="239" t="s">
        <v>2623</v>
      </c>
      <c r="B8368" s="240"/>
      <c r="C8368" s="240"/>
      <c r="D8368" s="240"/>
      <c r="E8368" s="241"/>
      <c r="F8368" s="188">
        <v>48.57</v>
      </c>
      <c r="G8368" s="239" t="s">
        <v>2622</v>
      </c>
      <c r="H8368" s="240"/>
      <c r="I8368" s="241"/>
      <c r="J8368" s="188">
        <v>1327.11</v>
      </c>
    </row>
    <row r="8369" spans="1:10" ht="14.25" customHeight="1" x14ac:dyDescent="0.25">
      <c r="A8369" s="196" t="s">
        <v>1102</v>
      </c>
      <c r="B8369" s="196" t="s">
        <v>2637</v>
      </c>
      <c r="C8369" s="196" t="s">
        <v>2636</v>
      </c>
      <c r="D8369" s="233" t="s">
        <v>1103</v>
      </c>
      <c r="E8369" s="234"/>
      <c r="F8369" s="234"/>
      <c r="G8369" s="234"/>
      <c r="H8369" s="234"/>
      <c r="I8369" s="235"/>
      <c r="J8369" s="196" t="s">
        <v>1574</v>
      </c>
    </row>
    <row r="8370" spans="1:10" ht="14.25" customHeight="1" x14ac:dyDescent="0.25">
      <c r="A8370" s="195" t="s">
        <v>74</v>
      </c>
      <c r="B8370" s="195" t="s">
        <v>75</v>
      </c>
      <c r="C8370" s="195" t="s">
        <v>29</v>
      </c>
      <c r="D8370" s="236" t="s">
        <v>30</v>
      </c>
      <c r="E8370" s="237"/>
      <c r="F8370" s="238"/>
      <c r="G8370" s="195" t="s">
        <v>2635</v>
      </c>
      <c r="H8370" s="195" t="s">
        <v>1465</v>
      </c>
      <c r="I8370" s="194" t="s">
        <v>2634</v>
      </c>
      <c r="J8370" s="193" t="s">
        <v>76</v>
      </c>
    </row>
    <row r="8371" spans="1:10" ht="14.25" customHeight="1" x14ac:dyDescent="0.25">
      <c r="A8371" s="192" t="s">
        <v>2631</v>
      </c>
      <c r="B8371" s="192" t="s">
        <v>2630</v>
      </c>
      <c r="C8371" s="192" t="s">
        <v>2633</v>
      </c>
      <c r="D8371" s="230" t="s">
        <v>2632</v>
      </c>
      <c r="E8371" s="231"/>
      <c r="F8371" s="232"/>
      <c r="G8371" s="192" t="s">
        <v>0</v>
      </c>
      <c r="H8371" s="191">
        <v>7.8125700000000006E-2</v>
      </c>
      <c r="I8371" s="190">
        <v>11.2</v>
      </c>
      <c r="J8371" s="189">
        <v>1.91</v>
      </c>
    </row>
    <row r="8372" spans="1:10" ht="14.25" customHeight="1" x14ac:dyDescent="0.25">
      <c r="A8372" s="192" t="s">
        <v>2631</v>
      </c>
      <c r="B8372" s="192" t="s">
        <v>2630</v>
      </c>
      <c r="C8372" s="192" t="s">
        <v>2629</v>
      </c>
      <c r="D8372" s="230" t="s">
        <v>2628</v>
      </c>
      <c r="E8372" s="231"/>
      <c r="F8372" s="232"/>
      <c r="G8372" s="192" t="s">
        <v>0</v>
      </c>
      <c r="H8372" s="191">
        <v>5.3906700000000002E-2</v>
      </c>
      <c r="I8372" s="190">
        <v>50.05</v>
      </c>
      <c r="J8372" s="189">
        <v>5.9</v>
      </c>
    </row>
    <row r="8373" spans="1:10" ht="14.25" customHeight="1" x14ac:dyDescent="0.25">
      <c r="A8373" s="239" t="s">
        <v>2627</v>
      </c>
      <c r="B8373" s="240"/>
      <c r="C8373" s="240"/>
      <c r="D8373" s="240"/>
      <c r="E8373" s="241"/>
      <c r="F8373" s="188">
        <v>3.57</v>
      </c>
      <c r="G8373" s="239" t="s">
        <v>2626</v>
      </c>
      <c r="H8373" s="240"/>
      <c r="I8373" s="241"/>
      <c r="J8373" s="188">
        <v>8.1300000000000008</v>
      </c>
    </row>
    <row r="8374" spans="1:10" ht="14.25" customHeight="1" x14ac:dyDescent="0.25">
      <c r="A8374" s="239" t="s">
        <v>2625</v>
      </c>
      <c r="B8374" s="240"/>
      <c r="C8374" s="240"/>
      <c r="D8374" s="240"/>
      <c r="E8374" s="241"/>
      <c r="F8374" s="188">
        <v>4.24</v>
      </c>
      <c r="G8374" s="239" t="s">
        <v>2624</v>
      </c>
      <c r="H8374" s="240"/>
      <c r="I8374" s="241"/>
      <c r="J8374" s="188">
        <v>1.83</v>
      </c>
    </row>
    <row r="8375" spans="1:10" ht="14.25" customHeight="1" x14ac:dyDescent="0.25">
      <c r="A8375" s="239" t="s">
        <v>2623</v>
      </c>
      <c r="B8375" s="240"/>
      <c r="C8375" s="240"/>
      <c r="D8375" s="240"/>
      <c r="E8375" s="241"/>
      <c r="F8375" s="188">
        <v>7.81</v>
      </c>
      <c r="G8375" s="239" t="s">
        <v>2622</v>
      </c>
      <c r="H8375" s="240"/>
      <c r="I8375" s="241"/>
      <c r="J8375" s="188">
        <v>9.9600000000000009</v>
      </c>
    </row>
    <row r="8376" spans="1:10" ht="296.64999999999998" customHeight="1" x14ac:dyDescent="0.25"/>
    <row r="8377" spans="1:10" ht="11.25" customHeight="1" x14ac:dyDescent="0.25">
      <c r="A8377" s="242" t="s">
        <v>2621</v>
      </c>
      <c r="B8377" s="242"/>
      <c r="C8377" s="242"/>
      <c r="D8377" s="242"/>
      <c r="E8377" s="242"/>
      <c r="F8377" s="242"/>
      <c r="G8377" s="242"/>
      <c r="H8377" s="242"/>
      <c r="I8377" s="242"/>
      <c r="J8377" s="242"/>
    </row>
    <row r="8378" spans="1:10" ht="11.25" customHeight="1" x14ac:dyDescent="0.25">
      <c r="A8378" s="242" t="s">
        <v>2620</v>
      </c>
      <c r="B8378" s="242"/>
      <c r="C8378" s="242"/>
      <c r="D8378" s="242"/>
      <c r="E8378" s="242"/>
      <c r="F8378" s="242"/>
      <c r="G8378" s="242"/>
      <c r="H8378" s="242"/>
      <c r="I8378" s="242"/>
      <c r="J8378" s="242"/>
    </row>
    <row r="8379" spans="1:10" ht="11.25" customHeight="1" x14ac:dyDescent="0.25">
      <c r="A8379" s="242" t="s">
        <v>2619</v>
      </c>
      <c r="B8379" s="242"/>
      <c r="C8379" s="242"/>
      <c r="D8379" s="242"/>
      <c r="E8379" s="242"/>
      <c r="F8379" s="242"/>
      <c r="G8379" s="242"/>
      <c r="H8379" s="242"/>
      <c r="I8379" s="242"/>
      <c r="J8379" s="242"/>
    </row>
  </sheetData>
  <mergeCells count="10010">
    <mergeCell ref="D8361:I8361"/>
    <mergeCell ref="D8362:F8362"/>
    <mergeCell ref="D8363:F8363"/>
    <mergeCell ref="D8364:F8364"/>
    <mergeCell ref="D8365:F8365"/>
    <mergeCell ref="A8366:E8366"/>
    <mergeCell ref="G8366:I8366"/>
    <mergeCell ref="G8374:I8374"/>
    <mergeCell ref="A8367:E8367"/>
    <mergeCell ref="G8367:I8367"/>
    <mergeCell ref="A8368:E8368"/>
    <mergeCell ref="G8368:I8368"/>
    <mergeCell ref="D8369:I8369"/>
    <mergeCell ref="D8370:F8370"/>
    <mergeCell ref="A8375:E8375"/>
    <mergeCell ref="G8375:I8375"/>
    <mergeCell ref="A8377:J8377"/>
    <mergeCell ref="A8378:J8378"/>
    <mergeCell ref="A8379:J8379"/>
    <mergeCell ref="D8371:F8371"/>
    <mergeCell ref="D8372:F8372"/>
    <mergeCell ref="A8373:E8373"/>
    <mergeCell ref="G8373:I8373"/>
    <mergeCell ref="A8374:E8374"/>
    <mergeCell ref="A8339:E8339"/>
    <mergeCell ref="G8339:I8339"/>
    <mergeCell ref="A8340:E8340"/>
    <mergeCell ref="G8340:I8340"/>
    <mergeCell ref="D8341:I8341"/>
    <mergeCell ref="D8342:F8342"/>
    <mergeCell ref="D8343:F8343"/>
    <mergeCell ref="D8344:F8344"/>
    <mergeCell ref="D8345:F8345"/>
    <mergeCell ref="A8346:E8346"/>
    <mergeCell ref="G8346:I8346"/>
    <mergeCell ref="A8347:E8347"/>
    <mergeCell ref="G8347:I8347"/>
    <mergeCell ref="A8348:E8348"/>
    <mergeCell ref="G8348:I8348"/>
    <mergeCell ref="D8349:I8349"/>
    <mergeCell ref="D8350:F8350"/>
    <mergeCell ref="D8351:F8351"/>
    <mergeCell ref="A8352:E8352"/>
    <mergeCell ref="G8352:I8352"/>
    <mergeCell ref="A8353:E8353"/>
    <mergeCell ref="G8353:I8353"/>
    <mergeCell ref="A8354:E8354"/>
    <mergeCell ref="G8354:I8354"/>
    <mergeCell ref="D8355:I8355"/>
    <mergeCell ref="D8356:F8356"/>
    <mergeCell ref="D8357:F8357"/>
    <mergeCell ref="A8358:E8358"/>
    <mergeCell ref="G8358:I8358"/>
    <mergeCell ref="A8359:E8359"/>
    <mergeCell ref="G8359:I8359"/>
    <mergeCell ref="A8360:E8360"/>
    <mergeCell ref="G8360:I8360"/>
    <mergeCell ref="A8309:E8309"/>
    <mergeCell ref="G8309:I8309"/>
    <mergeCell ref="D8310:I8310"/>
    <mergeCell ref="D8311:F8311"/>
    <mergeCell ref="D8312:F8312"/>
    <mergeCell ref="D8313:F8313"/>
    <mergeCell ref="D8314:F8314"/>
    <mergeCell ref="D8315:F8315"/>
    <mergeCell ref="A8316:E8316"/>
    <mergeCell ref="G8316:I8316"/>
    <mergeCell ref="A8317:E8317"/>
    <mergeCell ref="G8317:I8317"/>
    <mergeCell ref="A8318:E8318"/>
    <mergeCell ref="G8318:I8318"/>
    <mergeCell ref="A8320:J8320"/>
    <mergeCell ref="A8321:J8321"/>
    <mergeCell ref="A8322:J8322"/>
    <mergeCell ref="A8324:J8324"/>
    <mergeCell ref="B8325:H8325"/>
    <mergeCell ref="B8326:H8326"/>
    <mergeCell ref="B8327:H8327"/>
    <mergeCell ref="I8327:J8327"/>
    <mergeCell ref="A8328:A8332"/>
    <mergeCell ref="B8328:H8331"/>
    <mergeCell ref="I8330:J8330"/>
    <mergeCell ref="B8332:D8332"/>
    <mergeCell ref="E8332:H8332"/>
    <mergeCell ref="B8333:J8333"/>
    <mergeCell ref="D8334:I8334"/>
    <mergeCell ref="D8335:F8335"/>
    <mergeCell ref="D8336:F8336"/>
    <mergeCell ref="D8337:F8337"/>
    <mergeCell ref="A8338:E8338"/>
    <mergeCell ref="G8338:I8338"/>
    <mergeCell ref="A8285:E8285"/>
    <mergeCell ref="G8285:I8285"/>
    <mergeCell ref="A8286:E8286"/>
    <mergeCell ref="G8286:I8286"/>
    <mergeCell ref="D8287:I8287"/>
    <mergeCell ref="D8288:F8288"/>
    <mergeCell ref="D8289:F8289"/>
    <mergeCell ref="D8290:F8290"/>
    <mergeCell ref="A8291:E8291"/>
    <mergeCell ref="G8291:I8291"/>
    <mergeCell ref="A8292:E8292"/>
    <mergeCell ref="G8292:I8292"/>
    <mergeCell ref="A8293:E8293"/>
    <mergeCell ref="G8293:I8293"/>
    <mergeCell ref="D8294:I8294"/>
    <mergeCell ref="D8295:F8295"/>
    <mergeCell ref="D8296:F8296"/>
    <mergeCell ref="D8297:F8297"/>
    <mergeCell ref="A8298:E8298"/>
    <mergeCell ref="G8298:I8298"/>
    <mergeCell ref="A8299:E8299"/>
    <mergeCell ref="G8299:I8299"/>
    <mergeCell ref="A8300:E8300"/>
    <mergeCell ref="G8300:I8300"/>
    <mergeCell ref="D8301:I8301"/>
    <mergeCell ref="D8302:F8302"/>
    <mergeCell ref="D8303:F8303"/>
    <mergeCell ref="D8304:F8304"/>
    <mergeCell ref="D8305:F8305"/>
    <mergeCell ref="D8306:F8306"/>
    <mergeCell ref="A8307:E8307"/>
    <mergeCell ref="G8307:I8307"/>
    <mergeCell ref="A8308:E8308"/>
    <mergeCell ref="G8308:I8308"/>
    <mergeCell ref="B8258:J8258"/>
    <mergeCell ref="D8259:F8259"/>
    <mergeCell ref="D8260:F8260"/>
    <mergeCell ref="D8261:F8261"/>
    <mergeCell ref="D8262:F8262"/>
    <mergeCell ref="D8263:F8263"/>
    <mergeCell ref="D8264:F8264"/>
    <mergeCell ref="D8265:F8265"/>
    <mergeCell ref="D8266:F8266"/>
    <mergeCell ref="D8267:F8267"/>
    <mergeCell ref="D8268:F8268"/>
    <mergeCell ref="A8269:E8269"/>
    <mergeCell ref="G8269:I8269"/>
    <mergeCell ref="A8270:E8270"/>
    <mergeCell ref="G8270:I8270"/>
    <mergeCell ref="A8271:E8271"/>
    <mergeCell ref="G8271:I8271"/>
    <mergeCell ref="D8272:I8272"/>
    <mergeCell ref="D8273:F8273"/>
    <mergeCell ref="D8274:F8274"/>
    <mergeCell ref="D8275:F8275"/>
    <mergeCell ref="D8276:F8276"/>
    <mergeCell ref="A8277:E8277"/>
    <mergeCell ref="G8277:I8277"/>
    <mergeCell ref="A8278:E8278"/>
    <mergeCell ref="G8278:I8278"/>
    <mergeCell ref="A8279:E8279"/>
    <mergeCell ref="G8279:I8279"/>
    <mergeCell ref="D8280:I8280"/>
    <mergeCell ref="D8281:F8281"/>
    <mergeCell ref="D8282:F8282"/>
    <mergeCell ref="D8283:F8283"/>
    <mergeCell ref="A8284:E8284"/>
    <mergeCell ref="G8284:I8284"/>
    <mergeCell ref="D8229:F8229"/>
    <mergeCell ref="A8230:E8230"/>
    <mergeCell ref="G8230:I8230"/>
    <mergeCell ref="A8231:E8231"/>
    <mergeCell ref="G8231:I8231"/>
    <mergeCell ref="A8232:E8232"/>
    <mergeCell ref="G8232:I8232"/>
    <mergeCell ref="D8233:I8233"/>
    <mergeCell ref="D8234:F8234"/>
    <mergeCell ref="D8235:F8235"/>
    <mergeCell ref="D8236:F8236"/>
    <mergeCell ref="D8237:F8237"/>
    <mergeCell ref="A8238:E8238"/>
    <mergeCell ref="G8238:I8238"/>
    <mergeCell ref="A8239:E8239"/>
    <mergeCell ref="G8239:I8239"/>
    <mergeCell ref="A8240:E8240"/>
    <mergeCell ref="G8240:I8240"/>
    <mergeCell ref="D8241:I8241"/>
    <mergeCell ref="D8242:F8242"/>
    <mergeCell ref="D8243:F8243"/>
    <mergeCell ref="A8245:J8245"/>
    <mergeCell ref="A8246:J8246"/>
    <mergeCell ref="A8247:J8247"/>
    <mergeCell ref="A8249:J8249"/>
    <mergeCell ref="B8250:H8250"/>
    <mergeCell ref="B8251:H8251"/>
    <mergeCell ref="B8252:H8252"/>
    <mergeCell ref="I8252:J8252"/>
    <mergeCell ref="A8253:A8257"/>
    <mergeCell ref="B8253:H8256"/>
    <mergeCell ref="I8255:J8255"/>
    <mergeCell ref="B8257:D8257"/>
    <mergeCell ref="E8257:H8257"/>
    <mergeCell ref="A8204:E8204"/>
    <mergeCell ref="G8204:I8204"/>
    <mergeCell ref="A8205:E8205"/>
    <mergeCell ref="G8205:I8205"/>
    <mergeCell ref="D8206:I8206"/>
    <mergeCell ref="D8207:F8207"/>
    <mergeCell ref="D8208:F8208"/>
    <mergeCell ref="D8209:F8209"/>
    <mergeCell ref="D8210:F8210"/>
    <mergeCell ref="D8211:F8211"/>
    <mergeCell ref="D8212:F8212"/>
    <mergeCell ref="A8213:E8213"/>
    <mergeCell ref="G8213:I8213"/>
    <mergeCell ref="A8214:E8214"/>
    <mergeCell ref="G8214:I8214"/>
    <mergeCell ref="A8215:E8215"/>
    <mergeCell ref="G8215:I8215"/>
    <mergeCell ref="D8216:I8216"/>
    <mergeCell ref="D8217:F8217"/>
    <mergeCell ref="D8218:F8218"/>
    <mergeCell ref="A8219:E8219"/>
    <mergeCell ref="G8219:I8219"/>
    <mergeCell ref="A8220:E8220"/>
    <mergeCell ref="G8220:I8220"/>
    <mergeCell ref="A8221:E8221"/>
    <mergeCell ref="G8221:I8221"/>
    <mergeCell ref="D8222:I8222"/>
    <mergeCell ref="D8223:F8223"/>
    <mergeCell ref="D8224:F8224"/>
    <mergeCell ref="D8225:F8225"/>
    <mergeCell ref="D8226:F8226"/>
    <mergeCell ref="D8227:F8227"/>
    <mergeCell ref="D8228:F8228"/>
    <mergeCell ref="A8172:J8172"/>
    <mergeCell ref="A8174:J8174"/>
    <mergeCell ref="B8175:H8175"/>
    <mergeCell ref="B8176:H8176"/>
    <mergeCell ref="B8177:H8177"/>
    <mergeCell ref="I8177:J8177"/>
    <mergeCell ref="A8178:A8182"/>
    <mergeCell ref="B8178:H8181"/>
    <mergeCell ref="I8180:J8180"/>
    <mergeCell ref="B8182:D8182"/>
    <mergeCell ref="E8182:H8182"/>
    <mergeCell ref="B8183:J8183"/>
    <mergeCell ref="D8184:F8184"/>
    <mergeCell ref="D8185:F8185"/>
    <mergeCell ref="D8186:F8186"/>
    <mergeCell ref="D8187:F8187"/>
    <mergeCell ref="D8188:F8188"/>
    <mergeCell ref="D8189:F8189"/>
    <mergeCell ref="D8190:F8190"/>
    <mergeCell ref="D8191:F8191"/>
    <mergeCell ref="D8192:F8192"/>
    <mergeCell ref="D8193:F8193"/>
    <mergeCell ref="D8194:F8194"/>
    <mergeCell ref="D8195:F8195"/>
    <mergeCell ref="D8196:F8196"/>
    <mergeCell ref="D8197:F8197"/>
    <mergeCell ref="D8198:F8198"/>
    <mergeCell ref="D8199:F8199"/>
    <mergeCell ref="D8200:F8200"/>
    <mergeCell ref="D8201:F8201"/>
    <mergeCell ref="D8202:F8202"/>
    <mergeCell ref="A8203:E8203"/>
    <mergeCell ref="G8203:I8203"/>
    <mergeCell ref="D8141:F8141"/>
    <mergeCell ref="D8142:F8142"/>
    <mergeCell ref="D8143:F8143"/>
    <mergeCell ref="D8144:F8144"/>
    <mergeCell ref="D8145:F8145"/>
    <mergeCell ref="D8146:F8146"/>
    <mergeCell ref="D8147:F8147"/>
    <mergeCell ref="D8148:F8148"/>
    <mergeCell ref="D8149:F8149"/>
    <mergeCell ref="D8150:F8150"/>
    <mergeCell ref="D8151:F8151"/>
    <mergeCell ref="D8152:F8152"/>
    <mergeCell ref="D8153:F8153"/>
    <mergeCell ref="D8154:F8154"/>
    <mergeCell ref="D8155:F8155"/>
    <mergeCell ref="D8156:F8156"/>
    <mergeCell ref="D8157:F8157"/>
    <mergeCell ref="D8158:F8158"/>
    <mergeCell ref="D8159:F8159"/>
    <mergeCell ref="A8160:E8160"/>
    <mergeCell ref="G8160:I8160"/>
    <mergeCell ref="A8161:E8161"/>
    <mergeCell ref="G8161:I8161"/>
    <mergeCell ref="A8162:E8162"/>
    <mergeCell ref="G8162:I8162"/>
    <mergeCell ref="D8163:I8163"/>
    <mergeCell ref="D8164:F8164"/>
    <mergeCell ref="D8165:F8165"/>
    <mergeCell ref="D8166:F8166"/>
    <mergeCell ref="D8167:F8167"/>
    <mergeCell ref="D8168:F8168"/>
    <mergeCell ref="A8170:J8170"/>
    <mergeCell ref="A8171:J8171"/>
    <mergeCell ref="B8111:J8111"/>
    <mergeCell ref="D8112:F8112"/>
    <mergeCell ref="D8113:F8113"/>
    <mergeCell ref="D8114:F8114"/>
    <mergeCell ref="D8115:F8115"/>
    <mergeCell ref="D8116:F8116"/>
    <mergeCell ref="D8117:F8117"/>
    <mergeCell ref="D8118:F8118"/>
    <mergeCell ref="D8119:F8119"/>
    <mergeCell ref="D8120:F8120"/>
    <mergeCell ref="A8121:E8121"/>
    <mergeCell ref="G8121:I8121"/>
    <mergeCell ref="A8122:E8122"/>
    <mergeCell ref="G8122:I8122"/>
    <mergeCell ref="A8123:E8123"/>
    <mergeCell ref="G8123:I8123"/>
    <mergeCell ref="D8124:I8124"/>
    <mergeCell ref="D8125:F8125"/>
    <mergeCell ref="D8126:F8126"/>
    <mergeCell ref="D8127:F8127"/>
    <mergeCell ref="D8128:F8128"/>
    <mergeCell ref="D8129:F8129"/>
    <mergeCell ref="D8130:F8130"/>
    <mergeCell ref="D8131:F8131"/>
    <mergeCell ref="D8132:F8132"/>
    <mergeCell ref="D8133:F8133"/>
    <mergeCell ref="D8134:F8134"/>
    <mergeCell ref="D8135:F8135"/>
    <mergeCell ref="D8136:F8136"/>
    <mergeCell ref="D8137:F8137"/>
    <mergeCell ref="D8138:F8138"/>
    <mergeCell ref="D8139:F8139"/>
    <mergeCell ref="D8140:F8140"/>
    <mergeCell ref="D8076:I8076"/>
    <mergeCell ref="D8077:F8077"/>
    <mergeCell ref="D8078:F8078"/>
    <mergeCell ref="D8079:F8079"/>
    <mergeCell ref="D8080:F8080"/>
    <mergeCell ref="D8081:F8081"/>
    <mergeCell ref="A8082:E8082"/>
    <mergeCell ref="G8082:I8082"/>
    <mergeCell ref="A8083:E8083"/>
    <mergeCell ref="G8083:I8083"/>
    <mergeCell ref="A8084:E8084"/>
    <mergeCell ref="G8084:I8084"/>
    <mergeCell ref="D8085:I8085"/>
    <mergeCell ref="D8086:F8086"/>
    <mergeCell ref="D8087:F8087"/>
    <mergeCell ref="D8088:F8088"/>
    <mergeCell ref="D8089:F8089"/>
    <mergeCell ref="D8090:F8090"/>
    <mergeCell ref="D8091:F8091"/>
    <mergeCell ref="D8092:F8092"/>
    <mergeCell ref="D8093:F8093"/>
    <mergeCell ref="D8094:F8094"/>
    <mergeCell ref="D8095:F8095"/>
    <mergeCell ref="D8096:F8096"/>
    <mergeCell ref="A8098:J8098"/>
    <mergeCell ref="A8099:J8099"/>
    <mergeCell ref="A8100:J8100"/>
    <mergeCell ref="A8102:J8102"/>
    <mergeCell ref="B8103:H8103"/>
    <mergeCell ref="B8104:H8104"/>
    <mergeCell ref="B8105:H8105"/>
    <mergeCell ref="I8105:J8105"/>
    <mergeCell ref="A8106:A8110"/>
    <mergeCell ref="B8106:H8109"/>
    <mergeCell ref="I8108:J8108"/>
    <mergeCell ref="B8110:D8110"/>
    <mergeCell ref="E8110:H8110"/>
    <mergeCell ref="D8052:F8052"/>
    <mergeCell ref="A8053:E8053"/>
    <mergeCell ref="G8053:I8053"/>
    <mergeCell ref="A8054:E8054"/>
    <mergeCell ref="G8054:I8054"/>
    <mergeCell ref="A8055:E8055"/>
    <mergeCell ref="G8055:I8055"/>
    <mergeCell ref="D8056:I8056"/>
    <mergeCell ref="D8057:F8057"/>
    <mergeCell ref="D8058:F8058"/>
    <mergeCell ref="D8059:F8059"/>
    <mergeCell ref="D8060:F8060"/>
    <mergeCell ref="D8061:F8061"/>
    <mergeCell ref="D8062:F8062"/>
    <mergeCell ref="D8063:F8063"/>
    <mergeCell ref="A8064:E8064"/>
    <mergeCell ref="G8064:I8064"/>
    <mergeCell ref="A8065:E8065"/>
    <mergeCell ref="G8065:I8065"/>
    <mergeCell ref="A8066:E8066"/>
    <mergeCell ref="G8066:I8066"/>
    <mergeCell ref="D8067:I8067"/>
    <mergeCell ref="D8068:F8068"/>
    <mergeCell ref="D8069:F8069"/>
    <mergeCell ref="D8070:F8070"/>
    <mergeCell ref="D8071:F8071"/>
    <mergeCell ref="D8072:F8072"/>
    <mergeCell ref="A8073:E8073"/>
    <mergeCell ref="G8073:I8073"/>
    <mergeCell ref="A8074:E8074"/>
    <mergeCell ref="G8074:I8074"/>
    <mergeCell ref="A8075:E8075"/>
    <mergeCell ref="G8075:I8075"/>
    <mergeCell ref="B8026:H8026"/>
    <mergeCell ref="I8026:J8026"/>
    <mergeCell ref="A8027:A8031"/>
    <mergeCell ref="B8027:H8030"/>
    <mergeCell ref="I8029:J8029"/>
    <mergeCell ref="B8031:D8031"/>
    <mergeCell ref="E8031:H8031"/>
    <mergeCell ref="B8032:J8032"/>
    <mergeCell ref="A8033:E8033"/>
    <mergeCell ref="G8033:I8033"/>
    <mergeCell ref="A8034:E8034"/>
    <mergeCell ref="G8034:I8034"/>
    <mergeCell ref="A8035:E8035"/>
    <mergeCell ref="G8035:I8035"/>
    <mergeCell ref="D8036:I8036"/>
    <mergeCell ref="D8037:F8037"/>
    <mergeCell ref="D8038:F8038"/>
    <mergeCell ref="D8039:F8039"/>
    <mergeCell ref="D8040:F8040"/>
    <mergeCell ref="D8041:F8041"/>
    <mergeCell ref="A8042:E8042"/>
    <mergeCell ref="G8042:I8042"/>
    <mergeCell ref="A8043:E8043"/>
    <mergeCell ref="G8043:I8043"/>
    <mergeCell ref="A8044:E8044"/>
    <mergeCell ref="G8044:I8044"/>
    <mergeCell ref="D8045:I8045"/>
    <mergeCell ref="D8046:F8046"/>
    <mergeCell ref="D8047:F8047"/>
    <mergeCell ref="D8048:F8048"/>
    <mergeCell ref="D8049:F8049"/>
    <mergeCell ref="D8050:F8050"/>
    <mergeCell ref="D8051:F8051"/>
    <mergeCell ref="D7997:F7997"/>
    <mergeCell ref="A7998:E7998"/>
    <mergeCell ref="G7998:I7998"/>
    <mergeCell ref="A7999:E7999"/>
    <mergeCell ref="G7999:I7999"/>
    <mergeCell ref="A8000:E8000"/>
    <mergeCell ref="G8000:I8000"/>
    <mergeCell ref="D8001:I8001"/>
    <mergeCell ref="D8002:F8002"/>
    <mergeCell ref="D8003:F8003"/>
    <mergeCell ref="D8004:F8004"/>
    <mergeCell ref="D8005:F8005"/>
    <mergeCell ref="D8006:F8006"/>
    <mergeCell ref="A8007:E8007"/>
    <mergeCell ref="G8007:I8007"/>
    <mergeCell ref="A8008:E8008"/>
    <mergeCell ref="G8008:I8008"/>
    <mergeCell ref="A8009:E8009"/>
    <mergeCell ref="G8009:I8009"/>
    <mergeCell ref="D8010:I8010"/>
    <mergeCell ref="D8011:F8011"/>
    <mergeCell ref="D8012:F8012"/>
    <mergeCell ref="D8013:F8013"/>
    <mergeCell ref="D8014:F8014"/>
    <mergeCell ref="D8015:F8015"/>
    <mergeCell ref="D8016:F8016"/>
    <mergeCell ref="D8017:F8017"/>
    <mergeCell ref="A8019:J8019"/>
    <mergeCell ref="A8020:J8020"/>
    <mergeCell ref="A8021:J8021"/>
    <mergeCell ref="A8023:J8023"/>
    <mergeCell ref="B8024:H8024"/>
    <mergeCell ref="B8025:H8025"/>
    <mergeCell ref="D7970:I7970"/>
    <mergeCell ref="D7971:F7971"/>
    <mergeCell ref="D7972:F7972"/>
    <mergeCell ref="D7973:F7973"/>
    <mergeCell ref="D7974:F7974"/>
    <mergeCell ref="D7975:F7975"/>
    <mergeCell ref="A7976:E7976"/>
    <mergeCell ref="G7976:I7976"/>
    <mergeCell ref="A7977:E7977"/>
    <mergeCell ref="G7977:I7977"/>
    <mergeCell ref="A7978:E7978"/>
    <mergeCell ref="G7978:I7978"/>
    <mergeCell ref="D7979:I7979"/>
    <mergeCell ref="D7980:F7980"/>
    <mergeCell ref="D7981:F7981"/>
    <mergeCell ref="D7982:F7982"/>
    <mergeCell ref="D7983:F7983"/>
    <mergeCell ref="D7984:F7984"/>
    <mergeCell ref="D7985:F7985"/>
    <mergeCell ref="D7986:F7986"/>
    <mergeCell ref="A7987:E7987"/>
    <mergeCell ref="G7987:I7987"/>
    <mergeCell ref="A7988:E7988"/>
    <mergeCell ref="G7988:I7988"/>
    <mergeCell ref="A7989:E7989"/>
    <mergeCell ref="G7989:I7989"/>
    <mergeCell ref="D7990:I7990"/>
    <mergeCell ref="D7991:F7991"/>
    <mergeCell ref="D7992:F7992"/>
    <mergeCell ref="D7993:F7993"/>
    <mergeCell ref="D7994:F7994"/>
    <mergeCell ref="D7995:F7995"/>
    <mergeCell ref="D7996:F7996"/>
    <mergeCell ref="A7943:J7943"/>
    <mergeCell ref="A7945:J7945"/>
    <mergeCell ref="B7946:H7946"/>
    <mergeCell ref="B7947:H7947"/>
    <mergeCell ref="B7948:H7948"/>
    <mergeCell ref="I7948:J7948"/>
    <mergeCell ref="A7949:A7953"/>
    <mergeCell ref="B7949:H7952"/>
    <mergeCell ref="I7951:J7951"/>
    <mergeCell ref="B7953:D7953"/>
    <mergeCell ref="E7953:H7953"/>
    <mergeCell ref="B7954:J7954"/>
    <mergeCell ref="D7955:F7955"/>
    <mergeCell ref="A7956:E7956"/>
    <mergeCell ref="G7956:I7956"/>
    <mergeCell ref="A7957:E7957"/>
    <mergeCell ref="G7957:I7957"/>
    <mergeCell ref="A7958:E7958"/>
    <mergeCell ref="G7958:I7958"/>
    <mergeCell ref="D7959:I7959"/>
    <mergeCell ref="D7960:F7960"/>
    <mergeCell ref="D7961:F7961"/>
    <mergeCell ref="D7962:F7962"/>
    <mergeCell ref="D7963:F7963"/>
    <mergeCell ref="D7964:F7964"/>
    <mergeCell ref="D7965:F7965"/>
    <mergeCell ref="D7966:F7966"/>
    <mergeCell ref="A7967:E7967"/>
    <mergeCell ref="G7967:I7967"/>
    <mergeCell ref="A7968:E7968"/>
    <mergeCell ref="G7968:I7968"/>
    <mergeCell ref="A7969:E7969"/>
    <mergeCell ref="G7969:I7969"/>
    <mergeCell ref="D7915:I7915"/>
    <mergeCell ref="D7916:F7916"/>
    <mergeCell ref="D7917:F7917"/>
    <mergeCell ref="D7918:F7918"/>
    <mergeCell ref="D7919:F7919"/>
    <mergeCell ref="D7920:F7920"/>
    <mergeCell ref="D7921:F7921"/>
    <mergeCell ref="D7922:F7922"/>
    <mergeCell ref="A7923:E7923"/>
    <mergeCell ref="G7923:I7923"/>
    <mergeCell ref="A7924:E7924"/>
    <mergeCell ref="G7924:I7924"/>
    <mergeCell ref="A7925:E7925"/>
    <mergeCell ref="G7925:I7925"/>
    <mergeCell ref="D7926:I7926"/>
    <mergeCell ref="D7927:F7927"/>
    <mergeCell ref="D7928:F7928"/>
    <mergeCell ref="D7929:F7929"/>
    <mergeCell ref="D7930:F7930"/>
    <mergeCell ref="D7931:F7931"/>
    <mergeCell ref="A7932:E7932"/>
    <mergeCell ref="G7932:I7932"/>
    <mergeCell ref="A7933:E7933"/>
    <mergeCell ref="G7933:I7933"/>
    <mergeCell ref="A7934:E7934"/>
    <mergeCell ref="G7934:I7934"/>
    <mergeCell ref="D7935:I7935"/>
    <mergeCell ref="D7936:F7936"/>
    <mergeCell ref="D7937:F7937"/>
    <mergeCell ref="D7938:F7938"/>
    <mergeCell ref="D7939:F7939"/>
    <mergeCell ref="A7941:J7941"/>
    <mergeCell ref="A7942:J7942"/>
    <mergeCell ref="D7887:F7887"/>
    <mergeCell ref="D7888:F7888"/>
    <mergeCell ref="D7889:F7889"/>
    <mergeCell ref="D7890:F7890"/>
    <mergeCell ref="D7891:F7891"/>
    <mergeCell ref="D7892:F7892"/>
    <mergeCell ref="D7893:F7893"/>
    <mergeCell ref="D7894:F7894"/>
    <mergeCell ref="D7895:F7895"/>
    <mergeCell ref="D7896:F7896"/>
    <mergeCell ref="D7897:F7897"/>
    <mergeCell ref="D7898:F7898"/>
    <mergeCell ref="D7899:F7899"/>
    <mergeCell ref="D7900:F7900"/>
    <mergeCell ref="D7901:F7901"/>
    <mergeCell ref="A7902:E7902"/>
    <mergeCell ref="G7902:I7902"/>
    <mergeCell ref="A7903:E7903"/>
    <mergeCell ref="G7903:I7903"/>
    <mergeCell ref="A7904:E7904"/>
    <mergeCell ref="G7904:I7904"/>
    <mergeCell ref="D7905:I7905"/>
    <mergeCell ref="D7906:F7906"/>
    <mergeCell ref="D7907:F7907"/>
    <mergeCell ref="D7908:F7908"/>
    <mergeCell ref="D7909:F7909"/>
    <mergeCell ref="D7910:F7910"/>
    <mergeCell ref="D7911:F7911"/>
    <mergeCell ref="A7912:E7912"/>
    <mergeCell ref="G7912:I7912"/>
    <mergeCell ref="A7913:E7913"/>
    <mergeCell ref="G7913:I7913"/>
    <mergeCell ref="A7914:E7914"/>
    <mergeCell ref="G7914:I7914"/>
    <mergeCell ref="A7857:E7857"/>
    <mergeCell ref="G7857:I7857"/>
    <mergeCell ref="D7858:I7858"/>
    <mergeCell ref="D7859:F7859"/>
    <mergeCell ref="D7860:F7860"/>
    <mergeCell ref="A7862:J7862"/>
    <mergeCell ref="A7863:J7863"/>
    <mergeCell ref="A7864:J7864"/>
    <mergeCell ref="A7866:J7866"/>
    <mergeCell ref="B7867:H7867"/>
    <mergeCell ref="B7868:H7868"/>
    <mergeCell ref="B7869:H7869"/>
    <mergeCell ref="I7869:J7869"/>
    <mergeCell ref="A7870:A7874"/>
    <mergeCell ref="B7870:H7873"/>
    <mergeCell ref="I7872:J7872"/>
    <mergeCell ref="B7874:D7874"/>
    <mergeCell ref="E7874:H7874"/>
    <mergeCell ref="B7875:J7875"/>
    <mergeCell ref="D7876:F7876"/>
    <mergeCell ref="D7877:F7877"/>
    <mergeCell ref="A7878:E7878"/>
    <mergeCell ref="G7878:I7878"/>
    <mergeCell ref="A7879:E7879"/>
    <mergeCell ref="G7879:I7879"/>
    <mergeCell ref="A7880:E7880"/>
    <mergeCell ref="G7880:I7880"/>
    <mergeCell ref="D7881:I7881"/>
    <mergeCell ref="D7882:F7882"/>
    <mergeCell ref="D7883:F7883"/>
    <mergeCell ref="D7884:F7884"/>
    <mergeCell ref="D7885:F7885"/>
    <mergeCell ref="D7886:F7886"/>
    <mergeCell ref="D7832:F7832"/>
    <mergeCell ref="D7833:F7833"/>
    <mergeCell ref="D7834:F7834"/>
    <mergeCell ref="A7835:E7835"/>
    <mergeCell ref="G7835:I7835"/>
    <mergeCell ref="A7836:E7836"/>
    <mergeCell ref="G7836:I7836"/>
    <mergeCell ref="A7837:E7837"/>
    <mergeCell ref="G7837:I7837"/>
    <mergeCell ref="D7838:I7838"/>
    <mergeCell ref="D7839:F7839"/>
    <mergeCell ref="D7840:F7840"/>
    <mergeCell ref="D7841:F7841"/>
    <mergeCell ref="D7842:F7842"/>
    <mergeCell ref="D7843:F7843"/>
    <mergeCell ref="A7844:E7844"/>
    <mergeCell ref="G7844:I7844"/>
    <mergeCell ref="A7845:E7845"/>
    <mergeCell ref="G7845:I7845"/>
    <mergeCell ref="A7846:E7846"/>
    <mergeCell ref="G7846:I7846"/>
    <mergeCell ref="D7847:I7847"/>
    <mergeCell ref="D7848:F7848"/>
    <mergeCell ref="D7849:F7849"/>
    <mergeCell ref="D7850:F7850"/>
    <mergeCell ref="D7851:F7851"/>
    <mergeCell ref="D7852:F7852"/>
    <mergeCell ref="D7853:F7853"/>
    <mergeCell ref="D7854:F7854"/>
    <mergeCell ref="A7855:E7855"/>
    <mergeCell ref="G7855:I7855"/>
    <mergeCell ref="A7856:E7856"/>
    <mergeCell ref="G7856:I7856"/>
    <mergeCell ref="D7805:I7805"/>
    <mergeCell ref="D7806:F7806"/>
    <mergeCell ref="D7807:F7807"/>
    <mergeCell ref="D7808:F7808"/>
    <mergeCell ref="D7809:F7809"/>
    <mergeCell ref="D7810:F7810"/>
    <mergeCell ref="D7811:F7811"/>
    <mergeCell ref="D7812:F7812"/>
    <mergeCell ref="A7813:E7813"/>
    <mergeCell ref="G7813:I7813"/>
    <mergeCell ref="A7814:E7814"/>
    <mergeCell ref="G7814:I7814"/>
    <mergeCell ref="A7815:E7815"/>
    <mergeCell ref="G7815:I7815"/>
    <mergeCell ref="D7816:I7816"/>
    <mergeCell ref="D7817:F7817"/>
    <mergeCell ref="D7818:F7818"/>
    <mergeCell ref="D7819:F7819"/>
    <mergeCell ref="D7820:F7820"/>
    <mergeCell ref="D7821:F7821"/>
    <mergeCell ref="D7822:F7822"/>
    <mergeCell ref="D7823:F7823"/>
    <mergeCell ref="A7824:E7824"/>
    <mergeCell ref="G7824:I7824"/>
    <mergeCell ref="A7825:E7825"/>
    <mergeCell ref="G7825:I7825"/>
    <mergeCell ref="A7826:E7826"/>
    <mergeCell ref="G7826:I7826"/>
    <mergeCell ref="D7827:I7827"/>
    <mergeCell ref="D7828:F7828"/>
    <mergeCell ref="D7829:F7829"/>
    <mergeCell ref="D7830:F7830"/>
    <mergeCell ref="D7831:F7831"/>
    <mergeCell ref="D7777:F7777"/>
    <mergeCell ref="A7778:E7778"/>
    <mergeCell ref="G7778:I7778"/>
    <mergeCell ref="A7779:E7779"/>
    <mergeCell ref="G7779:I7779"/>
    <mergeCell ref="A7780:E7780"/>
    <mergeCell ref="G7780:I7780"/>
    <mergeCell ref="D7781:I7781"/>
    <mergeCell ref="A7783:J7783"/>
    <mergeCell ref="A7784:J7784"/>
    <mergeCell ref="A7785:J7785"/>
    <mergeCell ref="A7787:J7787"/>
    <mergeCell ref="B7788:H7788"/>
    <mergeCell ref="B7789:H7789"/>
    <mergeCell ref="B7790:H7790"/>
    <mergeCell ref="I7790:J7790"/>
    <mergeCell ref="A7791:A7795"/>
    <mergeCell ref="B7791:H7794"/>
    <mergeCell ref="I7793:J7793"/>
    <mergeCell ref="B7795:D7795"/>
    <mergeCell ref="E7795:H7795"/>
    <mergeCell ref="B7796:J7796"/>
    <mergeCell ref="D7797:F7797"/>
    <mergeCell ref="D7798:F7798"/>
    <mergeCell ref="D7799:F7799"/>
    <mergeCell ref="D7800:F7800"/>
    <mergeCell ref="D7801:F7801"/>
    <mergeCell ref="A7802:E7802"/>
    <mergeCell ref="G7802:I7802"/>
    <mergeCell ref="A7803:E7803"/>
    <mergeCell ref="G7803:I7803"/>
    <mergeCell ref="A7804:E7804"/>
    <mergeCell ref="G7804:I7804"/>
    <mergeCell ref="D7750:I7750"/>
    <mergeCell ref="D7751:F7751"/>
    <mergeCell ref="D7752:F7752"/>
    <mergeCell ref="D7753:F7753"/>
    <mergeCell ref="D7754:F7754"/>
    <mergeCell ref="D7755:F7755"/>
    <mergeCell ref="D7756:F7756"/>
    <mergeCell ref="D7757:F7757"/>
    <mergeCell ref="A7758:E7758"/>
    <mergeCell ref="G7758:I7758"/>
    <mergeCell ref="A7759:E7759"/>
    <mergeCell ref="G7759:I7759"/>
    <mergeCell ref="A7760:E7760"/>
    <mergeCell ref="G7760:I7760"/>
    <mergeCell ref="D7761:I7761"/>
    <mergeCell ref="D7762:F7762"/>
    <mergeCell ref="D7763:F7763"/>
    <mergeCell ref="D7764:F7764"/>
    <mergeCell ref="D7765:F7765"/>
    <mergeCell ref="D7766:F7766"/>
    <mergeCell ref="A7767:E7767"/>
    <mergeCell ref="G7767:I7767"/>
    <mergeCell ref="A7768:E7768"/>
    <mergeCell ref="G7768:I7768"/>
    <mergeCell ref="A7769:E7769"/>
    <mergeCell ref="G7769:I7769"/>
    <mergeCell ref="D7770:I7770"/>
    <mergeCell ref="D7771:F7771"/>
    <mergeCell ref="D7772:F7772"/>
    <mergeCell ref="D7773:F7773"/>
    <mergeCell ref="D7774:F7774"/>
    <mergeCell ref="D7775:F7775"/>
    <mergeCell ref="D7776:F7776"/>
    <mergeCell ref="A7725:E7725"/>
    <mergeCell ref="G7725:I7725"/>
    <mergeCell ref="A7726:E7726"/>
    <mergeCell ref="G7726:I7726"/>
    <mergeCell ref="A7727:E7727"/>
    <mergeCell ref="G7727:I7727"/>
    <mergeCell ref="D7728:I7728"/>
    <mergeCell ref="D7729:F7729"/>
    <mergeCell ref="D7730:F7730"/>
    <mergeCell ref="D7731:F7731"/>
    <mergeCell ref="D7732:F7732"/>
    <mergeCell ref="D7733:F7733"/>
    <mergeCell ref="D7734:F7734"/>
    <mergeCell ref="D7735:F7735"/>
    <mergeCell ref="A7736:E7736"/>
    <mergeCell ref="G7736:I7736"/>
    <mergeCell ref="A7737:E7737"/>
    <mergeCell ref="G7737:I7737"/>
    <mergeCell ref="A7738:E7738"/>
    <mergeCell ref="G7738:I7738"/>
    <mergeCell ref="D7739:I7739"/>
    <mergeCell ref="D7740:F7740"/>
    <mergeCell ref="D7741:F7741"/>
    <mergeCell ref="D7742:F7742"/>
    <mergeCell ref="D7743:F7743"/>
    <mergeCell ref="D7744:F7744"/>
    <mergeCell ref="D7745:F7745"/>
    <mergeCell ref="D7746:F7746"/>
    <mergeCell ref="A7747:E7747"/>
    <mergeCell ref="G7747:I7747"/>
    <mergeCell ref="A7748:E7748"/>
    <mergeCell ref="G7748:I7748"/>
    <mergeCell ref="A7749:E7749"/>
    <mergeCell ref="G7749:I7749"/>
    <mergeCell ref="D7694:F7694"/>
    <mergeCell ref="D7695:F7695"/>
    <mergeCell ref="D7696:F7696"/>
    <mergeCell ref="D7697:F7697"/>
    <mergeCell ref="D7698:F7698"/>
    <mergeCell ref="D7699:F7699"/>
    <mergeCell ref="D7700:F7700"/>
    <mergeCell ref="A7701:E7701"/>
    <mergeCell ref="G7701:I7701"/>
    <mergeCell ref="A7702:E7702"/>
    <mergeCell ref="G7702:I7702"/>
    <mergeCell ref="A7703:E7703"/>
    <mergeCell ref="G7703:I7703"/>
    <mergeCell ref="D7704:I7704"/>
    <mergeCell ref="A7706:J7706"/>
    <mergeCell ref="A7707:J7707"/>
    <mergeCell ref="A7708:J7708"/>
    <mergeCell ref="A7710:J7710"/>
    <mergeCell ref="B7711:H7711"/>
    <mergeCell ref="B7712:H7712"/>
    <mergeCell ref="B7713:H7713"/>
    <mergeCell ref="I7713:J7713"/>
    <mergeCell ref="A7714:A7718"/>
    <mergeCell ref="B7714:H7717"/>
    <mergeCell ref="I7716:J7716"/>
    <mergeCell ref="B7718:D7718"/>
    <mergeCell ref="E7718:H7718"/>
    <mergeCell ref="B7719:J7719"/>
    <mergeCell ref="D7720:F7720"/>
    <mergeCell ref="D7721:F7721"/>
    <mergeCell ref="D7722:F7722"/>
    <mergeCell ref="D7723:F7723"/>
    <mergeCell ref="D7724:F7724"/>
    <mergeCell ref="A7670:E7670"/>
    <mergeCell ref="G7670:I7670"/>
    <mergeCell ref="A7671:E7671"/>
    <mergeCell ref="G7671:I7671"/>
    <mergeCell ref="A7672:E7672"/>
    <mergeCell ref="G7672:I7672"/>
    <mergeCell ref="D7673:I7673"/>
    <mergeCell ref="D7674:F7674"/>
    <mergeCell ref="D7675:F7675"/>
    <mergeCell ref="D7676:F7676"/>
    <mergeCell ref="D7677:F7677"/>
    <mergeCell ref="D7678:F7678"/>
    <mergeCell ref="D7679:F7679"/>
    <mergeCell ref="D7680:F7680"/>
    <mergeCell ref="A7681:E7681"/>
    <mergeCell ref="G7681:I7681"/>
    <mergeCell ref="A7682:E7682"/>
    <mergeCell ref="G7682:I7682"/>
    <mergeCell ref="A7683:E7683"/>
    <mergeCell ref="G7683:I7683"/>
    <mergeCell ref="D7684:I7684"/>
    <mergeCell ref="D7685:F7685"/>
    <mergeCell ref="D7686:F7686"/>
    <mergeCell ref="D7687:F7687"/>
    <mergeCell ref="D7688:F7688"/>
    <mergeCell ref="D7689:F7689"/>
    <mergeCell ref="A7690:E7690"/>
    <mergeCell ref="G7690:I7690"/>
    <mergeCell ref="A7691:E7691"/>
    <mergeCell ref="G7691:I7691"/>
    <mergeCell ref="A7692:E7692"/>
    <mergeCell ref="G7692:I7692"/>
    <mergeCell ref="D7693:I7693"/>
    <mergeCell ref="B7643:J7643"/>
    <mergeCell ref="D7644:I7644"/>
    <mergeCell ref="D7645:F7645"/>
    <mergeCell ref="D7646:F7646"/>
    <mergeCell ref="D7647:F7647"/>
    <mergeCell ref="D7648:F7648"/>
    <mergeCell ref="D7649:F7649"/>
    <mergeCell ref="A7650:E7650"/>
    <mergeCell ref="G7650:I7650"/>
    <mergeCell ref="A7651:E7651"/>
    <mergeCell ref="G7651:I7651"/>
    <mergeCell ref="A7652:E7652"/>
    <mergeCell ref="G7652:I7652"/>
    <mergeCell ref="D7653:I7653"/>
    <mergeCell ref="D7654:F7654"/>
    <mergeCell ref="D7655:F7655"/>
    <mergeCell ref="D7656:F7656"/>
    <mergeCell ref="D7657:F7657"/>
    <mergeCell ref="D7658:F7658"/>
    <mergeCell ref="D7659:F7659"/>
    <mergeCell ref="D7660:F7660"/>
    <mergeCell ref="A7661:E7661"/>
    <mergeCell ref="G7661:I7661"/>
    <mergeCell ref="A7662:E7662"/>
    <mergeCell ref="G7662:I7662"/>
    <mergeCell ref="A7663:E7663"/>
    <mergeCell ref="G7663:I7663"/>
    <mergeCell ref="D7664:I7664"/>
    <mergeCell ref="D7665:F7665"/>
    <mergeCell ref="D7666:F7666"/>
    <mergeCell ref="D7667:F7667"/>
    <mergeCell ref="D7668:F7668"/>
    <mergeCell ref="D7669:F7669"/>
    <mergeCell ref="D7612:F7612"/>
    <mergeCell ref="D7613:F7613"/>
    <mergeCell ref="D7614:F7614"/>
    <mergeCell ref="A7615:E7615"/>
    <mergeCell ref="G7615:I7615"/>
    <mergeCell ref="A7616:E7616"/>
    <mergeCell ref="G7616:I7616"/>
    <mergeCell ref="A7617:E7617"/>
    <mergeCell ref="G7617:I7617"/>
    <mergeCell ref="D7618:I7618"/>
    <mergeCell ref="D7619:F7619"/>
    <mergeCell ref="D7620:F7620"/>
    <mergeCell ref="D7621:F7621"/>
    <mergeCell ref="D7622:F7622"/>
    <mergeCell ref="D7623:F7623"/>
    <mergeCell ref="D7624:F7624"/>
    <mergeCell ref="D7625:F7625"/>
    <mergeCell ref="A7626:E7626"/>
    <mergeCell ref="G7626:I7626"/>
    <mergeCell ref="A7627:E7627"/>
    <mergeCell ref="G7627:I7627"/>
    <mergeCell ref="A7628:E7628"/>
    <mergeCell ref="G7628:I7628"/>
    <mergeCell ref="A7630:J7630"/>
    <mergeCell ref="A7631:J7631"/>
    <mergeCell ref="A7632:J7632"/>
    <mergeCell ref="A7634:J7634"/>
    <mergeCell ref="B7635:H7635"/>
    <mergeCell ref="B7636:H7636"/>
    <mergeCell ref="B7637:H7637"/>
    <mergeCell ref="I7637:J7637"/>
    <mergeCell ref="A7638:A7642"/>
    <mergeCell ref="B7638:H7641"/>
    <mergeCell ref="I7640:J7640"/>
    <mergeCell ref="B7642:D7642"/>
    <mergeCell ref="E7642:H7642"/>
    <mergeCell ref="A7586:E7586"/>
    <mergeCell ref="G7586:I7586"/>
    <mergeCell ref="D7587:I7587"/>
    <mergeCell ref="D7588:F7588"/>
    <mergeCell ref="D7589:F7589"/>
    <mergeCell ref="D7590:F7590"/>
    <mergeCell ref="D7591:F7591"/>
    <mergeCell ref="D7592:F7592"/>
    <mergeCell ref="A7593:E7593"/>
    <mergeCell ref="G7593:I7593"/>
    <mergeCell ref="A7594:E7594"/>
    <mergeCell ref="G7594:I7594"/>
    <mergeCell ref="A7595:E7595"/>
    <mergeCell ref="G7595:I7595"/>
    <mergeCell ref="D7596:I7596"/>
    <mergeCell ref="D7597:F7597"/>
    <mergeCell ref="D7598:F7598"/>
    <mergeCell ref="D7599:F7599"/>
    <mergeCell ref="D7600:F7600"/>
    <mergeCell ref="D7601:F7601"/>
    <mergeCell ref="D7602:F7602"/>
    <mergeCell ref="D7603:F7603"/>
    <mergeCell ref="A7604:E7604"/>
    <mergeCell ref="G7604:I7604"/>
    <mergeCell ref="A7605:E7605"/>
    <mergeCell ref="G7605:I7605"/>
    <mergeCell ref="A7606:E7606"/>
    <mergeCell ref="G7606:I7606"/>
    <mergeCell ref="D7607:I7607"/>
    <mergeCell ref="D7608:F7608"/>
    <mergeCell ref="D7609:F7609"/>
    <mergeCell ref="D7610:F7610"/>
    <mergeCell ref="D7611:F7611"/>
    <mergeCell ref="B7559:H7559"/>
    <mergeCell ref="B7560:H7560"/>
    <mergeCell ref="I7560:J7560"/>
    <mergeCell ref="A7561:A7565"/>
    <mergeCell ref="B7561:H7564"/>
    <mergeCell ref="I7563:J7563"/>
    <mergeCell ref="B7565:D7565"/>
    <mergeCell ref="E7565:H7565"/>
    <mergeCell ref="B7566:J7566"/>
    <mergeCell ref="D7567:I7567"/>
    <mergeCell ref="D7568:F7568"/>
    <mergeCell ref="D7569:F7569"/>
    <mergeCell ref="D7570:F7570"/>
    <mergeCell ref="D7571:F7571"/>
    <mergeCell ref="D7572:F7572"/>
    <mergeCell ref="D7573:F7573"/>
    <mergeCell ref="D7574:F7574"/>
    <mergeCell ref="A7575:E7575"/>
    <mergeCell ref="G7575:I7575"/>
    <mergeCell ref="A7576:E7576"/>
    <mergeCell ref="G7576:I7576"/>
    <mergeCell ref="A7577:E7577"/>
    <mergeCell ref="G7577:I7577"/>
    <mergeCell ref="D7578:I7578"/>
    <mergeCell ref="D7579:F7579"/>
    <mergeCell ref="D7580:F7580"/>
    <mergeCell ref="D7581:F7581"/>
    <mergeCell ref="D7582:F7582"/>
    <mergeCell ref="D7583:F7583"/>
    <mergeCell ref="A7584:E7584"/>
    <mergeCell ref="G7584:I7584"/>
    <mergeCell ref="A7585:E7585"/>
    <mergeCell ref="G7585:I7585"/>
    <mergeCell ref="D7530:I7530"/>
    <mergeCell ref="D7531:F7531"/>
    <mergeCell ref="D7532:F7532"/>
    <mergeCell ref="D7533:F7533"/>
    <mergeCell ref="D7534:F7534"/>
    <mergeCell ref="D7535:F7535"/>
    <mergeCell ref="D7536:F7536"/>
    <mergeCell ref="D7537:F7537"/>
    <mergeCell ref="A7538:E7538"/>
    <mergeCell ref="G7538:I7538"/>
    <mergeCell ref="A7539:E7539"/>
    <mergeCell ref="G7539:I7539"/>
    <mergeCell ref="A7540:E7540"/>
    <mergeCell ref="G7540:I7540"/>
    <mergeCell ref="D7541:I7541"/>
    <mergeCell ref="D7542:F7542"/>
    <mergeCell ref="D7543:F7543"/>
    <mergeCell ref="D7544:F7544"/>
    <mergeCell ref="D7545:F7545"/>
    <mergeCell ref="D7546:F7546"/>
    <mergeCell ref="D7547:F7547"/>
    <mergeCell ref="D7548:F7548"/>
    <mergeCell ref="A7549:E7549"/>
    <mergeCell ref="G7549:I7549"/>
    <mergeCell ref="A7550:E7550"/>
    <mergeCell ref="G7550:I7550"/>
    <mergeCell ref="A7551:E7551"/>
    <mergeCell ref="G7551:I7551"/>
    <mergeCell ref="A7553:J7553"/>
    <mergeCell ref="A7554:J7554"/>
    <mergeCell ref="A7555:J7555"/>
    <mergeCell ref="A7557:J7557"/>
    <mergeCell ref="B7558:H7558"/>
    <mergeCell ref="A7505:E7505"/>
    <mergeCell ref="G7505:I7505"/>
    <mergeCell ref="A7506:E7506"/>
    <mergeCell ref="G7506:I7506"/>
    <mergeCell ref="A7507:E7507"/>
    <mergeCell ref="G7507:I7507"/>
    <mergeCell ref="D7508:I7508"/>
    <mergeCell ref="D7509:F7509"/>
    <mergeCell ref="D7510:F7510"/>
    <mergeCell ref="D7511:F7511"/>
    <mergeCell ref="D7512:F7512"/>
    <mergeCell ref="D7513:F7513"/>
    <mergeCell ref="D7514:F7514"/>
    <mergeCell ref="D7515:F7515"/>
    <mergeCell ref="A7516:E7516"/>
    <mergeCell ref="G7516:I7516"/>
    <mergeCell ref="A7517:E7517"/>
    <mergeCell ref="G7517:I7517"/>
    <mergeCell ref="A7518:E7518"/>
    <mergeCell ref="G7518:I7518"/>
    <mergeCell ref="D7519:I7519"/>
    <mergeCell ref="D7520:F7520"/>
    <mergeCell ref="D7521:F7521"/>
    <mergeCell ref="D7522:F7522"/>
    <mergeCell ref="D7523:F7523"/>
    <mergeCell ref="D7524:F7524"/>
    <mergeCell ref="D7525:F7525"/>
    <mergeCell ref="D7526:F7526"/>
    <mergeCell ref="A7527:E7527"/>
    <mergeCell ref="G7527:I7527"/>
    <mergeCell ref="A7528:E7528"/>
    <mergeCell ref="G7528:I7528"/>
    <mergeCell ref="A7529:E7529"/>
    <mergeCell ref="G7529:I7529"/>
    <mergeCell ref="D7474:I7474"/>
    <mergeCell ref="A7476:J7476"/>
    <mergeCell ref="A7477:J7477"/>
    <mergeCell ref="A7478:J7478"/>
    <mergeCell ref="A7480:J7480"/>
    <mergeCell ref="B7481:H7481"/>
    <mergeCell ref="B7482:H7482"/>
    <mergeCell ref="B7483:H7483"/>
    <mergeCell ref="I7483:J7483"/>
    <mergeCell ref="A7484:A7488"/>
    <mergeCell ref="B7484:H7487"/>
    <mergeCell ref="I7486:J7486"/>
    <mergeCell ref="B7488:D7488"/>
    <mergeCell ref="E7488:H7488"/>
    <mergeCell ref="B7489:J7489"/>
    <mergeCell ref="D7490:F7490"/>
    <mergeCell ref="D7491:F7491"/>
    <mergeCell ref="D7492:F7492"/>
    <mergeCell ref="D7493:F7493"/>
    <mergeCell ref="D7494:F7494"/>
    <mergeCell ref="A7495:E7495"/>
    <mergeCell ref="G7495:I7495"/>
    <mergeCell ref="A7496:E7496"/>
    <mergeCell ref="G7496:I7496"/>
    <mergeCell ref="A7497:E7497"/>
    <mergeCell ref="G7497:I7497"/>
    <mergeCell ref="D7498:I7498"/>
    <mergeCell ref="D7499:F7499"/>
    <mergeCell ref="D7500:F7500"/>
    <mergeCell ref="D7501:F7501"/>
    <mergeCell ref="D7502:F7502"/>
    <mergeCell ref="D7503:F7503"/>
    <mergeCell ref="D7504:F7504"/>
    <mergeCell ref="D7449:F7449"/>
    <mergeCell ref="D7450:F7450"/>
    <mergeCell ref="D7451:F7451"/>
    <mergeCell ref="A7452:E7452"/>
    <mergeCell ref="G7452:I7452"/>
    <mergeCell ref="A7453:E7453"/>
    <mergeCell ref="G7453:I7453"/>
    <mergeCell ref="A7454:E7454"/>
    <mergeCell ref="G7454:I7454"/>
    <mergeCell ref="D7455:I7455"/>
    <mergeCell ref="D7456:F7456"/>
    <mergeCell ref="D7457:F7457"/>
    <mergeCell ref="D7458:F7458"/>
    <mergeCell ref="D7459:F7459"/>
    <mergeCell ref="D7460:F7460"/>
    <mergeCell ref="A7461:E7461"/>
    <mergeCell ref="G7461:I7461"/>
    <mergeCell ref="A7462:E7462"/>
    <mergeCell ref="G7462:I7462"/>
    <mergeCell ref="A7463:E7463"/>
    <mergeCell ref="G7463:I7463"/>
    <mergeCell ref="D7464:I7464"/>
    <mergeCell ref="D7465:F7465"/>
    <mergeCell ref="D7466:F7466"/>
    <mergeCell ref="D7467:F7467"/>
    <mergeCell ref="D7468:F7468"/>
    <mergeCell ref="D7469:F7469"/>
    <mergeCell ref="D7470:F7470"/>
    <mergeCell ref="A7471:E7471"/>
    <mergeCell ref="G7471:I7471"/>
    <mergeCell ref="A7472:E7472"/>
    <mergeCell ref="G7472:I7472"/>
    <mergeCell ref="A7473:E7473"/>
    <mergeCell ref="G7473:I7473"/>
    <mergeCell ref="A7424:E7424"/>
    <mergeCell ref="G7424:I7424"/>
    <mergeCell ref="A7425:E7425"/>
    <mergeCell ref="G7425:I7425"/>
    <mergeCell ref="D7426:I7426"/>
    <mergeCell ref="D7427:F7427"/>
    <mergeCell ref="D7428:F7428"/>
    <mergeCell ref="D7429:F7429"/>
    <mergeCell ref="D7430:F7430"/>
    <mergeCell ref="D7431:F7431"/>
    <mergeCell ref="D7432:F7432"/>
    <mergeCell ref="A7433:E7433"/>
    <mergeCell ref="G7433:I7433"/>
    <mergeCell ref="A7434:E7434"/>
    <mergeCell ref="G7434:I7434"/>
    <mergeCell ref="A7435:E7435"/>
    <mergeCell ref="G7435:I7435"/>
    <mergeCell ref="D7436:I7436"/>
    <mergeCell ref="D7437:F7437"/>
    <mergeCell ref="D7438:F7438"/>
    <mergeCell ref="D7439:F7439"/>
    <mergeCell ref="D7440:F7440"/>
    <mergeCell ref="D7441:F7441"/>
    <mergeCell ref="D7442:F7442"/>
    <mergeCell ref="A7443:E7443"/>
    <mergeCell ref="G7443:I7443"/>
    <mergeCell ref="A7444:E7444"/>
    <mergeCell ref="G7444:I7444"/>
    <mergeCell ref="A7445:E7445"/>
    <mergeCell ref="G7445:I7445"/>
    <mergeCell ref="D7446:I7446"/>
    <mergeCell ref="D7447:F7447"/>
    <mergeCell ref="D7448:F7448"/>
    <mergeCell ref="D7393:F7393"/>
    <mergeCell ref="D7394:F7394"/>
    <mergeCell ref="D7395:F7395"/>
    <mergeCell ref="D7396:F7396"/>
    <mergeCell ref="D7397:F7397"/>
    <mergeCell ref="D7398:F7398"/>
    <mergeCell ref="A7400:J7400"/>
    <mergeCell ref="A7401:J7401"/>
    <mergeCell ref="A7402:J7402"/>
    <mergeCell ref="A7404:J7404"/>
    <mergeCell ref="B7405:H7405"/>
    <mergeCell ref="B7406:H7406"/>
    <mergeCell ref="B7407:H7407"/>
    <mergeCell ref="I7407:J7407"/>
    <mergeCell ref="A7408:A7412"/>
    <mergeCell ref="B7408:H7411"/>
    <mergeCell ref="I7410:J7410"/>
    <mergeCell ref="B7412:D7412"/>
    <mergeCell ref="E7412:H7412"/>
    <mergeCell ref="B7413:J7413"/>
    <mergeCell ref="A7414:E7414"/>
    <mergeCell ref="G7414:I7414"/>
    <mergeCell ref="A7415:E7415"/>
    <mergeCell ref="G7415:I7415"/>
    <mergeCell ref="A7416:E7416"/>
    <mergeCell ref="G7416:I7416"/>
    <mergeCell ref="D7417:I7417"/>
    <mergeCell ref="D7418:F7418"/>
    <mergeCell ref="D7419:F7419"/>
    <mergeCell ref="D7420:F7420"/>
    <mergeCell ref="D7421:F7421"/>
    <mergeCell ref="D7422:F7422"/>
    <mergeCell ref="A7423:E7423"/>
    <mergeCell ref="G7423:I7423"/>
    <mergeCell ref="D7369:F7369"/>
    <mergeCell ref="D7370:F7370"/>
    <mergeCell ref="D7371:F7371"/>
    <mergeCell ref="D7372:F7372"/>
    <mergeCell ref="A7373:E7373"/>
    <mergeCell ref="G7373:I7373"/>
    <mergeCell ref="A7374:E7374"/>
    <mergeCell ref="G7374:I7374"/>
    <mergeCell ref="A7375:E7375"/>
    <mergeCell ref="G7375:I7375"/>
    <mergeCell ref="D7376:I7376"/>
    <mergeCell ref="D7377:F7377"/>
    <mergeCell ref="D7378:F7378"/>
    <mergeCell ref="D7379:F7379"/>
    <mergeCell ref="A7380:E7380"/>
    <mergeCell ref="G7380:I7380"/>
    <mergeCell ref="A7381:E7381"/>
    <mergeCell ref="G7381:I7381"/>
    <mergeCell ref="A7382:E7382"/>
    <mergeCell ref="G7382:I7382"/>
    <mergeCell ref="D7383:I7383"/>
    <mergeCell ref="D7384:F7384"/>
    <mergeCell ref="D7385:F7385"/>
    <mergeCell ref="D7386:F7386"/>
    <mergeCell ref="D7387:F7387"/>
    <mergeCell ref="D7388:F7388"/>
    <mergeCell ref="A7389:E7389"/>
    <mergeCell ref="G7389:I7389"/>
    <mergeCell ref="A7390:E7390"/>
    <mergeCell ref="G7390:I7390"/>
    <mergeCell ref="A7391:E7391"/>
    <mergeCell ref="G7391:I7391"/>
    <mergeCell ref="D7392:I7392"/>
    <mergeCell ref="A7342:E7342"/>
    <mergeCell ref="G7342:I7342"/>
    <mergeCell ref="A7343:E7343"/>
    <mergeCell ref="G7343:I7343"/>
    <mergeCell ref="A7344:E7344"/>
    <mergeCell ref="G7344:I7344"/>
    <mergeCell ref="D7345:I7345"/>
    <mergeCell ref="D7346:F7346"/>
    <mergeCell ref="D7347:F7347"/>
    <mergeCell ref="D7348:F7348"/>
    <mergeCell ref="D7349:F7349"/>
    <mergeCell ref="A7350:E7350"/>
    <mergeCell ref="G7350:I7350"/>
    <mergeCell ref="A7351:E7351"/>
    <mergeCell ref="G7351:I7351"/>
    <mergeCell ref="A7352:E7352"/>
    <mergeCell ref="G7352:I7352"/>
    <mergeCell ref="D7353:I7353"/>
    <mergeCell ref="D7354:F7354"/>
    <mergeCell ref="D7355:F7355"/>
    <mergeCell ref="D7356:F7356"/>
    <mergeCell ref="D7357:F7357"/>
    <mergeCell ref="D7358:F7358"/>
    <mergeCell ref="D7359:F7359"/>
    <mergeCell ref="D7360:F7360"/>
    <mergeCell ref="D7361:F7361"/>
    <mergeCell ref="D7362:F7362"/>
    <mergeCell ref="D7363:F7363"/>
    <mergeCell ref="D7364:F7364"/>
    <mergeCell ref="D7365:F7365"/>
    <mergeCell ref="D7366:F7366"/>
    <mergeCell ref="D7367:F7367"/>
    <mergeCell ref="D7368:F7368"/>
    <mergeCell ref="D7311:F7311"/>
    <mergeCell ref="D7312:F7312"/>
    <mergeCell ref="D7313:F7313"/>
    <mergeCell ref="D7314:F7314"/>
    <mergeCell ref="D7315:F7315"/>
    <mergeCell ref="A7316:E7316"/>
    <mergeCell ref="G7316:I7316"/>
    <mergeCell ref="A7317:E7317"/>
    <mergeCell ref="G7317:I7317"/>
    <mergeCell ref="A7318:E7318"/>
    <mergeCell ref="G7318:I7318"/>
    <mergeCell ref="D7319:I7319"/>
    <mergeCell ref="A7321:J7321"/>
    <mergeCell ref="A7322:J7322"/>
    <mergeCell ref="A7323:J7323"/>
    <mergeCell ref="A7325:J7325"/>
    <mergeCell ref="B7326:H7326"/>
    <mergeCell ref="B7327:H7327"/>
    <mergeCell ref="B7328:H7328"/>
    <mergeCell ref="I7328:J7328"/>
    <mergeCell ref="A7329:A7333"/>
    <mergeCell ref="B7329:H7332"/>
    <mergeCell ref="I7331:J7331"/>
    <mergeCell ref="B7333:D7333"/>
    <mergeCell ref="E7333:H7333"/>
    <mergeCell ref="B7334:J7334"/>
    <mergeCell ref="D7335:F7335"/>
    <mergeCell ref="D7336:F7336"/>
    <mergeCell ref="D7337:F7337"/>
    <mergeCell ref="D7338:F7338"/>
    <mergeCell ref="D7339:F7339"/>
    <mergeCell ref="D7340:F7340"/>
    <mergeCell ref="D7341:F7341"/>
    <mergeCell ref="D7284:F7284"/>
    <mergeCell ref="D7285:F7285"/>
    <mergeCell ref="D7286:F7286"/>
    <mergeCell ref="D7287:F7287"/>
    <mergeCell ref="D7288:F7288"/>
    <mergeCell ref="D7289:F7289"/>
    <mergeCell ref="D7290:F7290"/>
    <mergeCell ref="A7291:E7291"/>
    <mergeCell ref="G7291:I7291"/>
    <mergeCell ref="A7292:E7292"/>
    <mergeCell ref="G7292:I7292"/>
    <mergeCell ref="A7293:E7293"/>
    <mergeCell ref="G7293:I7293"/>
    <mergeCell ref="D7294:I7294"/>
    <mergeCell ref="D7295:F7295"/>
    <mergeCell ref="D7296:F7296"/>
    <mergeCell ref="D7297:F7297"/>
    <mergeCell ref="D7298:F7298"/>
    <mergeCell ref="D7299:F7299"/>
    <mergeCell ref="D7300:F7300"/>
    <mergeCell ref="D7301:F7301"/>
    <mergeCell ref="D7302:F7302"/>
    <mergeCell ref="D7303:F7303"/>
    <mergeCell ref="A7304:E7304"/>
    <mergeCell ref="G7304:I7304"/>
    <mergeCell ref="A7305:E7305"/>
    <mergeCell ref="G7305:I7305"/>
    <mergeCell ref="A7306:E7306"/>
    <mergeCell ref="G7306:I7306"/>
    <mergeCell ref="D7307:I7307"/>
    <mergeCell ref="D7308:F7308"/>
    <mergeCell ref="D7309:F7309"/>
    <mergeCell ref="D7310:F7310"/>
    <mergeCell ref="A7258:E7258"/>
    <mergeCell ref="G7258:I7258"/>
    <mergeCell ref="D7259:I7259"/>
    <mergeCell ref="D7260:F7260"/>
    <mergeCell ref="D7261:F7261"/>
    <mergeCell ref="D7262:F7262"/>
    <mergeCell ref="D7263:F7263"/>
    <mergeCell ref="D7264:F7264"/>
    <mergeCell ref="D7265:F7265"/>
    <mergeCell ref="D7266:F7266"/>
    <mergeCell ref="D7267:F7267"/>
    <mergeCell ref="D7268:F7268"/>
    <mergeCell ref="D7269:F7269"/>
    <mergeCell ref="A7270:E7270"/>
    <mergeCell ref="G7270:I7270"/>
    <mergeCell ref="A7271:E7271"/>
    <mergeCell ref="G7271:I7271"/>
    <mergeCell ref="A7272:E7272"/>
    <mergeCell ref="G7272:I7272"/>
    <mergeCell ref="D7273:I7273"/>
    <mergeCell ref="D7274:F7274"/>
    <mergeCell ref="D7275:F7275"/>
    <mergeCell ref="D7276:F7276"/>
    <mergeCell ref="D7277:F7277"/>
    <mergeCell ref="D7278:F7278"/>
    <mergeCell ref="D7279:F7279"/>
    <mergeCell ref="A7280:E7280"/>
    <mergeCell ref="G7280:I7280"/>
    <mergeCell ref="A7281:E7281"/>
    <mergeCell ref="G7281:I7281"/>
    <mergeCell ref="A7282:E7282"/>
    <mergeCell ref="G7282:I7282"/>
    <mergeCell ref="D7283:I7283"/>
    <mergeCell ref="D7228:F7228"/>
    <mergeCell ref="D7229:F7229"/>
    <mergeCell ref="D7230:F7230"/>
    <mergeCell ref="A7231:E7231"/>
    <mergeCell ref="G7231:I7231"/>
    <mergeCell ref="A7232:E7232"/>
    <mergeCell ref="G7232:I7232"/>
    <mergeCell ref="A7233:E7233"/>
    <mergeCell ref="G7233:I7233"/>
    <mergeCell ref="D7234:I7234"/>
    <mergeCell ref="D7235:F7235"/>
    <mergeCell ref="D7236:F7236"/>
    <mergeCell ref="D7237:F7237"/>
    <mergeCell ref="D7238:F7238"/>
    <mergeCell ref="D7239:F7239"/>
    <mergeCell ref="D7240:F7240"/>
    <mergeCell ref="A7242:J7242"/>
    <mergeCell ref="A7243:J7243"/>
    <mergeCell ref="A7244:J7244"/>
    <mergeCell ref="A7246:J7246"/>
    <mergeCell ref="B7247:H7247"/>
    <mergeCell ref="B7248:H7248"/>
    <mergeCell ref="B7249:H7249"/>
    <mergeCell ref="I7249:J7249"/>
    <mergeCell ref="A7250:A7254"/>
    <mergeCell ref="B7250:H7253"/>
    <mergeCell ref="I7252:J7252"/>
    <mergeCell ref="B7254:D7254"/>
    <mergeCell ref="E7254:H7254"/>
    <mergeCell ref="B7255:J7255"/>
    <mergeCell ref="A7256:E7256"/>
    <mergeCell ref="G7256:I7256"/>
    <mergeCell ref="A7257:E7257"/>
    <mergeCell ref="G7257:I7257"/>
    <mergeCell ref="D7201:F7201"/>
    <mergeCell ref="D7202:F7202"/>
    <mergeCell ref="D7203:F7203"/>
    <mergeCell ref="D7204:F7204"/>
    <mergeCell ref="D7205:F7205"/>
    <mergeCell ref="D7206:F7206"/>
    <mergeCell ref="D7207:F7207"/>
    <mergeCell ref="D7208:F7208"/>
    <mergeCell ref="D7209:F7209"/>
    <mergeCell ref="D7210:F7210"/>
    <mergeCell ref="A7211:E7211"/>
    <mergeCell ref="G7211:I7211"/>
    <mergeCell ref="A7212:E7212"/>
    <mergeCell ref="G7212:I7212"/>
    <mergeCell ref="A7213:E7213"/>
    <mergeCell ref="G7213:I7213"/>
    <mergeCell ref="D7214:I7214"/>
    <mergeCell ref="D7215:F7215"/>
    <mergeCell ref="D7216:F7216"/>
    <mergeCell ref="D7217:F7217"/>
    <mergeCell ref="D7218:F7218"/>
    <mergeCell ref="D7219:F7219"/>
    <mergeCell ref="D7220:F7220"/>
    <mergeCell ref="A7221:E7221"/>
    <mergeCell ref="G7221:I7221"/>
    <mergeCell ref="A7222:E7222"/>
    <mergeCell ref="G7222:I7222"/>
    <mergeCell ref="A7223:E7223"/>
    <mergeCell ref="G7223:I7223"/>
    <mergeCell ref="D7224:I7224"/>
    <mergeCell ref="D7225:F7225"/>
    <mergeCell ref="D7226:F7226"/>
    <mergeCell ref="D7227:F7227"/>
    <mergeCell ref="A7174:A7178"/>
    <mergeCell ref="B7174:H7177"/>
    <mergeCell ref="I7176:J7176"/>
    <mergeCell ref="B7178:D7178"/>
    <mergeCell ref="E7178:H7178"/>
    <mergeCell ref="B7179:J7179"/>
    <mergeCell ref="D7180:I7180"/>
    <mergeCell ref="D7181:F7181"/>
    <mergeCell ref="D7182:F7182"/>
    <mergeCell ref="D7183:F7183"/>
    <mergeCell ref="D7184:F7184"/>
    <mergeCell ref="D7185:F7185"/>
    <mergeCell ref="A7186:E7186"/>
    <mergeCell ref="G7186:I7186"/>
    <mergeCell ref="A7187:E7187"/>
    <mergeCell ref="G7187:I7187"/>
    <mergeCell ref="A7188:E7188"/>
    <mergeCell ref="G7188:I7188"/>
    <mergeCell ref="D7189:I7189"/>
    <mergeCell ref="D7190:F7190"/>
    <mergeCell ref="D7191:F7191"/>
    <mergeCell ref="D7192:F7192"/>
    <mergeCell ref="D7193:F7193"/>
    <mergeCell ref="D7194:F7194"/>
    <mergeCell ref="D7195:F7195"/>
    <mergeCell ref="A7196:E7196"/>
    <mergeCell ref="G7196:I7196"/>
    <mergeCell ref="A7197:E7197"/>
    <mergeCell ref="G7197:I7197"/>
    <mergeCell ref="A7198:E7198"/>
    <mergeCell ref="G7198:I7198"/>
    <mergeCell ref="D7199:I7199"/>
    <mergeCell ref="D7200:F7200"/>
    <mergeCell ref="D7145:I7145"/>
    <mergeCell ref="D7146:F7146"/>
    <mergeCell ref="D7147:F7147"/>
    <mergeCell ref="D7148:F7148"/>
    <mergeCell ref="D7149:F7149"/>
    <mergeCell ref="D7150:F7150"/>
    <mergeCell ref="D7151:F7151"/>
    <mergeCell ref="D7152:F7152"/>
    <mergeCell ref="D7153:F7153"/>
    <mergeCell ref="A7154:E7154"/>
    <mergeCell ref="G7154:I7154"/>
    <mergeCell ref="A7155:E7155"/>
    <mergeCell ref="G7155:I7155"/>
    <mergeCell ref="A7156:E7156"/>
    <mergeCell ref="G7156:I7156"/>
    <mergeCell ref="D7157:I7157"/>
    <mergeCell ref="D7158:F7158"/>
    <mergeCell ref="D7159:F7159"/>
    <mergeCell ref="D7160:F7160"/>
    <mergeCell ref="D7161:F7161"/>
    <mergeCell ref="A7162:E7162"/>
    <mergeCell ref="G7162:I7162"/>
    <mergeCell ref="A7163:E7163"/>
    <mergeCell ref="G7163:I7163"/>
    <mergeCell ref="A7164:E7164"/>
    <mergeCell ref="G7164:I7164"/>
    <mergeCell ref="A7166:J7166"/>
    <mergeCell ref="A7167:J7167"/>
    <mergeCell ref="A7168:J7168"/>
    <mergeCell ref="A7170:J7170"/>
    <mergeCell ref="B7171:H7171"/>
    <mergeCell ref="B7172:H7172"/>
    <mergeCell ref="B7173:H7173"/>
    <mergeCell ref="I7173:J7173"/>
    <mergeCell ref="A7120:E7120"/>
    <mergeCell ref="G7120:I7120"/>
    <mergeCell ref="A7121:E7121"/>
    <mergeCell ref="G7121:I7121"/>
    <mergeCell ref="A7122:E7122"/>
    <mergeCell ref="G7122:I7122"/>
    <mergeCell ref="D7123:I7123"/>
    <mergeCell ref="D7124:F7124"/>
    <mergeCell ref="D7125:F7125"/>
    <mergeCell ref="D7126:F7126"/>
    <mergeCell ref="D7127:F7127"/>
    <mergeCell ref="D7128:F7128"/>
    <mergeCell ref="D7129:F7129"/>
    <mergeCell ref="D7130:F7130"/>
    <mergeCell ref="A7131:E7131"/>
    <mergeCell ref="G7131:I7131"/>
    <mergeCell ref="A7132:E7132"/>
    <mergeCell ref="G7132:I7132"/>
    <mergeCell ref="A7133:E7133"/>
    <mergeCell ref="G7133:I7133"/>
    <mergeCell ref="D7134:I7134"/>
    <mergeCell ref="D7135:F7135"/>
    <mergeCell ref="D7136:F7136"/>
    <mergeCell ref="D7137:F7137"/>
    <mergeCell ref="D7138:F7138"/>
    <mergeCell ref="D7139:F7139"/>
    <mergeCell ref="D7140:F7140"/>
    <mergeCell ref="D7141:F7141"/>
    <mergeCell ref="A7142:E7142"/>
    <mergeCell ref="G7142:I7142"/>
    <mergeCell ref="A7143:E7143"/>
    <mergeCell ref="G7143:I7143"/>
    <mergeCell ref="A7144:E7144"/>
    <mergeCell ref="G7144:I7144"/>
    <mergeCell ref="D7089:I7089"/>
    <mergeCell ref="D7090:F7090"/>
    <mergeCell ref="D7091:F7091"/>
    <mergeCell ref="A7093:J7093"/>
    <mergeCell ref="A7094:J7094"/>
    <mergeCell ref="A7095:J7095"/>
    <mergeCell ref="A7097:J7097"/>
    <mergeCell ref="B7098:H7098"/>
    <mergeCell ref="B7099:H7099"/>
    <mergeCell ref="B7100:H7100"/>
    <mergeCell ref="I7100:J7100"/>
    <mergeCell ref="A7101:A7105"/>
    <mergeCell ref="B7101:H7104"/>
    <mergeCell ref="I7103:J7103"/>
    <mergeCell ref="B7105:D7105"/>
    <mergeCell ref="E7105:H7105"/>
    <mergeCell ref="B7106:J7106"/>
    <mergeCell ref="D7107:F7107"/>
    <mergeCell ref="D7108:F7108"/>
    <mergeCell ref="A7109:E7109"/>
    <mergeCell ref="G7109:I7109"/>
    <mergeCell ref="A7110:E7110"/>
    <mergeCell ref="G7110:I7110"/>
    <mergeCell ref="A7111:E7111"/>
    <mergeCell ref="G7111:I7111"/>
    <mergeCell ref="D7112:I7112"/>
    <mergeCell ref="D7113:F7113"/>
    <mergeCell ref="D7114:F7114"/>
    <mergeCell ref="D7115:F7115"/>
    <mergeCell ref="D7116:F7116"/>
    <mergeCell ref="D7117:F7117"/>
    <mergeCell ref="D7118:F7118"/>
    <mergeCell ref="D7119:F7119"/>
    <mergeCell ref="D7064:F7064"/>
    <mergeCell ref="D7065:F7065"/>
    <mergeCell ref="D7066:F7066"/>
    <mergeCell ref="A7067:E7067"/>
    <mergeCell ref="G7067:I7067"/>
    <mergeCell ref="A7068:E7068"/>
    <mergeCell ref="G7068:I7068"/>
    <mergeCell ref="A7069:E7069"/>
    <mergeCell ref="G7069:I7069"/>
    <mergeCell ref="D7070:I7070"/>
    <mergeCell ref="D7071:F7071"/>
    <mergeCell ref="D7072:F7072"/>
    <mergeCell ref="A7073:E7073"/>
    <mergeCell ref="G7073:I7073"/>
    <mergeCell ref="A7074:E7074"/>
    <mergeCell ref="G7074:I7074"/>
    <mergeCell ref="A7075:E7075"/>
    <mergeCell ref="G7075:I7075"/>
    <mergeCell ref="D7076:I7076"/>
    <mergeCell ref="D7077:F7077"/>
    <mergeCell ref="D7078:F7078"/>
    <mergeCell ref="D7079:F7079"/>
    <mergeCell ref="D7080:F7080"/>
    <mergeCell ref="D7081:F7081"/>
    <mergeCell ref="D7082:F7082"/>
    <mergeCell ref="D7083:F7083"/>
    <mergeCell ref="D7084:F7084"/>
    <mergeCell ref="D7085:F7085"/>
    <mergeCell ref="A7086:E7086"/>
    <mergeCell ref="G7086:I7086"/>
    <mergeCell ref="A7087:E7087"/>
    <mergeCell ref="G7087:I7087"/>
    <mergeCell ref="A7088:E7088"/>
    <mergeCell ref="G7088:I7088"/>
    <mergeCell ref="D7040:F7040"/>
    <mergeCell ref="A7041:E7041"/>
    <mergeCell ref="G7041:I7041"/>
    <mergeCell ref="A7042:E7042"/>
    <mergeCell ref="G7042:I7042"/>
    <mergeCell ref="A7043:E7043"/>
    <mergeCell ref="G7043:I7043"/>
    <mergeCell ref="D7044:I7044"/>
    <mergeCell ref="D7045:F7045"/>
    <mergeCell ref="D7046:F7046"/>
    <mergeCell ref="D7047:F7047"/>
    <mergeCell ref="D7048:F7048"/>
    <mergeCell ref="A7049:E7049"/>
    <mergeCell ref="G7049:I7049"/>
    <mergeCell ref="A7050:E7050"/>
    <mergeCell ref="G7050:I7050"/>
    <mergeCell ref="A7051:E7051"/>
    <mergeCell ref="G7051:I7051"/>
    <mergeCell ref="D7052:I7052"/>
    <mergeCell ref="D7053:F7053"/>
    <mergeCell ref="D7054:F7054"/>
    <mergeCell ref="D7055:F7055"/>
    <mergeCell ref="D7056:F7056"/>
    <mergeCell ref="D7057:F7057"/>
    <mergeCell ref="D7058:F7058"/>
    <mergeCell ref="A7059:E7059"/>
    <mergeCell ref="G7059:I7059"/>
    <mergeCell ref="A7060:E7060"/>
    <mergeCell ref="G7060:I7060"/>
    <mergeCell ref="A7061:E7061"/>
    <mergeCell ref="G7061:I7061"/>
    <mergeCell ref="D7062:I7062"/>
    <mergeCell ref="D7063:F7063"/>
    <mergeCell ref="A7010:E7010"/>
    <mergeCell ref="G7010:I7010"/>
    <mergeCell ref="D7011:I7011"/>
    <mergeCell ref="D7012:F7012"/>
    <mergeCell ref="D7013:F7013"/>
    <mergeCell ref="D7014:F7014"/>
    <mergeCell ref="D7015:F7015"/>
    <mergeCell ref="A7016:E7016"/>
    <mergeCell ref="G7016:I7016"/>
    <mergeCell ref="A7017:E7017"/>
    <mergeCell ref="G7017:I7017"/>
    <mergeCell ref="A7018:E7018"/>
    <mergeCell ref="G7018:I7018"/>
    <mergeCell ref="D7019:I7019"/>
    <mergeCell ref="A7021:J7021"/>
    <mergeCell ref="A7022:J7022"/>
    <mergeCell ref="A7023:J7023"/>
    <mergeCell ref="A7025:J7025"/>
    <mergeCell ref="B7026:H7026"/>
    <mergeCell ref="B7027:H7027"/>
    <mergeCell ref="B7028:H7028"/>
    <mergeCell ref="I7028:J7028"/>
    <mergeCell ref="A7029:A7033"/>
    <mergeCell ref="B7029:H7032"/>
    <mergeCell ref="I7031:J7031"/>
    <mergeCell ref="B7033:D7033"/>
    <mergeCell ref="E7033:H7033"/>
    <mergeCell ref="B7034:J7034"/>
    <mergeCell ref="D7035:F7035"/>
    <mergeCell ref="D7036:F7036"/>
    <mergeCell ref="D7037:F7037"/>
    <mergeCell ref="D7038:F7038"/>
    <mergeCell ref="D7039:F7039"/>
    <mergeCell ref="A6986:E6986"/>
    <mergeCell ref="G6986:I6986"/>
    <mergeCell ref="D6987:I6987"/>
    <mergeCell ref="D6988:F6988"/>
    <mergeCell ref="D6989:F6989"/>
    <mergeCell ref="D6990:F6990"/>
    <mergeCell ref="D6991:F6991"/>
    <mergeCell ref="A6992:E6992"/>
    <mergeCell ref="G6992:I6992"/>
    <mergeCell ref="A6993:E6993"/>
    <mergeCell ref="G6993:I6993"/>
    <mergeCell ref="A6994:E6994"/>
    <mergeCell ref="G6994:I6994"/>
    <mergeCell ref="D6995:I6995"/>
    <mergeCell ref="D6996:F6996"/>
    <mergeCell ref="D6997:F6997"/>
    <mergeCell ref="D6998:F6998"/>
    <mergeCell ref="D6999:F6999"/>
    <mergeCell ref="A7000:E7000"/>
    <mergeCell ref="G7000:I7000"/>
    <mergeCell ref="A7001:E7001"/>
    <mergeCell ref="G7001:I7001"/>
    <mergeCell ref="A7002:E7002"/>
    <mergeCell ref="G7002:I7002"/>
    <mergeCell ref="D7003:I7003"/>
    <mergeCell ref="D7004:F7004"/>
    <mergeCell ref="D7005:F7005"/>
    <mergeCell ref="D7006:F7006"/>
    <mergeCell ref="D7007:F7007"/>
    <mergeCell ref="A7008:E7008"/>
    <mergeCell ref="G7008:I7008"/>
    <mergeCell ref="A7009:E7009"/>
    <mergeCell ref="G7009:I7009"/>
    <mergeCell ref="A6962:E6962"/>
    <mergeCell ref="G6962:I6962"/>
    <mergeCell ref="D6963:I6963"/>
    <mergeCell ref="D6964:F6964"/>
    <mergeCell ref="D6965:F6965"/>
    <mergeCell ref="D6966:F6966"/>
    <mergeCell ref="D6967:F6967"/>
    <mergeCell ref="A6968:E6968"/>
    <mergeCell ref="G6968:I6968"/>
    <mergeCell ref="A6969:E6969"/>
    <mergeCell ref="G6969:I6969"/>
    <mergeCell ref="A6970:E6970"/>
    <mergeCell ref="G6970:I6970"/>
    <mergeCell ref="D6971:I6971"/>
    <mergeCell ref="D6972:F6972"/>
    <mergeCell ref="D6973:F6973"/>
    <mergeCell ref="D6974:F6974"/>
    <mergeCell ref="D6975:F6975"/>
    <mergeCell ref="A6976:E6976"/>
    <mergeCell ref="G6976:I6976"/>
    <mergeCell ref="A6977:E6977"/>
    <mergeCell ref="G6977:I6977"/>
    <mergeCell ref="A6978:E6978"/>
    <mergeCell ref="G6978:I6978"/>
    <mergeCell ref="D6979:I6979"/>
    <mergeCell ref="D6980:F6980"/>
    <mergeCell ref="D6981:F6981"/>
    <mergeCell ref="D6982:F6982"/>
    <mergeCell ref="D6983:F6983"/>
    <mergeCell ref="A6984:E6984"/>
    <mergeCell ref="G6984:I6984"/>
    <mergeCell ref="A6985:E6985"/>
    <mergeCell ref="G6985:I6985"/>
    <mergeCell ref="D6933:F6933"/>
    <mergeCell ref="D6934:F6934"/>
    <mergeCell ref="D6935:F6935"/>
    <mergeCell ref="D6936:F6936"/>
    <mergeCell ref="A6937:E6937"/>
    <mergeCell ref="G6937:I6937"/>
    <mergeCell ref="A6938:E6938"/>
    <mergeCell ref="G6938:I6938"/>
    <mergeCell ref="A6939:E6939"/>
    <mergeCell ref="G6939:I6939"/>
    <mergeCell ref="D6940:I6940"/>
    <mergeCell ref="D6941:F6941"/>
    <mergeCell ref="A6943:J6943"/>
    <mergeCell ref="A6944:J6944"/>
    <mergeCell ref="A6945:J6945"/>
    <mergeCell ref="A6947:J6947"/>
    <mergeCell ref="B6948:H6948"/>
    <mergeCell ref="B6949:H6949"/>
    <mergeCell ref="B6950:H6950"/>
    <mergeCell ref="I6950:J6950"/>
    <mergeCell ref="A6951:A6955"/>
    <mergeCell ref="B6951:H6954"/>
    <mergeCell ref="I6953:J6953"/>
    <mergeCell ref="B6955:D6955"/>
    <mergeCell ref="E6955:H6955"/>
    <mergeCell ref="B6956:J6956"/>
    <mergeCell ref="D6957:F6957"/>
    <mergeCell ref="D6958:F6958"/>
    <mergeCell ref="D6959:F6959"/>
    <mergeCell ref="A6960:E6960"/>
    <mergeCell ref="G6960:I6960"/>
    <mergeCell ref="A6961:E6961"/>
    <mergeCell ref="G6961:I6961"/>
    <mergeCell ref="D6909:F6909"/>
    <mergeCell ref="A6910:E6910"/>
    <mergeCell ref="G6910:I6910"/>
    <mergeCell ref="A6911:E6911"/>
    <mergeCell ref="G6911:I6911"/>
    <mergeCell ref="A6912:E6912"/>
    <mergeCell ref="G6912:I6912"/>
    <mergeCell ref="D6913:I6913"/>
    <mergeCell ref="D6914:F6914"/>
    <mergeCell ref="D6915:F6915"/>
    <mergeCell ref="D6916:F6916"/>
    <mergeCell ref="D6917:F6917"/>
    <mergeCell ref="A6918:E6918"/>
    <mergeCell ref="G6918:I6918"/>
    <mergeCell ref="A6919:E6919"/>
    <mergeCell ref="G6919:I6919"/>
    <mergeCell ref="A6920:E6920"/>
    <mergeCell ref="G6920:I6920"/>
    <mergeCell ref="D6921:I6921"/>
    <mergeCell ref="D6922:F6922"/>
    <mergeCell ref="D6923:F6923"/>
    <mergeCell ref="D6924:F6924"/>
    <mergeCell ref="D6925:F6925"/>
    <mergeCell ref="D6926:F6926"/>
    <mergeCell ref="D6927:F6927"/>
    <mergeCell ref="D6928:F6928"/>
    <mergeCell ref="A6929:E6929"/>
    <mergeCell ref="G6929:I6929"/>
    <mergeCell ref="A6930:E6930"/>
    <mergeCell ref="G6930:I6930"/>
    <mergeCell ref="A6931:E6931"/>
    <mergeCell ref="G6931:I6931"/>
    <mergeCell ref="D6932:I6932"/>
    <mergeCell ref="A6883:E6883"/>
    <mergeCell ref="G6883:I6883"/>
    <mergeCell ref="D6884:I6884"/>
    <mergeCell ref="D6885:F6885"/>
    <mergeCell ref="D6886:F6886"/>
    <mergeCell ref="D6887:F6887"/>
    <mergeCell ref="D6888:F6888"/>
    <mergeCell ref="A6889:E6889"/>
    <mergeCell ref="G6889:I6889"/>
    <mergeCell ref="A6890:E6890"/>
    <mergeCell ref="G6890:I6890"/>
    <mergeCell ref="A6891:E6891"/>
    <mergeCell ref="G6891:I6891"/>
    <mergeCell ref="D6892:I6892"/>
    <mergeCell ref="D6893:F6893"/>
    <mergeCell ref="D6894:F6894"/>
    <mergeCell ref="D6895:F6895"/>
    <mergeCell ref="D6896:F6896"/>
    <mergeCell ref="A6897:E6897"/>
    <mergeCell ref="G6897:I6897"/>
    <mergeCell ref="A6898:E6898"/>
    <mergeCell ref="G6898:I6898"/>
    <mergeCell ref="A6899:E6899"/>
    <mergeCell ref="G6899:I6899"/>
    <mergeCell ref="D6900:I6900"/>
    <mergeCell ref="D6901:F6901"/>
    <mergeCell ref="D6902:F6902"/>
    <mergeCell ref="D6903:F6903"/>
    <mergeCell ref="D6904:F6904"/>
    <mergeCell ref="D6905:F6905"/>
    <mergeCell ref="D6906:F6906"/>
    <mergeCell ref="D6907:F6907"/>
    <mergeCell ref="D6908:F6908"/>
    <mergeCell ref="D6853:I6853"/>
    <mergeCell ref="D6854:F6854"/>
    <mergeCell ref="D6855:F6855"/>
    <mergeCell ref="D6856:F6856"/>
    <mergeCell ref="D6857:F6857"/>
    <mergeCell ref="A6858:E6858"/>
    <mergeCell ref="G6858:I6858"/>
    <mergeCell ref="A6859:E6859"/>
    <mergeCell ref="G6859:I6859"/>
    <mergeCell ref="A6860:E6860"/>
    <mergeCell ref="G6860:I6860"/>
    <mergeCell ref="D6861:I6861"/>
    <mergeCell ref="D6862:F6862"/>
    <mergeCell ref="D6863:F6863"/>
    <mergeCell ref="A6865:J6865"/>
    <mergeCell ref="A6866:J6866"/>
    <mergeCell ref="A6867:J6867"/>
    <mergeCell ref="A6869:J6869"/>
    <mergeCell ref="B6870:H6870"/>
    <mergeCell ref="B6871:H6871"/>
    <mergeCell ref="B6872:H6872"/>
    <mergeCell ref="I6872:J6872"/>
    <mergeCell ref="A6873:A6877"/>
    <mergeCell ref="B6873:H6876"/>
    <mergeCell ref="I6875:J6875"/>
    <mergeCell ref="B6877:D6877"/>
    <mergeCell ref="E6877:H6877"/>
    <mergeCell ref="B6878:J6878"/>
    <mergeCell ref="D6879:F6879"/>
    <mergeCell ref="D6880:F6880"/>
    <mergeCell ref="A6881:E6881"/>
    <mergeCell ref="G6881:I6881"/>
    <mergeCell ref="A6882:E6882"/>
    <mergeCell ref="G6882:I6882"/>
    <mergeCell ref="D6829:I6829"/>
    <mergeCell ref="D6830:F6830"/>
    <mergeCell ref="D6831:F6831"/>
    <mergeCell ref="D6832:F6832"/>
    <mergeCell ref="D6833:F6833"/>
    <mergeCell ref="A6834:E6834"/>
    <mergeCell ref="G6834:I6834"/>
    <mergeCell ref="A6835:E6835"/>
    <mergeCell ref="G6835:I6835"/>
    <mergeCell ref="A6836:E6836"/>
    <mergeCell ref="G6836:I6836"/>
    <mergeCell ref="D6837:I6837"/>
    <mergeCell ref="D6838:F6838"/>
    <mergeCell ref="D6839:F6839"/>
    <mergeCell ref="D6840:F6840"/>
    <mergeCell ref="A6841:E6841"/>
    <mergeCell ref="G6841:I6841"/>
    <mergeCell ref="A6842:E6842"/>
    <mergeCell ref="G6842:I6842"/>
    <mergeCell ref="A6843:E6843"/>
    <mergeCell ref="G6843:I6843"/>
    <mergeCell ref="D6844:I6844"/>
    <mergeCell ref="D6845:F6845"/>
    <mergeCell ref="D6846:F6846"/>
    <mergeCell ref="D6847:F6847"/>
    <mergeCell ref="D6848:F6848"/>
    <mergeCell ref="D6849:F6849"/>
    <mergeCell ref="A6850:E6850"/>
    <mergeCell ref="G6850:I6850"/>
    <mergeCell ref="A6851:E6851"/>
    <mergeCell ref="G6851:I6851"/>
    <mergeCell ref="A6852:E6852"/>
    <mergeCell ref="G6852:I6852"/>
    <mergeCell ref="D6805:I6805"/>
    <mergeCell ref="D6806:F6806"/>
    <mergeCell ref="D6807:F6807"/>
    <mergeCell ref="D6808:F6808"/>
    <mergeCell ref="D6809:F6809"/>
    <mergeCell ref="A6810:E6810"/>
    <mergeCell ref="G6810:I6810"/>
    <mergeCell ref="A6811:E6811"/>
    <mergeCell ref="G6811:I6811"/>
    <mergeCell ref="A6812:E6812"/>
    <mergeCell ref="G6812:I6812"/>
    <mergeCell ref="D6813:I6813"/>
    <mergeCell ref="D6814:F6814"/>
    <mergeCell ref="D6815:F6815"/>
    <mergeCell ref="D6816:F6816"/>
    <mergeCell ref="D6817:F6817"/>
    <mergeCell ref="A6818:E6818"/>
    <mergeCell ref="G6818:I6818"/>
    <mergeCell ref="A6819:E6819"/>
    <mergeCell ref="G6819:I6819"/>
    <mergeCell ref="A6820:E6820"/>
    <mergeCell ref="G6820:I6820"/>
    <mergeCell ref="D6821:I6821"/>
    <mergeCell ref="D6822:F6822"/>
    <mergeCell ref="D6823:F6823"/>
    <mergeCell ref="D6824:F6824"/>
    <mergeCell ref="D6825:F6825"/>
    <mergeCell ref="A6826:E6826"/>
    <mergeCell ref="G6826:I6826"/>
    <mergeCell ref="A6827:E6827"/>
    <mergeCell ref="G6827:I6827"/>
    <mergeCell ref="A6828:E6828"/>
    <mergeCell ref="G6828:I6828"/>
    <mergeCell ref="D6776:F6776"/>
    <mergeCell ref="D6777:F6777"/>
    <mergeCell ref="D6778:F6778"/>
    <mergeCell ref="A6779:E6779"/>
    <mergeCell ref="G6779:I6779"/>
    <mergeCell ref="A6780:E6780"/>
    <mergeCell ref="G6780:I6780"/>
    <mergeCell ref="A6781:E6781"/>
    <mergeCell ref="G6781:I6781"/>
    <mergeCell ref="D6782:I6782"/>
    <mergeCell ref="D6783:F6783"/>
    <mergeCell ref="A6785:J6785"/>
    <mergeCell ref="A6786:J6786"/>
    <mergeCell ref="A6787:J6787"/>
    <mergeCell ref="A6789:J6789"/>
    <mergeCell ref="B6790:H6790"/>
    <mergeCell ref="B6791:H6791"/>
    <mergeCell ref="B6792:H6792"/>
    <mergeCell ref="I6792:J6792"/>
    <mergeCell ref="A6793:A6797"/>
    <mergeCell ref="B6793:H6796"/>
    <mergeCell ref="I6795:J6795"/>
    <mergeCell ref="B6797:D6797"/>
    <mergeCell ref="E6797:H6797"/>
    <mergeCell ref="B6798:J6798"/>
    <mergeCell ref="D6799:F6799"/>
    <mergeCell ref="D6800:F6800"/>
    <mergeCell ref="D6801:F6801"/>
    <mergeCell ref="A6802:E6802"/>
    <mergeCell ref="G6802:I6802"/>
    <mergeCell ref="A6803:E6803"/>
    <mergeCell ref="G6803:I6803"/>
    <mergeCell ref="A6804:E6804"/>
    <mergeCell ref="G6804:I6804"/>
    <mergeCell ref="A6750:E6750"/>
    <mergeCell ref="G6750:I6750"/>
    <mergeCell ref="D6751:I6751"/>
    <mergeCell ref="D6752:F6752"/>
    <mergeCell ref="D6753:F6753"/>
    <mergeCell ref="D6754:F6754"/>
    <mergeCell ref="D6755:F6755"/>
    <mergeCell ref="D6756:F6756"/>
    <mergeCell ref="A6757:E6757"/>
    <mergeCell ref="G6757:I6757"/>
    <mergeCell ref="A6758:E6758"/>
    <mergeCell ref="G6758:I6758"/>
    <mergeCell ref="A6759:E6759"/>
    <mergeCell ref="G6759:I6759"/>
    <mergeCell ref="D6760:I6760"/>
    <mergeCell ref="D6761:F6761"/>
    <mergeCell ref="D6762:F6762"/>
    <mergeCell ref="D6763:F6763"/>
    <mergeCell ref="D6764:F6764"/>
    <mergeCell ref="D6765:F6765"/>
    <mergeCell ref="D6766:F6766"/>
    <mergeCell ref="D6767:F6767"/>
    <mergeCell ref="D6768:F6768"/>
    <mergeCell ref="D6769:F6769"/>
    <mergeCell ref="D6770:F6770"/>
    <mergeCell ref="A6771:E6771"/>
    <mergeCell ref="G6771:I6771"/>
    <mergeCell ref="A6772:E6772"/>
    <mergeCell ref="G6772:I6772"/>
    <mergeCell ref="A6773:E6773"/>
    <mergeCell ref="G6773:I6773"/>
    <mergeCell ref="D6774:I6774"/>
    <mergeCell ref="D6775:F6775"/>
    <mergeCell ref="D6725:F6725"/>
    <mergeCell ref="D6726:F6726"/>
    <mergeCell ref="D6727:F6727"/>
    <mergeCell ref="D6728:F6728"/>
    <mergeCell ref="D6729:F6729"/>
    <mergeCell ref="A6730:E6730"/>
    <mergeCell ref="G6730:I6730"/>
    <mergeCell ref="A6731:E6731"/>
    <mergeCell ref="G6731:I6731"/>
    <mergeCell ref="A6732:E6732"/>
    <mergeCell ref="G6732:I6732"/>
    <mergeCell ref="D6733:I6733"/>
    <mergeCell ref="D6734:F6734"/>
    <mergeCell ref="D6735:F6735"/>
    <mergeCell ref="D6736:F6736"/>
    <mergeCell ref="D6737:F6737"/>
    <mergeCell ref="D6738:F6738"/>
    <mergeCell ref="A6739:E6739"/>
    <mergeCell ref="G6739:I6739"/>
    <mergeCell ref="A6740:E6740"/>
    <mergeCell ref="G6740:I6740"/>
    <mergeCell ref="A6741:E6741"/>
    <mergeCell ref="G6741:I6741"/>
    <mergeCell ref="D6742:I6742"/>
    <mergeCell ref="D6743:F6743"/>
    <mergeCell ref="D6744:F6744"/>
    <mergeCell ref="D6745:F6745"/>
    <mergeCell ref="D6746:F6746"/>
    <mergeCell ref="D6747:F6747"/>
    <mergeCell ref="A6748:E6748"/>
    <mergeCell ref="G6748:I6748"/>
    <mergeCell ref="A6749:E6749"/>
    <mergeCell ref="G6749:I6749"/>
    <mergeCell ref="A6697:E6697"/>
    <mergeCell ref="G6697:I6697"/>
    <mergeCell ref="A6698:E6698"/>
    <mergeCell ref="G6698:I6698"/>
    <mergeCell ref="A6699:E6699"/>
    <mergeCell ref="G6699:I6699"/>
    <mergeCell ref="D6700:I6700"/>
    <mergeCell ref="D6701:F6701"/>
    <mergeCell ref="D6702:F6702"/>
    <mergeCell ref="D6703:F6703"/>
    <mergeCell ref="D6704:F6704"/>
    <mergeCell ref="A6706:J6706"/>
    <mergeCell ref="A6707:J6707"/>
    <mergeCell ref="A6708:J6708"/>
    <mergeCell ref="A6710:J6710"/>
    <mergeCell ref="B6711:H6711"/>
    <mergeCell ref="B6712:H6712"/>
    <mergeCell ref="B6713:H6713"/>
    <mergeCell ref="I6713:J6713"/>
    <mergeCell ref="A6714:A6718"/>
    <mergeCell ref="B6714:H6717"/>
    <mergeCell ref="I6716:J6716"/>
    <mergeCell ref="B6718:D6718"/>
    <mergeCell ref="E6718:H6718"/>
    <mergeCell ref="B6719:J6719"/>
    <mergeCell ref="D6720:F6720"/>
    <mergeCell ref="A6721:E6721"/>
    <mergeCell ref="G6721:I6721"/>
    <mergeCell ref="A6722:E6722"/>
    <mergeCell ref="G6722:I6722"/>
    <mergeCell ref="A6723:E6723"/>
    <mergeCell ref="G6723:I6723"/>
    <mergeCell ref="D6724:I6724"/>
    <mergeCell ref="D6670:F6670"/>
    <mergeCell ref="D6671:F6671"/>
    <mergeCell ref="D6672:F6672"/>
    <mergeCell ref="D6673:F6673"/>
    <mergeCell ref="D6674:F6674"/>
    <mergeCell ref="D6675:F6675"/>
    <mergeCell ref="D6676:F6676"/>
    <mergeCell ref="D6677:F6677"/>
    <mergeCell ref="A6678:E6678"/>
    <mergeCell ref="G6678:I6678"/>
    <mergeCell ref="A6679:E6679"/>
    <mergeCell ref="G6679:I6679"/>
    <mergeCell ref="A6680:E6680"/>
    <mergeCell ref="G6680:I6680"/>
    <mergeCell ref="D6681:I6681"/>
    <mergeCell ref="D6682:F6682"/>
    <mergeCell ref="D6683:F6683"/>
    <mergeCell ref="D6684:F6684"/>
    <mergeCell ref="D6685:F6685"/>
    <mergeCell ref="D6686:F6686"/>
    <mergeCell ref="D6687:F6687"/>
    <mergeCell ref="A6688:E6688"/>
    <mergeCell ref="G6688:I6688"/>
    <mergeCell ref="A6689:E6689"/>
    <mergeCell ref="G6689:I6689"/>
    <mergeCell ref="A6690:E6690"/>
    <mergeCell ref="G6690:I6690"/>
    <mergeCell ref="D6691:I6691"/>
    <mergeCell ref="D6692:F6692"/>
    <mergeCell ref="D6693:F6693"/>
    <mergeCell ref="D6694:F6694"/>
    <mergeCell ref="D6695:F6695"/>
    <mergeCell ref="D6696:F6696"/>
    <mergeCell ref="D6643:I6643"/>
    <mergeCell ref="D6644:F6644"/>
    <mergeCell ref="D6645:F6645"/>
    <mergeCell ref="D6646:F6646"/>
    <mergeCell ref="D6647:F6647"/>
    <mergeCell ref="D6648:F6648"/>
    <mergeCell ref="D6649:F6649"/>
    <mergeCell ref="D6650:F6650"/>
    <mergeCell ref="D6651:F6651"/>
    <mergeCell ref="A6652:E6652"/>
    <mergeCell ref="G6652:I6652"/>
    <mergeCell ref="A6653:E6653"/>
    <mergeCell ref="G6653:I6653"/>
    <mergeCell ref="A6654:E6654"/>
    <mergeCell ref="G6654:I6654"/>
    <mergeCell ref="D6655:I6655"/>
    <mergeCell ref="D6656:F6656"/>
    <mergeCell ref="D6657:F6657"/>
    <mergeCell ref="D6658:F6658"/>
    <mergeCell ref="D6659:F6659"/>
    <mergeCell ref="D6660:F6660"/>
    <mergeCell ref="D6661:F6661"/>
    <mergeCell ref="D6662:F6662"/>
    <mergeCell ref="D6663:F6663"/>
    <mergeCell ref="D6664:F6664"/>
    <mergeCell ref="A6665:E6665"/>
    <mergeCell ref="G6665:I6665"/>
    <mergeCell ref="A6666:E6666"/>
    <mergeCell ref="G6666:I6666"/>
    <mergeCell ref="A6667:E6667"/>
    <mergeCell ref="G6667:I6667"/>
    <mergeCell ref="D6668:I6668"/>
    <mergeCell ref="D6669:F6669"/>
    <mergeCell ref="D6614:F6614"/>
    <mergeCell ref="D6615:F6615"/>
    <mergeCell ref="D6616:F6616"/>
    <mergeCell ref="A6617:E6617"/>
    <mergeCell ref="G6617:I6617"/>
    <mergeCell ref="A6618:E6618"/>
    <mergeCell ref="G6618:I6618"/>
    <mergeCell ref="A6619:E6619"/>
    <mergeCell ref="G6619:I6619"/>
    <mergeCell ref="D6620:I6620"/>
    <mergeCell ref="D6621:F6621"/>
    <mergeCell ref="D6622:F6622"/>
    <mergeCell ref="D6623:F6623"/>
    <mergeCell ref="D6624:F6624"/>
    <mergeCell ref="A6626:J6626"/>
    <mergeCell ref="A6627:J6627"/>
    <mergeCell ref="A6628:J6628"/>
    <mergeCell ref="A6630:J6630"/>
    <mergeCell ref="B6631:H6631"/>
    <mergeCell ref="B6632:H6632"/>
    <mergeCell ref="B6633:H6633"/>
    <mergeCell ref="I6633:J6633"/>
    <mergeCell ref="A6634:A6638"/>
    <mergeCell ref="B6634:H6637"/>
    <mergeCell ref="I6636:J6636"/>
    <mergeCell ref="B6638:D6638"/>
    <mergeCell ref="E6638:H6638"/>
    <mergeCell ref="B6639:J6639"/>
    <mergeCell ref="A6640:E6640"/>
    <mergeCell ref="G6640:I6640"/>
    <mergeCell ref="A6641:E6641"/>
    <mergeCell ref="G6641:I6641"/>
    <mergeCell ref="A6642:E6642"/>
    <mergeCell ref="G6642:I6642"/>
    <mergeCell ref="D6590:F6590"/>
    <mergeCell ref="D6591:F6591"/>
    <mergeCell ref="D6592:F6592"/>
    <mergeCell ref="A6593:E6593"/>
    <mergeCell ref="G6593:I6593"/>
    <mergeCell ref="A6594:E6594"/>
    <mergeCell ref="G6594:I6594"/>
    <mergeCell ref="A6595:E6595"/>
    <mergeCell ref="G6595:I6595"/>
    <mergeCell ref="D6596:I6596"/>
    <mergeCell ref="D6597:F6597"/>
    <mergeCell ref="D6598:F6598"/>
    <mergeCell ref="D6599:F6599"/>
    <mergeCell ref="D6600:F6600"/>
    <mergeCell ref="A6601:E6601"/>
    <mergeCell ref="G6601:I6601"/>
    <mergeCell ref="A6602:E6602"/>
    <mergeCell ref="G6602:I6602"/>
    <mergeCell ref="A6603:E6603"/>
    <mergeCell ref="G6603:I6603"/>
    <mergeCell ref="D6604:I6604"/>
    <mergeCell ref="D6605:F6605"/>
    <mergeCell ref="D6606:F6606"/>
    <mergeCell ref="D6607:F6607"/>
    <mergeCell ref="D6608:F6608"/>
    <mergeCell ref="A6609:E6609"/>
    <mergeCell ref="G6609:I6609"/>
    <mergeCell ref="A6610:E6610"/>
    <mergeCell ref="G6610:I6610"/>
    <mergeCell ref="A6611:E6611"/>
    <mergeCell ref="G6611:I6611"/>
    <mergeCell ref="D6612:I6612"/>
    <mergeCell ref="D6613:F6613"/>
    <mergeCell ref="D6566:F6566"/>
    <mergeCell ref="A6567:E6567"/>
    <mergeCell ref="G6567:I6567"/>
    <mergeCell ref="A6568:E6568"/>
    <mergeCell ref="G6568:I6568"/>
    <mergeCell ref="A6569:E6569"/>
    <mergeCell ref="G6569:I6569"/>
    <mergeCell ref="D6570:I6570"/>
    <mergeCell ref="D6571:F6571"/>
    <mergeCell ref="D6572:F6572"/>
    <mergeCell ref="D6573:F6573"/>
    <mergeCell ref="D6574:F6574"/>
    <mergeCell ref="D6575:F6575"/>
    <mergeCell ref="D6576:F6576"/>
    <mergeCell ref="A6577:E6577"/>
    <mergeCell ref="G6577:I6577"/>
    <mergeCell ref="A6578:E6578"/>
    <mergeCell ref="G6578:I6578"/>
    <mergeCell ref="A6579:E6579"/>
    <mergeCell ref="G6579:I6579"/>
    <mergeCell ref="D6580:I6580"/>
    <mergeCell ref="D6581:F6581"/>
    <mergeCell ref="D6582:F6582"/>
    <mergeCell ref="D6583:F6583"/>
    <mergeCell ref="D6584:F6584"/>
    <mergeCell ref="A6585:E6585"/>
    <mergeCell ref="G6585:I6585"/>
    <mergeCell ref="A6586:E6586"/>
    <mergeCell ref="G6586:I6586"/>
    <mergeCell ref="A6587:E6587"/>
    <mergeCell ref="G6587:I6587"/>
    <mergeCell ref="D6588:I6588"/>
    <mergeCell ref="D6589:F6589"/>
    <mergeCell ref="D6535:I6535"/>
    <mergeCell ref="D6536:F6536"/>
    <mergeCell ref="D6537:F6537"/>
    <mergeCell ref="D6538:F6538"/>
    <mergeCell ref="D6539:F6539"/>
    <mergeCell ref="A6540:E6540"/>
    <mergeCell ref="G6540:I6540"/>
    <mergeCell ref="A6541:E6541"/>
    <mergeCell ref="G6541:I6541"/>
    <mergeCell ref="A6542:E6542"/>
    <mergeCell ref="G6542:I6542"/>
    <mergeCell ref="D6543:I6543"/>
    <mergeCell ref="D6544:F6544"/>
    <mergeCell ref="D6545:F6545"/>
    <mergeCell ref="D6546:F6546"/>
    <mergeCell ref="D6547:F6547"/>
    <mergeCell ref="D6548:F6548"/>
    <mergeCell ref="D6549:F6549"/>
    <mergeCell ref="A6551:J6551"/>
    <mergeCell ref="A6552:J6552"/>
    <mergeCell ref="A6553:J6553"/>
    <mergeCell ref="A6555:J6555"/>
    <mergeCell ref="B6556:H6556"/>
    <mergeCell ref="B6557:H6557"/>
    <mergeCell ref="B6558:H6558"/>
    <mergeCell ref="I6558:J6558"/>
    <mergeCell ref="A6559:A6563"/>
    <mergeCell ref="B6559:H6562"/>
    <mergeCell ref="I6561:J6561"/>
    <mergeCell ref="B6563:D6563"/>
    <mergeCell ref="E6563:H6563"/>
    <mergeCell ref="B6564:J6564"/>
    <mergeCell ref="D6565:F6565"/>
    <mergeCell ref="D6510:F6510"/>
    <mergeCell ref="D6511:F6511"/>
    <mergeCell ref="A6512:E6512"/>
    <mergeCell ref="G6512:I6512"/>
    <mergeCell ref="A6513:E6513"/>
    <mergeCell ref="G6513:I6513"/>
    <mergeCell ref="A6514:E6514"/>
    <mergeCell ref="G6514:I6514"/>
    <mergeCell ref="D6515:I6515"/>
    <mergeCell ref="D6516:F6516"/>
    <mergeCell ref="D6517:F6517"/>
    <mergeCell ref="D6518:F6518"/>
    <mergeCell ref="D6519:F6519"/>
    <mergeCell ref="D6520:F6520"/>
    <mergeCell ref="D6521:F6521"/>
    <mergeCell ref="A6522:E6522"/>
    <mergeCell ref="G6522:I6522"/>
    <mergeCell ref="A6523:E6523"/>
    <mergeCell ref="G6523:I6523"/>
    <mergeCell ref="A6524:E6524"/>
    <mergeCell ref="G6524:I6524"/>
    <mergeCell ref="D6525:I6525"/>
    <mergeCell ref="D6526:F6526"/>
    <mergeCell ref="D6527:F6527"/>
    <mergeCell ref="D6528:F6528"/>
    <mergeCell ref="D6529:F6529"/>
    <mergeCell ref="D6530:F6530"/>
    <mergeCell ref="D6531:F6531"/>
    <mergeCell ref="A6532:E6532"/>
    <mergeCell ref="G6532:I6532"/>
    <mergeCell ref="A6533:E6533"/>
    <mergeCell ref="G6533:I6533"/>
    <mergeCell ref="A6534:E6534"/>
    <mergeCell ref="G6534:I6534"/>
    <mergeCell ref="B6484:H6484"/>
    <mergeCell ref="I6484:J6484"/>
    <mergeCell ref="A6485:A6489"/>
    <mergeCell ref="B6485:H6488"/>
    <mergeCell ref="I6487:J6487"/>
    <mergeCell ref="B6489:D6489"/>
    <mergeCell ref="E6489:H6489"/>
    <mergeCell ref="B6490:J6490"/>
    <mergeCell ref="A6491:E6491"/>
    <mergeCell ref="G6491:I6491"/>
    <mergeCell ref="A6492:E6492"/>
    <mergeCell ref="G6492:I6492"/>
    <mergeCell ref="A6493:E6493"/>
    <mergeCell ref="G6493:I6493"/>
    <mergeCell ref="D6494:I6494"/>
    <mergeCell ref="D6495:F6495"/>
    <mergeCell ref="D6496:F6496"/>
    <mergeCell ref="D6497:F6497"/>
    <mergeCell ref="D6498:F6498"/>
    <mergeCell ref="D6499:F6499"/>
    <mergeCell ref="D6500:F6500"/>
    <mergeCell ref="D6501:F6501"/>
    <mergeCell ref="A6502:E6502"/>
    <mergeCell ref="G6502:I6502"/>
    <mergeCell ref="A6503:E6503"/>
    <mergeCell ref="G6503:I6503"/>
    <mergeCell ref="A6504:E6504"/>
    <mergeCell ref="G6504:I6504"/>
    <mergeCell ref="D6505:I6505"/>
    <mergeCell ref="D6506:F6506"/>
    <mergeCell ref="D6507:F6507"/>
    <mergeCell ref="D6508:F6508"/>
    <mergeCell ref="D6509:F6509"/>
    <mergeCell ref="A6455:E6455"/>
    <mergeCell ref="G6455:I6455"/>
    <mergeCell ref="A6456:E6456"/>
    <mergeCell ref="G6456:I6456"/>
    <mergeCell ref="A6457:E6457"/>
    <mergeCell ref="G6457:I6457"/>
    <mergeCell ref="D6458:I6458"/>
    <mergeCell ref="D6459:F6459"/>
    <mergeCell ref="D6460:F6460"/>
    <mergeCell ref="D6461:F6461"/>
    <mergeCell ref="D6462:F6462"/>
    <mergeCell ref="D6463:F6463"/>
    <mergeCell ref="D6464:F6464"/>
    <mergeCell ref="A6465:E6465"/>
    <mergeCell ref="G6465:I6465"/>
    <mergeCell ref="A6466:E6466"/>
    <mergeCell ref="G6466:I6466"/>
    <mergeCell ref="A6467:E6467"/>
    <mergeCell ref="G6467:I6467"/>
    <mergeCell ref="D6468:I6468"/>
    <mergeCell ref="D6469:F6469"/>
    <mergeCell ref="D6470:F6470"/>
    <mergeCell ref="D6471:F6471"/>
    <mergeCell ref="D6472:F6472"/>
    <mergeCell ref="D6473:F6473"/>
    <mergeCell ref="D6474:F6474"/>
    <mergeCell ref="D6475:F6475"/>
    <mergeCell ref="A6477:J6477"/>
    <mergeCell ref="A6478:J6478"/>
    <mergeCell ref="A6479:J6479"/>
    <mergeCell ref="A6481:J6481"/>
    <mergeCell ref="B6482:H6482"/>
    <mergeCell ref="B6483:H6483"/>
    <mergeCell ref="A6430:E6430"/>
    <mergeCell ref="G6430:I6430"/>
    <mergeCell ref="A6431:E6431"/>
    <mergeCell ref="G6431:I6431"/>
    <mergeCell ref="D6432:I6432"/>
    <mergeCell ref="D6433:F6433"/>
    <mergeCell ref="D6434:F6434"/>
    <mergeCell ref="D6435:F6435"/>
    <mergeCell ref="D6436:F6436"/>
    <mergeCell ref="A6437:E6437"/>
    <mergeCell ref="G6437:I6437"/>
    <mergeCell ref="A6438:E6438"/>
    <mergeCell ref="G6438:I6438"/>
    <mergeCell ref="A6439:E6439"/>
    <mergeCell ref="G6439:I6439"/>
    <mergeCell ref="D6440:I6440"/>
    <mergeCell ref="D6441:F6441"/>
    <mergeCell ref="D6442:F6442"/>
    <mergeCell ref="D6443:F6443"/>
    <mergeCell ref="D6444:F6444"/>
    <mergeCell ref="A6445:E6445"/>
    <mergeCell ref="G6445:I6445"/>
    <mergeCell ref="A6446:E6446"/>
    <mergeCell ref="G6446:I6446"/>
    <mergeCell ref="A6447:E6447"/>
    <mergeCell ref="G6447:I6447"/>
    <mergeCell ref="D6448:I6448"/>
    <mergeCell ref="D6449:F6449"/>
    <mergeCell ref="D6450:F6450"/>
    <mergeCell ref="D6451:F6451"/>
    <mergeCell ref="D6452:F6452"/>
    <mergeCell ref="D6453:F6453"/>
    <mergeCell ref="D6454:F6454"/>
    <mergeCell ref="D6400:I6400"/>
    <mergeCell ref="D6401:F6401"/>
    <mergeCell ref="A6403:J6403"/>
    <mergeCell ref="A6404:J6404"/>
    <mergeCell ref="A6405:J6405"/>
    <mergeCell ref="A6407:J6407"/>
    <mergeCell ref="B6408:H6408"/>
    <mergeCell ref="B6409:H6409"/>
    <mergeCell ref="B6410:H6410"/>
    <mergeCell ref="I6410:J6410"/>
    <mergeCell ref="A6411:A6415"/>
    <mergeCell ref="B6411:H6414"/>
    <mergeCell ref="I6413:J6413"/>
    <mergeCell ref="B6415:D6415"/>
    <mergeCell ref="E6415:H6415"/>
    <mergeCell ref="B6416:J6416"/>
    <mergeCell ref="D6417:F6417"/>
    <mergeCell ref="D6418:F6418"/>
    <mergeCell ref="D6419:F6419"/>
    <mergeCell ref="A6420:E6420"/>
    <mergeCell ref="G6420:I6420"/>
    <mergeCell ref="A6421:E6421"/>
    <mergeCell ref="G6421:I6421"/>
    <mergeCell ref="A6422:E6422"/>
    <mergeCell ref="G6422:I6422"/>
    <mergeCell ref="D6423:I6423"/>
    <mergeCell ref="D6424:F6424"/>
    <mergeCell ref="D6425:F6425"/>
    <mergeCell ref="D6426:F6426"/>
    <mergeCell ref="D6427:F6427"/>
    <mergeCell ref="D6428:F6428"/>
    <mergeCell ref="A6429:E6429"/>
    <mergeCell ref="G6429:I6429"/>
    <mergeCell ref="D6375:F6375"/>
    <mergeCell ref="D6376:F6376"/>
    <mergeCell ref="D6377:F6377"/>
    <mergeCell ref="D6378:F6378"/>
    <mergeCell ref="D6379:F6379"/>
    <mergeCell ref="A6380:E6380"/>
    <mergeCell ref="G6380:I6380"/>
    <mergeCell ref="A6381:E6381"/>
    <mergeCell ref="G6381:I6381"/>
    <mergeCell ref="A6382:E6382"/>
    <mergeCell ref="G6382:I6382"/>
    <mergeCell ref="D6383:I6383"/>
    <mergeCell ref="D6384:F6384"/>
    <mergeCell ref="D6385:F6385"/>
    <mergeCell ref="D6386:F6386"/>
    <mergeCell ref="D6387:F6387"/>
    <mergeCell ref="D6388:F6388"/>
    <mergeCell ref="A6389:E6389"/>
    <mergeCell ref="G6389:I6389"/>
    <mergeCell ref="A6390:E6390"/>
    <mergeCell ref="G6390:I6390"/>
    <mergeCell ref="A6391:E6391"/>
    <mergeCell ref="G6391:I6391"/>
    <mergeCell ref="D6392:I6392"/>
    <mergeCell ref="D6393:F6393"/>
    <mergeCell ref="D6394:F6394"/>
    <mergeCell ref="D6395:F6395"/>
    <mergeCell ref="D6396:F6396"/>
    <mergeCell ref="A6397:E6397"/>
    <mergeCell ref="G6397:I6397"/>
    <mergeCell ref="A6398:E6398"/>
    <mergeCell ref="G6398:I6398"/>
    <mergeCell ref="A6399:E6399"/>
    <mergeCell ref="G6399:I6399"/>
    <mergeCell ref="D6351:F6351"/>
    <mergeCell ref="A6352:E6352"/>
    <mergeCell ref="G6352:I6352"/>
    <mergeCell ref="A6353:E6353"/>
    <mergeCell ref="G6353:I6353"/>
    <mergeCell ref="A6354:E6354"/>
    <mergeCell ref="G6354:I6354"/>
    <mergeCell ref="D6355:I6355"/>
    <mergeCell ref="D6356:F6356"/>
    <mergeCell ref="D6357:F6357"/>
    <mergeCell ref="D6358:F6358"/>
    <mergeCell ref="D6359:F6359"/>
    <mergeCell ref="A6360:E6360"/>
    <mergeCell ref="G6360:I6360"/>
    <mergeCell ref="A6361:E6361"/>
    <mergeCell ref="G6361:I6361"/>
    <mergeCell ref="A6362:E6362"/>
    <mergeCell ref="G6362:I6362"/>
    <mergeCell ref="D6363:I6363"/>
    <mergeCell ref="D6364:F6364"/>
    <mergeCell ref="D6365:F6365"/>
    <mergeCell ref="D6366:F6366"/>
    <mergeCell ref="D6367:F6367"/>
    <mergeCell ref="A6368:E6368"/>
    <mergeCell ref="G6368:I6368"/>
    <mergeCell ref="A6369:E6369"/>
    <mergeCell ref="G6369:I6369"/>
    <mergeCell ref="A6370:E6370"/>
    <mergeCell ref="G6370:I6370"/>
    <mergeCell ref="D6371:I6371"/>
    <mergeCell ref="D6372:F6372"/>
    <mergeCell ref="D6373:F6373"/>
    <mergeCell ref="D6374:F6374"/>
    <mergeCell ref="A6321:E6321"/>
    <mergeCell ref="G6321:I6321"/>
    <mergeCell ref="A6323:J6323"/>
    <mergeCell ref="A6324:J6324"/>
    <mergeCell ref="A6325:J6325"/>
    <mergeCell ref="A6327:J6327"/>
    <mergeCell ref="B6328:H6328"/>
    <mergeCell ref="B6329:H6329"/>
    <mergeCell ref="B6330:H6330"/>
    <mergeCell ref="I6330:J6330"/>
    <mergeCell ref="A6331:A6335"/>
    <mergeCell ref="B6331:H6334"/>
    <mergeCell ref="I6333:J6333"/>
    <mergeCell ref="B6335:D6335"/>
    <mergeCell ref="E6335:H6335"/>
    <mergeCell ref="B6336:J6336"/>
    <mergeCell ref="D6337:I6337"/>
    <mergeCell ref="D6338:F6338"/>
    <mergeCell ref="D6339:F6339"/>
    <mergeCell ref="D6340:F6340"/>
    <mergeCell ref="D6341:F6341"/>
    <mergeCell ref="D6342:F6342"/>
    <mergeCell ref="A6343:E6343"/>
    <mergeCell ref="G6343:I6343"/>
    <mergeCell ref="A6344:E6344"/>
    <mergeCell ref="G6344:I6344"/>
    <mergeCell ref="A6345:E6345"/>
    <mergeCell ref="G6345:I6345"/>
    <mergeCell ref="D6346:I6346"/>
    <mergeCell ref="D6347:F6347"/>
    <mergeCell ref="D6348:F6348"/>
    <mergeCell ref="D6349:F6349"/>
    <mergeCell ref="D6350:F6350"/>
    <mergeCell ref="D6296:F6296"/>
    <mergeCell ref="D6297:F6297"/>
    <mergeCell ref="D6298:F6298"/>
    <mergeCell ref="D6299:F6299"/>
    <mergeCell ref="D6300:F6300"/>
    <mergeCell ref="A6301:E6301"/>
    <mergeCell ref="G6301:I6301"/>
    <mergeCell ref="A6302:E6302"/>
    <mergeCell ref="G6302:I6302"/>
    <mergeCell ref="A6303:E6303"/>
    <mergeCell ref="G6303:I6303"/>
    <mergeCell ref="D6304:I6304"/>
    <mergeCell ref="D6305:F6305"/>
    <mergeCell ref="D6306:F6306"/>
    <mergeCell ref="D6307:F6307"/>
    <mergeCell ref="D6308:F6308"/>
    <mergeCell ref="D6309:F6309"/>
    <mergeCell ref="A6310:E6310"/>
    <mergeCell ref="G6310:I6310"/>
    <mergeCell ref="A6311:E6311"/>
    <mergeCell ref="G6311:I6311"/>
    <mergeCell ref="A6312:E6312"/>
    <mergeCell ref="G6312:I6312"/>
    <mergeCell ref="D6313:I6313"/>
    <mergeCell ref="D6314:F6314"/>
    <mergeCell ref="D6315:F6315"/>
    <mergeCell ref="D6316:F6316"/>
    <mergeCell ref="D6317:F6317"/>
    <mergeCell ref="D6318:F6318"/>
    <mergeCell ref="A6319:E6319"/>
    <mergeCell ref="G6319:I6319"/>
    <mergeCell ref="A6320:E6320"/>
    <mergeCell ref="G6320:I6320"/>
    <mergeCell ref="D6272:F6272"/>
    <mergeCell ref="D6273:F6273"/>
    <mergeCell ref="A6274:E6274"/>
    <mergeCell ref="G6274:I6274"/>
    <mergeCell ref="A6275:E6275"/>
    <mergeCell ref="G6275:I6275"/>
    <mergeCell ref="A6276:E6276"/>
    <mergeCell ref="G6276:I6276"/>
    <mergeCell ref="D6277:I6277"/>
    <mergeCell ref="D6278:F6278"/>
    <mergeCell ref="D6279:F6279"/>
    <mergeCell ref="D6280:F6280"/>
    <mergeCell ref="D6281:F6281"/>
    <mergeCell ref="D6282:F6282"/>
    <mergeCell ref="A6283:E6283"/>
    <mergeCell ref="G6283:I6283"/>
    <mergeCell ref="A6284:E6284"/>
    <mergeCell ref="G6284:I6284"/>
    <mergeCell ref="A6285:E6285"/>
    <mergeCell ref="G6285:I6285"/>
    <mergeCell ref="D6286:I6286"/>
    <mergeCell ref="D6287:F6287"/>
    <mergeCell ref="D6288:F6288"/>
    <mergeCell ref="D6289:F6289"/>
    <mergeCell ref="D6290:F6290"/>
    <mergeCell ref="D6291:F6291"/>
    <mergeCell ref="A6292:E6292"/>
    <mergeCell ref="G6292:I6292"/>
    <mergeCell ref="A6293:E6293"/>
    <mergeCell ref="G6293:I6293"/>
    <mergeCell ref="A6294:E6294"/>
    <mergeCell ref="G6294:I6294"/>
    <mergeCell ref="D6295:I6295"/>
    <mergeCell ref="A6243:E6243"/>
    <mergeCell ref="G6243:I6243"/>
    <mergeCell ref="A6244:E6244"/>
    <mergeCell ref="G6244:I6244"/>
    <mergeCell ref="A6246:J6246"/>
    <mergeCell ref="A6247:J6247"/>
    <mergeCell ref="A6248:J6248"/>
    <mergeCell ref="A6250:J6250"/>
    <mergeCell ref="B6251:H6251"/>
    <mergeCell ref="B6252:H6252"/>
    <mergeCell ref="B6253:H6253"/>
    <mergeCell ref="I6253:J6253"/>
    <mergeCell ref="A6254:A6258"/>
    <mergeCell ref="B6254:H6257"/>
    <mergeCell ref="I6256:J6256"/>
    <mergeCell ref="B6258:D6258"/>
    <mergeCell ref="E6258:H6258"/>
    <mergeCell ref="B6259:J6259"/>
    <mergeCell ref="D6260:I6260"/>
    <mergeCell ref="D6261:F6261"/>
    <mergeCell ref="D6262:F6262"/>
    <mergeCell ref="D6263:F6263"/>
    <mergeCell ref="D6264:F6264"/>
    <mergeCell ref="A6265:E6265"/>
    <mergeCell ref="G6265:I6265"/>
    <mergeCell ref="A6266:E6266"/>
    <mergeCell ref="G6266:I6266"/>
    <mergeCell ref="A6267:E6267"/>
    <mergeCell ref="G6267:I6267"/>
    <mergeCell ref="D6268:I6268"/>
    <mergeCell ref="D6269:F6269"/>
    <mergeCell ref="D6270:F6270"/>
    <mergeCell ref="D6271:F6271"/>
    <mergeCell ref="A6219:E6219"/>
    <mergeCell ref="G6219:I6219"/>
    <mergeCell ref="A6220:E6220"/>
    <mergeCell ref="G6220:I6220"/>
    <mergeCell ref="D6221:I6221"/>
    <mergeCell ref="D6222:F6222"/>
    <mergeCell ref="D6223:F6223"/>
    <mergeCell ref="D6224:F6224"/>
    <mergeCell ref="D6225:F6225"/>
    <mergeCell ref="A6226:E6226"/>
    <mergeCell ref="G6226:I6226"/>
    <mergeCell ref="A6227:E6227"/>
    <mergeCell ref="G6227:I6227"/>
    <mergeCell ref="A6228:E6228"/>
    <mergeCell ref="G6228:I6228"/>
    <mergeCell ref="D6229:I6229"/>
    <mergeCell ref="D6230:F6230"/>
    <mergeCell ref="D6231:F6231"/>
    <mergeCell ref="D6232:F6232"/>
    <mergeCell ref="D6233:F6233"/>
    <mergeCell ref="A6234:E6234"/>
    <mergeCell ref="G6234:I6234"/>
    <mergeCell ref="A6235:E6235"/>
    <mergeCell ref="G6235:I6235"/>
    <mergeCell ref="A6236:E6236"/>
    <mergeCell ref="G6236:I6236"/>
    <mergeCell ref="D6237:I6237"/>
    <mergeCell ref="D6238:F6238"/>
    <mergeCell ref="D6239:F6239"/>
    <mergeCell ref="D6240:F6240"/>
    <mergeCell ref="D6241:F6241"/>
    <mergeCell ref="A6242:E6242"/>
    <mergeCell ref="G6242:I6242"/>
    <mergeCell ref="A6194:E6194"/>
    <mergeCell ref="G6194:I6194"/>
    <mergeCell ref="A6195:E6195"/>
    <mergeCell ref="G6195:I6195"/>
    <mergeCell ref="D6196:I6196"/>
    <mergeCell ref="D6197:F6197"/>
    <mergeCell ref="D6198:F6198"/>
    <mergeCell ref="D6199:F6199"/>
    <mergeCell ref="D6200:F6200"/>
    <mergeCell ref="D6201:F6201"/>
    <mergeCell ref="A6202:E6202"/>
    <mergeCell ref="G6202:I6202"/>
    <mergeCell ref="A6203:E6203"/>
    <mergeCell ref="G6203:I6203"/>
    <mergeCell ref="A6204:E6204"/>
    <mergeCell ref="G6204:I6204"/>
    <mergeCell ref="D6205:I6205"/>
    <mergeCell ref="D6206:F6206"/>
    <mergeCell ref="D6207:F6207"/>
    <mergeCell ref="D6208:F6208"/>
    <mergeCell ref="D6209:F6209"/>
    <mergeCell ref="A6210:E6210"/>
    <mergeCell ref="G6210:I6210"/>
    <mergeCell ref="A6211:E6211"/>
    <mergeCell ref="G6211:I6211"/>
    <mergeCell ref="A6212:E6212"/>
    <mergeCell ref="G6212:I6212"/>
    <mergeCell ref="D6213:I6213"/>
    <mergeCell ref="D6214:F6214"/>
    <mergeCell ref="D6215:F6215"/>
    <mergeCell ref="D6216:F6216"/>
    <mergeCell ref="D6217:F6217"/>
    <mergeCell ref="A6218:E6218"/>
    <mergeCell ref="G6218:I6218"/>
    <mergeCell ref="D6163:I6163"/>
    <mergeCell ref="D6164:F6164"/>
    <mergeCell ref="D6165:F6165"/>
    <mergeCell ref="A6167:J6167"/>
    <mergeCell ref="A6168:J6168"/>
    <mergeCell ref="A6169:J6169"/>
    <mergeCell ref="A6171:J6171"/>
    <mergeCell ref="B6172:H6172"/>
    <mergeCell ref="B6173:H6173"/>
    <mergeCell ref="B6174:H6174"/>
    <mergeCell ref="I6174:J6174"/>
    <mergeCell ref="A6175:A6179"/>
    <mergeCell ref="B6175:H6178"/>
    <mergeCell ref="I6177:J6177"/>
    <mergeCell ref="B6179:D6179"/>
    <mergeCell ref="E6179:H6179"/>
    <mergeCell ref="B6180:J6180"/>
    <mergeCell ref="D6181:F6181"/>
    <mergeCell ref="D6182:F6182"/>
    <mergeCell ref="D6183:F6183"/>
    <mergeCell ref="A6184:E6184"/>
    <mergeCell ref="G6184:I6184"/>
    <mergeCell ref="A6185:E6185"/>
    <mergeCell ref="G6185:I6185"/>
    <mergeCell ref="A6186:E6186"/>
    <mergeCell ref="G6186:I6186"/>
    <mergeCell ref="D6187:I6187"/>
    <mergeCell ref="D6188:F6188"/>
    <mergeCell ref="D6189:F6189"/>
    <mergeCell ref="D6190:F6190"/>
    <mergeCell ref="D6191:F6191"/>
    <mergeCell ref="D6192:F6192"/>
    <mergeCell ref="A6193:E6193"/>
    <mergeCell ref="G6193:I6193"/>
    <mergeCell ref="A6138:E6138"/>
    <mergeCell ref="G6138:I6138"/>
    <mergeCell ref="A6139:E6139"/>
    <mergeCell ref="G6139:I6139"/>
    <mergeCell ref="D6140:I6140"/>
    <mergeCell ref="D6141:F6141"/>
    <mergeCell ref="D6142:F6142"/>
    <mergeCell ref="D6143:F6143"/>
    <mergeCell ref="D6144:F6144"/>
    <mergeCell ref="A6145:E6145"/>
    <mergeCell ref="G6145:I6145"/>
    <mergeCell ref="A6146:E6146"/>
    <mergeCell ref="G6146:I6146"/>
    <mergeCell ref="A6147:E6147"/>
    <mergeCell ref="G6147:I6147"/>
    <mergeCell ref="D6148:I6148"/>
    <mergeCell ref="D6149:F6149"/>
    <mergeCell ref="D6150:F6150"/>
    <mergeCell ref="D6151:F6151"/>
    <mergeCell ref="D6152:F6152"/>
    <mergeCell ref="D6153:F6153"/>
    <mergeCell ref="D6154:F6154"/>
    <mergeCell ref="D6155:F6155"/>
    <mergeCell ref="D6156:F6156"/>
    <mergeCell ref="D6157:F6157"/>
    <mergeCell ref="D6158:F6158"/>
    <mergeCell ref="D6159:F6159"/>
    <mergeCell ref="A6160:E6160"/>
    <mergeCell ref="G6160:I6160"/>
    <mergeCell ref="A6161:E6161"/>
    <mergeCell ref="G6161:I6161"/>
    <mergeCell ref="A6162:E6162"/>
    <mergeCell ref="G6162:I6162"/>
    <mergeCell ref="A6114:E6114"/>
    <mergeCell ref="G6114:I6114"/>
    <mergeCell ref="A6115:E6115"/>
    <mergeCell ref="G6115:I6115"/>
    <mergeCell ref="D6116:I6116"/>
    <mergeCell ref="D6117:F6117"/>
    <mergeCell ref="D6118:F6118"/>
    <mergeCell ref="D6119:F6119"/>
    <mergeCell ref="D6120:F6120"/>
    <mergeCell ref="A6121:E6121"/>
    <mergeCell ref="G6121:I6121"/>
    <mergeCell ref="A6122:E6122"/>
    <mergeCell ref="G6122:I6122"/>
    <mergeCell ref="A6123:E6123"/>
    <mergeCell ref="G6123:I6123"/>
    <mergeCell ref="D6124:I6124"/>
    <mergeCell ref="D6125:F6125"/>
    <mergeCell ref="D6126:F6126"/>
    <mergeCell ref="D6127:F6127"/>
    <mergeCell ref="D6128:F6128"/>
    <mergeCell ref="A6129:E6129"/>
    <mergeCell ref="G6129:I6129"/>
    <mergeCell ref="A6130:E6130"/>
    <mergeCell ref="G6130:I6130"/>
    <mergeCell ref="A6131:E6131"/>
    <mergeCell ref="G6131:I6131"/>
    <mergeCell ref="D6132:I6132"/>
    <mergeCell ref="D6133:F6133"/>
    <mergeCell ref="D6134:F6134"/>
    <mergeCell ref="D6135:F6135"/>
    <mergeCell ref="D6136:F6136"/>
    <mergeCell ref="A6137:E6137"/>
    <mergeCell ref="G6137:I6137"/>
    <mergeCell ref="D6084:F6084"/>
    <mergeCell ref="D6085:F6085"/>
    <mergeCell ref="D6086:F6086"/>
    <mergeCell ref="A6088:J6088"/>
    <mergeCell ref="A6089:J6089"/>
    <mergeCell ref="A6090:J6090"/>
    <mergeCell ref="A6092:J6092"/>
    <mergeCell ref="B6093:H6093"/>
    <mergeCell ref="B6094:H6094"/>
    <mergeCell ref="B6095:H6095"/>
    <mergeCell ref="I6095:J6095"/>
    <mergeCell ref="A6096:A6100"/>
    <mergeCell ref="B6096:H6099"/>
    <mergeCell ref="I6098:J6098"/>
    <mergeCell ref="B6100:D6100"/>
    <mergeCell ref="E6100:H6100"/>
    <mergeCell ref="B6101:J6101"/>
    <mergeCell ref="A6102:E6102"/>
    <mergeCell ref="G6102:I6102"/>
    <mergeCell ref="A6103:E6103"/>
    <mergeCell ref="G6103:I6103"/>
    <mergeCell ref="A6104:E6104"/>
    <mergeCell ref="G6104:I6104"/>
    <mergeCell ref="D6105:I6105"/>
    <mergeCell ref="D6106:F6106"/>
    <mergeCell ref="D6107:F6107"/>
    <mergeCell ref="D6108:F6108"/>
    <mergeCell ref="D6109:F6109"/>
    <mergeCell ref="D6110:F6110"/>
    <mergeCell ref="D6111:F6111"/>
    <mergeCell ref="D6112:F6112"/>
    <mergeCell ref="A6113:E6113"/>
    <mergeCell ref="G6113:I6113"/>
    <mergeCell ref="A6056:E6056"/>
    <mergeCell ref="G6056:I6056"/>
    <mergeCell ref="A6057:E6057"/>
    <mergeCell ref="G6057:I6057"/>
    <mergeCell ref="D6058:I6058"/>
    <mergeCell ref="D6059:F6059"/>
    <mergeCell ref="D6060:F6060"/>
    <mergeCell ref="D6061:F6061"/>
    <mergeCell ref="D6062:F6062"/>
    <mergeCell ref="D6063:F6063"/>
    <mergeCell ref="D6064:F6064"/>
    <mergeCell ref="D6065:F6065"/>
    <mergeCell ref="D6066:F6066"/>
    <mergeCell ref="D6067:F6067"/>
    <mergeCell ref="D6068:F6068"/>
    <mergeCell ref="D6069:F6069"/>
    <mergeCell ref="D6070:F6070"/>
    <mergeCell ref="D6071:F6071"/>
    <mergeCell ref="D6072:F6072"/>
    <mergeCell ref="D6073:F6073"/>
    <mergeCell ref="D6074:F6074"/>
    <mergeCell ref="D6075:F6075"/>
    <mergeCell ref="D6076:F6076"/>
    <mergeCell ref="D6077:F6077"/>
    <mergeCell ref="D6078:F6078"/>
    <mergeCell ref="A6079:E6079"/>
    <mergeCell ref="G6079:I6079"/>
    <mergeCell ref="A6080:E6080"/>
    <mergeCell ref="G6080:I6080"/>
    <mergeCell ref="A6081:E6081"/>
    <mergeCell ref="G6081:I6081"/>
    <mergeCell ref="D6082:I6082"/>
    <mergeCell ref="D6083:F6083"/>
    <mergeCell ref="D6026:I6026"/>
    <mergeCell ref="D6027:F6027"/>
    <mergeCell ref="D6028:F6028"/>
    <mergeCell ref="D6029:F6029"/>
    <mergeCell ref="D6030:F6030"/>
    <mergeCell ref="A6031:E6031"/>
    <mergeCell ref="G6031:I6031"/>
    <mergeCell ref="A6032:E6032"/>
    <mergeCell ref="G6032:I6032"/>
    <mergeCell ref="A6033:E6033"/>
    <mergeCell ref="G6033:I6033"/>
    <mergeCell ref="D6034:I6034"/>
    <mergeCell ref="D6035:F6035"/>
    <mergeCell ref="D6036:F6036"/>
    <mergeCell ref="D6037:F6037"/>
    <mergeCell ref="D6038:F6038"/>
    <mergeCell ref="D6039:F6039"/>
    <mergeCell ref="D6040:F6040"/>
    <mergeCell ref="D6041:F6041"/>
    <mergeCell ref="D6042:F6042"/>
    <mergeCell ref="D6043:F6043"/>
    <mergeCell ref="D6044:F6044"/>
    <mergeCell ref="D6045:F6045"/>
    <mergeCell ref="D6046:F6046"/>
    <mergeCell ref="D6047:F6047"/>
    <mergeCell ref="D6048:F6048"/>
    <mergeCell ref="D6049:F6049"/>
    <mergeCell ref="D6050:F6050"/>
    <mergeCell ref="D6051:F6051"/>
    <mergeCell ref="D6052:F6052"/>
    <mergeCell ref="D6053:F6053"/>
    <mergeCell ref="D6054:F6054"/>
    <mergeCell ref="A6055:E6055"/>
    <mergeCell ref="G6055:I6055"/>
    <mergeCell ref="D5998:F5998"/>
    <mergeCell ref="D5999:F5999"/>
    <mergeCell ref="A6000:E6000"/>
    <mergeCell ref="G6000:I6000"/>
    <mergeCell ref="A6001:E6001"/>
    <mergeCell ref="G6001:I6001"/>
    <mergeCell ref="A6002:E6002"/>
    <mergeCell ref="G6002:I6002"/>
    <mergeCell ref="D6003:I6003"/>
    <mergeCell ref="D6004:F6004"/>
    <mergeCell ref="D6005:F6005"/>
    <mergeCell ref="D6006:F6006"/>
    <mergeCell ref="D6007:F6007"/>
    <mergeCell ref="A6009:J6009"/>
    <mergeCell ref="A6010:J6010"/>
    <mergeCell ref="A6011:J6011"/>
    <mergeCell ref="A6013:J6013"/>
    <mergeCell ref="B6014:H6014"/>
    <mergeCell ref="B6015:H6015"/>
    <mergeCell ref="B6016:H6016"/>
    <mergeCell ref="I6016:J6016"/>
    <mergeCell ref="A6017:A6021"/>
    <mergeCell ref="B6017:H6020"/>
    <mergeCell ref="I6019:J6019"/>
    <mergeCell ref="B6021:D6021"/>
    <mergeCell ref="E6021:H6021"/>
    <mergeCell ref="B6022:J6022"/>
    <mergeCell ref="A6023:E6023"/>
    <mergeCell ref="G6023:I6023"/>
    <mergeCell ref="A6024:E6024"/>
    <mergeCell ref="G6024:I6024"/>
    <mergeCell ref="A6025:E6025"/>
    <mergeCell ref="G6025:I6025"/>
    <mergeCell ref="D5974:F5974"/>
    <mergeCell ref="D5975:F5975"/>
    <mergeCell ref="A5976:E5976"/>
    <mergeCell ref="G5976:I5976"/>
    <mergeCell ref="A5977:E5977"/>
    <mergeCell ref="G5977:I5977"/>
    <mergeCell ref="A5978:E5978"/>
    <mergeCell ref="G5978:I5978"/>
    <mergeCell ref="D5979:I5979"/>
    <mergeCell ref="D5980:F5980"/>
    <mergeCell ref="D5981:F5981"/>
    <mergeCell ref="D5982:F5982"/>
    <mergeCell ref="D5983:F5983"/>
    <mergeCell ref="A5984:E5984"/>
    <mergeCell ref="G5984:I5984"/>
    <mergeCell ref="A5985:E5985"/>
    <mergeCell ref="G5985:I5985"/>
    <mergeCell ref="A5986:E5986"/>
    <mergeCell ref="G5986:I5986"/>
    <mergeCell ref="D5987:I5987"/>
    <mergeCell ref="D5988:F5988"/>
    <mergeCell ref="D5989:F5989"/>
    <mergeCell ref="D5990:F5990"/>
    <mergeCell ref="D5991:F5991"/>
    <mergeCell ref="A5992:E5992"/>
    <mergeCell ref="G5992:I5992"/>
    <mergeCell ref="A5993:E5993"/>
    <mergeCell ref="G5993:I5993"/>
    <mergeCell ref="A5994:E5994"/>
    <mergeCell ref="G5994:I5994"/>
    <mergeCell ref="D5995:I5995"/>
    <mergeCell ref="D5996:F5996"/>
    <mergeCell ref="D5997:F5997"/>
    <mergeCell ref="D5950:F5950"/>
    <mergeCell ref="A5951:E5951"/>
    <mergeCell ref="G5951:I5951"/>
    <mergeCell ref="A5952:E5952"/>
    <mergeCell ref="G5952:I5952"/>
    <mergeCell ref="A5953:E5953"/>
    <mergeCell ref="G5953:I5953"/>
    <mergeCell ref="D5954:I5954"/>
    <mergeCell ref="D5955:F5955"/>
    <mergeCell ref="D5956:F5956"/>
    <mergeCell ref="D5957:F5957"/>
    <mergeCell ref="D5958:F5958"/>
    <mergeCell ref="D5959:F5959"/>
    <mergeCell ref="A5960:E5960"/>
    <mergeCell ref="G5960:I5960"/>
    <mergeCell ref="A5961:E5961"/>
    <mergeCell ref="G5961:I5961"/>
    <mergeCell ref="A5962:E5962"/>
    <mergeCell ref="G5962:I5962"/>
    <mergeCell ref="D5963:I5963"/>
    <mergeCell ref="D5964:F5964"/>
    <mergeCell ref="D5965:F5965"/>
    <mergeCell ref="D5966:F5966"/>
    <mergeCell ref="D5967:F5967"/>
    <mergeCell ref="A5968:E5968"/>
    <mergeCell ref="G5968:I5968"/>
    <mergeCell ref="A5969:E5969"/>
    <mergeCell ref="G5969:I5969"/>
    <mergeCell ref="A5970:E5970"/>
    <mergeCell ref="G5970:I5970"/>
    <mergeCell ref="D5971:I5971"/>
    <mergeCell ref="D5972:F5972"/>
    <mergeCell ref="D5973:F5973"/>
    <mergeCell ref="A5920:E5920"/>
    <mergeCell ref="G5920:I5920"/>
    <mergeCell ref="D5921:I5921"/>
    <mergeCell ref="D5922:F5922"/>
    <mergeCell ref="D5923:F5923"/>
    <mergeCell ref="D5924:F5924"/>
    <mergeCell ref="D5925:F5925"/>
    <mergeCell ref="D5926:F5926"/>
    <mergeCell ref="A5927:E5927"/>
    <mergeCell ref="G5927:I5927"/>
    <mergeCell ref="A5928:E5928"/>
    <mergeCell ref="G5928:I5928"/>
    <mergeCell ref="A5929:E5929"/>
    <mergeCell ref="G5929:I5929"/>
    <mergeCell ref="D5930:I5930"/>
    <mergeCell ref="D5931:F5931"/>
    <mergeCell ref="A5933:J5933"/>
    <mergeCell ref="A5934:J5934"/>
    <mergeCell ref="A5935:J5935"/>
    <mergeCell ref="A5937:J5937"/>
    <mergeCell ref="B5938:H5938"/>
    <mergeCell ref="B5939:H5939"/>
    <mergeCell ref="B5940:H5940"/>
    <mergeCell ref="I5940:J5940"/>
    <mergeCell ref="A5941:A5945"/>
    <mergeCell ref="B5941:H5944"/>
    <mergeCell ref="I5943:J5943"/>
    <mergeCell ref="B5945:D5945"/>
    <mergeCell ref="E5945:H5945"/>
    <mergeCell ref="B5946:J5946"/>
    <mergeCell ref="D5947:F5947"/>
    <mergeCell ref="D5948:F5948"/>
    <mergeCell ref="D5949:F5949"/>
    <mergeCell ref="D5894:I5894"/>
    <mergeCell ref="D5895:F5895"/>
    <mergeCell ref="D5896:F5896"/>
    <mergeCell ref="D5897:F5897"/>
    <mergeCell ref="D5898:F5898"/>
    <mergeCell ref="D5899:F5899"/>
    <mergeCell ref="A5900:E5900"/>
    <mergeCell ref="G5900:I5900"/>
    <mergeCell ref="A5901:E5901"/>
    <mergeCell ref="G5901:I5901"/>
    <mergeCell ref="A5902:E5902"/>
    <mergeCell ref="G5902:I5902"/>
    <mergeCell ref="D5903:I5903"/>
    <mergeCell ref="D5904:F5904"/>
    <mergeCell ref="D5905:F5905"/>
    <mergeCell ref="D5906:F5906"/>
    <mergeCell ref="D5907:F5907"/>
    <mergeCell ref="D5908:F5908"/>
    <mergeCell ref="A5909:E5909"/>
    <mergeCell ref="G5909:I5909"/>
    <mergeCell ref="A5910:E5910"/>
    <mergeCell ref="G5910:I5910"/>
    <mergeCell ref="A5911:E5911"/>
    <mergeCell ref="G5911:I5911"/>
    <mergeCell ref="D5912:I5912"/>
    <mergeCell ref="D5913:F5913"/>
    <mergeCell ref="D5914:F5914"/>
    <mergeCell ref="D5915:F5915"/>
    <mergeCell ref="D5916:F5916"/>
    <mergeCell ref="D5917:F5917"/>
    <mergeCell ref="A5918:E5918"/>
    <mergeCell ref="G5918:I5918"/>
    <mergeCell ref="A5919:E5919"/>
    <mergeCell ref="G5919:I5919"/>
    <mergeCell ref="B5870:J5870"/>
    <mergeCell ref="D5871:F5871"/>
    <mergeCell ref="D5872:F5872"/>
    <mergeCell ref="A5873:E5873"/>
    <mergeCell ref="G5873:I5873"/>
    <mergeCell ref="A5874:E5874"/>
    <mergeCell ref="G5874:I5874"/>
    <mergeCell ref="A5875:E5875"/>
    <mergeCell ref="G5875:I5875"/>
    <mergeCell ref="D5876:I5876"/>
    <mergeCell ref="D5877:F5877"/>
    <mergeCell ref="D5878:F5878"/>
    <mergeCell ref="D5879:F5879"/>
    <mergeCell ref="D5880:F5880"/>
    <mergeCell ref="D5881:F5881"/>
    <mergeCell ref="A5882:E5882"/>
    <mergeCell ref="G5882:I5882"/>
    <mergeCell ref="A5883:E5883"/>
    <mergeCell ref="G5883:I5883"/>
    <mergeCell ref="A5884:E5884"/>
    <mergeCell ref="G5884:I5884"/>
    <mergeCell ref="D5885:I5885"/>
    <mergeCell ref="D5886:F5886"/>
    <mergeCell ref="D5887:F5887"/>
    <mergeCell ref="D5888:F5888"/>
    <mergeCell ref="D5889:F5889"/>
    <mergeCell ref="D5890:F5890"/>
    <mergeCell ref="A5891:E5891"/>
    <mergeCell ref="G5891:I5891"/>
    <mergeCell ref="A5892:E5892"/>
    <mergeCell ref="G5892:I5892"/>
    <mergeCell ref="A5893:E5893"/>
    <mergeCell ref="G5893:I5893"/>
    <mergeCell ref="A5840:E5840"/>
    <mergeCell ref="G5840:I5840"/>
    <mergeCell ref="A5841:E5841"/>
    <mergeCell ref="G5841:I5841"/>
    <mergeCell ref="A5842:E5842"/>
    <mergeCell ref="G5842:I5842"/>
    <mergeCell ref="D5843:I5843"/>
    <mergeCell ref="D5844:F5844"/>
    <mergeCell ref="D5845:F5845"/>
    <mergeCell ref="D5846:F5846"/>
    <mergeCell ref="D5847:F5847"/>
    <mergeCell ref="D5848:F5848"/>
    <mergeCell ref="A5849:E5849"/>
    <mergeCell ref="G5849:I5849"/>
    <mergeCell ref="A5850:E5850"/>
    <mergeCell ref="G5850:I5850"/>
    <mergeCell ref="A5851:E5851"/>
    <mergeCell ref="G5851:I5851"/>
    <mergeCell ref="D5852:I5852"/>
    <mergeCell ref="D5853:F5853"/>
    <mergeCell ref="D5854:F5854"/>
    <mergeCell ref="D5855:F5855"/>
    <mergeCell ref="A5857:J5857"/>
    <mergeCell ref="A5858:J5858"/>
    <mergeCell ref="A5859:J5859"/>
    <mergeCell ref="A5861:J5861"/>
    <mergeCell ref="B5862:H5862"/>
    <mergeCell ref="B5863:H5863"/>
    <mergeCell ref="B5864:H5864"/>
    <mergeCell ref="I5864:J5864"/>
    <mergeCell ref="A5865:A5869"/>
    <mergeCell ref="B5865:H5868"/>
    <mergeCell ref="I5867:J5867"/>
    <mergeCell ref="B5869:D5869"/>
    <mergeCell ref="E5869:H5869"/>
    <mergeCell ref="A5815:E5815"/>
    <mergeCell ref="G5815:I5815"/>
    <mergeCell ref="A5816:E5816"/>
    <mergeCell ref="G5816:I5816"/>
    <mergeCell ref="D5817:I5817"/>
    <mergeCell ref="D5818:F5818"/>
    <mergeCell ref="D5819:F5819"/>
    <mergeCell ref="D5820:F5820"/>
    <mergeCell ref="D5821:F5821"/>
    <mergeCell ref="A5822:E5822"/>
    <mergeCell ref="G5822:I5822"/>
    <mergeCell ref="A5823:E5823"/>
    <mergeCell ref="G5823:I5823"/>
    <mergeCell ref="A5824:E5824"/>
    <mergeCell ref="G5824:I5824"/>
    <mergeCell ref="D5825:I5825"/>
    <mergeCell ref="D5826:F5826"/>
    <mergeCell ref="D5827:F5827"/>
    <mergeCell ref="D5828:F5828"/>
    <mergeCell ref="D5829:F5829"/>
    <mergeCell ref="D5830:F5830"/>
    <mergeCell ref="A5831:E5831"/>
    <mergeCell ref="G5831:I5831"/>
    <mergeCell ref="A5832:E5832"/>
    <mergeCell ref="G5832:I5832"/>
    <mergeCell ref="A5833:E5833"/>
    <mergeCell ref="G5833:I5833"/>
    <mergeCell ref="D5834:I5834"/>
    <mergeCell ref="D5835:F5835"/>
    <mergeCell ref="D5836:F5836"/>
    <mergeCell ref="D5837:F5837"/>
    <mergeCell ref="D5838:F5838"/>
    <mergeCell ref="D5839:F5839"/>
    <mergeCell ref="A5789:A5793"/>
    <mergeCell ref="B5789:H5792"/>
    <mergeCell ref="I5791:J5791"/>
    <mergeCell ref="B5793:D5793"/>
    <mergeCell ref="E5793:H5793"/>
    <mergeCell ref="B5794:J5794"/>
    <mergeCell ref="D5795:F5795"/>
    <mergeCell ref="A5796:E5796"/>
    <mergeCell ref="G5796:I5796"/>
    <mergeCell ref="A5797:E5797"/>
    <mergeCell ref="G5797:I5797"/>
    <mergeCell ref="A5798:E5798"/>
    <mergeCell ref="G5798:I5798"/>
    <mergeCell ref="D5799:I5799"/>
    <mergeCell ref="D5800:F5800"/>
    <mergeCell ref="D5801:F5801"/>
    <mergeCell ref="D5802:F5802"/>
    <mergeCell ref="D5803:F5803"/>
    <mergeCell ref="D5804:F5804"/>
    <mergeCell ref="A5805:E5805"/>
    <mergeCell ref="G5805:I5805"/>
    <mergeCell ref="A5806:E5806"/>
    <mergeCell ref="G5806:I5806"/>
    <mergeCell ref="A5807:E5807"/>
    <mergeCell ref="G5807:I5807"/>
    <mergeCell ref="D5808:I5808"/>
    <mergeCell ref="D5809:F5809"/>
    <mergeCell ref="D5810:F5810"/>
    <mergeCell ref="D5811:F5811"/>
    <mergeCell ref="D5812:F5812"/>
    <mergeCell ref="D5813:F5813"/>
    <mergeCell ref="A5814:E5814"/>
    <mergeCell ref="G5814:I5814"/>
    <mergeCell ref="A5760:E5760"/>
    <mergeCell ref="G5760:I5760"/>
    <mergeCell ref="A5761:E5761"/>
    <mergeCell ref="G5761:I5761"/>
    <mergeCell ref="A5762:E5762"/>
    <mergeCell ref="G5762:I5762"/>
    <mergeCell ref="D5763:I5763"/>
    <mergeCell ref="D5764:F5764"/>
    <mergeCell ref="D5765:F5765"/>
    <mergeCell ref="D5766:F5766"/>
    <mergeCell ref="D5767:F5767"/>
    <mergeCell ref="D5768:F5768"/>
    <mergeCell ref="D5769:F5769"/>
    <mergeCell ref="D5770:F5770"/>
    <mergeCell ref="D5771:F5771"/>
    <mergeCell ref="A5772:E5772"/>
    <mergeCell ref="G5772:I5772"/>
    <mergeCell ref="A5773:E5773"/>
    <mergeCell ref="G5773:I5773"/>
    <mergeCell ref="A5774:E5774"/>
    <mergeCell ref="G5774:I5774"/>
    <mergeCell ref="D5775:I5775"/>
    <mergeCell ref="D5776:F5776"/>
    <mergeCell ref="D5777:F5777"/>
    <mergeCell ref="D5778:F5778"/>
    <mergeCell ref="D5779:F5779"/>
    <mergeCell ref="A5781:J5781"/>
    <mergeCell ref="A5782:J5782"/>
    <mergeCell ref="A5783:J5783"/>
    <mergeCell ref="A5785:J5785"/>
    <mergeCell ref="B5786:H5786"/>
    <mergeCell ref="B5787:H5787"/>
    <mergeCell ref="B5788:H5788"/>
    <mergeCell ref="I5788:J5788"/>
    <mergeCell ref="D5733:F5733"/>
    <mergeCell ref="D5734:F5734"/>
    <mergeCell ref="D5735:F5735"/>
    <mergeCell ref="A5736:E5736"/>
    <mergeCell ref="G5736:I5736"/>
    <mergeCell ref="A5737:E5737"/>
    <mergeCell ref="G5737:I5737"/>
    <mergeCell ref="A5738:E5738"/>
    <mergeCell ref="G5738:I5738"/>
    <mergeCell ref="D5739:I5739"/>
    <mergeCell ref="D5740:F5740"/>
    <mergeCell ref="D5741:F5741"/>
    <mergeCell ref="D5742:F5742"/>
    <mergeCell ref="D5743:F5743"/>
    <mergeCell ref="D5744:F5744"/>
    <mergeCell ref="D5745:F5745"/>
    <mergeCell ref="D5746:F5746"/>
    <mergeCell ref="D5747:F5747"/>
    <mergeCell ref="A5748:E5748"/>
    <mergeCell ref="G5748:I5748"/>
    <mergeCell ref="A5749:E5749"/>
    <mergeCell ref="G5749:I5749"/>
    <mergeCell ref="A5750:E5750"/>
    <mergeCell ref="G5750:I5750"/>
    <mergeCell ref="D5751:I5751"/>
    <mergeCell ref="D5752:F5752"/>
    <mergeCell ref="D5753:F5753"/>
    <mergeCell ref="D5754:F5754"/>
    <mergeCell ref="D5755:F5755"/>
    <mergeCell ref="D5756:F5756"/>
    <mergeCell ref="D5757:F5757"/>
    <mergeCell ref="D5758:F5758"/>
    <mergeCell ref="D5759:F5759"/>
    <mergeCell ref="D5699:F5699"/>
    <mergeCell ref="D5700:F5700"/>
    <mergeCell ref="D5701:F5701"/>
    <mergeCell ref="D5702:F5702"/>
    <mergeCell ref="D5703:F5703"/>
    <mergeCell ref="D5704:F5704"/>
    <mergeCell ref="A5706:J5706"/>
    <mergeCell ref="A5707:J5707"/>
    <mergeCell ref="A5708:J5708"/>
    <mergeCell ref="A5710:J5710"/>
    <mergeCell ref="B5711:H5711"/>
    <mergeCell ref="B5712:H5712"/>
    <mergeCell ref="B5713:H5713"/>
    <mergeCell ref="I5713:J5713"/>
    <mergeCell ref="A5714:A5718"/>
    <mergeCell ref="B5714:H5717"/>
    <mergeCell ref="I5716:J5716"/>
    <mergeCell ref="B5718:D5718"/>
    <mergeCell ref="E5718:H5718"/>
    <mergeCell ref="B5719:J5719"/>
    <mergeCell ref="D5720:F5720"/>
    <mergeCell ref="D5721:F5721"/>
    <mergeCell ref="D5722:F5722"/>
    <mergeCell ref="D5723:F5723"/>
    <mergeCell ref="D5724:F5724"/>
    <mergeCell ref="D5725:F5725"/>
    <mergeCell ref="D5726:F5726"/>
    <mergeCell ref="D5727:F5727"/>
    <mergeCell ref="D5728:F5728"/>
    <mergeCell ref="D5729:F5729"/>
    <mergeCell ref="D5730:F5730"/>
    <mergeCell ref="D5731:F5731"/>
    <mergeCell ref="D5732:F5732"/>
    <mergeCell ref="D5666:F5666"/>
    <mergeCell ref="D5667:F5667"/>
    <mergeCell ref="D5668:F5668"/>
    <mergeCell ref="D5669:F5669"/>
    <mergeCell ref="D5670:F5670"/>
    <mergeCell ref="D5671:F5671"/>
    <mergeCell ref="D5672:F5672"/>
    <mergeCell ref="D5673:F5673"/>
    <mergeCell ref="D5674:F5674"/>
    <mergeCell ref="D5675:F5675"/>
    <mergeCell ref="D5676:F5676"/>
    <mergeCell ref="D5677:F5677"/>
    <mergeCell ref="D5678:F5678"/>
    <mergeCell ref="D5679:F5679"/>
    <mergeCell ref="D5680:F5680"/>
    <mergeCell ref="D5681:F5681"/>
    <mergeCell ref="D5682:F5682"/>
    <mergeCell ref="D5683:F5683"/>
    <mergeCell ref="D5684:F5684"/>
    <mergeCell ref="D5685:F5685"/>
    <mergeCell ref="D5686:F5686"/>
    <mergeCell ref="D5687:F5687"/>
    <mergeCell ref="D5688:F5688"/>
    <mergeCell ref="D5689:F5689"/>
    <mergeCell ref="D5690:F5690"/>
    <mergeCell ref="D5691:F5691"/>
    <mergeCell ref="D5692:F5692"/>
    <mergeCell ref="D5693:F5693"/>
    <mergeCell ref="D5694:F5694"/>
    <mergeCell ref="D5695:F5695"/>
    <mergeCell ref="D5696:F5696"/>
    <mergeCell ref="D5697:F5697"/>
    <mergeCell ref="D5698:F5698"/>
    <mergeCell ref="A5641:E5641"/>
    <mergeCell ref="G5641:I5641"/>
    <mergeCell ref="A5642:E5642"/>
    <mergeCell ref="G5642:I5642"/>
    <mergeCell ref="D5643:I5643"/>
    <mergeCell ref="D5644:F5644"/>
    <mergeCell ref="D5645:F5645"/>
    <mergeCell ref="D5646:F5646"/>
    <mergeCell ref="A5647:E5647"/>
    <mergeCell ref="G5647:I5647"/>
    <mergeCell ref="A5648:E5648"/>
    <mergeCell ref="G5648:I5648"/>
    <mergeCell ref="A5649:E5649"/>
    <mergeCell ref="G5649:I5649"/>
    <mergeCell ref="D5650:I5650"/>
    <mergeCell ref="D5651:F5651"/>
    <mergeCell ref="D5652:F5652"/>
    <mergeCell ref="D5653:F5653"/>
    <mergeCell ref="A5654:E5654"/>
    <mergeCell ref="G5654:I5654"/>
    <mergeCell ref="A5655:E5655"/>
    <mergeCell ref="G5655:I5655"/>
    <mergeCell ref="A5656:E5656"/>
    <mergeCell ref="G5656:I5656"/>
    <mergeCell ref="D5657:I5657"/>
    <mergeCell ref="D5658:F5658"/>
    <mergeCell ref="D5659:F5659"/>
    <mergeCell ref="D5660:F5660"/>
    <mergeCell ref="D5661:F5661"/>
    <mergeCell ref="D5662:F5662"/>
    <mergeCell ref="D5663:F5663"/>
    <mergeCell ref="D5664:F5664"/>
    <mergeCell ref="D5665:F5665"/>
    <mergeCell ref="A5612:E5612"/>
    <mergeCell ref="G5612:I5612"/>
    <mergeCell ref="A5613:E5613"/>
    <mergeCell ref="G5613:I5613"/>
    <mergeCell ref="D5614:I5614"/>
    <mergeCell ref="D5615:F5615"/>
    <mergeCell ref="D5616:F5616"/>
    <mergeCell ref="D5617:F5617"/>
    <mergeCell ref="A5618:E5618"/>
    <mergeCell ref="G5618:I5618"/>
    <mergeCell ref="A5619:E5619"/>
    <mergeCell ref="G5619:I5619"/>
    <mergeCell ref="A5620:E5620"/>
    <mergeCell ref="G5620:I5620"/>
    <mergeCell ref="D5621:I5621"/>
    <mergeCell ref="D5622:F5622"/>
    <mergeCell ref="D5623:F5623"/>
    <mergeCell ref="D5624:F5624"/>
    <mergeCell ref="A5626:J5626"/>
    <mergeCell ref="A5627:J5627"/>
    <mergeCell ref="A5628:J5628"/>
    <mergeCell ref="A5630:J5630"/>
    <mergeCell ref="B5631:H5631"/>
    <mergeCell ref="B5632:H5632"/>
    <mergeCell ref="B5633:H5633"/>
    <mergeCell ref="I5633:J5633"/>
    <mergeCell ref="A5634:A5638"/>
    <mergeCell ref="B5634:H5637"/>
    <mergeCell ref="I5636:J5636"/>
    <mergeCell ref="B5638:D5638"/>
    <mergeCell ref="E5638:H5638"/>
    <mergeCell ref="B5639:J5639"/>
    <mergeCell ref="A5640:E5640"/>
    <mergeCell ref="G5640:I5640"/>
    <mergeCell ref="A5588:E5588"/>
    <mergeCell ref="G5588:I5588"/>
    <mergeCell ref="A5589:E5589"/>
    <mergeCell ref="G5589:I5589"/>
    <mergeCell ref="D5590:I5590"/>
    <mergeCell ref="D5591:F5591"/>
    <mergeCell ref="D5592:F5592"/>
    <mergeCell ref="D5593:F5593"/>
    <mergeCell ref="D5594:F5594"/>
    <mergeCell ref="A5595:E5595"/>
    <mergeCell ref="G5595:I5595"/>
    <mergeCell ref="A5596:E5596"/>
    <mergeCell ref="G5596:I5596"/>
    <mergeCell ref="A5597:E5597"/>
    <mergeCell ref="G5597:I5597"/>
    <mergeCell ref="D5598:I5598"/>
    <mergeCell ref="D5599:F5599"/>
    <mergeCell ref="D5600:F5600"/>
    <mergeCell ref="D5601:F5601"/>
    <mergeCell ref="D5602:F5602"/>
    <mergeCell ref="A5603:E5603"/>
    <mergeCell ref="G5603:I5603"/>
    <mergeCell ref="A5604:E5604"/>
    <mergeCell ref="G5604:I5604"/>
    <mergeCell ref="A5605:E5605"/>
    <mergeCell ref="G5605:I5605"/>
    <mergeCell ref="D5606:I5606"/>
    <mergeCell ref="D5607:F5607"/>
    <mergeCell ref="D5608:F5608"/>
    <mergeCell ref="D5609:F5609"/>
    <mergeCell ref="D5610:F5610"/>
    <mergeCell ref="A5611:E5611"/>
    <mergeCell ref="G5611:I5611"/>
    <mergeCell ref="A5564:E5564"/>
    <mergeCell ref="G5564:I5564"/>
    <mergeCell ref="A5565:E5565"/>
    <mergeCell ref="G5565:I5565"/>
    <mergeCell ref="D5566:I5566"/>
    <mergeCell ref="D5567:F5567"/>
    <mergeCell ref="D5568:F5568"/>
    <mergeCell ref="D5569:F5569"/>
    <mergeCell ref="D5570:F5570"/>
    <mergeCell ref="A5571:E5571"/>
    <mergeCell ref="G5571:I5571"/>
    <mergeCell ref="A5572:E5572"/>
    <mergeCell ref="G5572:I5572"/>
    <mergeCell ref="A5573:E5573"/>
    <mergeCell ref="G5573:I5573"/>
    <mergeCell ref="D5574:I5574"/>
    <mergeCell ref="D5575:F5575"/>
    <mergeCell ref="D5576:F5576"/>
    <mergeCell ref="D5577:F5577"/>
    <mergeCell ref="D5578:F5578"/>
    <mergeCell ref="A5579:E5579"/>
    <mergeCell ref="G5579:I5579"/>
    <mergeCell ref="A5580:E5580"/>
    <mergeCell ref="G5580:I5580"/>
    <mergeCell ref="A5581:E5581"/>
    <mergeCell ref="G5581:I5581"/>
    <mergeCell ref="D5582:I5582"/>
    <mergeCell ref="D5583:F5583"/>
    <mergeCell ref="D5584:F5584"/>
    <mergeCell ref="D5585:F5585"/>
    <mergeCell ref="D5586:F5586"/>
    <mergeCell ref="A5587:E5587"/>
    <mergeCell ref="G5587:I5587"/>
    <mergeCell ref="D5534:I5534"/>
    <mergeCell ref="D5535:F5535"/>
    <mergeCell ref="D5536:F5536"/>
    <mergeCell ref="D5537:F5537"/>
    <mergeCell ref="D5538:F5538"/>
    <mergeCell ref="A5539:E5539"/>
    <mergeCell ref="G5539:I5539"/>
    <mergeCell ref="A5540:E5540"/>
    <mergeCell ref="G5540:I5540"/>
    <mergeCell ref="A5541:E5541"/>
    <mergeCell ref="G5541:I5541"/>
    <mergeCell ref="D5542:I5542"/>
    <mergeCell ref="D5543:F5543"/>
    <mergeCell ref="D5544:F5544"/>
    <mergeCell ref="D5545:F5545"/>
    <mergeCell ref="D5546:F5546"/>
    <mergeCell ref="D5547:F5547"/>
    <mergeCell ref="A5549:J5549"/>
    <mergeCell ref="A5550:J5550"/>
    <mergeCell ref="A5551:J5551"/>
    <mergeCell ref="A5553:J5553"/>
    <mergeCell ref="B5554:H5554"/>
    <mergeCell ref="B5555:H5555"/>
    <mergeCell ref="B5556:H5556"/>
    <mergeCell ref="I5556:J5556"/>
    <mergeCell ref="A5557:A5561"/>
    <mergeCell ref="B5557:H5560"/>
    <mergeCell ref="I5559:J5559"/>
    <mergeCell ref="B5561:D5561"/>
    <mergeCell ref="E5561:H5561"/>
    <mergeCell ref="B5562:J5562"/>
    <mergeCell ref="A5563:E5563"/>
    <mergeCell ref="G5563:I5563"/>
    <mergeCell ref="D5507:F5507"/>
    <mergeCell ref="D5508:F5508"/>
    <mergeCell ref="D5509:F5509"/>
    <mergeCell ref="D5510:F5510"/>
    <mergeCell ref="D5511:F5511"/>
    <mergeCell ref="D5512:F5512"/>
    <mergeCell ref="D5513:F5513"/>
    <mergeCell ref="D5514:F5514"/>
    <mergeCell ref="D5515:F5515"/>
    <mergeCell ref="D5516:F5516"/>
    <mergeCell ref="A5517:E5517"/>
    <mergeCell ref="G5517:I5517"/>
    <mergeCell ref="A5518:E5518"/>
    <mergeCell ref="G5518:I5518"/>
    <mergeCell ref="A5519:E5519"/>
    <mergeCell ref="G5519:I5519"/>
    <mergeCell ref="D5520:I5520"/>
    <mergeCell ref="D5521:F5521"/>
    <mergeCell ref="D5522:F5522"/>
    <mergeCell ref="D5523:F5523"/>
    <mergeCell ref="D5524:F5524"/>
    <mergeCell ref="D5525:F5525"/>
    <mergeCell ref="D5526:F5526"/>
    <mergeCell ref="D5527:F5527"/>
    <mergeCell ref="D5528:F5528"/>
    <mergeCell ref="D5529:F5529"/>
    <mergeCell ref="D5530:F5530"/>
    <mergeCell ref="A5531:E5531"/>
    <mergeCell ref="G5531:I5531"/>
    <mergeCell ref="A5532:E5532"/>
    <mergeCell ref="G5532:I5532"/>
    <mergeCell ref="A5533:E5533"/>
    <mergeCell ref="G5533:I5533"/>
    <mergeCell ref="A5481:J5481"/>
    <mergeCell ref="B5482:H5482"/>
    <mergeCell ref="B5483:H5483"/>
    <mergeCell ref="B5484:H5484"/>
    <mergeCell ref="I5484:J5484"/>
    <mergeCell ref="A5485:A5489"/>
    <mergeCell ref="B5485:H5488"/>
    <mergeCell ref="I5487:J5487"/>
    <mergeCell ref="B5489:D5489"/>
    <mergeCell ref="E5489:H5489"/>
    <mergeCell ref="B5490:J5490"/>
    <mergeCell ref="D5491:F5491"/>
    <mergeCell ref="D5492:F5492"/>
    <mergeCell ref="D5493:F5493"/>
    <mergeCell ref="D5494:F5494"/>
    <mergeCell ref="A5495:E5495"/>
    <mergeCell ref="G5495:I5495"/>
    <mergeCell ref="A5496:E5496"/>
    <mergeCell ref="G5496:I5496"/>
    <mergeCell ref="A5497:E5497"/>
    <mergeCell ref="G5497:I5497"/>
    <mergeCell ref="D5498:I5498"/>
    <mergeCell ref="D5499:F5499"/>
    <mergeCell ref="D5500:F5500"/>
    <mergeCell ref="D5501:F5501"/>
    <mergeCell ref="D5502:F5502"/>
    <mergeCell ref="A5503:E5503"/>
    <mergeCell ref="G5503:I5503"/>
    <mergeCell ref="A5504:E5504"/>
    <mergeCell ref="G5504:I5504"/>
    <mergeCell ref="A5505:E5505"/>
    <mergeCell ref="G5505:I5505"/>
    <mergeCell ref="D5506:I5506"/>
    <mergeCell ref="A5454:E5454"/>
    <mergeCell ref="G5454:I5454"/>
    <mergeCell ref="A5455:E5455"/>
    <mergeCell ref="G5455:I5455"/>
    <mergeCell ref="D5456:I5456"/>
    <mergeCell ref="D5457:F5457"/>
    <mergeCell ref="D5458:F5458"/>
    <mergeCell ref="D5459:F5459"/>
    <mergeCell ref="D5460:F5460"/>
    <mergeCell ref="D5461:F5461"/>
    <mergeCell ref="D5462:F5462"/>
    <mergeCell ref="A5463:E5463"/>
    <mergeCell ref="G5463:I5463"/>
    <mergeCell ref="A5464:E5464"/>
    <mergeCell ref="G5464:I5464"/>
    <mergeCell ref="A5465:E5465"/>
    <mergeCell ref="G5465:I5465"/>
    <mergeCell ref="D5466:I5466"/>
    <mergeCell ref="D5467:F5467"/>
    <mergeCell ref="D5468:F5468"/>
    <mergeCell ref="D5469:F5469"/>
    <mergeCell ref="D5470:F5470"/>
    <mergeCell ref="D5471:F5471"/>
    <mergeCell ref="A5472:E5472"/>
    <mergeCell ref="G5472:I5472"/>
    <mergeCell ref="A5473:E5473"/>
    <mergeCell ref="G5473:I5473"/>
    <mergeCell ref="A5474:E5474"/>
    <mergeCell ref="G5474:I5474"/>
    <mergeCell ref="D5475:I5475"/>
    <mergeCell ref="A5477:J5477"/>
    <mergeCell ref="A5478:J5478"/>
    <mergeCell ref="A5479:J5479"/>
    <mergeCell ref="D5428:I5428"/>
    <mergeCell ref="D5429:F5429"/>
    <mergeCell ref="D5430:F5430"/>
    <mergeCell ref="D5431:F5431"/>
    <mergeCell ref="D5432:F5432"/>
    <mergeCell ref="D5433:F5433"/>
    <mergeCell ref="A5434:E5434"/>
    <mergeCell ref="G5434:I5434"/>
    <mergeCell ref="A5435:E5435"/>
    <mergeCell ref="G5435:I5435"/>
    <mergeCell ref="A5436:E5436"/>
    <mergeCell ref="G5436:I5436"/>
    <mergeCell ref="D5437:I5437"/>
    <mergeCell ref="D5438:F5438"/>
    <mergeCell ref="D5439:F5439"/>
    <mergeCell ref="D5440:F5440"/>
    <mergeCell ref="D5441:F5441"/>
    <mergeCell ref="D5442:F5442"/>
    <mergeCell ref="A5443:E5443"/>
    <mergeCell ref="G5443:I5443"/>
    <mergeCell ref="A5444:E5444"/>
    <mergeCell ref="G5444:I5444"/>
    <mergeCell ref="A5445:E5445"/>
    <mergeCell ref="G5445:I5445"/>
    <mergeCell ref="D5446:I5446"/>
    <mergeCell ref="D5447:F5447"/>
    <mergeCell ref="D5448:F5448"/>
    <mergeCell ref="D5449:F5449"/>
    <mergeCell ref="D5450:F5450"/>
    <mergeCell ref="D5451:F5451"/>
    <mergeCell ref="D5452:F5452"/>
    <mergeCell ref="A5453:E5453"/>
    <mergeCell ref="G5453:I5453"/>
    <mergeCell ref="A5401:J5401"/>
    <mergeCell ref="A5402:J5402"/>
    <mergeCell ref="A5404:J5404"/>
    <mergeCell ref="B5405:H5405"/>
    <mergeCell ref="B5406:H5406"/>
    <mergeCell ref="B5407:H5407"/>
    <mergeCell ref="I5407:J5407"/>
    <mergeCell ref="A5408:A5412"/>
    <mergeCell ref="B5408:H5411"/>
    <mergeCell ref="I5410:J5410"/>
    <mergeCell ref="B5412:D5412"/>
    <mergeCell ref="E5412:H5412"/>
    <mergeCell ref="B5413:J5413"/>
    <mergeCell ref="D5414:F5414"/>
    <mergeCell ref="D5415:F5415"/>
    <mergeCell ref="A5416:E5416"/>
    <mergeCell ref="G5416:I5416"/>
    <mergeCell ref="A5417:E5417"/>
    <mergeCell ref="G5417:I5417"/>
    <mergeCell ref="A5418:E5418"/>
    <mergeCell ref="G5418:I5418"/>
    <mergeCell ref="D5419:I5419"/>
    <mergeCell ref="D5420:F5420"/>
    <mergeCell ref="D5421:F5421"/>
    <mergeCell ref="D5422:F5422"/>
    <mergeCell ref="D5423:F5423"/>
    <mergeCell ref="D5424:F5424"/>
    <mergeCell ref="A5425:E5425"/>
    <mergeCell ref="G5425:I5425"/>
    <mergeCell ref="A5426:E5426"/>
    <mergeCell ref="G5426:I5426"/>
    <mergeCell ref="A5427:E5427"/>
    <mergeCell ref="G5427:I5427"/>
    <mergeCell ref="A5375:E5375"/>
    <mergeCell ref="G5375:I5375"/>
    <mergeCell ref="A5376:E5376"/>
    <mergeCell ref="G5376:I5376"/>
    <mergeCell ref="D5377:I5377"/>
    <mergeCell ref="D5378:F5378"/>
    <mergeCell ref="D5379:F5379"/>
    <mergeCell ref="D5380:F5380"/>
    <mergeCell ref="D5381:F5381"/>
    <mergeCell ref="D5382:F5382"/>
    <mergeCell ref="A5383:E5383"/>
    <mergeCell ref="G5383:I5383"/>
    <mergeCell ref="A5384:E5384"/>
    <mergeCell ref="G5384:I5384"/>
    <mergeCell ref="A5385:E5385"/>
    <mergeCell ref="G5385:I5385"/>
    <mergeCell ref="D5386:I5386"/>
    <mergeCell ref="D5387:F5387"/>
    <mergeCell ref="D5388:F5388"/>
    <mergeCell ref="D5389:F5389"/>
    <mergeCell ref="D5390:F5390"/>
    <mergeCell ref="A5391:E5391"/>
    <mergeCell ref="G5391:I5391"/>
    <mergeCell ref="A5392:E5392"/>
    <mergeCell ref="G5392:I5392"/>
    <mergeCell ref="A5393:E5393"/>
    <mergeCell ref="G5393:I5393"/>
    <mergeCell ref="D5394:I5394"/>
    <mergeCell ref="D5395:F5395"/>
    <mergeCell ref="D5396:F5396"/>
    <mergeCell ref="D5397:F5397"/>
    <mergeCell ref="D5398:F5398"/>
    <mergeCell ref="A5400:J5400"/>
    <mergeCell ref="D5348:F5348"/>
    <mergeCell ref="D5349:F5349"/>
    <mergeCell ref="D5350:F5350"/>
    <mergeCell ref="D5351:F5351"/>
    <mergeCell ref="D5352:F5352"/>
    <mergeCell ref="D5353:F5353"/>
    <mergeCell ref="A5354:E5354"/>
    <mergeCell ref="G5354:I5354"/>
    <mergeCell ref="A5355:E5355"/>
    <mergeCell ref="G5355:I5355"/>
    <mergeCell ref="A5356:E5356"/>
    <mergeCell ref="G5356:I5356"/>
    <mergeCell ref="D5357:I5357"/>
    <mergeCell ref="D5358:F5358"/>
    <mergeCell ref="D5359:F5359"/>
    <mergeCell ref="D5360:F5360"/>
    <mergeCell ref="D5361:F5361"/>
    <mergeCell ref="D5362:F5362"/>
    <mergeCell ref="D5363:F5363"/>
    <mergeCell ref="A5364:E5364"/>
    <mergeCell ref="G5364:I5364"/>
    <mergeCell ref="A5365:E5365"/>
    <mergeCell ref="G5365:I5365"/>
    <mergeCell ref="A5366:E5366"/>
    <mergeCell ref="G5366:I5366"/>
    <mergeCell ref="D5367:I5367"/>
    <mergeCell ref="D5368:F5368"/>
    <mergeCell ref="D5369:F5369"/>
    <mergeCell ref="D5370:F5370"/>
    <mergeCell ref="D5371:F5371"/>
    <mergeCell ref="D5372:F5372"/>
    <mergeCell ref="D5373:F5373"/>
    <mergeCell ref="A5374:E5374"/>
    <mergeCell ref="G5374:I5374"/>
    <mergeCell ref="A5321:J5321"/>
    <mergeCell ref="A5322:J5322"/>
    <mergeCell ref="A5323:J5323"/>
    <mergeCell ref="A5325:J5325"/>
    <mergeCell ref="B5326:H5326"/>
    <mergeCell ref="B5327:H5327"/>
    <mergeCell ref="B5328:H5328"/>
    <mergeCell ref="I5328:J5328"/>
    <mergeCell ref="A5329:A5333"/>
    <mergeCell ref="B5329:H5332"/>
    <mergeCell ref="I5331:J5331"/>
    <mergeCell ref="B5333:D5333"/>
    <mergeCell ref="E5333:H5333"/>
    <mergeCell ref="B5334:J5334"/>
    <mergeCell ref="A5335:E5335"/>
    <mergeCell ref="G5335:I5335"/>
    <mergeCell ref="A5336:E5336"/>
    <mergeCell ref="G5336:I5336"/>
    <mergeCell ref="A5337:E5337"/>
    <mergeCell ref="G5337:I5337"/>
    <mergeCell ref="D5338:I5338"/>
    <mergeCell ref="D5339:F5339"/>
    <mergeCell ref="D5340:F5340"/>
    <mergeCell ref="D5341:F5341"/>
    <mergeCell ref="D5342:F5342"/>
    <mergeCell ref="D5343:F5343"/>
    <mergeCell ref="A5344:E5344"/>
    <mergeCell ref="G5344:I5344"/>
    <mergeCell ref="A5345:E5345"/>
    <mergeCell ref="G5345:I5345"/>
    <mergeCell ref="A5346:E5346"/>
    <mergeCell ref="G5346:I5346"/>
    <mergeCell ref="D5347:I5347"/>
    <mergeCell ref="A5294:E5294"/>
    <mergeCell ref="G5294:I5294"/>
    <mergeCell ref="D5295:I5295"/>
    <mergeCell ref="D5296:F5296"/>
    <mergeCell ref="D5297:F5297"/>
    <mergeCell ref="D5298:F5298"/>
    <mergeCell ref="D5299:F5299"/>
    <mergeCell ref="D5300:F5300"/>
    <mergeCell ref="D5301:F5301"/>
    <mergeCell ref="D5302:F5302"/>
    <mergeCell ref="A5303:E5303"/>
    <mergeCell ref="G5303:I5303"/>
    <mergeCell ref="A5304:E5304"/>
    <mergeCell ref="G5304:I5304"/>
    <mergeCell ref="A5305:E5305"/>
    <mergeCell ref="G5305:I5305"/>
    <mergeCell ref="D5306:I5306"/>
    <mergeCell ref="D5307:F5307"/>
    <mergeCell ref="D5308:F5308"/>
    <mergeCell ref="D5309:F5309"/>
    <mergeCell ref="D5310:F5310"/>
    <mergeCell ref="A5311:E5311"/>
    <mergeCell ref="G5311:I5311"/>
    <mergeCell ref="A5312:E5312"/>
    <mergeCell ref="G5312:I5312"/>
    <mergeCell ref="A5313:E5313"/>
    <mergeCell ref="G5313:I5313"/>
    <mergeCell ref="D5314:I5314"/>
    <mergeCell ref="D5315:F5315"/>
    <mergeCell ref="D5316:F5316"/>
    <mergeCell ref="D5317:F5317"/>
    <mergeCell ref="D5318:F5318"/>
    <mergeCell ref="D5319:F5319"/>
    <mergeCell ref="D5268:F5268"/>
    <mergeCell ref="D5269:F5269"/>
    <mergeCell ref="D5270:F5270"/>
    <mergeCell ref="D5271:F5271"/>
    <mergeCell ref="D5272:F5272"/>
    <mergeCell ref="D5273:F5273"/>
    <mergeCell ref="D5274:F5274"/>
    <mergeCell ref="D5275:F5275"/>
    <mergeCell ref="A5276:E5276"/>
    <mergeCell ref="G5276:I5276"/>
    <mergeCell ref="A5277:E5277"/>
    <mergeCell ref="G5277:I5277"/>
    <mergeCell ref="A5278:E5278"/>
    <mergeCell ref="G5278:I5278"/>
    <mergeCell ref="D5279:I5279"/>
    <mergeCell ref="D5280:F5280"/>
    <mergeCell ref="D5281:F5281"/>
    <mergeCell ref="D5282:F5282"/>
    <mergeCell ref="D5283:F5283"/>
    <mergeCell ref="A5284:E5284"/>
    <mergeCell ref="G5284:I5284"/>
    <mergeCell ref="A5285:E5285"/>
    <mergeCell ref="G5285:I5285"/>
    <mergeCell ref="A5286:E5286"/>
    <mergeCell ref="G5286:I5286"/>
    <mergeCell ref="D5287:I5287"/>
    <mergeCell ref="D5288:F5288"/>
    <mergeCell ref="D5289:F5289"/>
    <mergeCell ref="D5290:F5290"/>
    <mergeCell ref="D5291:F5291"/>
    <mergeCell ref="A5292:E5292"/>
    <mergeCell ref="G5292:I5292"/>
    <mergeCell ref="A5293:E5293"/>
    <mergeCell ref="G5293:I5293"/>
    <mergeCell ref="A5239:E5239"/>
    <mergeCell ref="G5239:I5239"/>
    <mergeCell ref="A5240:E5240"/>
    <mergeCell ref="G5240:I5240"/>
    <mergeCell ref="D5241:I5241"/>
    <mergeCell ref="D5242:F5242"/>
    <mergeCell ref="D5243:F5243"/>
    <mergeCell ref="A5245:J5245"/>
    <mergeCell ref="A5246:J5246"/>
    <mergeCell ref="A5247:J5247"/>
    <mergeCell ref="A5249:J5249"/>
    <mergeCell ref="B5250:H5250"/>
    <mergeCell ref="B5251:H5251"/>
    <mergeCell ref="B5252:H5252"/>
    <mergeCell ref="I5252:J5252"/>
    <mergeCell ref="A5253:A5257"/>
    <mergeCell ref="B5253:H5256"/>
    <mergeCell ref="I5255:J5255"/>
    <mergeCell ref="B5257:D5257"/>
    <mergeCell ref="E5257:H5257"/>
    <mergeCell ref="B5258:J5258"/>
    <mergeCell ref="D5259:F5259"/>
    <mergeCell ref="D5260:F5260"/>
    <mergeCell ref="A5261:E5261"/>
    <mergeCell ref="G5261:I5261"/>
    <mergeCell ref="A5262:E5262"/>
    <mergeCell ref="G5262:I5262"/>
    <mergeCell ref="A5263:E5263"/>
    <mergeCell ref="G5263:I5263"/>
    <mergeCell ref="D5264:I5264"/>
    <mergeCell ref="D5265:F5265"/>
    <mergeCell ref="D5266:F5266"/>
    <mergeCell ref="D5267:F5267"/>
    <mergeCell ref="D5213:F5213"/>
    <mergeCell ref="D5214:F5214"/>
    <mergeCell ref="D5215:F5215"/>
    <mergeCell ref="D5216:F5216"/>
    <mergeCell ref="D5217:F5217"/>
    <mergeCell ref="D5218:F5218"/>
    <mergeCell ref="D5219:F5219"/>
    <mergeCell ref="D5220:F5220"/>
    <mergeCell ref="D5221:F5221"/>
    <mergeCell ref="D5222:F5222"/>
    <mergeCell ref="A5223:E5223"/>
    <mergeCell ref="G5223:I5223"/>
    <mergeCell ref="A5224:E5224"/>
    <mergeCell ref="G5224:I5224"/>
    <mergeCell ref="A5225:E5225"/>
    <mergeCell ref="G5225:I5225"/>
    <mergeCell ref="D5226:I5226"/>
    <mergeCell ref="D5227:F5227"/>
    <mergeCell ref="D5228:F5228"/>
    <mergeCell ref="D5229:F5229"/>
    <mergeCell ref="A5230:E5230"/>
    <mergeCell ref="G5230:I5230"/>
    <mergeCell ref="A5231:E5231"/>
    <mergeCell ref="G5231:I5231"/>
    <mergeCell ref="A5232:E5232"/>
    <mergeCell ref="G5232:I5232"/>
    <mergeCell ref="D5233:I5233"/>
    <mergeCell ref="D5234:F5234"/>
    <mergeCell ref="D5235:F5235"/>
    <mergeCell ref="D5236:F5236"/>
    <mergeCell ref="D5237:F5237"/>
    <mergeCell ref="A5238:E5238"/>
    <mergeCell ref="G5238:I5238"/>
    <mergeCell ref="D5189:F5189"/>
    <mergeCell ref="D5190:F5190"/>
    <mergeCell ref="D5191:F5191"/>
    <mergeCell ref="D5192:F5192"/>
    <mergeCell ref="D5193:F5193"/>
    <mergeCell ref="A5194:E5194"/>
    <mergeCell ref="G5194:I5194"/>
    <mergeCell ref="A5195:E5195"/>
    <mergeCell ref="G5195:I5195"/>
    <mergeCell ref="A5196:E5196"/>
    <mergeCell ref="G5196:I5196"/>
    <mergeCell ref="D5197:I5197"/>
    <mergeCell ref="D5198:F5198"/>
    <mergeCell ref="D5199:F5199"/>
    <mergeCell ref="D5200:F5200"/>
    <mergeCell ref="A5201:E5201"/>
    <mergeCell ref="G5201:I5201"/>
    <mergeCell ref="A5202:E5202"/>
    <mergeCell ref="G5202:I5202"/>
    <mergeCell ref="A5203:E5203"/>
    <mergeCell ref="G5203:I5203"/>
    <mergeCell ref="D5204:I5204"/>
    <mergeCell ref="D5205:F5205"/>
    <mergeCell ref="D5206:F5206"/>
    <mergeCell ref="D5207:F5207"/>
    <mergeCell ref="D5208:F5208"/>
    <mergeCell ref="A5209:E5209"/>
    <mergeCell ref="G5209:I5209"/>
    <mergeCell ref="A5210:E5210"/>
    <mergeCell ref="G5210:I5210"/>
    <mergeCell ref="A5211:E5211"/>
    <mergeCell ref="G5211:I5211"/>
    <mergeCell ref="D5212:I5212"/>
    <mergeCell ref="D5158:F5158"/>
    <mergeCell ref="D5159:F5159"/>
    <mergeCell ref="D5160:F5160"/>
    <mergeCell ref="D5161:F5161"/>
    <mergeCell ref="D5162:F5162"/>
    <mergeCell ref="D5163:F5163"/>
    <mergeCell ref="D5164:F5164"/>
    <mergeCell ref="D5165:F5165"/>
    <mergeCell ref="D5166:F5166"/>
    <mergeCell ref="A5168:J5168"/>
    <mergeCell ref="A5169:J5169"/>
    <mergeCell ref="A5170:J5170"/>
    <mergeCell ref="A5172:J5172"/>
    <mergeCell ref="B5173:H5173"/>
    <mergeCell ref="B5174:H5174"/>
    <mergeCell ref="B5175:H5175"/>
    <mergeCell ref="I5175:J5175"/>
    <mergeCell ref="A5176:A5180"/>
    <mergeCell ref="B5176:H5179"/>
    <mergeCell ref="I5178:J5178"/>
    <mergeCell ref="B5180:D5180"/>
    <mergeCell ref="E5180:H5180"/>
    <mergeCell ref="B5181:J5181"/>
    <mergeCell ref="A5182:E5182"/>
    <mergeCell ref="G5182:I5182"/>
    <mergeCell ref="A5183:E5183"/>
    <mergeCell ref="G5183:I5183"/>
    <mergeCell ref="A5184:E5184"/>
    <mergeCell ref="G5184:I5184"/>
    <mergeCell ref="D5185:I5185"/>
    <mergeCell ref="D5186:F5186"/>
    <mergeCell ref="D5187:F5187"/>
    <mergeCell ref="D5188:F5188"/>
    <mergeCell ref="D5134:F5134"/>
    <mergeCell ref="D5135:F5135"/>
    <mergeCell ref="A5136:E5136"/>
    <mergeCell ref="G5136:I5136"/>
    <mergeCell ref="A5137:E5137"/>
    <mergeCell ref="G5137:I5137"/>
    <mergeCell ref="A5138:E5138"/>
    <mergeCell ref="G5138:I5138"/>
    <mergeCell ref="D5139:I5139"/>
    <mergeCell ref="D5140:F5140"/>
    <mergeCell ref="D5141:F5141"/>
    <mergeCell ref="D5142:F5142"/>
    <mergeCell ref="D5143:F5143"/>
    <mergeCell ref="A5144:E5144"/>
    <mergeCell ref="G5144:I5144"/>
    <mergeCell ref="A5145:E5145"/>
    <mergeCell ref="G5145:I5145"/>
    <mergeCell ref="A5146:E5146"/>
    <mergeCell ref="G5146:I5146"/>
    <mergeCell ref="D5147:I5147"/>
    <mergeCell ref="D5148:F5148"/>
    <mergeCell ref="D5149:F5149"/>
    <mergeCell ref="D5150:F5150"/>
    <mergeCell ref="D5151:F5151"/>
    <mergeCell ref="D5152:F5152"/>
    <mergeCell ref="D5153:F5153"/>
    <mergeCell ref="A5154:E5154"/>
    <mergeCell ref="G5154:I5154"/>
    <mergeCell ref="A5155:E5155"/>
    <mergeCell ref="G5155:I5155"/>
    <mergeCell ref="A5156:E5156"/>
    <mergeCell ref="G5156:I5156"/>
    <mergeCell ref="D5157:I5157"/>
    <mergeCell ref="A5108:E5108"/>
    <mergeCell ref="G5108:I5108"/>
    <mergeCell ref="D5109:I5109"/>
    <mergeCell ref="D5110:F5110"/>
    <mergeCell ref="D5111:F5111"/>
    <mergeCell ref="D5112:F5112"/>
    <mergeCell ref="D5113:F5113"/>
    <mergeCell ref="D5114:F5114"/>
    <mergeCell ref="D5115:F5115"/>
    <mergeCell ref="D5116:F5116"/>
    <mergeCell ref="D5117:F5117"/>
    <mergeCell ref="A5118:E5118"/>
    <mergeCell ref="G5118:I5118"/>
    <mergeCell ref="A5119:E5119"/>
    <mergeCell ref="G5119:I5119"/>
    <mergeCell ref="A5120:E5120"/>
    <mergeCell ref="G5120:I5120"/>
    <mergeCell ref="D5121:I5121"/>
    <mergeCell ref="D5122:F5122"/>
    <mergeCell ref="D5123:F5123"/>
    <mergeCell ref="D5124:F5124"/>
    <mergeCell ref="D5125:F5125"/>
    <mergeCell ref="D5126:F5126"/>
    <mergeCell ref="A5127:E5127"/>
    <mergeCell ref="G5127:I5127"/>
    <mergeCell ref="A5128:E5128"/>
    <mergeCell ref="G5128:I5128"/>
    <mergeCell ref="A5129:E5129"/>
    <mergeCell ref="G5129:I5129"/>
    <mergeCell ref="D5130:I5130"/>
    <mergeCell ref="D5131:F5131"/>
    <mergeCell ref="D5132:F5132"/>
    <mergeCell ref="D5133:F5133"/>
    <mergeCell ref="D5079:F5079"/>
    <mergeCell ref="D5080:F5080"/>
    <mergeCell ref="D5081:F5081"/>
    <mergeCell ref="A5082:E5082"/>
    <mergeCell ref="G5082:I5082"/>
    <mergeCell ref="A5083:E5083"/>
    <mergeCell ref="G5083:I5083"/>
    <mergeCell ref="A5084:E5084"/>
    <mergeCell ref="G5084:I5084"/>
    <mergeCell ref="D5085:I5085"/>
    <mergeCell ref="D5086:F5086"/>
    <mergeCell ref="D5087:F5087"/>
    <mergeCell ref="A5089:J5089"/>
    <mergeCell ref="A5090:J5090"/>
    <mergeCell ref="A5091:J5091"/>
    <mergeCell ref="A5093:J5093"/>
    <mergeCell ref="B5094:H5094"/>
    <mergeCell ref="B5095:H5095"/>
    <mergeCell ref="B5096:H5096"/>
    <mergeCell ref="I5096:J5096"/>
    <mergeCell ref="A5097:A5101"/>
    <mergeCell ref="B5097:H5100"/>
    <mergeCell ref="I5099:J5099"/>
    <mergeCell ref="B5101:D5101"/>
    <mergeCell ref="E5101:H5101"/>
    <mergeCell ref="B5102:J5102"/>
    <mergeCell ref="D5103:F5103"/>
    <mergeCell ref="D5104:F5104"/>
    <mergeCell ref="D5105:F5105"/>
    <mergeCell ref="A5106:E5106"/>
    <mergeCell ref="G5106:I5106"/>
    <mergeCell ref="A5107:E5107"/>
    <mergeCell ref="G5107:I5107"/>
    <mergeCell ref="A5055:E5055"/>
    <mergeCell ref="G5055:I5055"/>
    <mergeCell ref="A5056:E5056"/>
    <mergeCell ref="G5056:I5056"/>
    <mergeCell ref="A5057:E5057"/>
    <mergeCell ref="G5057:I5057"/>
    <mergeCell ref="D5058:I5058"/>
    <mergeCell ref="D5059:F5059"/>
    <mergeCell ref="D5060:F5060"/>
    <mergeCell ref="D5061:F5061"/>
    <mergeCell ref="D5062:F5062"/>
    <mergeCell ref="D5063:F5063"/>
    <mergeCell ref="A5064:E5064"/>
    <mergeCell ref="G5064:I5064"/>
    <mergeCell ref="A5065:E5065"/>
    <mergeCell ref="G5065:I5065"/>
    <mergeCell ref="A5066:E5066"/>
    <mergeCell ref="G5066:I5066"/>
    <mergeCell ref="D5067:I5067"/>
    <mergeCell ref="D5068:F5068"/>
    <mergeCell ref="D5069:F5069"/>
    <mergeCell ref="D5070:F5070"/>
    <mergeCell ref="D5071:F5071"/>
    <mergeCell ref="D5072:F5072"/>
    <mergeCell ref="A5073:E5073"/>
    <mergeCell ref="G5073:I5073"/>
    <mergeCell ref="A5074:E5074"/>
    <mergeCell ref="G5074:I5074"/>
    <mergeCell ref="A5075:E5075"/>
    <mergeCell ref="G5075:I5075"/>
    <mergeCell ref="D5076:I5076"/>
    <mergeCell ref="D5077:F5077"/>
    <mergeCell ref="D5078:F5078"/>
    <mergeCell ref="A5031:E5031"/>
    <mergeCell ref="G5031:I5031"/>
    <mergeCell ref="A5032:E5032"/>
    <mergeCell ref="G5032:I5032"/>
    <mergeCell ref="A5033:E5033"/>
    <mergeCell ref="G5033:I5033"/>
    <mergeCell ref="D5034:I5034"/>
    <mergeCell ref="D5035:F5035"/>
    <mergeCell ref="D5036:F5036"/>
    <mergeCell ref="D5037:F5037"/>
    <mergeCell ref="D5038:F5038"/>
    <mergeCell ref="A5039:E5039"/>
    <mergeCell ref="G5039:I5039"/>
    <mergeCell ref="A5040:E5040"/>
    <mergeCell ref="G5040:I5040"/>
    <mergeCell ref="A5041:E5041"/>
    <mergeCell ref="G5041:I5041"/>
    <mergeCell ref="D5042:I5042"/>
    <mergeCell ref="D5043:F5043"/>
    <mergeCell ref="D5044:F5044"/>
    <mergeCell ref="D5045:F5045"/>
    <mergeCell ref="D5046:F5046"/>
    <mergeCell ref="A5047:E5047"/>
    <mergeCell ref="G5047:I5047"/>
    <mergeCell ref="A5048:E5048"/>
    <mergeCell ref="G5048:I5048"/>
    <mergeCell ref="A5049:E5049"/>
    <mergeCell ref="G5049:I5049"/>
    <mergeCell ref="D5050:I5050"/>
    <mergeCell ref="D5051:F5051"/>
    <mergeCell ref="D5052:F5052"/>
    <mergeCell ref="D5053:F5053"/>
    <mergeCell ref="D5054:F5054"/>
    <mergeCell ref="A5001:E5001"/>
    <mergeCell ref="G5001:I5001"/>
    <mergeCell ref="D5002:I5002"/>
    <mergeCell ref="D5003:F5003"/>
    <mergeCell ref="D5004:F5004"/>
    <mergeCell ref="D5005:F5005"/>
    <mergeCell ref="D5006:F5006"/>
    <mergeCell ref="D5007:F5007"/>
    <mergeCell ref="A5008:E5008"/>
    <mergeCell ref="G5008:I5008"/>
    <mergeCell ref="A5009:E5009"/>
    <mergeCell ref="G5009:I5009"/>
    <mergeCell ref="A5010:E5010"/>
    <mergeCell ref="G5010:I5010"/>
    <mergeCell ref="D5011:I5011"/>
    <mergeCell ref="D5012:F5012"/>
    <mergeCell ref="D5013:F5013"/>
    <mergeCell ref="A5015:J5015"/>
    <mergeCell ref="A5016:J5016"/>
    <mergeCell ref="A5017:J5017"/>
    <mergeCell ref="A5019:J5019"/>
    <mergeCell ref="B5020:H5020"/>
    <mergeCell ref="B5021:H5021"/>
    <mergeCell ref="B5022:H5022"/>
    <mergeCell ref="I5022:J5022"/>
    <mergeCell ref="A5023:A5027"/>
    <mergeCell ref="B5023:H5026"/>
    <mergeCell ref="I5025:J5025"/>
    <mergeCell ref="B5027:D5027"/>
    <mergeCell ref="E5027:H5027"/>
    <mergeCell ref="B5028:J5028"/>
    <mergeCell ref="D5029:F5029"/>
    <mergeCell ref="D5030:F5030"/>
    <mergeCell ref="D4976:F4976"/>
    <mergeCell ref="D4977:F4977"/>
    <mergeCell ref="D4978:F4978"/>
    <mergeCell ref="D4979:F4979"/>
    <mergeCell ref="D4980:F4980"/>
    <mergeCell ref="A4981:E4981"/>
    <mergeCell ref="G4981:I4981"/>
    <mergeCell ref="A4982:E4982"/>
    <mergeCell ref="G4982:I4982"/>
    <mergeCell ref="A4983:E4983"/>
    <mergeCell ref="G4983:I4983"/>
    <mergeCell ref="D4984:I4984"/>
    <mergeCell ref="D4985:F4985"/>
    <mergeCell ref="D4986:F4986"/>
    <mergeCell ref="D4987:F4987"/>
    <mergeCell ref="D4988:F4988"/>
    <mergeCell ref="D4989:F4989"/>
    <mergeCell ref="A4990:E4990"/>
    <mergeCell ref="G4990:I4990"/>
    <mergeCell ref="A4991:E4991"/>
    <mergeCell ref="G4991:I4991"/>
    <mergeCell ref="A4992:E4992"/>
    <mergeCell ref="G4992:I4992"/>
    <mergeCell ref="D4993:I4993"/>
    <mergeCell ref="D4994:F4994"/>
    <mergeCell ref="D4995:F4995"/>
    <mergeCell ref="D4996:F4996"/>
    <mergeCell ref="D4997:F4997"/>
    <mergeCell ref="D4998:F4998"/>
    <mergeCell ref="A4999:E4999"/>
    <mergeCell ref="G4999:I4999"/>
    <mergeCell ref="A5000:E5000"/>
    <mergeCell ref="G5000:I5000"/>
    <mergeCell ref="A4952:E4952"/>
    <mergeCell ref="G4952:I4952"/>
    <mergeCell ref="A4953:E4953"/>
    <mergeCell ref="G4953:I4953"/>
    <mergeCell ref="A4954:E4954"/>
    <mergeCell ref="G4954:I4954"/>
    <mergeCell ref="D4955:I4955"/>
    <mergeCell ref="D4956:F4956"/>
    <mergeCell ref="D4957:F4957"/>
    <mergeCell ref="D4958:F4958"/>
    <mergeCell ref="D4959:F4959"/>
    <mergeCell ref="D4960:F4960"/>
    <mergeCell ref="D4961:F4961"/>
    <mergeCell ref="D4962:F4962"/>
    <mergeCell ref="A4963:E4963"/>
    <mergeCell ref="G4963:I4963"/>
    <mergeCell ref="A4964:E4964"/>
    <mergeCell ref="G4964:I4964"/>
    <mergeCell ref="A4965:E4965"/>
    <mergeCell ref="G4965:I4965"/>
    <mergeCell ref="D4966:I4966"/>
    <mergeCell ref="D4967:F4967"/>
    <mergeCell ref="D4968:F4968"/>
    <mergeCell ref="D4969:F4969"/>
    <mergeCell ref="D4970:F4970"/>
    <mergeCell ref="D4971:F4971"/>
    <mergeCell ref="A4972:E4972"/>
    <mergeCell ref="G4972:I4972"/>
    <mergeCell ref="A4973:E4973"/>
    <mergeCell ref="G4973:I4973"/>
    <mergeCell ref="A4974:E4974"/>
    <mergeCell ref="G4974:I4974"/>
    <mergeCell ref="D4975:I4975"/>
    <mergeCell ref="D4921:I4921"/>
    <mergeCell ref="D4922:F4922"/>
    <mergeCell ref="D4923:F4923"/>
    <mergeCell ref="D4924:F4924"/>
    <mergeCell ref="D4925:F4925"/>
    <mergeCell ref="D4926:F4926"/>
    <mergeCell ref="D4927:F4927"/>
    <mergeCell ref="A4928:E4928"/>
    <mergeCell ref="G4928:I4928"/>
    <mergeCell ref="A4929:E4929"/>
    <mergeCell ref="G4929:I4929"/>
    <mergeCell ref="A4930:E4930"/>
    <mergeCell ref="G4930:I4930"/>
    <mergeCell ref="D4931:I4931"/>
    <mergeCell ref="D4932:F4932"/>
    <mergeCell ref="D4933:F4933"/>
    <mergeCell ref="D4934:F4934"/>
    <mergeCell ref="D4935:F4935"/>
    <mergeCell ref="D4936:F4936"/>
    <mergeCell ref="A4938:J4938"/>
    <mergeCell ref="A4939:J4939"/>
    <mergeCell ref="A4940:J4940"/>
    <mergeCell ref="A4942:J4942"/>
    <mergeCell ref="B4943:H4943"/>
    <mergeCell ref="B4944:H4944"/>
    <mergeCell ref="B4945:H4945"/>
    <mergeCell ref="I4945:J4945"/>
    <mergeCell ref="A4946:A4950"/>
    <mergeCell ref="B4946:H4949"/>
    <mergeCell ref="I4948:J4948"/>
    <mergeCell ref="B4950:D4950"/>
    <mergeCell ref="E4950:H4950"/>
    <mergeCell ref="B4951:J4951"/>
    <mergeCell ref="A4896:E4896"/>
    <mergeCell ref="G4896:I4896"/>
    <mergeCell ref="A4897:E4897"/>
    <mergeCell ref="G4897:I4897"/>
    <mergeCell ref="A4898:E4898"/>
    <mergeCell ref="G4898:I4898"/>
    <mergeCell ref="D4899:I4899"/>
    <mergeCell ref="D4900:F4900"/>
    <mergeCell ref="D4901:F4901"/>
    <mergeCell ref="D4902:F4902"/>
    <mergeCell ref="D4903:F4903"/>
    <mergeCell ref="D4904:F4904"/>
    <mergeCell ref="D4905:F4905"/>
    <mergeCell ref="A4906:E4906"/>
    <mergeCell ref="G4906:I4906"/>
    <mergeCell ref="A4907:E4907"/>
    <mergeCell ref="G4907:I4907"/>
    <mergeCell ref="A4908:E4908"/>
    <mergeCell ref="G4908:I4908"/>
    <mergeCell ref="D4909:I4909"/>
    <mergeCell ref="D4910:F4910"/>
    <mergeCell ref="D4911:F4911"/>
    <mergeCell ref="D4912:F4912"/>
    <mergeCell ref="D4913:F4913"/>
    <mergeCell ref="D4914:F4914"/>
    <mergeCell ref="D4915:F4915"/>
    <mergeCell ref="D4916:F4916"/>
    <mergeCell ref="D4917:F4917"/>
    <mergeCell ref="A4918:E4918"/>
    <mergeCell ref="G4918:I4918"/>
    <mergeCell ref="A4919:E4919"/>
    <mergeCell ref="G4919:I4919"/>
    <mergeCell ref="A4920:E4920"/>
    <mergeCell ref="G4920:I4920"/>
    <mergeCell ref="B4870:H4870"/>
    <mergeCell ref="I4870:J4870"/>
    <mergeCell ref="A4871:A4875"/>
    <mergeCell ref="B4871:H4874"/>
    <mergeCell ref="I4873:J4873"/>
    <mergeCell ref="B4875:D4875"/>
    <mergeCell ref="E4875:H4875"/>
    <mergeCell ref="B4876:J4876"/>
    <mergeCell ref="A4877:E4877"/>
    <mergeCell ref="G4877:I4877"/>
    <mergeCell ref="A4878:E4878"/>
    <mergeCell ref="G4878:I4878"/>
    <mergeCell ref="A4879:E4879"/>
    <mergeCell ref="G4879:I4879"/>
    <mergeCell ref="D4880:I4880"/>
    <mergeCell ref="D4881:F4881"/>
    <mergeCell ref="D4882:F4882"/>
    <mergeCell ref="D4883:F4883"/>
    <mergeCell ref="D4884:F4884"/>
    <mergeCell ref="D4885:F4885"/>
    <mergeCell ref="A4886:E4886"/>
    <mergeCell ref="G4886:I4886"/>
    <mergeCell ref="A4887:E4887"/>
    <mergeCell ref="G4887:I4887"/>
    <mergeCell ref="A4888:E4888"/>
    <mergeCell ref="G4888:I4888"/>
    <mergeCell ref="D4889:I4889"/>
    <mergeCell ref="D4890:F4890"/>
    <mergeCell ref="D4891:F4891"/>
    <mergeCell ref="D4892:F4892"/>
    <mergeCell ref="D4893:F4893"/>
    <mergeCell ref="D4894:F4894"/>
    <mergeCell ref="D4895:F4895"/>
    <mergeCell ref="D4841:F4841"/>
    <mergeCell ref="D4842:F4842"/>
    <mergeCell ref="D4843:F4843"/>
    <mergeCell ref="A4844:E4844"/>
    <mergeCell ref="G4844:I4844"/>
    <mergeCell ref="A4845:E4845"/>
    <mergeCell ref="G4845:I4845"/>
    <mergeCell ref="A4846:E4846"/>
    <mergeCell ref="G4846:I4846"/>
    <mergeCell ref="D4847:I4847"/>
    <mergeCell ref="D4848:F4848"/>
    <mergeCell ref="D4849:F4849"/>
    <mergeCell ref="D4850:F4850"/>
    <mergeCell ref="D4851:F4851"/>
    <mergeCell ref="D4852:F4852"/>
    <mergeCell ref="A4853:E4853"/>
    <mergeCell ref="G4853:I4853"/>
    <mergeCell ref="A4854:E4854"/>
    <mergeCell ref="G4854:I4854"/>
    <mergeCell ref="A4855:E4855"/>
    <mergeCell ref="G4855:I4855"/>
    <mergeCell ref="D4856:I4856"/>
    <mergeCell ref="D4857:F4857"/>
    <mergeCell ref="D4858:F4858"/>
    <mergeCell ref="D4859:F4859"/>
    <mergeCell ref="D4860:F4860"/>
    <mergeCell ref="D4861:F4861"/>
    <mergeCell ref="A4863:J4863"/>
    <mergeCell ref="A4864:J4864"/>
    <mergeCell ref="A4865:J4865"/>
    <mergeCell ref="A4867:J4867"/>
    <mergeCell ref="B4868:H4868"/>
    <mergeCell ref="B4869:H4869"/>
    <mergeCell ref="A4815:E4815"/>
    <mergeCell ref="G4815:I4815"/>
    <mergeCell ref="D4816:I4816"/>
    <mergeCell ref="D4817:F4817"/>
    <mergeCell ref="D4818:F4818"/>
    <mergeCell ref="D4819:F4819"/>
    <mergeCell ref="D4820:F4820"/>
    <mergeCell ref="D4821:F4821"/>
    <mergeCell ref="D4822:F4822"/>
    <mergeCell ref="D4823:F4823"/>
    <mergeCell ref="A4824:E4824"/>
    <mergeCell ref="G4824:I4824"/>
    <mergeCell ref="A4825:E4825"/>
    <mergeCell ref="G4825:I4825"/>
    <mergeCell ref="A4826:E4826"/>
    <mergeCell ref="G4826:I4826"/>
    <mergeCell ref="D4827:I4827"/>
    <mergeCell ref="D4828:F4828"/>
    <mergeCell ref="D4829:F4829"/>
    <mergeCell ref="D4830:F4830"/>
    <mergeCell ref="D4831:F4831"/>
    <mergeCell ref="D4832:F4832"/>
    <mergeCell ref="D4833:F4833"/>
    <mergeCell ref="D4834:F4834"/>
    <mergeCell ref="A4835:E4835"/>
    <mergeCell ref="G4835:I4835"/>
    <mergeCell ref="A4836:E4836"/>
    <mergeCell ref="G4836:I4836"/>
    <mergeCell ref="A4837:E4837"/>
    <mergeCell ref="G4837:I4837"/>
    <mergeCell ref="D4838:I4838"/>
    <mergeCell ref="D4839:F4839"/>
    <mergeCell ref="D4840:F4840"/>
    <mergeCell ref="D4785:F4785"/>
    <mergeCell ref="A4787:J4787"/>
    <mergeCell ref="A4788:J4788"/>
    <mergeCell ref="A4789:J4789"/>
    <mergeCell ref="A4791:J4791"/>
    <mergeCell ref="B4792:H4792"/>
    <mergeCell ref="B4793:H4793"/>
    <mergeCell ref="B4794:H4794"/>
    <mergeCell ref="I4794:J4794"/>
    <mergeCell ref="A4795:A4799"/>
    <mergeCell ref="B4795:H4798"/>
    <mergeCell ref="I4797:J4797"/>
    <mergeCell ref="B4799:D4799"/>
    <mergeCell ref="E4799:H4799"/>
    <mergeCell ref="B4800:J4800"/>
    <mergeCell ref="A4801:E4801"/>
    <mergeCell ref="G4801:I4801"/>
    <mergeCell ref="A4802:E4802"/>
    <mergeCell ref="G4802:I4802"/>
    <mergeCell ref="A4803:E4803"/>
    <mergeCell ref="G4803:I4803"/>
    <mergeCell ref="D4804:I4804"/>
    <mergeCell ref="D4805:F4805"/>
    <mergeCell ref="D4806:F4806"/>
    <mergeCell ref="D4807:F4807"/>
    <mergeCell ref="D4808:F4808"/>
    <mergeCell ref="D4809:F4809"/>
    <mergeCell ref="D4810:F4810"/>
    <mergeCell ref="D4811:F4811"/>
    <mergeCell ref="D4812:F4812"/>
    <mergeCell ref="A4813:E4813"/>
    <mergeCell ref="G4813:I4813"/>
    <mergeCell ref="A4814:E4814"/>
    <mergeCell ref="G4814:I4814"/>
    <mergeCell ref="D4758:F4758"/>
    <mergeCell ref="D4759:F4759"/>
    <mergeCell ref="D4760:F4760"/>
    <mergeCell ref="D4761:F4761"/>
    <mergeCell ref="D4762:F4762"/>
    <mergeCell ref="D4763:F4763"/>
    <mergeCell ref="D4764:F4764"/>
    <mergeCell ref="A4765:E4765"/>
    <mergeCell ref="G4765:I4765"/>
    <mergeCell ref="A4766:E4766"/>
    <mergeCell ref="G4766:I4766"/>
    <mergeCell ref="A4767:E4767"/>
    <mergeCell ref="G4767:I4767"/>
    <mergeCell ref="D4768:I4768"/>
    <mergeCell ref="D4769:F4769"/>
    <mergeCell ref="D4770:F4770"/>
    <mergeCell ref="D4771:F4771"/>
    <mergeCell ref="D4772:F4772"/>
    <mergeCell ref="D4773:F4773"/>
    <mergeCell ref="D4774:F4774"/>
    <mergeCell ref="A4775:E4775"/>
    <mergeCell ref="G4775:I4775"/>
    <mergeCell ref="A4776:E4776"/>
    <mergeCell ref="G4776:I4776"/>
    <mergeCell ref="A4777:E4777"/>
    <mergeCell ref="G4777:I4777"/>
    <mergeCell ref="D4778:I4778"/>
    <mergeCell ref="D4779:F4779"/>
    <mergeCell ref="D4780:F4780"/>
    <mergeCell ref="D4781:F4781"/>
    <mergeCell ref="D4782:F4782"/>
    <mergeCell ref="D4783:F4783"/>
    <mergeCell ref="D4784:F4784"/>
    <mergeCell ref="A4734:E4734"/>
    <mergeCell ref="G4734:I4734"/>
    <mergeCell ref="A4735:E4735"/>
    <mergeCell ref="G4735:I4735"/>
    <mergeCell ref="A4736:E4736"/>
    <mergeCell ref="G4736:I4736"/>
    <mergeCell ref="D4737:I4737"/>
    <mergeCell ref="D4738:F4738"/>
    <mergeCell ref="D4739:F4739"/>
    <mergeCell ref="D4740:F4740"/>
    <mergeCell ref="D4741:F4741"/>
    <mergeCell ref="D4742:F4742"/>
    <mergeCell ref="D4743:F4743"/>
    <mergeCell ref="D4744:F4744"/>
    <mergeCell ref="A4745:E4745"/>
    <mergeCell ref="G4745:I4745"/>
    <mergeCell ref="A4746:E4746"/>
    <mergeCell ref="G4746:I4746"/>
    <mergeCell ref="A4747:E4747"/>
    <mergeCell ref="G4747:I4747"/>
    <mergeCell ref="D4748:I4748"/>
    <mergeCell ref="D4749:F4749"/>
    <mergeCell ref="D4750:F4750"/>
    <mergeCell ref="D4751:F4751"/>
    <mergeCell ref="D4752:F4752"/>
    <mergeCell ref="D4753:F4753"/>
    <mergeCell ref="A4754:E4754"/>
    <mergeCell ref="G4754:I4754"/>
    <mergeCell ref="A4755:E4755"/>
    <mergeCell ref="G4755:I4755"/>
    <mergeCell ref="A4756:E4756"/>
    <mergeCell ref="G4756:I4756"/>
    <mergeCell ref="D4757:I4757"/>
    <mergeCell ref="D4703:F4703"/>
    <mergeCell ref="D4704:F4704"/>
    <mergeCell ref="D4705:F4705"/>
    <mergeCell ref="D4706:F4706"/>
    <mergeCell ref="A4708:J4708"/>
    <mergeCell ref="A4709:J4709"/>
    <mergeCell ref="A4710:J4710"/>
    <mergeCell ref="A4712:J4712"/>
    <mergeCell ref="B4713:H4713"/>
    <mergeCell ref="B4714:H4714"/>
    <mergeCell ref="B4715:H4715"/>
    <mergeCell ref="I4715:J4715"/>
    <mergeCell ref="A4716:A4720"/>
    <mergeCell ref="B4716:H4719"/>
    <mergeCell ref="I4718:J4718"/>
    <mergeCell ref="B4720:D4720"/>
    <mergeCell ref="E4720:H4720"/>
    <mergeCell ref="B4721:J4721"/>
    <mergeCell ref="D4722:F4722"/>
    <mergeCell ref="D4723:F4723"/>
    <mergeCell ref="A4724:E4724"/>
    <mergeCell ref="G4724:I4724"/>
    <mergeCell ref="A4725:E4725"/>
    <mergeCell ref="G4725:I4725"/>
    <mergeCell ref="A4726:E4726"/>
    <mergeCell ref="G4726:I4726"/>
    <mergeCell ref="D4727:I4727"/>
    <mergeCell ref="D4728:F4728"/>
    <mergeCell ref="D4729:F4729"/>
    <mergeCell ref="D4730:F4730"/>
    <mergeCell ref="D4731:F4731"/>
    <mergeCell ref="D4732:F4732"/>
    <mergeCell ref="D4733:F4733"/>
    <mergeCell ref="A4679:E4679"/>
    <mergeCell ref="G4679:I4679"/>
    <mergeCell ref="A4680:E4680"/>
    <mergeCell ref="G4680:I4680"/>
    <mergeCell ref="A4681:E4681"/>
    <mergeCell ref="G4681:I4681"/>
    <mergeCell ref="D4682:I4682"/>
    <mergeCell ref="D4683:F4683"/>
    <mergeCell ref="D4684:F4684"/>
    <mergeCell ref="D4685:F4685"/>
    <mergeCell ref="D4686:F4686"/>
    <mergeCell ref="D4687:F4687"/>
    <mergeCell ref="A4688:E4688"/>
    <mergeCell ref="G4688:I4688"/>
    <mergeCell ref="A4689:E4689"/>
    <mergeCell ref="G4689:I4689"/>
    <mergeCell ref="A4690:E4690"/>
    <mergeCell ref="G4690:I4690"/>
    <mergeCell ref="D4691:I4691"/>
    <mergeCell ref="D4692:F4692"/>
    <mergeCell ref="D4693:F4693"/>
    <mergeCell ref="D4694:F4694"/>
    <mergeCell ref="D4695:F4695"/>
    <mergeCell ref="D4696:F4696"/>
    <mergeCell ref="D4697:F4697"/>
    <mergeCell ref="D4698:F4698"/>
    <mergeCell ref="A4699:E4699"/>
    <mergeCell ref="G4699:I4699"/>
    <mergeCell ref="A4700:E4700"/>
    <mergeCell ref="G4700:I4700"/>
    <mergeCell ref="A4701:E4701"/>
    <mergeCell ref="G4701:I4701"/>
    <mergeCell ref="D4702:I4702"/>
    <mergeCell ref="D4652:F4652"/>
    <mergeCell ref="A4653:E4653"/>
    <mergeCell ref="G4653:I4653"/>
    <mergeCell ref="A4654:E4654"/>
    <mergeCell ref="G4654:I4654"/>
    <mergeCell ref="A4655:E4655"/>
    <mergeCell ref="G4655:I4655"/>
    <mergeCell ref="D4656:I4656"/>
    <mergeCell ref="D4657:F4657"/>
    <mergeCell ref="D4658:F4658"/>
    <mergeCell ref="D4659:F4659"/>
    <mergeCell ref="D4660:F4660"/>
    <mergeCell ref="D4661:F4661"/>
    <mergeCell ref="A4662:E4662"/>
    <mergeCell ref="G4662:I4662"/>
    <mergeCell ref="A4663:E4663"/>
    <mergeCell ref="G4663:I4663"/>
    <mergeCell ref="A4664:E4664"/>
    <mergeCell ref="G4664:I4664"/>
    <mergeCell ref="D4665:I4665"/>
    <mergeCell ref="D4666:F4666"/>
    <mergeCell ref="D4667:F4667"/>
    <mergeCell ref="D4668:F4668"/>
    <mergeCell ref="D4669:F4669"/>
    <mergeCell ref="D4670:F4670"/>
    <mergeCell ref="D4671:F4671"/>
    <mergeCell ref="D4672:F4672"/>
    <mergeCell ref="D4673:F4673"/>
    <mergeCell ref="D4674:F4674"/>
    <mergeCell ref="D4675:F4675"/>
    <mergeCell ref="D4676:F4676"/>
    <mergeCell ref="D4677:F4677"/>
    <mergeCell ref="D4678:F4678"/>
    <mergeCell ref="A4622:E4622"/>
    <mergeCell ref="G4622:I4622"/>
    <mergeCell ref="D4623:I4623"/>
    <mergeCell ref="D4624:F4624"/>
    <mergeCell ref="D4625:F4625"/>
    <mergeCell ref="D4626:F4626"/>
    <mergeCell ref="D4627:F4627"/>
    <mergeCell ref="D4628:F4628"/>
    <mergeCell ref="A4630:J4630"/>
    <mergeCell ref="A4631:J4631"/>
    <mergeCell ref="A4632:J4632"/>
    <mergeCell ref="A4634:J4634"/>
    <mergeCell ref="B4635:H4635"/>
    <mergeCell ref="B4636:H4636"/>
    <mergeCell ref="B4637:H4637"/>
    <mergeCell ref="I4637:J4637"/>
    <mergeCell ref="A4638:A4642"/>
    <mergeCell ref="B4638:H4641"/>
    <mergeCell ref="I4640:J4640"/>
    <mergeCell ref="B4642:D4642"/>
    <mergeCell ref="E4642:H4642"/>
    <mergeCell ref="B4643:J4643"/>
    <mergeCell ref="A4644:E4644"/>
    <mergeCell ref="G4644:I4644"/>
    <mergeCell ref="A4645:E4645"/>
    <mergeCell ref="G4645:I4645"/>
    <mergeCell ref="A4646:E4646"/>
    <mergeCell ref="G4646:I4646"/>
    <mergeCell ref="D4647:I4647"/>
    <mergeCell ref="D4648:F4648"/>
    <mergeCell ref="D4649:F4649"/>
    <mergeCell ref="D4650:F4650"/>
    <mergeCell ref="D4651:F4651"/>
    <mergeCell ref="D4597:F4597"/>
    <mergeCell ref="D4598:F4598"/>
    <mergeCell ref="A4599:E4599"/>
    <mergeCell ref="G4599:I4599"/>
    <mergeCell ref="A4600:E4600"/>
    <mergeCell ref="G4600:I4600"/>
    <mergeCell ref="A4601:E4601"/>
    <mergeCell ref="G4601:I4601"/>
    <mergeCell ref="D4602:I4602"/>
    <mergeCell ref="D4603:F4603"/>
    <mergeCell ref="D4604:F4604"/>
    <mergeCell ref="D4605:F4605"/>
    <mergeCell ref="D4606:F4606"/>
    <mergeCell ref="D4607:F4607"/>
    <mergeCell ref="D4608:F4608"/>
    <mergeCell ref="A4609:E4609"/>
    <mergeCell ref="G4609:I4609"/>
    <mergeCell ref="A4610:E4610"/>
    <mergeCell ref="G4610:I4610"/>
    <mergeCell ref="A4611:E4611"/>
    <mergeCell ref="G4611:I4611"/>
    <mergeCell ref="D4612:I4612"/>
    <mergeCell ref="D4613:F4613"/>
    <mergeCell ref="D4614:F4614"/>
    <mergeCell ref="D4615:F4615"/>
    <mergeCell ref="D4616:F4616"/>
    <mergeCell ref="D4617:F4617"/>
    <mergeCell ref="D4618:F4618"/>
    <mergeCell ref="D4619:F4619"/>
    <mergeCell ref="A4620:E4620"/>
    <mergeCell ref="G4620:I4620"/>
    <mergeCell ref="A4621:E4621"/>
    <mergeCell ref="G4621:I4621"/>
    <mergeCell ref="A4571:E4571"/>
    <mergeCell ref="G4571:I4571"/>
    <mergeCell ref="D4572:I4572"/>
    <mergeCell ref="D4573:F4573"/>
    <mergeCell ref="D4574:F4574"/>
    <mergeCell ref="D4575:F4575"/>
    <mergeCell ref="D4576:F4576"/>
    <mergeCell ref="D4577:F4577"/>
    <mergeCell ref="D4578:F4578"/>
    <mergeCell ref="A4579:E4579"/>
    <mergeCell ref="G4579:I4579"/>
    <mergeCell ref="A4580:E4580"/>
    <mergeCell ref="G4580:I4580"/>
    <mergeCell ref="A4581:E4581"/>
    <mergeCell ref="G4581:I4581"/>
    <mergeCell ref="D4582:I4582"/>
    <mergeCell ref="D4583:F4583"/>
    <mergeCell ref="D4584:F4584"/>
    <mergeCell ref="D4585:F4585"/>
    <mergeCell ref="D4586:F4586"/>
    <mergeCell ref="D4587:F4587"/>
    <mergeCell ref="D4588:F4588"/>
    <mergeCell ref="A4589:E4589"/>
    <mergeCell ref="G4589:I4589"/>
    <mergeCell ref="A4590:E4590"/>
    <mergeCell ref="G4590:I4590"/>
    <mergeCell ref="A4591:E4591"/>
    <mergeCell ref="G4591:I4591"/>
    <mergeCell ref="D4592:I4592"/>
    <mergeCell ref="D4593:F4593"/>
    <mergeCell ref="D4594:F4594"/>
    <mergeCell ref="D4595:F4595"/>
    <mergeCell ref="D4596:F4596"/>
    <mergeCell ref="D4541:F4541"/>
    <mergeCell ref="D4542:F4542"/>
    <mergeCell ref="A4543:E4543"/>
    <mergeCell ref="G4543:I4543"/>
    <mergeCell ref="A4544:E4544"/>
    <mergeCell ref="G4544:I4544"/>
    <mergeCell ref="A4545:E4545"/>
    <mergeCell ref="G4545:I4545"/>
    <mergeCell ref="D4546:I4546"/>
    <mergeCell ref="D4547:F4547"/>
    <mergeCell ref="D4548:F4548"/>
    <mergeCell ref="D4549:F4549"/>
    <mergeCell ref="D4550:F4550"/>
    <mergeCell ref="D4551:F4551"/>
    <mergeCell ref="D4552:F4552"/>
    <mergeCell ref="D4553:F4553"/>
    <mergeCell ref="A4555:J4555"/>
    <mergeCell ref="A4556:J4556"/>
    <mergeCell ref="A4557:J4557"/>
    <mergeCell ref="A4559:J4559"/>
    <mergeCell ref="B4560:H4560"/>
    <mergeCell ref="B4561:H4561"/>
    <mergeCell ref="B4562:H4562"/>
    <mergeCell ref="I4562:J4562"/>
    <mergeCell ref="A4563:A4567"/>
    <mergeCell ref="B4563:H4566"/>
    <mergeCell ref="I4565:J4565"/>
    <mergeCell ref="B4567:D4567"/>
    <mergeCell ref="E4567:H4567"/>
    <mergeCell ref="B4568:J4568"/>
    <mergeCell ref="A4569:E4569"/>
    <mergeCell ref="G4569:I4569"/>
    <mergeCell ref="A4570:E4570"/>
    <mergeCell ref="G4570:I4570"/>
    <mergeCell ref="A4515:E4515"/>
    <mergeCell ref="G4515:I4515"/>
    <mergeCell ref="D4516:I4516"/>
    <mergeCell ref="D4517:F4517"/>
    <mergeCell ref="D4518:F4518"/>
    <mergeCell ref="D4519:F4519"/>
    <mergeCell ref="D4520:F4520"/>
    <mergeCell ref="D4521:F4521"/>
    <mergeCell ref="D4522:F4522"/>
    <mergeCell ref="D4523:F4523"/>
    <mergeCell ref="A4524:E4524"/>
    <mergeCell ref="G4524:I4524"/>
    <mergeCell ref="A4525:E4525"/>
    <mergeCell ref="G4525:I4525"/>
    <mergeCell ref="A4526:E4526"/>
    <mergeCell ref="G4526:I4526"/>
    <mergeCell ref="D4527:I4527"/>
    <mergeCell ref="D4528:F4528"/>
    <mergeCell ref="D4529:F4529"/>
    <mergeCell ref="D4530:F4530"/>
    <mergeCell ref="D4531:F4531"/>
    <mergeCell ref="A4532:E4532"/>
    <mergeCell ref="G4532:I4532"/>
    <mergeCell ref="A4533:E4533"/>
    <mergeCell ref="G4533:I4533"/>
    <mergeCell ref="A4534:E4534"/>
    <mergeCell ref="G4534:I4534"/>
    <mergeCell ref="D4535:I4535"/>
    <mergeCell ref="D4536:F4536"/>
    <mergeCell ref="D4537:F4537"/>
    <mergeCell ref="D4538:F4538"/>
    <mergeCell ref="D4539:F4539"/>
    <mergeCell ref="D4540:F4540"/>
    <mergeCell ref="B4484:H4484"/>
    <mergeCell ref="B4485:H4485"/>
    <mergeCell ref="B4486:H4486"/>
    <mergeCell ref="I4486:J4486"/>
    <mergeCell ref="A4487:A4491"/>
    <mergeCell ref="B4487:H4490"/>
    <mergeCell ref="I4489:J4489"/>
    <mergeCell ref="B4491:D4491"/>
    <mergeCell ref="E4491:H4491"/>
    <mergeCell ref="B4492:J4492"/>
    <mergeCell ref="D4493:F4493"/>
    <mergeCell ref="D4494:F4494"/>
    <mergeCell ref="D4495:F4495"/>
    <mergeCell ref="D4496:F4496"/>
    <mergeCell ref="D4497:F4497"/>
    <mergeCell ref="D4498:F4498"/>
    <mergeCell ref="D4499:F4499"/>
    <mergeCell ref="D4500:F4500"/>
    <mergeCell ref="D4501:F4501"/>
    <mergeCell ref="D4502:F4502"/>
    <mergeCell ref="D4503:F4503"/>
    <mergeCell ref="D4504:F4504"/>
    <mergeCell ref="D4505:F4505"/>
    <mergeCell ref="D4506:F4506"/>
    <mergeCell ref="D4507:F4507"/>
    <mergeCell ref="D4508:F4508"/>
    <mergeCell ref="D4509:F4509"/>
    <mergeCell ref="D4510:F4510"/>
    <mergeCell ref="D4511:F4511"/>
    <mergeCell ref="D4512:F4512"/>
    <mergeCell ref="A4513:E4513"/>
    <mergeCell ref="G4513:I4513"/>
    <mergeCell ref="A4514:E4514"/>
    <mergeCell ref="G4514:I4514"/>
    <mergeCell ref="A4454:E4454"/>
    <mergeCell ref="G4454:I4454"/>
    <mergeCell ref="A4455:E4455"/>
    <mergeCell ref="G4455:I4455"/>
    <mergeCell ref="D4456:I4456"/>
    <mergeCell ref="D4457:F4457"/>
    <mergeCell ref="D4458:F4458"/>
    <mergeCell ref="D4459:F4459"/>
    <mergeCell ref="D4460:F4460"/>
    <mergeCell ref="D4461:F4461"/>
    <mergeCell ref="A4462:E4462"/>
    <mergeCell ref="G4462:I4462"/>
    <mergeCell ref="A4463:E4463"/>
    <mergeCell ref="G4463:I4463"/>
    <mergeCell ref="A4464:E4464"/>
    <mergeCell ref="G4464:I4464"/>
    <mergeCell ref="D4465:I4465"/>
    <mergeCell ref="D4466:F4466"/>
    <mergeCell ref="D4467:F4467"/>
    <mergeCell ref="D4468:F4468"/>
    <mergeCell ref="D4469:F4469"/>
    <mergeCell ref="D4470:F4470"/>
    <mergeCell ref="D4471:F4471"/>
    <mergeCell ref="D4472:F4472"/>
    <mergeCell ref="D4473:F4473"/>
    <mergeCell ref="D4474:F4474"/>
    <mergeCell ref="D4475:F4475"/>
    <mergeCell ref="D4476:F4476"/>
    <mergeCell ref="D4477:F4477"/>
    <mergeCell ref="A4479:J4479"/>
    <mergeCell ref="A4480:J4480"/>
    <mergeCell ref="A4481:J4481"/>
    <mergeCell ref="A4483:J4483"/>
    <mergeCell ref="D4427:I4427"/>
    <mergeCell ref="D4428:F4428"/>
    <mergeCell ref="D4429:F4429"/>
    <mergeCell ref="D4430:F4430"/>
    <mergeCell ref="D4431:F4431"/>
    <mergeCell ref="D4432:F4432"/>
    <mergeCell ref="D4433:F4433"/>
    <mergeCell ref="D4434:F4434"/>
    <mergeCell ref="A4435:E4435"/>
    <mergeCell ref="G4435:I4435"/>
    <mergeCell ref="A4436:E4436"/>
    <mergeCell ref="G4436:I4436"/>
    <mergeCell ref="A4437:E4437"/>
    <mergeCell ref="G4437:I4437"/>
    <mergeCell ref="D4438:I4438"/>
    <mergeCell ref="D4439:F4439"/>
    <mergeCell ref="D4440:F4440"/>
    <mergeCell ref="D4441:F4441"/>
    <mergeCell ref="D4442:F4442"/>
    <mergeCell ref="D4443:F4443"/>
    <mergeCell ref="A4444:E4444"/>
    <mergeCell ref="G4444:I4444"/>
    <mergeCell ref="A4445:E4445"/>
    <mergeCell ref="G4445:I4445"/>
    <mergeCell ref="A4446:E4446"/>
    <mergeCell ref="G4446:I4446"/>
    <mergeCell ref="D4447:I4447"/>
    <mergeCell ref="D4448:F4448"/>
    <mergeCell ref="D4449:F4449"/>
    <mergeCell ref="D4450:F4450"/>
    <mergeCell ref="D4451:F4451"/>
    <mergeCell ref="D4452:F4452"/>
    <mergeCell ref="A4453:E4453"/>
    <mergeCell ref="G4453:I4453"/>
    <mergeCell ref="A4399:E4399"/>
    <mergeCell ref="G4399:I4399"/>
    <mergeCell ref="A4400:E4400"/>
    <mergeCell ref="G4400:I4400"/>
    <mergeCell ref="A4401:E4401"/>
    <mergeCell ref="G4401:I4401"/>
    <mergeCell ref="A4403:J4403"/>
    <mergeCell ref="A4404:J4404"/>
    <mergeCell ref="A4405:J4405"/>
    <mergeCell ref="A4407:J4407"/>
    <mergeCell ref="B4408:H4408"/>
    <mergeCell ref="B4409:H4409"/>
    <mergeCell ref="B4410:H4410"/>
    <mergeCell ref="I4410:J4410"/>
    <mergeCell ref="A4411:A4415"/>
    <mergeCell ref="B4411:H4414"/>
    <mergeCell ref="I4413:J4413"/>
    <mergeCell ref="B4415:D4415"/>
    <mergeCell ref="E4415:H4415"/>
    <mergeCell ref="B4416:J4416"/>
    <mergeCell ref="D4417:I4417"/>
    <mergeCell ref="D4418:F4418"/>
    <mergeCell ref="D4419:F4419"/>
    <mergeCell ref="D4420:F4420"/>
    <mergeCell ref="D4421:F4421"/>
    <mergeCell ref="D4422:F4422"/>
    <mergeCell ref="D4423:F4423"/>
    <mergeCell ref="A4424:E4424"/>
    <mergeCell ref="G4424:I4424"/>
    <mergeCell ref="A4425:E4425"/>
    <mergeCell ref="G4425:I4425"/>
    <mergeCell ref="A4426:E4426"/>
    <mergeCell ref="G4426:I4426"/>
    <mergeCell ref="D4372:I4372"/>
    <mergeCell ref="D4373:F4373"/>
    <mergeCell ref="D4374:F4374"/>
    <mergeCell ref="D4375:F4375"/>
    <mergeCell ref="D4376:F4376"/>
    <mergeCell ref="D4377:F4377"/>
    <mergeCell ref="D4378:F4378"/>
    <mergeCell ref="A4379:E4379"/>
    <mergeCell ref="G4379:I4379"/>
    <mergeCell ref="A4380:E4380"/>
    <mergeCell ref="G4380:I4380"/>
    <mergeCell ref="A4381:E4381"/>
    <mergeCell ref="G4381:I4381"/>
    <mergeCell ref="D4382:I4382"/>
    <mergeCell ref="D4383:F4383"/>
    <mergeCell ref="D4384:F4384"/>
    <mergeCell ref="D4385:F4385"/>
    <mergeCell ref="D4386:F4386"/>
    <mergeCell ref="D4387:F4387"/>
    <mergeCell ref="D4388:F4388"/>
    <mergeCell ref="A4389:E4389"/>
    <mergeCell ref="G4389:I4389"/>
    <mergeCell ref="A4390:E4390"/>
    <mergeCell ref="G4390:I4390"/>
    <mergeCell ref="A4391:E4391"/>
    <mergeCell ref="G4391:I4391"/>
    <mergeCell ref="D4392:I4392"/>
    <mergeCell ref="D4393:F4393"/>
    <mergeCell ref="D4394:F4394"/>
    <mergeCell ref="D4395:F4395"/>
    <mergeCell ref="D4396:F4396"/>
    <mergeCell ref="D4397:F4397"/>
    <mergeCell ref="D4398:F4398"/>
    <mergeCell ref="D4347:F4347"/>
    <mergeCell ref="D4348:F4348"/>
    <mergeCell ref="A4349:E4349"/>
    <mergeCell ref="G4349:I4349"/>
    <mergeCell ref="A4350:E4350"/>
    <mergeCell ref="G4350:I4350"/>
    <mergeCell ref="A4351:E4351"/>
    <mergeCell ref="G4351:I4351"/>
    <mergeCell ref="D4352:I4352"/>
    <mergeCell ref="D4353:F4353"/>
    <mergeCell ref="D4354:F4354"/>
    <mergeCell ref="D4355:F4355"/>
    <mergeCell ref="D4356:F4356"/>
    <mergeCell ref="D4357:F4357"/>
    <mergeCell ref="D4358:F4358"/>
    <mergeCell ref="A4359:E4359"/>
    <mergeCell ref="G4359:I4359"/>
    <mergeCell ref="A4360:E4360"/>
    <mergeCell ref="G4360:I4360"/>
    <mergeCell ref="A4361:E4361"/>
    <mergeCell ref="G4361:I4361"/>
    <mergeCell ref="D4362:I4362"/>
    <mergeCell ref="D4363:F4363"/>
    <mergeCell ref="D4364:F4364"/>
    <mergeCell ref="D4365:F4365"/>
    <mergeCell ref="D4366:F4366"/>
    <mergeCell ref="D4367:F4367"/>
    <mergeCell ref="D4368:F4368"/>
    <mergeCell ref="A4369:E4369"/>
    <mergeCell ref="G4369:I4369"/>
    <mergeCell ref="A4370:E4370"/>
    <mergeCell ref="G4370:I4370"/>
    <mergeCell ref="A4371:E4371"/>
    <mergeCell ref="G4371:I4371"/>
    <mergeCell ref="D4316:I4316"/>
    <mergeCell ref="D4317:F4317"/>
    <mergeCell ref="D4318:F4318"/>
    <mergeCell ref="D4319:F4319"/>
    <mergeCell ref="D4320:F4320"/>
    <mergeCell ref="D4321:F4321"/>
    <mergeCell ref="D4322:F4322"/>
    <mergeCell ref="D4323:F4323"/>
    <mergeCell ref="A4325:J4325"/>
    <mergeCell ref="A4326:J4326"/>
    <mergeCell ref="A4327:J4327"/>
    <mergeCell ref="A4329:J4329"/>
    <mergeCell ref="B4330:H4330"/>
    <mergeCell ref="B4331:H4331"/>
    <mergeCell ref="B4332:H4332"/>
    <mergeCell ref="I4332:J4332"/>
    <mergeCell ref="A4333:A4337"/>
    <mergeCell ref="B4333:H4336"/>
    <mergeCell ref="I4335:J4335"/>
    <mergeCell ref="B4337:D4337"/>
    <mergeCell ref="E4337:H4337"/>
    <mergeCell ref="B4338:J4338"/>
    <mergeCell ref="A4339:E4339"/>
    <mergeCell ref="G4339:I4339"/>
    <mergeCell ref="A4340:E4340"/>
    <mergeCell ref="G4340:I4340"/>
    <mergeCell ref="A4341:E4341"/>
    <mergeCell ref="G4341:I4341"/>
    <mergeCell ref="D4342:I4342"/>
    <mergeCell ref="D4343:F4343"/>
    <mergeCell ref="D4344:F4344"/>
    <mergeCell ref="D4345:F4345"/>
    <mergeCell ref="D4346:F4346"/>
    <mergeCell ref="D4291:F4291"/>
    <mergeCell ref="D4292:F4292"/>
    <mergeCell ref="A4293:E4293"/>
    <mergeCell ref="G4293:I4293"/>
    <mergeCell ref="A4294:E4294"/>
    <mergeCell ref="G4294:I4294"/>
    <mergeCell ref="A4295:E4295"/>
    <mergeCell ref="G4295:I4295"/>
    <mergeCell ref="D4296:I4296"/>
    <mergeCell ref="D4297:F4297"/>
    <mergeCell ref="D4298:F4298"/>
    <mergeCell ref="D4299:F4299"/>
    <mergeCell ref="D4300:F4300"/>
    <mergeCell ref="D4301:F4301"/>
    <mergeCell ref="A4302:E4302"/>
    <mergeCell ref="G4302:I4302"/>
    <mergeCell ref="A4303:E4303"/>
    <mergeCell ref="G4303:I4303"/>
    <mergeCell ref="A4304:E4304"/>
    <mergeCell ref="G4304:I4304"/>
    <mergeCell ref="D4305:I4305"/>
    <mergeCell ref="D4306:F4306"/>
    <mergeCell ref="D4307:F4307"/>
    <mergeCell ref="D4308:F4308"/>
    <mergeCell ref="D4309:F4309"/>
    <mergeCell ref="D4310:F4310"/>
    <mergeCell ref="D4311:F4311"/>
    <mergeCell ref="D4312:F4312"/>
    <mergeCell ref="A4313:E4313"/>
    <mergeCell ref="G4313:I4313"/>
    <mergeCell ref="A4314:E4314"/>
    <mergeCell ref="G4314:I4314"/>
    <mergeCell ref="A4315:E4315"/>
    <mergeCell ref="G4315:I4315"/>
    <mergeCell ref="A4267:E4267"/>
    <mergeCell ref="G4267:I4267"/>
    <mergeCell ref="A4268:E4268"/>
    <mergeCell ref="G4268:I4268"/>
    <mergeCell ref="A4269:E4269"/>
    <mergeCell ref="G4269:I4269"/>
    <mergeCell ref="D4270:I4270"/>
    <mergeCell ref="D4271:F4271"/>
    <mergeCell ref="D4272:F4272"/>
    <mergeCell ref="D4273:F4273"/>
    <mergeCell ref="D4274:F4274"/>
    <mergeCell ref="A4275:E4275"/>
    <mergeCell ref="G4275:I4275"/>
    <mergeCell ref="A4276:E4276"/>
    <mergeCell ref="G4276:I4276"/>
    <mergeCell ref="A4277:E4277"/>
    <mergeCell ref="G4277:I4277"/>
    <mergeCell ref="D4278:I4278"/>
    <mergeCell ref="D4279:F4279"/>
    <mergeCell ref="D4280:F4280"/>
    <mergeCell ref="D4281:F4281"/>
    <mergeCell ref="D4282:F4282"/>
    <mergeCell ref="D4283:F4283"/>
    <mergeCell ref="A4284:E4284"/>
    <mergeCell ref="G4284:I4284"/>
    <mergeCell ref="A4285:E4285"/>
    <mergeCell ref="G4285:I4285"/>
    <mergeCell ref="A4286:E4286"/>
    <mergeCell ref="G4286:I4286"/>
    <mergeCell ref="D4287:I4287"/>
    <mergeCell ref="D4288:F4288"/>
    <mergeCell ref="D4289:F4289"/>
    <mergeCell ref="D4290:F4290"/>
    <mergeCell ref="D4236:F4236"/>
    <mergeCell ref="D4237:F4237"/>
    <mergeCell ref="D4238:F4238"/>
    <mergeCell ref="D4239:F4239"/>
    <mergeCell ref="D4240:F4240"/>
    <mergeCell ref="A4241:E4241"/>
    <mergeCell ref="G4241:I4241"/>
    <mergeCell ref="A4242:E4242"/>
    <mergeCell ref="G4242:I4242"/>
    <mergeCell ref="A4243:E4243"/>
    <mergeCell ref="G4243:I4243"/>
    <mergeCell ref="D4244:I4244"/>
    <mergeCell ref="D4245:F4245"/>
    <mergeCell ref="D4246:F4246"/>
    <mergeCell ref="D4247:F4247"/>
    <mergeCell ref="D4248:F4248"/>
    <mergeCell ref="A4250:J4250"/>
    <mergeCell ref="A4251:J4251"/>
    <mergeCell ref="A4252:J4252"/>
    <mergeCell ref="A4254:J4254"/>
    <mergeCell ref="B4255:H4255"/>
    <mergeCell ref="B4256:H4256"/>
    <mergeCell ref="B4257:H4257"/>
    <mergeCell ref="I4257:J4257"/>
    <mergeCell ref="A4258:A4262"/>
    <mergeCell ref="B4258:H4261"/>
    <mergeCell ref="I4260:J4260"/>
    <mergeCell ref="B4262:D4262"/>
    <mergeCell ref="E4262:H4262"/>
    <mergeCell ref="B4263:J4263"/>
    <mergeCell ref="D4264:F4264"/>
    <mergeCell ref="D4265:F4265"/>
    <mergeCell ref="D4266:F4266"/>
    <mergeCell ref="D4206:F4206"/>
    <mergeCell ref="D4207:F4207"/>
    <mergeCell ref="D4208:F4208"/>
    <mergeCell ref="D4209:F4209"/>
    <mergeCell ref="D4210:F4210"/>
    <mergeCell ref="D4211:F4211"/>
    <mergeCell ref="D4212:F4212"/>
    <mergeCell ref="D4213:F4213"/>
    <mergeCell ref="D4214:F4214"/>
    <mergeCell ref="D4215:F4215"/>
    <mergeCell ref="D4216:F4216"/>
    <mergeCell ref="D4217:F4217"/>
    <mergeCell ref="D4218:F4218"/>
    <mergeCell ref="D4219:F4219"/>
    <mergeCell ref="D4220:F4220"/>
    <mergeCell ref="D4221:F4221"/>
    <mergeCell ref="D4222:F4222"/>
    <mergeCell ref="D4223:F4223"/>
    <mergeCell ref="D4224:F4224"/>
    <mergeCell ref="D4225:F4225"/>
    <mergeCell ref="D4226:F4226"/>
    <mergeCell ref="D4227:F4227"/>
    <mergeCell ref="D4228:F4228"/>
    <mergeCell ref="D4229:F4229"/>
    <mergeCell ref="A4230:E4230"/>
    <mergeCell ref="G4230:I4230"/>
    <mergeCell ref="A4231:E4231"/>
    <mergeCell ref="G4231:I4231"/>
    <mergeCell ref="A4232:E4232"/>
    <mergeCell ref="G4232:I4232"/>
    <mergeCell ref="D4233:I4233"/>
    <mergeCell ref="D4234:F4234"/>
    <mergeCell ref="D4235:F4235"/>
    <mergeCell ref="B4177:H4177"/>
    <mergeCell ref="B4178:H4178"/>
    <mergeCell ref="I4178:J4178"/>
    <mergeCell ref="A4179:A4183"/>
    <mergeCell ref="B4179:H4182"/>
    <mergeCell ref="I4181:J4181"/>
    <mergeCell ref="B4183:D4183"/>
    <mergeCell ref="E4183:H4183"/>
    <mergeCell ref="B4184:J4184"/>
    <mergeCell ref="D4185:F4185"/>
    <mergeCell ref="D4186:F4186"/>
    <mergeCell ref="D4187:F4187"/>
    <mergeCell ref="D4188:F4188"/>
    <mergeCell ref="D4189:F4189"/>
    <mergeCell ref="D4190:F4190"/>
    <mergeCell ref="D4191:F4191"/>
    <mergeCell ref="D4192:F4192"/>
    <mergeCell ref="D4193:F4193"/>
    <mergeCell ref="D4194:F4194"/>
    <mergeCell ref="D4195:F4195"/>
    <mergeCell ref="D4196:F4196"/>
    <mergeCell ref="D4197:F4197"/>
    <mergeCell ref="D4198:F4198"/>
    <mergeCell ref="D4199:F4199"/>
    <mergeCell ref="D4200:F4200"/>
    <mergeCell ref="A4201:E4201"/>
    <mergeCell ref="G4201:I4201"/>
    <mergeCell ref="A4202:E4202"/>
    <mergeCell ref="G4202:I4202"/>
    <mergeCell ref="A4203:E4203"/>
    <mergeCell ref="G4203:I4203"/>
    <mergeCell ref="D4204:I4204"/>
    <mergeCell ref="D4205:F4205"/>
    <mergeCell ref="D4145:F4145"/>
    <mergeCell ref="D4146:F4146"/>
    <mergeCell ref="D4147:F4147"/>
    <mergeCell ref="D4148:F4148"/>
    <mergeCell ref="D4149:F4149"/>
    <mergeCell ref="D4150:F4150"/>
    <mergeCell ref="D4151:F4151"/>
    <mergeCell ref="D4152:F4152"/>
    <mergeCell ref="D4153:F4153"/>
    <mergeCell ref="D4154:F4154"/>
    <mergeCell ref="D4155:F4155"/>
    <mergeCell ref="D4156:F4156"/>
    <mergeCell ref="D4157:F4157"/>
    <mergeCell ref="D4158:F4158"/>
    <mergeCell ref="D4159:F4159"/>
    <mergeCell ref="D4160:F4160"/>
    <mergeCell ref="D4161:F4161"/>
    <mergeCell ref="A4162:E4162"/>
    <mergeCell ref="G4162:I4162"/>
    <mergeCell ref="A4163:E4163"/>
    <mergeCell ref="G4163:I4163"/>
    <mergeCell ref="A4164:E4164"/>
    <mergeCell ref="G4164:I4164"/>
    <mergeCell ref="D4165:I4165"/>
    <mergeCell ref="D4166:F4166"/>
    <mergeCell ref="D4167:F4167"/>
    <mergeCell ref="D4168:F4168"/>
    <mergeCell ref="D4169:F4169"/>
    <mergeCell ref="A4171:J4171"/>
    <mergeCell ref="A4172:J4172"/>
    <mergeCell ref="A4173:J4173"/>
    <mergeCell ref="A4175:J4175"/>
    <mergeCell ref="B4176:H4176"/>
    <mergeCell ref="D4118:F4118"/>
    <mergeCell ref="D4119:F4119"/>
    <mergeCell ref="D4120:F4120"/>
    <mergeCell ref="A4121:E4121"/>
    <mergeCell ref="G4121:I4121"/>
    <mergeCell ref="A4122:E4122"/>
    <mergeCell ref="G4122:I4122"/>
    <mergeCell ref="A4123:E4123"/>
    <mergeCell ref="G4123:I4123"/>
    <mergeCell ref="D4124:I4124"/>
    <mergeCell ref="D4125:F4125"/>
    <mergeCell ref="D4126:F4126"/>
    <mergeCell ref="D4127:F4127"/>
    <mergeCell ref="D4128:F4128"/>
    <mergeCell ref="A4129:E4129"/>
    <mergeCell ref="G4129:I4129"/>
    <mergeCell ref="A4130:E4130"/>
    <mergeCell ref="G4130:I4130"/>
    <mergeCell ref="A4131:E4131"/>
    <mergeCell ref="G4131:I4131"/>
    <mergeCell ref="D4132:I4132"/>
    <mergeCell ref="D4133:F4133"/>
    <mergeCell ref="D4134:F4134"/>
    <mergeCell ref="D4135:F4135"/>
    <mergeCell ref="D4136:F4136"/>
    <mergeCell ref="D4137:F4137"/>
    <mergeCell ref="D4138:F4138"/>
    <mergeCell ref="D4139:F4139"/>
    <mergeCell ref="D4140:F4140"/>
    <mergeCell ref="D4141:F4141"/>
    <mergeCell ref="D4142:F4142"/>
    <mergeCell ref="D4143:F4143"/>
    <mergeCell ref="D4144:F4144"/>
    <mergeCell ref="A4089:E4089"/>
    <mergeCell ref="G4089:I4089"/>
    <mergeCell ref="A4090:E4090"/>
    <mergeCell ref="G4090:I4090"/>
    <mergeCell ref="D4091:I4091"/>
    <mergeCell ref="D4092:F4092"/>
    <mergeCell ref="A4094:J4094"/>
    <mergeCell ref="A4095:J4095"/>
    <mergeCell ref="A4096:J4096"/>
    <mergeCell ref="A4098:J4098"/>
    <mergeCell ref="B4099:H4099"/>
    <mergeCell ref="B4100:H4100"/>
    <mergeCell ref="B4101:H4101"/>
    <mergeCell ref="I4101:J4101"/>
    <mergeCell ref="A4102:A4106"/>
    <mergeCell ref="B4102:H4105"/>
    <mergeCell ref="I4104:J4104"/>
    <mergeCell ref="B4106:D4106"/>
    <mergeCell ref="E4106:H4106"/>
    <mergeCell ref="B4107:J4107"/>
    <mergeCell ref="D4108:F4108"/>
    <mergeCell ref="D4109:F4109"/>
    <mergeCell ref="D4110:F4110"/>
    <mergeCell ref="D4111:F4111"/>
    <mergeCell ref="A4112:E4112"/>
    <mergeCell ref="G4112:I4112"/>
    <mergeCell ref="A4113:E4113"/>
    <mergeCell ref="G4113:I4113"/>
    <mergeCell ref="A4114:E4114"/>
    <mergeCell ref="G4114:I4114"/>
    <mergeCell ref="D4115:I4115"/>
    <mergeCell ref="D4116:F4116"/>
    <mergeCell ref="D4117:F4117"/>
    <mergeCell ref="A4063:E4063"/>
    <mergeCell ref="G4063:I4063"/>
    <mergeCell ref="D4064:I4064"/>
    <mergeCell ref="D4065:F4065"/>
    <mergeCell ref="D4066:F4066"/>
    <mergeCell ref="D4067:F4067"/>
    <mergeCell ref="D4068:F4068"/>
    <mergeCell ref="D4069:F4069"/>
    <mergeCell ref="A4070:E4070"/>
    <mergeCell ref="G4070:I4070"/>
    <mergeCell ref="A4071:E4071"/>
    <mergeCell ref="G4071:I4071"/>
    <mergeCell ref="A4072:E4072"/>
    <mergeCell ref="G4072:I4072"/>
    <mergeCell ref="D4073:I4073"/>
    <mergeCell ref="D4074:F4074"/>
    <mergeCell ref="D4075:F4075"/>
    <mergeCell ref="D4076:F4076"/>
    <mergeCell ref="D4077:F4077"/>
    <mergeCell ref="D4078:F4078"/>
    <mergeCell ref="A4079:E4079"/>
    <mergeCell ref="G4079:I4079"/>
    <mergeCell ref="A4080:E4080"/>
    <mergeCell ref="G4080:I4080"/>
    <mergeCell ref="A4081:E4081"/>
    <mergeCell ref="G4081:I4081"/>
    <mergeCell ref="D4082:I4082"/>
    <mergeCell ref="D4083:F4083"/>
    <mergeCell ref="D4084:F4084"/>
    <mergeCell ref="D4085:F4085"/>
    <mergeCell ref="D4086:F4086"/>
    <mergeCell ref="D4087:F4087"/>
    <mergeCell ref="A4088:E4088"/>
    <mergeCell ref="G4088:I4088"/>
    <mergeCell ref="D4038:F4038"/>
    <mergeCell ref="A4039:E4039"/>
    <mergeCell ref="G4039:I4039"/>
    <mergeCell ref="A4040:E4040"/>
    <mergeCell ref="G4040:I4040"/>
    <mergeCell ref="A4041:E4041"/>
    <mergeCell ref="G4041:I4041"/>
    <mergeCell ref="D4042:I4042"/>
    <mergeCell ref="D4043:F4043"/>
    <mergeCell ref="D4044:F4044"/>
    <mergeCell ref="D4045:F4045"/>
    <mergeCell ref="D4046:F4046"/>
    <mergeCell ref="D4047:F4047"/>
    <mergeCell ref="D4048:F4048"/>
    <mergeCell ref="D4049:F4049"/>
    <mergeCell ref="A4050:E4050"/>
    <mergeCell ref="G4050:I4050"/>
    <mergeCell ref="A4051:E4051"/>
    <mergeCell ref="G4051:I4051"/>
    <mergeCell ref="A4052:E4052"/>
    <mergeCell ref="G4052:I4052"/>
    <mergeCell ref="D4053:I4053"/>
    <mergeCell ref="D4054:F4054"/>
    <mergeCell ref="D4055:F4055"/>
    <mergeCell ref="D4056:F4056"/>
    <mergeCell ref="D4057:F4057"/>
    <mergeCell ref="D4058:F4058"/>
    <mergeCell ref="D4059:F4059"/>
    <mergeCell ref="D4060:F4060"/>
    <mergeCell ref="A4061:E4061"/>
    <mergeCell ref="G4061:I4061"/>
    <mergeCell ref="A4062:E4062"/>
    <mergeCell ref="G4062:I4062"/>
    <mergeCell ref="D4007:F4007"/>
    <mergeCell ref="D4008:F4008"/>
    <mergeCell ref="D4009:F4009"/>
    <mergeCell ref="D4010:F4010"/>
    <mergeCell ref="D4011:F4011"/>
    <mergeCell ref="D4012:F4012"/>
    <mergeCell ref="A4013:E4013"/>
    <mergeCell ref="G4013:I4013"/>
    <mergeCell ref="A4014:E4014"/>
    <mergeCell ref="G4014:I4014"/>
    <mergeCell ref="A4015:E4015"/>
    <mergeCell ref="G4015:I4015"/>
    <mergeCell ref="D4016:I4016"/>
    <mergeCell ref="A4018:J4018"/>
    <mergeCell ref="A4019:J4019"/>
    <mergeCell ref="A4020:J4020"/>
    <mergeCell ref="A4022:J4022"/>
    <mergeCell ref="B4023:H4023"/>
    <mergeCell ref="B4024:H4024"/>
    <mergeCell ref="B4025:H4025"/>
    <mergeCell ref="I4025:J4025"/>
    <mergeCell ref="A4026:A4030"/>
    <mergeCell ref="B4026:H4029"/>
    <mergeCell ref="I4028:J4028"/>
    <mergeCell ref="B4030:D4030"/>
    <mergeCell ref="E4030:H4030"/>
    <mergeCell ref="B4031:J4031"/>
    <mergeCell ref="D4032:F4032"/>
    <mergeCell ref="D4033:F4033"/>
    <mergeCell ref="D4034:F4034"/>
    <mergeCell ref="D4035:F4035"/>
    <mergeCell ref="D4036:F4036"/>
    <mergeCell ref="D4037:F4037"/>
    <mergeCell ref="A3983:E3983"/>
    <mergeCell ref="G3983:I3983"/>
    <mergeCell ref="A3984:E3984"/>
    <mergeCell ref="G3984:I3984"/>
    <mergeCell ref="A3985:E3985"/>
    <mergeCell ref="G3985:I3985"/>
    <mergeCell ref="D3986:I3986"/>
    <mergeCell ref="D3987:F3987"/>
    <mergeCell ref="D3988:F3988"/>
    <mergeCell ref="D3989:F3989"/>
    <mergeCell ref="D3990:F3990"/>
    <mergeCell ref="D3991:F3991"/>
    <mergeCell ref="D3992:F3992"/>
    <mergeCell ref="A3993:E3993"/>
    <mergeCell ref="G3993:I3993"/>
    <mergeCell ref="A3994:E3994"/>
    <mergeCell ref="G3994:I3994"/>
    <mergeCell ref="A3995:E3995"/>
    <mergeCell ref="G3995:I3995"/>
    <mergeCell ref="D3996:I3996"/>
    <mergeCell ref="D3997:F3997"/>
    <mergeCell ref="D3998:F3998"/>
    <mergeCell ref="D3999:F3999"/>
    <mergeCell ref="D4000:F4000"/>
    <mergeCell ref="D4001:F4001"/>
    <mergeCell ref="D4002:F4002"/>
    <mergeCell ref="A4003:E4003"/>
    <mergeCell ref="G4003:I4003"/>
    <mergeCell ref="A4004:E4004"/>
    <mergeCell ref="G4004:I4004"/>
    <mergeCell ref="A4005:E4005"/>
    <mergeCell ref="G4005:I4005"/>
    <mergeCell ref="D4006:I4006"/>
    <mergeCell ref="D3956:I3956"/>
    <mergeCell ref="D3957:F3957"/>
    <mergeCell ref="D3958:F3958"/>
    <mergeCell ref="D3959:F3959"/>
    <mergeCell ref="D3960:F3960"/>
    <mergeCell ref="D3961:F3961"/>
    <mergeCell ref="D3962:F3962"/>
    <mergeCell ref="A3963:E3963"/>
    <mergeCell ref="G3963:I3963"/>
    <mergeCell ref="A3964:E3964"/>
    <mergeCell ref="G3964:I3964"/>
    <mergeCell ref="A3965:E3965"/>
    <mergeCell ref="G3965:I3965"/>
    <mergeCell ref="D3966:I3966"/>
    <mergeCell ref="D3967:F3967"/>
    <mergeCell ref="D3968:F3968"/>
    <mergeCell ref="D3969:F3969"/>
    <mergeCell ref="D3970:F3970"/>
    <mergeCell ref="D3971:F3971"/>
    <mergeCell ref="D3972:F3972"/>
    <mergeCell ref="A3973:E3973"/>
    <mergeCell ref="G3973:I3973"/>
    <mergeCell ref="A3974:E3974"/>
    <mergeCell ref="G3974:I3974"/>
    <mergeCell ref="A3975:E3975"/>
    <mergeCell ref="G3975:I3975"/>
    <mergeCell ref="D3976:I3976"/>
    <mergeCell ref="D3977:F3977"/>
    <mergeCell ref="D3978:F3978"/>
    <mergeCell ref="D3979:F3979"/>
    <mergeCell ref="D3980:F3980"/>
    <mergeCell ref="D3981:F3981"/>
    <mergeCell ref="D3982:F3982"/>
    <mergeCell ref="D3927:F3927"/>
    <mergeCell ref="A3928:E3928"/>
    <mergeCell ref="G3928:I3928"/>
    <mergeCell ref="A3929:E3929"/>
    <mergeCell ref="G3929:I3929"/>
    <mergeCell ref="A3930:E3930"/>
    <mergeCell ref="G3930:I3930"/>
    <mergeCell ref="D3931:I3931"/>
    <mergeCell ref="D3932:F3932"/>
    <mergeCell ref="D3933:F3933"/>
    <mergeCell ref="D3934:F3934"/>
    <mergeCell ref="D3935:F3935"/>
    <mergeCell ref="D3936:F3936"/>
    <mergeCell ref="D3937:F3937"/>
    <mergeCell ref="A3939:J3939"/>
    <mergeCell ref="A3940:J3940"/>
    <mergeCell ref="A3941:J3941"/>
    <mergeCell ref="A3943:J3943"/>
    <mergeCell ref="B3944:H3944"/>
    <mergeCell ref="B3945:H3945"/>
    <mergeCell ref="B3946:H3946"/>
    <mergeCell ref="I3946:J3946"/>
    <mergeCell ref="A3947:A3951"/>
    <mergeCell ref="B3947:H3950"/>
    <mergeCell ref="I3949:J3949"/>
    <mergeCell ref="B3951:D3951"/>
    <mergeCell ref="E3951:H3951"/>
    <mergeCell ref="B3952:J3952"/>
    <mergeCell ref="A3953:E3953"/>
    <mergeCell ref="G3953:I3953"/>
    <mergeCell ref="A3954:E3954"/>
    <mergeCell ref="G3954:I3954"/>
    <mergeCell ref="A3955:E3955"/>
    <mergeCell ref="G3955:I3955"/>
    <mergeCell ref="D3900:I3900"/>
    <mergeCell ref="D3901:F3901"/>
    <mergeCell ref="D3902:F3902"/>
    <mergeCell ref="D3903:F3903"/>
    <mergeCell ref="D3904:F3904"/>
    <mergeCell ref="D3905:F3905"/>
    <mergeCell ref="D3906:F3906"/>
    <mergeCell ref="A3907:E3907"/>
    <mergeCell ref="G3907:I3907"/>
    <mergeCell ref="A3908:E3908"/>
    <mergeCell ref="G3908:I3908"/>
    <mergeCell ref="A3909:E3909"/>
    <mergeCell ref="G3909:I3909"/>
    <mergeCell ref="D3910:I3910"/>
    <mergeCell ref="D3911:F3911"/>
    <mergeCell ref="D3912:F3912"/>
    <mergeCell ref="D3913:F3913"/>
    <mergeCell ref="D3914:F3914"/>
    <mergeCell ref="D3915:F3915"/>
    <mergeCell ref="D3916:F3916"/>
    <mergeCell ref="D3917:F3917"/>
    <mergeCell ref="A3918:E3918"/>
    <mergeCell ref="G3918:I3918"/>
    <mergeCell ref="A3919:E3919"/>
    <mergeCell ref="G3919:I3919"/>
    <mergeCell ref="A3920:E3920"/>
    <mergeCell ref="G3920:I3920"/>
    <mergeCell ref="D3921:I3921"/>
    <mergeCell ref="D3922:F3922"/>
    <mergeCell ref="D3923:F3923"/>
    <mergeCell ref="D3924:F3924"/>
    <mergeCell ref="D3925:F3925"/>
    <mergeCell ref="D3926:F3926"/>
    <mergeCell ref="B3875:J3875"/>
    <mergeCell ref="A3876:E3876"/>
    <mergeCell ref="G3876:I3876"/>
    <mergeCell ref="A3877:E3877"/>
    <mergeCell ref="G3877:I3877"/>
    <mergeCell ref="A3878:E3878"/>
    <mergeCell ref="G3878:I3878"/>
    <mergeCell ref="D3879:I3879"/>
    <mergeCell ref="D3880:F3880"/>
    <mergeCell ref="D3881:F3881"/>
    <mergeCell ref="D3882:F3882"/>
    <mergeCell ref="D3883:F3883"/>
    <mergeCell ref="D3884:F3884"/>
    <mergeCell ref="D3885:F3885"/>
    <mergeCell ref="A3886:E3886"/>
    <mergeCell ref="G3886:I3886"/>
    <mergeCell ref="A3887:E3887"/>
    <mergeCell ref="G3887:I3887"/>
    <mergeCell ref="A3888:E3888"/>
    <mergeCell ref="G3888:I3888"/>
    <mergeCell ref="D3889:I3889"/>
    <mergeCell ref="D3890:F3890"/>
    <mergeCell ref="D3891:F3891"/>
    <mergeCell ref="D3892:F3892"/>
    <mergeCell ref="D3893:F3893"/>
    <mergeCell ref="D3894:F3894"/>
    <mergeCell ref="D3895:F3895"/>
    <mergeCell ref="D3896:F3896"/>
    <mergeCell ref="A3897:E3897"/>
    <mergeCell ref="G3897:I3897"/>
    <mergeCell ref="A3898:E3898"/>
    <mergeCell ref="G3898:I3898"/>
    <mergeCell ref="A3899:E3899"/>
    <mergeCell ref="G3899:I3899"/>
    <mergeCell ref="A3845:E3845"/>
    <mergeCell ref="G3845:I3845"/>
    <mergeCell ref="D3846:I3846"/>
    <mergeCell ref="D3847:F3847"/>
    <mergeCell ref="D3848:F3848"/>
    <mergeCell ref="D3849:F3849"/>
    <mergeCell ref="D3850:F3850"/>
    <mergeCell ref="D3851:F3851"/>
    <mergeCell ref="A3852:E3852"/>
    <mergeCell ref="G3852:I3852"/>
    <mergeCell ref="A3853:E3853"/>
    <mergeCell ref="G3853:I3853"/>
    <mergeCell ref="A3854:E3854"/>
    <mergeCell ref="G3854:I3854"/>
    <mergeCell ref="D3855:I3855"/>
    <mergeCell ref="D3856:F3856"/>
    <mergeCell ref="D3857:F3857"/>
    <mergeCell ref="D3858:F3858"/>
    <mergeCell ref="D3859:F3859"/>
    <mergeCell ref="D3860:F3860"/>
    <mergeCell ref="A3862:J3862"/>
    <mergeCell ref="A3863:J3863"/>
    <mergeCell ref="A3864:J3864"/>
    <mergeCell ref="A3866:J3866"/>
    <mergeCell ref="B3867:H3867"/>
    <mergeCell ref="B3868:H3868"/>
    <mergeCell ref="B3869:H3869"/>
    <mergeCell ref="I3869:J3869"/>
    <mergeCell ref="A3870:A3874"/>
    <mergeCell ref="B3870:H3873"/>
    <mergeCell ref="I3872:J3872"/>
    <mergeCell ref="B3874:D3874"/>
    <mergeCell ref="E3874:H3874"/>
    <mergeCell ref="D3820:F3820"/>
    <mergeCell ref="D3821:F3821"/>
    <mergeCell ref="D3822:F3822"/>
    <mergeCell ref="D3823:F3823"/>
    <mergeCell ref="D3824:F3824"/>
    <mergeCell ref="D3825:F3825"/>
    <mergeCell ref="D3826:F3826"/>
    <mergeCell ref="A3827:E3827"/>
    <mergeCell ref="G3827:I3827"/>
    <mergeCell ref="A3828:E3828"/>
    <mergeCell ref="G3828:I3828"/>
    <mergeCell ref="A3829:E3829"/>
    <mergeCell ref="G3829:I3829"/>
    <mergeCell ref="D3830:I3830"/>
    <mergeCell ref="D3831:F3831"/>
    <mergeCell ref="D3832:F3832"/>
    <mergeCell ref="D3833:F3833"/>
    <mergeCell ref="D3834:F3834"/>
    <mergeCell ref="A3835:E3835"/>
    <mergeCell ref="G3835:I3835"/>
    <mergeCell ref="A3836:E3836"/>
    <mergeCell ref="G3836:I3836"/>
    <mergeCell ref="A3837:E3837"/>
    <mergeCell ref="G3837:I3837"/>
    <mergeCell ref="D3838:I3838"/>
    <mergeCell ref="D3839:F3839"/>
    <mergeCell ref="D3840:F3840"/>
    <mergeCell ref="D3841:F3841"/>
    <mergeCell ref="D3842:F3842"/>
    <mergeCell ref="A3843:E3843"/>
    <mergeCell ref="G3843:I3843"/>
    <mergeCell ref="A3844:E3844"/>
    <mergeCell ref="G3844:I3844"/>
    <mergeCell ref="B3796:J3796"/>
    <mergeCell ref="A3797:E3797"/>
    <mergeCell ref="G3797:I3797"/>
    <mergeCell ref="A3798:E3798"/>
    <mergeCell ref="G3798:I3798"/>
    <mergeCell ref="A3799:E3799"/>
    <mergeCell ref="G3799:I3799"/>
    <mergeCell ref="D3800:I3800"/>
    <mergeCell ref="D3801:F3801"/>
    <mergeCell ref="D3802:F3802"/>
    <mergeCell ref="D3803:F3803"/>
    <mergeCell ref="D3804:F3804"/>
    <mergeCell ref="D3805:F3805"/>
    <mergeCell ref="D3806:F3806"/>
    <mergeCell ref="D3807:F3807"/>
    <mergeCell ref="A3808:E3808"/>
    <mergeCell ref="G3808:I3808"/>
    <mergeCell ref="A3809:E3809"/>
    <mergeCell ref="G3809:I3809"/>
    <mergeCell ref="A3810:E3810"/>
    <mergeCell ref="G3810:I3810"/>
    <mergeCell ref="D3811:I3811"/>
    <mergeCell ref="D3812:F3812"/>
    <mergeCell ref="D3813:F3813"/>
    <mergeCell ref="D3814:F3814"/>
    <mergeCell ref="D3815:F3815"/>
    <mergeCell ref="A3816:E3816"/>
    <mergeCell ref="G3816:I3816"/>
    <mergeCell ref="A3817:E3817"/>
    <mergeCell ref="G3817:I3817"/>
    <mergeCell ref="A3818:E3818"/>
    <mergeCell ref="G3818:I3818"/>
    <mergeCell ref="D3819:I3819"/>
    <mergeCell ref="D3762:F3762"/>
    <mergeCell ref="D3763:F3763"/>
    <mergeCell ref="D3764:F3764"/>
    <mergeCell ref="D3765:F3765"/>
    <mergeCell ref="D3766:F3766"/>
    <mergeCell ref="D3767:F3767"/>
    <mergeCell ref="D3768:F3768"/>
    <mergeCell ref="D3769:F3769"/>
    <mergeCell ref="D3770:F3770"/>
    <mergeCell ref="A3771:E3771"/>
    <mergeCell ref="G3771:I3771"/>
    <mergeCell ref="A3772:E3772"/>
    <mergeCell ref="G3772:I3772"/>
    <mergeCell ref="A3773:E3773"/>
    <mergeCell ref="G3773:I3773"/>
    <mergeCell ref="D3774:I3774"/>
    <mergeCell ref="D3775:F3775"/>
    <mergeCell ref="D3776:F3776"/>
    <mergeCell ref="D3777:F3777"/>
    <mergeCell ref="D3778:F3778"/>
    <mergeCell ref="D3779:F3779"/>
    <mergeCell ref="D3780:F3780"/>
    <mergeCell ref="D3781:F3781"/>
    <mergeCell ref="A3783:J3783"/>
    <mergeCell ref="A3784:J3784"/>
    <mergeCell ref="A3785:J3785"/>
    <mergeCell ref="A3787:J3787"/>
    <mergeCell ref="B3788:H3788"/>
    <mergeCell ref="B3789:H3789"/>
    <mergeCell ref="B3790:H3790"/>
    <mergeCell ref="I3790:J3790"/>
    <mergeCell ref="A3791:A3795"/>
    <mergeCell ref="B3791:H3794"/>
    <mergeCell ref="I3793:J3793"/>
    <mergeCell ref="B3795:D3795"/>
    <mergeCell ref="E3795:H3795"/>
    <mergeCell ref="D3735:F3735"/>
    <mergeCell ref="D3736:F3736"/>
    <mergeCell ref="D3737:F3737"/>
    <mergeCell ref="D3738:F3738"/>
    <mergeCell ref="A3739:E3739"/>
    <mergeCell ref="G3739:I3739"/>
    <mergeCell ref="A3740:E3740"/>
    <mergeCell ref="G3740:I3740"/>
    <mergeCell ref="A3741:E3741"/>
    <mergeCell ref="G3741:I3741"/>
    <mergeCell ref="D3742:I3742"/>
    <mergeCell ref="D3743:F3743"/>
    <mergeCell ref="D3744:F3744"/>
    <mergeCell ref="D3745:F3745"/>
    <mergeCell ref="D3746:F3746"/>
    <mergeCell ref="A3747:E3747"/>
    <mergeCell ref="G3747:I3747"/>
    <mergeCell ref="A3748:E3748"/>
    <mergeCell ref="G3748:I3748"/>
    <mergeCell ref="A3749:E3749"/>
    <mergeCell ref="G3749:I3749"/>
    <mergeCell ref="D3750:I3750"/>
    <mergeCell ref="D3751:F3751"/>
    <mergeCell ref="D3752:F3752"/>
    <mergeCell ref="D3753:F3753"/>
    <mergeCell ref="D3754:F3754"/>
    <mergeCell ref="D3755:F3755"/>
    <mergeCell ref="D3756:F3756"/>
    <mergeCell ref="D3757:F3757"/>
    <mergeCell ref="D3758:F3758"/>
    <mergeCell ref="D3759:F3759"/>
    <mergeCell ref="D3760:F3760"/>
    <mergeCell ref="D3761:F3761"/>
    <mergeCell ref="A3709:J3709"/>
    <mergeCell ref="B3710:H3710"/>
    <mergeCell ref="B3711:H3711"/>
    <mergeCell ref="B3712:H3712"/>
    <mergeCell ref="I3712:J3712"/>
    <mergeCell ref="A3713:A3717"/>
    <mergeCell ref="B3713:H3716"/>
    <mergeCell ref="I3715:J3715"/>
    <mergeCell ref="B3717:D3717"/>
    <mergeCell ref="E3717:H3717"/>
    <mergeCell ref="B3718:J3718"/>
    <mergeCell ref="D3719:F3719"/>
    <mergeCell ref="D3720:F3720"/>
    <mergeCell ref="A3721:E3721"/>
    <mergeCell ref="G3721:I3721"/>
    <mergeCell ref="A3722:E3722"/>
    <mergeCell ref="G3722:I3722"/>
    <mergeCell ref="A3723:E3723"/>
    <mergeCell ref="G3723:I3723"/>
    <mergeCell ref="D3724:I3724"/>
    <mergeCell ref="D3725:F3725"/>
    <mergeCell ref="D3726:F3726"/>
    <mergeCell ref="D3727:F3727"/>
    <mergeCell ref="D3728:F3728"/>
    <mergeCell ref="D3729:F3729"/>
    <mergeCell ref="D3730:F3730"/>
    <mergeCell ref="A3731:E3731"/>
    <mergeCell ref="G3731:I3731"/>
    <mergeCell ref="A3732:E3732"/>
    <mergeCell ref="G3732:I3732"/>
    <mergeCell ref="A3733:E3733"/>
    <mergeCell ref="G3733:I3733"/>
    <mergeCell ref="D3734:I3734"/>
    <mergeCell ref="D3680:I3680"/>
    <mergeCell ref="D3681:F3681"/>
    <mergeCell ref="D3682:F3682"/>
    <mergeCell ref="D3683:F3683"/>
    <mergeCell ref="D3684:F3684"/>
    <mergeCell ref="D3685:F3685"/>
    <mergeCell ref="A3686:E3686"/>
    <mergeCell ref="G3686:I3686"/>
    <mergeCell ref="A3687:E3687"/>
    <mergeCell ref="G3687:I3687"/>
    <mergeCell ref="A3688:E3688"/>
    <mergeCell ref="G3688:I3688"/>
    <mergeCell ref="D3689:I3689"/>
    <mergeCell ref="D3690:F3690"/>
    <mergeCell ref="D3691:F3691"/>
    <mergeCell ref="D3692:F3692"/>
    <mergeCell ref="D3693:F3693"/>
    <mergeCell ref="D3694:F3694"/>
    <mergeCell ref="D3695:F3695"/>
    <mergeCell ref="A3696:E3696"/>
    <mergeCell ref="G3696:I3696"/>
    <mergeCell ref="A3697:E3697"/>
    <mergeCell ref="G3697:I3697"/>
    <mergeCell ref="A3698:E3698"/>
    <mergeCell ref="G3698:I3698"/>
    <mergeCell ref="D3699:I3699"/>
    <mergeCell ref="D3700:F3700"/>
    <mergeCell ref="D3701:F3701"/>
    <mergeCell ref="D3702:F3702"/>
    <mergeCell ref="D3703:F3703"/>
    <mergeCell ref="A3705:J3705"/>
    <mergeCell ref="A3706:J3706"/>
    <mergeCell ref="A3707:J3707"/>
    <mergeCell ref="A3654:E3654"/>
    <mergeCell ref="G3654:I3654"/>
    <mergeCell ref="A3655:E3655"/>
    <mergeCell ref="G3655:I3655"/>
    <mergeCell ref="D3656:I3656"/>
    <mergeCell ref="D3657:F3657"/>
    <mergeCell ref="D3658:F3658"/>
    <mergeCell ref="D3659:F3659"/>
    <mergeCell ref="D3660:F3660"/>
    <mergeCell ref="D3661:F3661"/>
    <mergeCell ref="D3662:F3662"/>
    <mergeCell ref="D3663:F3663"/>
    <mergeCell ref="D3664:F3664"/>
    <mergeCell ref="D3665:F3665"/>
    <mergeCell ref="D3666:F3666"/>
    <mergeCell ref="D3667:F3667"/>
    <mergeCell ref="A3668:E3668"/>
    <mergeCell ref="G3668:I3668"/>
    <mergeCell ref="A3669:E3669"/>
    <mergeCell ref="G3669:I3669"/>
    <mergeCell ref="A3670:E3670"/>
    <mergeCell ref="G3670:I3670"/>
    <mergeCell ref="D3671:I3671"/>
    <mergeCell ref="D3672:F3672"/>
    <mergeCell ref="D3673:F3673"/>
    <mergeCell ref="D3674:F3674"/>
    <mergeCell ref="D3675:F3675"/>
    <mergeCell ref="D3676:F3676"/>
    <mergeCell ref="A3677:E3677"/>
    <mergeCell ref="G3677:I3677"/>
    <mergeCell ref="A3678:E3678"/>
    <mergeCell ref="G3678:I3678"/>
    <mergeCell ref="A3679:E3679"/>
    <mergeCell ref="G3679:I3679"/>
    <mergeCell ref="D3620:F3620"/>
    <mergeCell ref="D3621:F3621"/>
    <mergeCell ref="D3622:F3622"/>
    <mergeCell ref="D3623:F3623"/>
    <mergeCell ref="D3624:F3624"/>
    <mergeCell ref="D3625:F3625"/>
    <mergeCell ref="D3626:F3626"/>
    <mergeCell ref="D3627:F3627"/>
    <mergeCell ref="D3628:F3628"/>
    <mergeCell ref="A3630:J3630"/>
    <mergeCell ref="A3631:J3631"/>
    <mergeCell ref="A3632:J3632"/>
    <mergeCell ref="A3634:J3634"/>
    <mergeCell ref="B3635:H3635"/>
    <mergeCell ref="B3636:H3636"/>
    <mergeCell ref="B3637:H3637"/>
    <mergeCell ref="I3637:J3637"/>
    <mergeCell ref="A3638:A3642"/>
    <mergeCell ref="B3638:H3641"/>
    <mergeCell ref="I3640:J3640"/>
    <mergeCell ref="B3642:D3642"/>
    <mergeCell ref="E3642:H3642"/>
    <mergeCell ref="B3643:J3643"/>
    <mergeCell ref="D3644:F3644"/>
    <mergeCell ref="D3645:F3645"/>
    <mergeCell ref="D3646:F3646"/>
    <mergeCell ref="D3647:F3647"/>
    <mergeCell ref="D3648:F3648"/>
    <mergeCell ref="D3649:F3649"/>
    <mergeCell ref="D3650:F3650"/>
    <mergeCell ref="D3651:F3651"/>
    <mergeCell ref="D3652:F3652"/>
    <mergeCell ref="A3653:E3653"/>
    <mergeCell ref="G3653:I3653"/>
    <mergeCell ref="A3592:E3592"/>
    <mergeCell ref="G3592:I3592"/>
    <mergeCell ref="A3593:E3593"/>
    <mergeCell ref="G3593:I3593"/>
    <mergeCell ref="D3594:I3594"/>
    <mergeCell ref="D3595:F3595"/>
    <mergeCell ref="D3596:F3596"/>
    <mergeCell ref="D3597:F3597"/>
    <mergeCell ref="D3598:F3598"/>
    <mergeCell ref="D3599:F3599"/>
    <mergeCell ref="D3600:F3600"/>
    <mergeCell ref="D3601:F3601"/>
    <mergeCell ref="D3602:F3602"/>
    <mergeCell ref="D3603:F3603"/>
    <mergeCell ref="D3604:F3604"/>
    <mergeCell ref="D3605:F3605"/>
    <mergeCell ref="D3606:F3606"/>
    <mergeCell ref="D3607:F3607"/>
    <mergeCell ref="D3608:F3608"/>
    <mergeCell ref="A3609:E3609"/>
    <mergeCell ref="G3609:I3609"/>
    <mergeCell ref="A3610:E3610"/>
    <mergeCell ref="G3610:I3610"/>
    <mergeCell ref="A3611:E3611"/>
    <mergeCell ref="G3611:I3611"/>
    <mergeCell ref="D3612:I3612"/>
    <mergeCell ref="D3613:F3613"/>
    <mergeCell ref="D3614:F3614"/>
    <mergeCell ref="D3615:F3615"/>
    <mergeCell ref="D3616:F3616"/>
    <mergeCell ref="D3617:F3617"/>
    <mergeCell ref="D3618:F3618"/>
    <mergeCell ref="D3619:F3619"/>
    <mergeCell ref="B3566:J3566"/>
    <mergeCell ref="D3567:I3567"/>
    <mergeCell ref="D3568:F3568"/>
    <mergeCell ref="D3569:F3569"/>
    <mergeCell ref="D3570:F3570"/>
    <mergeCell ref="D3571:F3571"/>
    <mergeCell ref="D3572:F3572"/>
    <mergeCell ref="A3573:E3573"/>
    <mergeCell ref="G3573:I3573"/>
    <mergeCell ref="A3574:E3574"/>
    <mergeCell ref="G3574:I3574"/>
    <mergeCell ref="A3575:E3575"/>
    <mergeCell ref="G3575:I3575"/>
    <mergeCell ref="D3576:I3576"/>
    <mergeCell ref="D3577:F3577"/>
    <mergeCell ref="D3578:F3578"/>
    <mergeCell ref="D3579:F3579"/>
    <mergeCell ref="D3580:F3580"/>
    <mergeCell ref="D3581:F3581"/>
    <mergeCell ref="A3582:E3582"/>
    <mergeCell ref="G3582:I3582"/>
    <mergeCell ref="A3583:E3583"/>
    <mergeCell ref="G3583:I3583"/>
    <mergeCell ref="A3584:E3584"/>
    <mergeCell ref="G3584:I3584"/>
    <mergeCell ref="D3585:I3585"/>
    <mergeCell ref="D3586:F3586"/>
    <mergeCell ref="D3587:F3587"/>
    <mergeCell ref="D3588:F3588"/>
    <mergeCell ref="D3589:F3589"/>
    <mergeCell ref="D3590:F3590"/>
    <mergeCell ref="A3591:E3591"/>
    <mergeCell ref="G3591:I3591"/>
    <mergeCell ref="D3534:I3534"/>
    <mergeCell ref="D3535:F3535"/>
    <mergeCell ref="D3536:F3536"/>
    <mergeCell ref="D3537:F3537"/>
    <mergeCell ref="D3538:F3538"/>
    <mergeCell ref="D3539:F3539"/>
    <mergeCell ref="A3540:E3540"/>
    <mergeCell ref="G3540:I3540"/>
    <mergeCell ref="A3541:E3541"/>
    <mergeCell ref="G3541:I3541"/>
    <mergeCell ref="A3542:E3542"/>
    <mergeCell ref="G3542:I3542"/>
    <mergeCell ref="D3543:I3543"/>
    <mergeCell ref="D3544:F3544"/>
    <mergeCell ref="D3545:F3545"/>
    <mergeCell ref="D3546:F3546"/>
    <mergeCell ref="D3547:F3547"/>
    <mergeCell ref="D3548:F3548"/>
    <mergeCell ref="A3549:E3549"/>
    <mergeCell ref="G3549:I3549"/>
    <mergeCell ref="A3550:E3550"/>
    <mergeCell ref="G3550:I3550"/>
    <mergeCell ref="A3551:E3551"/>
    <mergeCell ref="G3551:I3551"/>
    <mergeCell ref="A3553:J3553"/>
    <mergeCell ref="A3554:J3554"/>
    <mergeCell ref="A3555:J3555"/>
    <mergeCell ref="A3557:J3557"/>
    <mergeCell ref="B3558:H3558"/>
    <mergeCell ref="B3559:H3559"/>
    <mergeCell ref="B3560:H3560"/>
    <mergeCell ref="I3560:J3560"/>
    <mergeCell ref="A3561:A3565"/>
    <mergeCell ref="B3561:H3564"/>
    <mergeCell ref="I3563:J3563"/>
    <mergeCell ref="B3565:D3565"/>
    <mergeCell ref="E3565:H3565"/>
    <mergeCell ref="A3509:E3509"/>
    <mergeCell ref="G3509:I3509"/>
    <mergeCell ref="A3510:E3510"/>
    <mergeCell ref="G3510:I3510"/>
    <mergeCell ref="A3511:E3511"/>
    <mergeCell ref="G3511:I3511"/>
    <mergeCell ref="D3512:I3512"/>
    <mergeCell ref="D3513:F3513"/>
    <mergeCell ref="D3514:F3514"/>
    <mergeCell ref="D3515:F3515"/>
    <mergeCell ref="D3516:F3516"/>
    <mergeCell ref="D3517:F3517"/>
    <mergeCell ref="D3518:F3518"/>
    <mergeCell ref="D3519:F3519"/>
    <mergeCell ref="A3520:E3520"/>
    <mergeCell ref="G3520:I3520"/>
    <mergeCell ref="A3521:E3521"/>
    <mergeCell ref="G3521:I3521"/>
    <mergeCell ref="A3522:E3522"/>
    <mergeCell ref="G3522:I3522"/>
    <mergeCell ref="D3523:I3523"/>
    <mergeCell ref="D3524:F3524"/>
    <mergeCell ref="D3525:F3525"/>
    <mergeCell ref="D3526:F3526"/>
    <mergeCell ref="D3527:F3527"/>
    <mergeCell ref="D3528:F3528"/>
    <mergeCell ref="D3529:F3529"/>
    <mergeCell ref="D3530:F3530"/>
    <mergeCell ref="A3531:E3531"/>
    <mergeCell ref="G3531:I3531"/>
    <mergeCell ref="A3532:E3532"/>
    <mergeCell ref="G3532:I3532"/>
    <mergeCell ref="A3533:E3533"/>
    <mergeCell ref="G3533:I3533"/>
    <mergeCell ref="A3479:J3479"/>
    <mergeCell ref="A3481:J3481"/>
    <mergeCell ref="B3482:H3482"/>
    <mergeCell ref="B3483:H3483"/>
    <mergeCell ref="B3484:H3484"/>
    <mergeCell ref="I3484:J3484"/>
    <mergeCell ref="A3485:A3489"/>
    <mergeCell ref="B3485:H3488"/>
    <mergeCell ref="I3487:J3487"/>
    <mergeCell ref="B3489:D3489"/>
    <mergeCell ref="E3489:H3489"/>
    <mergeCell ref="B3490:J3490"/>
    <mergeCell ref="D3491:F3491"/>
    <mergeCell ref="D3492:F3492"/>
    <mergeCell ref="D3493:F3493"/>
    <mergeCell ref="D3494:F3494"/>
    <mergeCell ref="D3495:F3495"/>
    <mergeCell ref="D3496:F3496"/>
    <mergeCell ref="D3497:F3497"/>
    <mergeCell ref="A3498:E3498"/>
    <mergeCell ref="G3498:I3498"/>
    <mergeCell ref="A3499:E3499"/>
    <mergeCell ref="G3499:I3499"/>
    <mergeCell ref="A3500:E3500"/>
    <mergeCell ref="G3500:I3500"/>
    <mergeCell ref="D3501:I3501"/>
    <mergeCell ref="D3502:F3502"/>
    <mergeCell ref="D3503:F3503"/>
    <mergeCell ref="D3504:F3504"/>
    <mergeCell ref="D3505:F3505"/>
    <mergeCell ref="D3506:F3506"/>
    <mergeCell ref="D3507:F3507"/>
    <mergeCell ref="D3508:F3508"/>
    <mergeCell ref="A3454:E3454"/>
    <mergeCell ref="G3454:I3454"/>
    <mergeCell ref="A3455:E3455"/>
    <mergeCell ref="G3455:I3455"/>
    <mergeCell ref="A3456:E3456"/>
    <mergeCell ref="G3456:I3456"/>
    <mergeCell ref="D3457:I3457"/>
    <mergeCell ref="D3458:F3458"/>
    <mergeCell ref="D3459:F3459"/>
    <mergeCell ref="D3460:F3460"/>
    <mergeCell ref="D3461:F3461"/>
    <mergeCell ref="D3462:F3462"/>
    <mergeCell ref="A3463:E3463"/>
    <mergeCell ref="G3463:I3463"/>
    <mergeCell ref="A3464:E3464"/>
    <mergeCell ref="G3464:I3464"/>
    <mergeCell ref="A3465:E3465"/>
    <mergeCell ref="G3465:I3465"/>
    <mergeCell ref="D3466:I3466"/>
    <mergeCell ref="D3467:F3467"/>
    <mergeCell ref="D3468:F3468"/>
    <mergeCell ref="D3469:F3469"/>
    <mergeCell ref="D3470:F3470"/>
    <mergeCell ref="D3471:F3471"/>
    <mergeCell ref="A3472:E3472"/>
    <mergeCell ref="G3472:I3472"/>
    <mergeCell ref="A3473:E3473"/>
    <mergeCell ref="G3473:I3473"/>
    <mergeCell ref="A3474:E3474"/>
    <mergeCell ref="G3474:I3474"/>
    <mergeCell ref="D3475:I3475"/>
    <mergeCell ref="A3477:J3477"/>
    <mergeCell ref="A3478:J3478"/>
    <mergeCell ref="D3427:F3427"/>
    <mergeCell ref="D3428:F3428"/>
    <mergeCell ref="D3429:F3429"/>
    <mergeCell ref="D3430:F3430"/>
    <mergeCell ref="D3431:F3431"/>
    <mergeCell ref="A3432:E3432"/>
    <mergeCell ref="G3432:I3432"/>
    <mergeCell ref="A3433:E3433"/>
    <mergeCell ref="G3433:I3433"/>
    <mergeCell ref="A3434:E3434"/>
    <mergeCell ref="G3434:I3434"/>
    <mergeCell ref="D3435:I3435"/>
    <mergeCell ref="D3436:F3436"/>
    <mergeCell ref="D3437:F3437"/>
    <mergeCell ref="D3438:F3438"/>
    <mergeCell ref="D3439:F3439"/>
    <mergeCell ref="D3440:F3440"/>
    <mergeCell ref="A3441:E3441"/>
    <mergeCell ref="G3441:I3441"/>
    <mergeCell ref="A3442:E3442"/>
    <mergeCell ref="G3442:I3442"/>
    <mergeCell ref="A3443:E3443"/>
    <mergeCell ref="G3443:I3443"/>
    <mergeCell ref="D3444:I3444"/>
    <mergeCell ref="D3445:F3445"/>
    <mergeCell ref="D3446:F3446"/>
    <mergeCell ref="D3447:F3447"/>
    <mergeCell ref="D3448:F3448"/>
    <mergeCell ref="D3449:F3449"/>
    <mergeCell ref="D3450:F3450"/>
    <mergeCell ref="D3451:F3451"/>
    <mergeCell ref="D3452:F3452"/>
    <mergeCell ref="D3453:F3453"/>
    <mergeCell ref="A3400:J3400"/>
    <mergeCell ref="A3401:J3401"/>
    <mergeCell ref="A3402:J3402"/>
    <mergeCell ref="A3404:J3404"/>
    <mergeCell ref="B3405:H3405"/>
    <mergeCell ref="B3406:H3406"/>
    <mergeCell ref="B3407:H3407"/>
    <mergeCell ref="I3407:J3407"/>
    <mergeCell ref="A3408:A3412"/>
    <mergeCell ref="B3408:H3411"/>
    <mergeCell ref="I3410:J3410"/>
    <mergeCell ref="B3412:D3412"/>
    <mergeCell ref="E3412:H3412"/>
    <mergeCell ref="B3413:J3413"/>
    <mergeCell ref="A3414:E3414"/>
    <mergeCell ref="G3414:I3414"/>
    <mergeCell ref="A3415:E3415"/>
    <mergeCell ref="G3415:I3415"/>
    <mergeCell ref="A3416:E3416"/>
    <mergeCell ref="G3416:I3416"/>
    <mergeCell ref="D3417:I3417"/>
    <mergeCell ref="D3418:F3418"/>
    <mergeCell ref="D3419:F3419"/>
    <mergeCell ref="D3420:F3420"/>
    <mergeCell ref="D3421:F3421"/>
    <mergeCell ref="D3422:F3422"/>
    <mergeCell ref="A3423:E3423"/>
    <mergeCell ref="G3423:I3423"/>
    <mergeCell ref="A3424:E3424"/>
    <mergeCell ref="G3424:I3424"/>
    <mergeCell ref="A3425:E3425"/>
    <mergeCell ref="G3425:I3425"/>
    <mergeCell ref="D3426:I3426"/>
    <mergeCell ref="A3373:E3373"/>
    <mergeCell ref="G3373:I3373"/>
    <mergeCell ref="D3374:I3374"/>
    <mergeCell ref="D3375:F3375"/>
    <mergeCell ref="D3376:F3376"/>
    <mergeCell ref="D3377:F3377"/>
    <mergeCell ref="D3378:F3378"/>
    <mergeCell ref="A3379:E3379"/>
    <mergeCell ref="G3379:I3379"/>
    <mergeCell ref="A3380:E3380"/>
    <mergeCell ref="G3380:I3380"/>
    <mergeCell ref="A3381:E3381"/>
    <mergeCell ref="G3381:I3381"/>
    <mergeCell ref="D3382:I3382"/>
    <mergeCell ref="D3383:F3383"/>
    <mergeCell ref="D3384:F3384"/>
    <mergeCell ref="D3385:F3385"/>
    <mergeCell ref="D3386:F3386"/>
    <mergeCell ref="D3387:F3387"/>
    <mergeCell ref="D3388:F3388"/>
    <mergeCell ref="D3389:F3389"/>
    <mergeCell ref="A3390:E3390"/>
    <mergeCell ref="G3390:I3390"/>
    <mergeCell ref="A3391:E3391"/>
    <mergeCell ref="G3391:I3391"/>
    <mergeCell ref="A3392:E3392"/>
    <mergeCell ref="G3392:I3392"/>
    <mergeCell ref="D3393:I3393"/>
    <mergeCell ref="D3394:F3394"/>
    <mergeCell ref="D3395:F3395"/>
    <mergeCell ref="D3396:F3396"/>
    <mergeCell ref="D3397:F3397"/>
    <mergeCell ref="D3398:F3398"/>
    <mergeCell ref="D3347:F3347"/>
    <mergeCell ref="D3348:F3348"/>
    <mergeCell ref="D3349:F3349"/>
    <mergeCell ref="D3350:F3350"/>
    <mergeCell ref="D3351:F3351"/>
    <mergeCell ref="A3352:E3352"/>
    <mergeCell ref="G3352:I3352"/>
    <mergeCell ref="A3353:E3353"/>
    <mergeCell ref="G3353:I3353"/>
    <mergeCell ref="A3354:E3354"/>
    <mergeCell ref="G3354:I3354"/>
    <mergeCell ref="D3355:I3355"/>
    <mergeCell ref="D3356:F3356"/>
    <mergeCell ref="D3357:F3357"/>
    <mergeCell ref="D3358:F3358"/>
    <mergeCell ref="D3359:F3359"/>
    <mergeCell ref="A3360:E3360"/>
    <mergeCell ref="G3360:I3360"/>
    <mergeCell ref="A3361:E3361"/>
    <mergeCell ref="G3361:I3361"/>
    <mergeCell ref="A3362:E3362"/>
    <mergeCell ref="G3362:I3362"/>
    <mergeCell ref="D3363:I3363"/>
    <mergeCell ref="D3364:F3364"/>
    <mergeCell ref="D3365:F3365"/>
    <mergeCell ref="D3366:F3366"/>
    <mergeCell ref="D3367:F3367"/>
    <mergeCell ref="D3368:F3368"/>
    <mergeCell ref="D3369:F3369"/>
    <mergeCell ref="D3370:F3370"/>
    <mergeCell ref="A3371:E3371"/>
    <mergeCell ref="G3371:I3371"/>
    <mergeCell ref="A3372:E3372"/>
    <mergeCell ref="G3372:I3372"/>
    <mergeCell ref="A3317:E3317"/>
    <mergeCell ref="G3317:I3317"/>
    <mergeCell ref="D3318:I3318"/>
    <mergeCell ref="D3319:F3319"/>
    <mergeCell ref="D3320:F3320"/>
    <mergeCell ref="D3321:F3321"/>
    <mergeCell ref="D3322:F3322"/>
    <mergeCell ref="D3323:F3323"/>
    <mergeCell ref="D3324:F3324"/>
    <mergeCell ref="D3325:F3325"/>
    <mergeCell ref="A3327:J3327"/>
    <mergeCell ref="A3328:J3328"/>
    <mergeCell ref="A3329:J3329"/>
    <mergeCell ref="A3331:J3331"/>
    <mergeCell ref="B3332:H3332"/>
    <mergeCell ref="B3333:H3333"/>
    <mergeCell ref="B3334:H3334"/>
    <mergeCell ref="I3334:J3334"/>
    <mergeCell ref="A3335:A3339"/>
    <mergeCell ref="B3335:H3338"/>
    <mergeCell ref="I3337:J3337"/>
    <mergeCell ref="B3339:D3339"/>
    <mergeCell ref="E3339:H3339"/>
    <mergeCell ref="B3340:J3340"/>
    <mergeCell ref="A3341:E3341"/>
    <mergeCell ref="G3341:I3341"/>
    <mergeCell ref="A3342:E3342"/>
    <mergeCell ref="G3342:I3342"/>
    <mergeCell ref="A3343:E3343"/>
    <mergeCell ref="G3343:I3343"/>
    <mergeCell ref="D3344:I3344"/>
    <mergeCell ref="D3345:F3345"/>
    <mergeCell ref="D3346:F3346"/>
    <mergeCell ref="D3292:F3292"/>
    <mergeCell ref="A3293:E3293"/>
    <mergeCell ref="G3293:I3293"/>
    <mergeCell ref="A3294:E3294"/>
    <mergeCell ref="G3294:I3294"/>
    <mergeCell ref="A3295:E3295"/>
    <mergeCell ref="G3295:I3295"/>
    <mergeCell ref="D3296:I3296"/>
    <mergeCell ref="D3297:F3297"/>
    <mergeCell ref="D3298:F3298"/>
    <mergeCell ref="D3299:F3299"/>
    <mergeCell ref="D3300:F3300"/>
    <mergeCell ref="D3301:F3301"/>
    <mergeCell ref="D3302:F3302"/>
    <mergeCell ref="D3303:F3303"/>
    <mergeCell ref="A3304:E3304"/>
    <mergeCell ref="G3304:I3304"/>
    <mergeCell ref="A3305:E3305"/>
    <mergeCell ref="G3305:I3305"/>
    <mergeCell ref="A3306:E3306"/>
    <mergeCell ref="G3306:I3306"/>
    <mergeCell ref="D3307:I3307"/>
    <mergeCell ref="D3308:F3308"/>
    <mergeCell ref="D3309:F3309"/>
    <mergeCell ref="D3310:F3310"/>
    <mergeCell ref="D3311:F3311"/>
    <mergeCell ref="D3312:F3312"/>
    <mergeCell ref="D3313:F3313"/>
    <mergeCell ref="D3314:F3314"/>
    <mergeCell ref="A3315:E3315"/>
    <mergeCell ref="G3315:I3315"/>
    <mergeCell ref="A3316:E3316"/>
    <mergeCell ref="G3316:I3316"/>
    <mergeCell ref="A3267:E3267"/>
    <mergeCell ref="G3267:I3267"/>
    <mergeCell ref="A3268:E3268"/>
    <mergeCell ref="G3268:I3268"/>
    <mergeCell ref="D3269:I3269"/>
    <mergeCell ref="D3270:F3270"/>
    <mergeCell ref="D3271:F3271"/>
    <mergeCell ref="D3272:F3272"/>
    <mergeCell ref="D3273:F3273"/>
    <mergeCell ref="D3274:F3274"/>
    <mergeCell ref="A3275:E3275"/>
    <mergeCell ref="G3275:I3275"/>
    <mergeCell ref="A3276:E3276"/>
    <mergeCell ref="G3276:I3276"/>
    <mergeCell ref="A3277:E3277"/>
    <mergeCell ref="G3277:I3277"/>
    <mergeCell ref="D3278:I3278"/>
    <mergeCell ref="D3279:F3279"/>
    <mergeCell ref="D3280:F3280"/>
    <mergeCell ref="D3281:F3281"/>
    <mergeCell ref="D3282:F3282"/>
    <mergeCell ref="D3283:F3283"/>
    <mergeCell ref="A3284:E3284"/>
    <mergeCell ref="G3284:I3284"/>
    <mergeCell ref="A3285:E3285"/>
    <mergeCell ref="G3285:I3285"/>
    <mergeCell ref="A3286:E3286"/>
    <mergeCell ref="G3286:I3286"/>
    <mergeCell ref="D3287:I3287"/>
    <mergeCell ref="D3288:F3288"/>
    <mergeCell ref="D3289:F3289"/>
    <mergeCell ref="D3290:F3290"/>
    <mergeCell ref="D3291:F3291"/>
    <mergeCell ref="D3237:F3237"/>
    <mergeCell ref="D3238:F3238"/>
    <mergeCell ref="D3239:F3239"/>
    <mergeCell ref="D3240:F3240"/>
    <mergeCell ref="D3241:F3241"/>
    <mergeCell ref="D3242:F3242"/>
    <mergeCell ref="D3243:F3243"/>
    <mergeCell ref="A3244:E3244"/>
    <mergeCell ref="G3244:I3244"/>
    <mergeCell ref="A3245:E3245"/>
    <mergeCell ref="G3245:I3245"/>
    <mergeCell ref="A3246:E3246"/>
    <mergeCell ref="G3246:I3246"/>
    <mergeCell ref="D3247:I3247"/>
    <mergeCell ref="D3248:F3248"/>
    <mergeCell ref="D3249:F3249"/>
    <mergeCell ref="A3251:J3251"/>
    <mergeCell ref="A3252:J3252"/>
    <mergeCell ref="A3253:J3253"/>
    <mergeCell ref="A3255:J3255"/>
    <mergeCell ref="B3256:H3256"/>
    <mergeCell ref="B3257:H3257"/>
    <mergeCell ref="B3258:H3258"/>
    <mergeCell ref="I3258:J3258"/>
    <mergeCell ref="A3259:A3263"/>
    <mergeCell ref="B3259:H3262"/>
    <mergeCell ref="I3261:J3261"/>
    <mergeCell ref="B3263:D3263"/>
    <mergeCell ref="E3263:H3263"/>
    <mergeCell ref="B3264:J3264"/>
    <mergeCell ref="D3265:F3265"/>
    <mergeCell ref="A3266:E3266"/>
    <mergeCell ref="G3266:I3266"/>
    <mergeCell ref="A3212:E3212"/>
    <mergeCell ref="G3212:I3212"/>
    <mergeCell ref="A3213:E3213"/>
    <mergeCell ref="G3213:I3213"/>
    <mergeCell ref="D3214:I3214"/>
    <mergeCell ref="D3215:F3215"/>
    <mergeCell ref="D3216:F3216"/>
    <mergeCell ref="D3217:F3217"/>
    <mergeCell ref="D3218:F3218"/>
    <mergeCell ref="D3219:F3219"/>
    <mergeCell ref="D3220:F3220"/>
    <mergeCell ref="D3221:F3221"/>
    <mergeCell ref="A3222:E3222"/>
    <mergeCell ref="G3222:I3222"/>
    <mergeCell ref="A3223:E3223"/>
    <mergeCell ref="G3223:I3223"/>
    <mergeCell ref="A3224:E3224"/>
    <mergeCell ref="G3224:I3224"/>
    <mergeCell ref="D3225:I3225"/>
    <mergeCell ref="D3226:F3226"/>
    <mergeCell ref="D3227:F3227"/>
    <mergeCell ref="D3228:F3228"/>
    <mergeCell ref="D3229:F3229"/>
    <mergeCell ref="D3230:F3230"/>
    <mergeCell ref="D3231:F3231"/>
    <mergeCell ref="D3232:F3232"/>
    <mergeCell ref="A3233:E3233"/>
    <mergeCell ref="G3233:I3233"/>
    <mergeCell ref="A3234:E3234"/>
    <mergeCell ref="G3234:I3234"/>
    <mergeCell ref="A3235:E3235"/>
    <mergeCell ref="G3235:I3235"/>
    <mergeCell ref="D3236:I3236"/>
    <mergeCell ref="B3185:J3185"/>
    <mergeCell ref="D3186:F3186"/>
    <mergeCell ref="D3187:F3187"/>
    <mergeCell ref="D3188:F3188"/>
    <mergeCell ref="A3189:E3189"/>
    <mergeCell ref="G3189:I3189"/>
    <mergeCell ref="A3190:E3190"/>
    <mergeCell ref="G3190:I3190"/>
    <mergeCell ref="A3191:E3191"/>
    <mergeCell ref="G3191:I3191"/>
    <mergeCell ref="D3192:I3192"/>
    <mergeCell ref="D3193:F3193"/>
    <mergeCell ref="D3194:F3194"/>
    <mergeCell ref="D3195:F3195"/>
    <mergeCell ref="D3196:F3196"/>
    <mergeCell ref="D3197:F3197"/>
    <mergeCell ref="D3198:F3198"/>
    <mergeCell ref="D3199:F3199"/>
    <mergeCell ref="A3200:E3200"/>
    <mergeCell ref="G3200:I3200"/>
    <mergeCell ref="A3201:E3201"/>
    <mergeCell ref="G3201:I3201"/>
    <mergeCell ref="A3202:E3202"/>
    <mergeCell ref="G3202:I3202"/>
    <mergeCell ref="D3203:I3203"/>
    <mergeCell ref="D3204:F3204"/>
    <mergeCell ref="D3205:F3205"/>
    <mergeCell ref="D3206:F3206"/>
    <mergeCell ref="D3207:F3207"/>
    <mergeCell ref="D3208:F3208"/>
    <mergeCell ref="D3209:F3209"/>
    <mergeCell ref="D3210:F3210"/>
    <mergeCell ref="A3211:E3211"/>
    <mergeCell ref="G3211:I3211"/>
    <mergeCell ref="A3153:E3153"/>
    <mergeCell ref="G3153:I3153"/>
    <mergeCell ref="A3154:E3154"/>
    <mergeCell ref="G3154:I3154"/>
    <mergeCell ref="D3155:I3155"/>
    <mergeCell ref="D3156:F3156"/>
    <mergeCell ref="D3157:F3157"/>
    <mergeCell ref="D3158:F3158"/>
    <mergeCell ref="D3159:F3159"/>
    <mergeCell ref="D3160:F3160"/>
    <mergeCell ref="D3161:F3161"/>
    <mergeCell ref="D3162:F3162"/>
    <mergeCell ref="A3163:E3163"/>
    <mergeCell ref="G3163:I3163"/>
    <mergeCell ref="A3164:E3164"/>
    <mergeCell ref="G3164:I3164"/>
    <mergeCell ref="A3165:E3165"/>
    <mergeCell ref="G3165:I3165"/>
    <mergeCell ref="D3166:I3166"/>
    <mergeCell ref="D3167:F3167"/>
    <mergeCell ref="D3168:F3168"/>
    <mergeCell ref="D3169:F3169"/>
    <mergeCell ref="D3170:F3170"/>
    <mergeCell ref="A3172:J3172"/>
    <mergeCell ref="A3173:J3173"/>
    <mergeCell ref="A3174:J3174"/>
    <mergeCell ref="A3176:J3176"/>
    <mergeCell ref="B3177:H3177"/>
    <mergeCell ref="B3178:H3178"/>
    <mergeCell ref="B3179:H3179"/>
    <mergeCell ref="I3179:J3179"/>
    <mergeCell ref="A3180:A3184"/>
    <mergeCell ref="B3180:H3183"/>
    <mergeCell ref="I3182:J3182"/>
    <mergeCell ref="B3184:D3184"/>
    <mergeCell ref="E3184:H3184"/>
    <mergeCell ref="D3126:F3126"/>
    <mergeCell ref="D3127:F3127"/>
    <mergeCell ref="D3128:F3128"/>
    <mergeCell ref="D3129:F3129"/>
    <mergeCell ref="A3130:E3130"/>
    <mergeCell ref="G3130:I3130"/>
    <mergeCell ref="A3131:E3131"/>
    <mergeCell ref="G3131:I3131"/>
    <mergeCell ref="A3132:E3132"/>
    <mergeCell ref="G3132:I3132"/>
    <mergeCell ref="D3133:I3133"/>
    <mergeCell ref="D3134:F3134"/>
    <mergeCell ref="D3135:F3135"/>
    <mergeCell ref="D3136:F3136"/>
    <mergeCell ref="D3137:F3137"/>
    <mergeCell ref="D3138:F3138"/>
    <mergeCell ref="D3139:F3139"/>
    <mergeCell ref="D3140:F3140"/>
    <mergeCell ref="A3141:E3141"/>
    <mergeCell ref="G3141:I3141"/>
    <mergeCell ref="A3142:E3142"/>
    <mergeCell ref="G3142:I3142"/>
    <mergeCell ref="A3143:E3143"/>
    <mergeCell ref="G3143:I3143"/>
    <mergeCell ref="D3144:I3144"/>
    <mergeCell ref="D3145:F3145"/>
    <mergeCell ref="D3146:F3146"/>
    <mergeCell ref="D3147:F3147"/>
    <mergeCell ref="D3148:F3148"/>
    <mergeCell ref="D3149:F3149"/>
    <mergeCell ref="D3150:F3150"/>
    <mergeCell ref="D3151:F3151"/>
    <mergeCell ref="A3152:E3152"/>
    <mergeCell ref="G3152:I3152"/>
    <mergeCell ref="A3096:J3096"/>
    <mergeCell ref="A3097:J3097"/>
    <mergeCell ref="A3099:J3099"/>
    <mergeCell ref="B3100:H3100"/>
    <mergeCell ref="B3101:H3101"/>
    <mergeCell ref="B3102:H3102"/>
    <mergeCell ref="I3102:J3102"/>
    <mergeCell ref="A3103:A3107"/>
    <mergeCell ref="B3103:H3106"/>
    <mergeCell ref="I3105:J3105"/>
    <mergeCell ref="B3107:D3107"/>
    <mergeCell ref="E3107:H3107"/>
    <mergeCell ref="B3108:J3108"/>
    <mergeCell ref="D3109:I3109"/>
    <mergeCell ref="D3110:F3110"/>
    <mergeCell ref="D3111:F3111"/>
    <mergeCell ref="D3112:F3112"/>
    <mergeCell ref="D3113:F3113"/>
    <mergeCell ref="D3114:F3114"/>
    <mergeCell ref="D3115:F3115"/>
    <mergeCell ref="D3116:F3116"/>
    <mergeCell ref="D3117:F3117"/>
    <mergeCell ref="D3118:F3118"/>
    <mergeCell ref="A3119:E3119"/>
    <mergeCell ref="G3119:I3119"/>
    <mergeCell ref="A3120:E3120"/>
    <mergeCell ref="G3120:I3120"/>
    <mergeCell ref="A3121:E3121"/>
    <mergeCell ref="G3121:I3121"/>
    <mergeCell ref="D3122:I3122"/>
    <mergeCell ref="D3123:F3123"/>
    <mergeCell ref="D3124:F3124"/>
    <mergeCell ref="D3125:F3125"/>
    <mergeCell ref="D3071:F3071"/>
    <mergeCell ref="D3072:F3072"/>
    <mergeCell ref="D3073:F3073"/>
    <mergeCell ref="A3074:E3074"/>
    <mergeCell ref="G3074:I3074"/>
    <mergeCell ref="A3075:E3075"/>
    <mergeCell ref="G3075:I3075"/>
    <mergeCell ref="A3076:E3076"/>
    <mergeCell ref="G3076:I3076"/>
    <mergeCell ref="D3077:I3077"/>
    <mergeCell ref="D3078:F3078"/>
    <mergeCell ref="D3079:F3079"/>
    <mergeCell ref="D3080:F3080"/>
    <mergeCell ref="D3081:F3081"/>
    <mergeCell ref="A3082:E3082"/>
    <mergeCell ref="G3082:I3082"/>
    <mergeCell ref="A3083:E3083"/>
    <mergeCell ref="G3083:I3083"/>
    <mergeCell ref="A3084:E3084"/>
    <mergeCell ref="G3084:I3084"/>
    <mergeCell ref="D3085:I3085"/>
    <mergeCell ref="D3086:F3086"/>
    <mergeCell ref="D3087:F3087"/>
    <mergeCell ref="D3088:F3088"/>
    <mergeCell ref="D3089:F3089"/>
    <mergeCell ref="D3090:F3090"/>
    <mergeCell ref="A3091:E3091"/>
    <mergeCell ref="G3091:I3091"/>
    <mergeCell ref="A3092:E3092"/>
    <mergeCell ref="G3092:I3092"/>
    <mergeCell ref="A3093:E3093"/>
    <mergeCell ref="G3093:I3093"/>
    <mergeCell ref="A3095:J3095"/>
    <mergeCell ref="D3047:F3047"/>
    <mergeCell ref="D3048:F3048"/>
    <mergeCell ref="A3049:E3049"/>
    <mergeCell ref="G3049:I3049"/>
    <mergeCell ref="A3050:E3050"/>
    <mergeCell ref="G3050:I3050"/>
    <mergeCell ref="A3051:E3051"/>
    <mergeCell ref="G3051:I3051"/>
    <mergeCell ref="D3052:I3052"/>
    <mergeCell ref="D3053:F3053"/>
    <mergeCell ref="D3054:F3054"/>
    <mergeCell ref="D3055:F3055"/>
    <mergeCell ref="D3056:F3056"/>
    <mergeCell ref="A3057:E3057"/>
    <mergeCell ref="G3057:I3057"/>
    <mergeCell ref="A3058:E3058"/>
    <mergeCell ref="G3058:I3058"/>
    <mergeCell ref="A3059:E3059"/>
    <mergeCell ref="G3059:I3059"/>
    <mergeCell ref="D3060:I3060"/>
    <mergeCell ref="D3061:F3061"/>
    <mergeCell ref="D3062:F3062"/>
    <mergeCell ref="D3063:F3063"/>
    <mergeCell ref="D3064:F3064"/>
    <mergeCell ref="D3065:F3065"/>
    <mergeCell ref="A3066:E3066"/>
    <mergeCell ref="G3066:I3066"/>
    <mergeCell ref="A3067:E3067"/>
    <mergeCell ref="G3067:I3067"/>
    <mergeCell ref="A3068:E3068"/>
    <mergeCell ref="G3068:I3068"/>
    <mergeCell ref="D3069:I3069"/>
    <mergeCell ref="D3070:F3070"/>
    <mergeCell ref="A3020:J3020"/>
    <mergeCell ref="A3022:J3022"/>
    <mergeCell ref="B3023:H3023"/>
    <mergeCell ref="B3024:H3024"/>
    <mergeCell ref="B3025:H3025"/>
    <mergeCell ref="I3025:J3025"/>
    <mergeCell ref="A3026:A3030"/>
    <mergeCell ref="B3026:H3029"/>
    <mergeCell ref="I3028:J3028"/>
    <mergeCell ref="B3030:D3030"/>
    <mergeCell ref="E3030:H3030"/>
    <mergeCell ref="B3031:J3031"/>
    <mergeCell ref="D3032:F3032"/>
    <mergeCell ref="A3033:E3033"/>
    <mergeCell ref="G3033:I3033"/>
    <mergeCell ref="A3034:E3034"/>
    <mergeCell ref="G3034:I3034"/>
    <mergeCell ref="A3035:E3035"/>
    <mergeCell ref="G3035:I3035"/>
    <mergeCell ref="D3036:I3036"/>
    <mergeCell ref="D3037:F3037"/>
    <mergeCell ref="D3038:F3038"/>
    <mergeCell ref="D3039:F3039"/>
    <mergeCell ref="D3040:F3040"/>
    <mergeCell ref="A3041:E3041"/>
    <mergeCell ref="G3041:I3041"/>
    <mergeCell ref="A3042:E3042"/>
    <mergeCell ref="G3042:I3042"/>
    <mergeCell ref="A3043:E3043"/>
    <mergeCell ref="G3043:I3043"/>
    <mergeCell ref="D3044:I3044"/>
    <mergeCell ref="D3045:F3045"/>
    <mergeCell ref="D3046:F3046"/>
    <mergeCell ref="A2994:E2994"/>
    <mergeCell ref="G2994:I2994"/>
    <mergeCell ref="A2995:E2995"/>
    <mergeCell ref="G2995:I2995"/>
    <mergeCell ref="D2996:I2996"/>
    <mergeCell ref="D2997:F2997"/>
    <mergeCell ref="D2998:F2998"/>
    <mergeCell ref="D2999:F2999"/>
    <mergeCell ref="D3000:F3000"/>
    <mergeCell ref="D3001:F3001"/>
    <mergeCell ref="A3002:E3002"/>
    <mergeCell ref="G3002:I3002"/>
    <mergeCell ref="A3003:E3003"/>
    <mergeCell ref="G3003:I3003"/>
    <mergeCell ref="A3004:E3004"/>
    <mergeCell ref="G3004:I3004"/>
    <mergeCell ref="D3005:I3005"/>
    <mergeCell ref="D3006:F3006"/>
    <mergeCell ref="D3007:F3007"/>
    <mergeCell ref="D3008:F3008"/>
    <mergeCell ref="D3009:F3009"/>
    <mergeCell ref="A3010:E3010"/>
    <mergeCell ref="G3010:I3010"/>
    <mergeCell ref="A3011:E3011"/>
    <mergeCell ref="G3011:I3011"/>
    <mergeCell ref="A3012:E3012"/>
    <mergeCell ref="G3012:I3012"/>
    <mergeCell ref="D3013:I3013"/>
    <mergeCell ref="D3014:F3014"/>
    <mergeCell ref="D3015:F3015"/>
    <mergeCell ref="D3016:F3016"/>
    <mergeCell ref="A3018:J3018"/>
    <mergeCell ref="A3019:J3019"/>
    <mergeCell ref="A2970:E2970"/>
    <mergeCell ref="G2970:I2970"/>
    <mergeCell ref="A2971:E2971"/>
    <mergeCell ref="G2971:I2971"/>
    <mergeCell ref="D2972:I2972"/>
    <mergeCell ref="D2973:F2973"/>
    <mergeCell ref="D2974:F2974"/>
    <mergeCell ref="D2975:F2975"/>
    <mergeCell ref="A2976:E2976"/>
    <mergeCell ref="G2976:I2976"/>
    <mergeCell ref="A2977:E2977"/>
    <mergeCell ref="G2977:I2977"/>
    <mergeCell ref="A2978:E2978"/>
    <mergeCell ref="G2978:I2978"/>
    <mergeCell ref="D2979:I2979"/>
    <mergeCell ref="D2980:F2980"/>
    <mergeCell ref="D2981:F2981"/>
    <mergeCell ref="D2982:F2982"/>
    <mergeCell ref="D2983:F2983"/>
    <mergeCell ref="D2984:F2984"/>
    <mergeCell ref="A2985:E2985"/>
    <mergeCell ref="G2985:I2985"/>
    <mergeCell ref="A2986:E2986"/>
    <mergeCell ref="G2986:I2986"/>
    <mergeCell ref="A2987:E2987"/>
    <mergeCell ref="G2987:I2987"/>
    <mergeCell ref="D2988:I2988"/>
    <mergeCell ref="D2989:F2989"/>
    <mergeCell ref="D2990:F2990"/>
    <mergeCell ref="D2991:F2991"/>
    <mergeCell ref="D2992:F2992"/>
    <mergeCell ref="A2993:E2993"/>
    <mergeCell ref="G2993:I2993"/>
    <mergeCell ref="D2939:F2939"/>
    <mergeCell ref="D2940:F2940"/>
    <mergeCell ref="A2942:J2942"/>
    <mergeCell ref="A2943:J2943"/>
    <mergeCell ref="A2944:J2944"/>
    <mergeCell ref="A2946:J2946"/>
    <mergeCell ref="B2947:H2947"/>
    <mergeCell ref="B2948:H2948"/>
    <mergeCell ref="B2949:H2949"/>
    <mergeCell ref="I2949:J2949"/>
    <mergeCell ref="A2950:A2954"/>
    <mergeCell ref="B2950:H2953"/>
    <mergeCell ref="I2952:J2952"/>
    <mergeCell ref="B2954:D2954"/>
    <mergeCell ref="E2954:H2954"/>
    <mergeCell ref="B2955:J2955"/>
    <mergeCell ref="D2956:F2956"/>
    <mergeCell ref="D2957:F2957"/>
    <mergeCell ref="D2958:F2958"/>
    <mergeCell ref="D2959:F2959"/>
    <mergeCell ref="D2960:F2960"/>
    <mergeCell ref="A2961:E2961"/>
    <mergeCell ref="G2961:I2961"/>
    <mergeCell ref="A2962:E2962"/>
    <mergeCell ref="G2962:I2962"/>
    <mergeCell ref="A2963:E2963"/>
    <mergeCell ref="G2963:I2963"/>
    <mergeCell ref="D2964:I2964"/>
    <mergeCell ref="D2965:F2965"/>
    <mergeCell ref="D2966:F2966"/>
    <mergeCell ref="D2967:F2967"/>
    <mergeCell ref="D2968:F2968"/>
    <mergeCell ref="A2969:E2969"/>
    <mergeCell ref="G2969:I2969"/>
    <mergeCell ref="D2912:F2912"/>
    <mergeCell ref="D2913:F2913"/>
    <mergeCell ref="A2914:E2914"/>
    <mergeCell ref="G2914:I2914"/>
    <mergeCell ref="A2915:E2915"/>
    <mergeCell ref="G2915:I2915"/>
    <mergeCell ref="A2916:E2916"/>
    <mergeCell ref="G2916:I2916"/>
    <mergeCell ref="D2917:I2917"/>
    <mergeCell ref="D2918:F2918"/>
    <mergeCell ref="D2919:F2919"/>
    <mergeCell ref="D2920:F2920"/>
    <mergeCell ref="D2921:F2921"/>
    <mergeCell ref="D2922:F2922"/>
    <mergeCell ref="D2923:F2923"/>
    <mergeCell ref="D2924:F2924"/>
    <mergeCell ref="D2925:F2925"/>
    <mergeCell ref="D2926:F2926"/>
    <mergeCell ref="D2927:F2927"/>
    <mergeCell ref="D2928:F2928"/>
    <mergeCell ref="D2929:F2929"/>
    <mergeCell ref="D2930:F2930"/>
    <mergeCell ref="D2931:F2931"/>
    <mergeCell ref="A2932:E2932"/>
    <mergeCell ref="G2932:I2932"/>
    <mergeCell ref="A2933:E2933"/>
    <mergeCell ref="G2933:I2933"/>
    <mergeCell ref="A2934:E2934"/>
    <mergeCell ref="G2934:I2934"/>
    <mergeCell ref="D2935:I2935"/>
    <mergeCell ref="D2936:F2936"/>
    <mergeCell ref="D2937:F2937"/>
    <mergeCell ref="D2938:F2938"/>
    <mergeCell ref="A2884:E2884"/>
    <mergeCell ref="G2884:I2884"/>
    <mergeCell ref="A2885:E2885"/>
    <mergeCell ref="G2885:I2885"/>
    <mergeCell ref="D2886:I2886"/>
    <mergeCell ref="D2887:F2887"/>
    <mergeCell ref="D2888:F2888"/>
    <mergeCell ref="D2889:F2889"/>
    <mergeCell ref="D2890:F2890"/>
    <mergeCell ref="D2891:F2891"/>
    <mergeCell ref="D2892:F2892"/>
    <mergeCell ref="D2893:F2893"/>
    <mergeCell ref="D2894:F2894"/>
    <mergeCell ref="D2895:F2895"/>
    <mergeCell ref="A2896:E2896"/>
    <mergeCell ref="G2896:I2896"/>
    <mergeCell ref="A2897:E2897"/>
    <mergeCell ref="G2897:I2897"/>
    <mergeCell ref="A2898:E2898"/>
    <mergeCell ref="G2898:I2898"/>
    <mergeCell ref="D2899:I2899"/>
    <mergeCell ref="D2900:F2900"/>
    <mergeCell ref="D2901:F2901"/>
    <mergeCell ref="D2902:F2902"/>
    <mergeCell ref="D2903:F2903"/>
    <mergeCell ref="D2904:F2904"/>
    <mergeCell ref="D2905:F2905"/>
    <mergeCell ref="D2906:F2906"/>
    <mergeCell ref="D2907:F2907"/>
    <mergeCell ref="D2908:F2908"/>
    <mergeCell ref="D2909:F2909"/>
    <mergeCell ref="D2910:F2910"/>
    <mergeCell ref="D2911:F2911"/>
    <mergeCell ref="D2854:F2854"/>
    <mergeCell ref="D2855:F2855"/>
    <mergeCell ref="D2856:F2856"/>
    <mergeCell ref="D2857:F2857"/>
    <mergeCell ref="D2858:F2858"/>
    <mergeCell ref="A2859:E2859"/>
    <mergeCell ref="G2859:I2859"/>
    <mergeCell ref="A2860:E2860"/>
    <mergeCell ref="G2860:I2860"/>
    <mergeCell ref="A2861:E2861"/>
    <mergeCell ref="G2861:I2861"/>
    <mergeCell ref="D2862:I2862"/>
    <mergeCell ref="D2863:F2863"/>
    <mergeCell ref="D2864:F2864"/>
    <mergeCell ref="D2865:F2865"/>
    <mergeCell ref="D2866:F2866"/>
    <mergeCell ref="D2867:F2867"/>
    <mergeCell ref="A2869:J2869"/>
    <mergeCell ref="A2870:J2870"/>
    <mergeCell ref="A2871:J2871"/>
    <mergeCell ref="A2873:J2873"/>
    <mergeCell ref="B2874:H2874"/>
    <mergeCell ref="B2875:H2875"/>
    <mergeCell ref="B2876:H2876"/>
    <mergeCell ref="I2876:J2876"/>
    <mergeCell ref="A2877:A2881"/>
    <mergeCell ref="B2877:H2880"/>
    <mergeCell ref="I2879:J2879"/>
    <mergeCell ref="B2881:D2881"/>
    <mergeCell ref="E2881:H2881"/>
    <mergeCell ref="B2882:J2882"/>
    <mergeCell ref="A2883:E2883"/>
    <mergeCell ref="G2883:I2883"/>
    <mergeCell ref="D2830:F2830"/>
    <mergeCell ref="A2831:E2831"/>
    <mergeCell ref="G2831:I2831"/>
    <mergeCell ref="A2832:E2832"/>
    <mergeCell ref="G2832:I2832"/>
    <mergeCell ref="A2833:E2833"/>
    <mergeCell ref="G2833:I2833"/>
    <mergeCell ref="D2834:I2834"/>
    <mergeCell ref="D2835:F2835"/>
    <mergeCell ref="D2836:F2836"/>
    <mergeCell ref="D2837:F2837"/>
    <mergeCell ref="D2838:F2838"/>
    <mergeCell ref="D2839:F2839"/>
    <mergeCell ref="A2840:E2840"/>
    <mergeCell ref="G2840:I2840"/>
    <mergeCell ref="A2841:E2841"/>
    <mergeCell ref="G2841:I2841"/>
    <mergeCell ref="A2842:E2842"/>
    <mergeCell ref="G2842:I2842"/>
    <mergeCell ref="D2843:I2843"/>
    <mergeCell ref="D2844:F2844"/>
    <mergeCell ref="D2845:F2845"/>
    <mergeCell ref="D2846:F2846"/>
    <mergeCell ref="D2847:F2847"/>
    <mergeCell ref="D2848:F2848"/>
    <mergeCell ref="D2849:F2849"/>
    <mergeCell ref="A2850:E2850"/>
    <mergeCell ref="G2850:I2850"/>
    <mergeCell ref="A2851:E2851"/>
    <mergeCell ref="G2851:I2851"/>
    <mergeCell ref="A2852:E2852"/>
    <mergeCell ref="G2852:I2852"/>
    <mergeCell ref="D2853:I2853"/>
    <mergeCell ref="A2803:A2807"/>
    <mergeCell ref="B2803:H2806"/>
    <mergeCell ref="I2805:J2805"/>
    <mergeCell ref="B2807:D2807"/>
    <mergeCell ref="E2807:H2807"/>
    <mergeCell ref="B2808:J2808"/>
    <mergeCell ref="D2809:F2809"/>
    <mergeCell ref="D2810:F2810"/>
    <mergeCell ref="A2811:E2811"/>
    <mergeCell ref="G2811:I2811"/>
    <mergeCell ref="A2812:E2812"/>
    <mergeCell ref="G2812:I2812"/>
    <mergeCell ref="A2813:E2813"/>
    <mergeCell ref="G2813:I2813"/>
    <mergeCell ref="D2814:I2814"/>
    <mergeCell ref="D2815:F2815"/>
    <mergeCell ref="D2816:F2816"/>
    <mergeCell ref="D2817:F2817"/>
    <mergeCell ref="D2818:F2818"/>
    <mergeCell ref="D2819:F2819"/>
    <mergeCell ref="D2820:F2820"/>
    <mergeCell ref="A2821:E2821"/>
    <mergeCell ref="G2821:I2821"/>
    <mergeCell ref="A2822:E2822"/>
    <mergeCell ref="G2822:I2822"/>
    <mergeCell ref="A2823:E2823"/>
    <mergeCell ref="G2823:I2823"/>
    <mergeCell ref="D2824:I2824"/>
    <mergeCell ref="D2825:F2825"/>
    <mergeCell ref="D2826:F2826"/>
    <mergeCell ref="D2827:F2827"/>
    <mergeCell ref="D2828:F2828"/>
    <mergeCell ref="D2829:F2829"/>
    <mergeCell ref="A2772:E2772"/>
    <mergeCell ref="G2772:I2772"/>
    <mergeCell ref="D2773:I2773"/>
    <mergeCell ref="D2774:F2774"/>
    <mergeCell ref="D2775:F2775"/>
    <mergeCell ref="D2776:F2776"/>
    <mergeCell ref="D2777:F2777"/>
    <mergeCell ref="D2778:F2778"/>
    <mergeCell ref="D2779:F2779"/>
    <mergeCell ref="D2780:F2780"/>
    <mergeCell ref="D2781:F2781"/>
    <mergeCell ref="D2782:F2782"/>
    <mergeCell ref="A2783:E2783"/>
    <mergeCell ref="G2783:I2783"/>
    <mergeCell ref="A2784:E2784"/>
    <mergeCell ref="G2784:I2784"/>
    <mergeCell ref="A2785:E2785"/>
    <mergeCell ref="G2785:I2785"/>
    <mergeCell ref="D2786:I2786"/>
    <mergeCell ref="D2787:F2787"/>
    <mergeCell ref="D2788:F2788"/>
    <mergeCell ref="D2789:F2789"/>
    <mergeCell ref="D2790:F2790"/>
    <mergeCell ref="D2791:F2791"/>
    <mergeCell ref="D2792:F2792"/>
    <mergeCell ref="D2793:F2793"/>
    <mergeCell ref="A2795:J2795"/>
    <mergeCell ref="A2796:J2796"/>
    <mergeCell ref="A2797:J2797"/>
    <mergeCell ref="A2799:J2799"/>
    <mergeCell ref="B2800:H2800"/>
    <mergeCell ref="B2801:H2801"/>
    <mergeCell ref="B2802:H2802"/>
    <mergeCell ref="I2802:J2802"/>
    <mergeCell ref="A2745:E2745"/>
    <mergeCell ref="G2745:I2745"/>
    <mergeCell ref="A2746:E2746"/>
    <mergeCell ref="G2746:I2746"/>
    <mergeCell ref="D2747:I2747"/>
    <mergeCell ref="D2748:F2748"/>
    <mergeCell ref="D2749:F2749"/>
    <mergeCell ref="D2750:F2750"/>
    <mergeCell ref="D2751:F2751"/>
    <mergeCell ref="D2752:F2752"/>
    <mergeCell ref="D2753:F2753"/>
    <mergeCell ref="D2754:F2754"/>
    <mergeCell ref="D2755:F2755"/>
    <mergeCell ref="D2756:F2756"/>
    <mergeCell ref="A2757:E2757"/>
    <mergeCell ref="G2757:I2757"/>
    <mergeCell ref="A2758:E2758"/>
    <mergeCell ref="G2758:I2758"/>
    <mergeCell ref="A2759:E2759"/>
    <mergeCell ref="G2759:I2759"/>
    <mergeCell ref="D2760:I2760"/>
    <mergeCell ref="D2761:F2761"/>
    <mergeCell ref="D2762:F2762"/>
    <mergeCell ref="D2763:F2763"/>
    <mergeCell ref="D2764:F2764"/>
    <mergeCell ref="D2765:F2765"/>
    <mergeCell ref="D2766:F2766"/>
    <mergeCell ref="D2767:F2767"/>
    <mergeCell ref="D2768:F2768"/>
    <mergeCell ref="D2769:F2769"/>
    <mergeCell ref="A2770:E2770"/>
    <mergeCell ref="G2770:I2770"/>
    <mergeCell ref="A2771:E2771"/>
    <mergeCell ref="G2771:I2771"/>
    <mergeCell ref="D2714:F2714"/>
    <mergeCell ref="D2715:F2715"/>
    <mergeCell ref="D2716:F2716"/>
    <mergeCell ref="D2717:F2717"/>
    <mergeCell ref="D2718:F2718"/>
    <mergeCell ref="A2719:E2719"/>
    <mergeCell ref="G2719:I2719"/>
    <mergeCell ref="A2720:E2720"/>
    <mergeCell ref="G2720:I2720"/>
    <mergeCell ref="A2721:E2721"/>
    <mergeCell ref="G2721:I2721"/>
    <mergeCell ref="A2723:J2723"/>
    <mergeCell ref="A2724:J2724"/>
    <mergeCell ref="A2725:J2725"/>
    <mergeCell ref="A2727:J2727"/>
    <mergeCell ref="B2728:H2728"/>
    <mergeCell ref="B2729:H2729"/>
    <mergeCell ref="B2730:H2730"/>
    <mergeCell ref="I2730:J2730"/>
    <mergeCell ref="A2731:A2735"/>
    <mergeCell ref="B2731:H2734"/>
    <mergeCell ref="I2733:J2733"/>
    <mergeCell ref="B2735:D2735"/>
    <mergeCell ref="E2735:H2735"/>
    <mergeCell ref="B2736:J2736"/>
    <mergeCell ref="D2737:I2737"/>
    <mergeCell ref="D2738:F2738"/>
    <mergeCell ref="D2739:F2739"/>
    <mergeCell ref="D2740:F2740"/>
    <mergeCell ref="D2741:F2741"/>
    <mergeCell ref="D2742:F2742"/>
    <mergeCell ref="D2743:F2743"/>
    <mergeCell ref="A2744:E2744"/>
    <mergeCell ref="G2744:I2744"/>
    <mergeCell ref="A2689:E2689"/>
    <mergeCell ref="G2689:I2689"/>
    <mergeCell ref="A2690:E2690"/>
    <mergeCell ref="G2690:I2690"/>
    <mergeCell ref="D2691:I2691"/>
    <mergeCell ref="D2692:F2692"/>
    <mergeCell ref="D2693:F2693"/>
    <mergeCell ref="D2694:F2694"/>
    <mergeCell ref="D2695:F2695"/>
    <mergeCell ref="D2696:F2696"/>
    <mergeCell ref="D2697:F2697"/>
    <mergeCell ref="D2698:F2698"/>
    <mergeCell ref="A2699:E2699"/>
    <mergeCell ref="G2699:I2699"/>
    <mergeCell ref="A2700:E2700"/>
    <mergeCell ref="G2700:I2700"/>
    <mergeCell ref="A2701:E2701"/>
    <mergeCell ref="G2701:I2701"/>
    <mergeCell ref="D2702:I2702"/>
    <mergeCell ref="D2703:F2703"/>
    <mergeCell ref="D2704:F2704"/>
    <mergeCell ref="D2705:F2705"/>
    <mergeCell ref="D2706:F2706"/>
    <mergeCell ref="D2707:F2707"/>
    <mergeCell ref="D2708:F2708"/>
    <mergeCell ref="A2709:E2709"/>
    <mergeCell ref="G2709:I2709"/>
    <mergeCell ref="A2710:E2710"/>
    <mergeCell ref="G2710:I2710"/>
    <mergeCell ref="A2711:E2711"/>
    <mergeCell ref="G2711:I2711"/>
    <mergeCell ref="D2712:I2712"/>
    <mergeCell ref="D2713:F2713"/>
    <mergeCell ref="B2663:J2663"/>
    <mergeCell ref="A2664:E2664"/>
    <mergeCell ref="G2664:I2664"/>
    <mergeCell ref="A2665:E2665"/>
    <mergeCell ref="G2665:I2665"/>
    <mergeCell ref="A2666:E2666"/>
    <mergeCell ref="G2666:I2666"/>
    <mergeCell ref="D2667:I2667"/>
    <mergeCell ref="D2668:F2668"/>
    <mergeCell ref="D2669:F2669"/>
    <mergeCell ref="D2670:F2670"/>
    <mergeCell ref="D2671:F2671"/>
    <mergeCell ref="D2672:F2672"/>
    <mergeCell ref="D2673:F2673"/>
    <mergeCell ref="A2674:E2674"/>
    <mergeCell ref="G2674:I2674"/>
    <mergeCell ref="A2675:E2675"/>
    <mergeCell ref="G2675:I2675"/>
    <mergeCell ref="A2676:E2676"/>
    <mergeCell ref="G2676:I2676"/>
    <mergeCell ref="D2677:I2677"/>
    <mergeCell ref="D2678:F2678"/>
    <mergeCell ref="D2679:F2679"/>
    <mergeCell ref="D2680:F2680"/>
    <mergeCell ref="D2681:F2681"/>
    <mergeCell ref="D2682:F2682"/>
    <mergeCell ref="D2683:F2683"/>
    <mergeCell ref="D2684:F2684"/>
    <mergeCell ref="D2685:F2685"/>
    <mergeCell ref="D2686:F2686"/>
    <mergeCell ref="D2687:F2687"/>
    <mergeCell ref="A2688:E2688"/>
    <mergeCell ref="G2688:I2688"/>
    <mergeCell ref="A2631:E2631"/>
    <mergeCell ref="G2631:I2631"/>
    <mergeCell ref="A2632:E2632"/>
    <mergeCell ref="G2632:I2632"/>
    <mergeCell ref="D2633:I2633"/>
    <mergeCell ref="D2634:F2634"/>
    <mergeCell ref="D2635:F2635"/>
    <mergeCell ref="D2636:F2636"/>
    <mergeCell ref="D2637:F2637"/>
    <mergeCell ref="D2638:F2638"/>
    <mergeCell ref="D2639:F2639"/>
    <mergeCell ref="A2640:E2640"/>
    <mergeCell ref="G2640:I2640"/>
    <mergeCell ref="A2641:E2641"/>
    <mergeCell ref="G2641:I2641"/>
    <mergeCell ref="A2642:E2642"/>
    <mergeCell ref="G2642:I2642"/>
    <mergeCell ref="D2643:I2643"/>
    <mergeCell ref="D2644:F2644"/>
    <mergeCell ref="D2645:F2645"/>
    <mergeCell ref="D2646:F2646"/>
    <mergeCell ref="D2647:F2647"/>
    <mergeCell ref="D2648:F2648"/>
    <mergeCell ref="A2650:J2650"/>
    <mergeCell ref="A2651:J2651"/>
    <mergeCell ref="A2652:J2652"/>
    <mergeCell ref="A2654:J2654"/>
    <mergeCell ref="B2655:H2655"/>
    <mergeCell ref="B2656:H2656"/>
    <mergeCell ref="B2657:H2657"/>
    <mergeCell ref="I2657:J2657"/>
    <mergeCell ref="A2658:A2662"/>
    <mergeCell ref="B2658:H2661"/>
    <mergeCell ref="I2660:J2660"/>
    <mergeCell ref="B2662:D2662"/>
    <mergeCell ref="E2662:H2662"/>
    <mergeCell ref="D2604:F2604"/>
    <mergeCell ref="D2605:F2605"/>
    <mergeCell ref="D2606:F2606"/>
    <mergeCell ref="D2607:F2607"/>
    <mergeCell ref="A2608:E2608"/>
    <mergeCell ref="G2608:I2608"/>
    <mergeCell ref="A2609:E2609"/>
    <mergeCell ref="G2609:I2609"/>
    <mergeCell ref="A2610:E2610"/>
    <mergeCell ref="G2610:I2610"/>
    <mergeCell ref="D2611:I2611"/>
    <mergeCell ref="D2612:F2612"/>
    <mergeCell ref="D2613:F2613"/>
    <mergeCell ref="D2614:F2614"/>
    <mergeCell ref="D2615:F2615"/>
    <mergeCell ref="D2616:F2616"/>
    <mergeCell ref="D2617:F2617"/>
    <mergeCell ref="A2618:E2618"/>
    <mergeCell ref="G2618:I2618"/>
    <mergeCell ref="A2619:E2619"/>
    <mergeCell ref="G2619:I2619"/>
    <mergeCell ref="A2620:E2620"/>
    <mergeCell ref="G2620:I2620"/>
    <mergeCell ref="D2621:I2621"/>
    <mergeCell ref="D2622:F2622"/>
    <mergeCell ref="D2623:F2623"/>
    <mergeCell ref="D2624:F2624"/>
    <mergeCell ref="D2625:F2625"/>
    <mergeCell ref="D2626:F2626"/>
    <mergeCell ref="D2627:F2627"/>
    <mergeCell ref="D2628:F2628"/>
    <mergeCell ref="D2629:F2629"/>
    <mergeCell ref="A2630:E2630"/>
    <mergeCell ref="G2630:I2630"/>
    <mergeCell ref="A2577:J2577"/>
    <mergeCell ref="A2578:J2578"/>
    <mergeCell ref="A2580:J2580"/>
    <mergeCell ref="B2581:H2581"/>
    <mergeCell ref="B2582:H2582"/>
    <mergeCell ref="B2583:H2583"/>
    <mergeCell ref="I2583:J2583"/>
    <mergeCell ref="A2584:A2588"/>
    <mergeCell ref="B2584:H2587"/>
    <mergeCell ref="I2586:J2586"/>
    <mergeCell ref="B2588:D2588"/>
    <mergeCell ref="E2588:H2588"/>
    <mergeCell ref="B2589:J2589"/>
    <mergeCell ref="A2590:E2590"/>
    <mergeCell ref="G2590:I2590"/>
    <mergeCell ref="A2591:E2591"/>
    <mergeCell ref="G2591:I2591"/>
    <mergeCell ref="A2592:E2592"/>
    <mergeCell ref="G2592:I2592"/>
    <mergeCell ref="D2593:I2593"/>
    <mergeCell ref="D2594:F2594"/>
    <mergeCell ref="D2595:F2595"/>
    <mergeCell ref="D2596:F2596"/>
    <mergeCell ref="D2597:F2597"/>
    <mergeCell ref="A2598:E2598"/>
    <mergeCell ref="G2598:I2598"/>
    <mergeCell ref="A2599:E2599"/>
    <mergeCell ref="G2599:I2599"/>
    <mergeCell ref="A2600:E2600"/>
    <mergeCell ref="G2600:I2600"/>
    <mergeCell ref="D2601:I2601"/>
    <mergeCell ref="D2602:F2602"/>
    <mergeCell ref="D2603:F2603"/>
    <mergeCell ref="A2551:E2551"/>
    <mergeCell ref="G2551:I2551"/>
    <mergeCell ref="A2552:E2552"/>
    <mergeCell ref="G2552:I2552"/>
    <mergeCell ref="D2553:I2553"/>
    <mergeCell ref="D2554:F2554"/>
    <mergeCell ref="D2555:F2555"/>
    <mergeCell ref="D2556:F2556"/>
    <mergeCell ref="D2557:F2557"/>
    <mergeCell ref="A2558:E2558"/>
    <mergeCell ref="G2558:I2558"/>
    <mergeCell ref="A2559:E2559"/>
    <mergeCell ref="G2559:I2559"/>
    <mergeCell ref="A2560:E2560"/>
    <mergeCell ref="G2560:I2560"/>
    <mergeCell ref="D2561:I2561"/>
    <mergeCell ref="D2562:F2562"/>
    <mergeCell ref="D2563:F2563"/>
    <mergeCell ref="D2564:F2564"/>
    <mergeCell ref="D2565:F2565"/>
    <mergeCell ref="D2566:F2566"/>
    <mergeCell ref="A2567:E2567"/>
    <mergeCell ref="G2567:I2567"/>
    <mergeCell ref="A2568:E2568"/>
    <mergeCell ref="G2568:I2568"/>
    <mergeCell ref="A2569:E2569"/>
    <mergeCell ref="G2569:I2569"/>
    <mergeCell ref="D2570:I2570"/>
    <mergeCell ref="D2571:F2571"/>
    <mergeCell ref="D2572:F2572"/>
    <mergeCell ref="D2573:F2573"/>
    <mergeCell ref="D2574:F2574"/>
    <mergeCell ref="A2576:J2576"/>
    <mergeCell ref="D2525:F2525"/>
    <mergeCell ref="D2526:F2526"/>
    <mergeCell ref="D2527:F2527"/>
    <mergeCell ref="A2528:E2528"/>
    <mergeCell ref="G2528:I2528"/>
    <mergeCell ref="A2529:E2529"/>
    <mergeCell ref="G2529:I2529"/>
    <mergeCell ref="A2530:E2530"/>
    <mergeCell ref="G2530:I2530"/>
    <mergeCell ref="D2531:I2531"/>
    <mergeCell ref="D2532:F2532"/>
    <mergeCell ref="D2533:F2533"/>
    <mergeCell ref="D2534:F2534"/>
    <mergeCell ref="D2535:F2535"/>
    <mergeCell ref="D2536:F2536"/>
    <mergeCell ref="D2537:F2537"/>
    <mergeCell ref="A2538:E2538"/>
    <mergeCell ref="G2538:I2538"/>
    <mergeCell ref="A2539:E2539"/>
    <mergeCell ref="G2539:I2539"/>
    <mergeCell ref="A2540:E2540"/>
    <mergeCell ref="G2540:I2540"/>
    <mergeCell ref="D2541:I2541"/>
    <mergeCell ref="D2542:F2542"/>
    <mergeCell ref="D2543:F2543"/>
    <mergeCell ref="D2544:F2544"/>
    <mergeCell ref="D2545:F2545"/>
    <mergeCell ref="D2546:F2546"/>
    <mergeCell ref="D2547:F2547"/>
    <mergeCell ref="D2548:F2548"/>
    <mergeCell ref="D2549:F2549"/>
    <mergeCell ref="A2550:E2550"/>
    <mergeCell ref="G2550:I2550"/>
    <mergeCell ref="D2494:F2494"/>
    <mergeCell ref="D2495:F2495"/>
    <mergeCell ref="D2496:F2496"/>
    <mergeCell ref="D2497:F2497"/>
    <mergeCell ref="D2498:F2498"/>
    <mergeCell ref="D2499:F2499"/>
    <mergeCell ref="A2501:J2501"/>
    <mergeCell ref="A2502:J2502"/>
    <mergeCell ref="A2503:J2503"/>
    <mergeCell ref="A2505:J2505"/>
    <mergeCell ref="B2506:H2506"/>
    <mergeCell ref="B2507:H2507"/>
    <mergeCell ref="B2508:H2508"/>
    <mergeCell ref="I2508:J2508"/>
    <mergeCell ref="A2509:A2513"/>
    <mergeCell ref="B2509:H2512"/>
    <mergeCell ref="I2511:J2511"/>
    <mergeCell ref="B2513:D2513"/>
    <mergeCell ref="E2513:H2513"/>
    <mergeCell ref="B2514:J2514"/>
    <mergeCell ref="D2515:F2515"/>
    <mergeCell ref="D2516:F2516"/>
    <mergeCell ref="D2517:F2517"/>
    <mergeCell ref="A2518:E2518"/>
    <mergeCell ref="G2518:I2518"/>
    <mergeCell ref="A2519:E2519"/>
    <mergeCell ref="G2519:I2519"/>
    <mergeCell ref="A2520:E2520"/>
    <mergeCell ref="G2520:I2520"/>
    <mergeCell ref="D2521:I2521"/>
    <mergeCell ref="D2522:F2522"/>
    <mergeCell ref="D2523:F2523"/>
    <mergeCell ref="D2524:F2524"/>
    <mergeCell ref="D2470:F2470"/>
    <mergeCell ref="D2471:F2471"/>
    <mergeCell ref="A2472:E2472"/>
    <mergeCell ref="G2472:I2472"/>
    <mergeCell ref="A2473:E2473"/>
    <mergeCell ref="G2473:I2473"/>
    <mergeCell ref="A2474:E2474"/>
    <mergeCell ref="G2474:I2474"/>
    <mergeCell ref="D2475:I2475"/>
    <mergeCell ref="D2476:F2476"/>
    <mergeCell ref="D2477:F2477"/>
    <mergeCell ref="D2478:F2478"/>
    <mergeCell ref="D2479:F2479"/>
    <mergeCell ref="D2480:F2480"/>
    <mergeCell ref="D2481:F2481"/>
    <mergeCell ref="A2482:E2482"/>
    <mergeCell ref="G2482:I2482"/>
    <mergeCell ref="A2483:E2483"/>
    <mergeCell ref="G2483:I2483"/>
    <mergeCell ref="A2484:E2484"/>
    <mergeCell ref="G2484:I2484"/>
    <mergeCell ref="D2485:I2485"/>
    <mergeCell ref="D2486:F2486"/>
    <mergeCell ref="D2487:F2487"/>
    <mergeCell ref="D2488:F2488"/>
    <mergeCell ref="D2489:F2489"/>
    <mergeCell ref="A2490:E2490"/>
    <mergeCell ref="G2490:I2490"/>
    <mergeCell ref="A2491:E2491"/>
    <mergeCell ref="G2491:I2491"/>
    <mergeCell ref="A2492:E2492"/>
    <mergeCell ref="G2492:I2492"/>
    <mergeCell ref="D2493:I2493"/>
    <mergeCell ref="B2440:J2440"/>
    <mergeCell ref="D2441:F2441"/>
    <mergeCell ref="D2442:F2442"/>
    <mergeCell ref="D2443:F2443"/>
    <mergeCell ref="D2444:F2444"/>
    <mergeCell ref="D2445:F2445"/>
    <mergeCell ref="D2446:F2446"/>
    <mergeCell ref="A2447:E2447"/>
    <mergeCell ref="G2447:I2447"/>
    <mergeCell ref="A2448:E2448"/>
    <mergeCell ref="G2448:I2448"/>
    <mergeCell ref="A2449:E2449"/>
    <mergeCell ref="G2449:I2449"/>
    <mergeCell ref="D2450:I2450"/>
    <mergeCell ref="D2451:F2451"/>
    <mergeCell ref="D2452:F2452"/>
    <mergeCell ref="D2453:F2453"/>
    <mergeCell ref="D2454:F2454"/>
    <mergeCell ref="D2455:F2455"/>
    <mergeCell ref="D2456:F2456"/>
    <mergeCell ref="D2457:F2457"/>
    <mergeCell ref="D2458:F2458"/>
    <mergeCell ref="D2459:F2459"/>
    <mergeCell ref="D2460:F2460"/>
    <mergeCell ref="D2461:F2461"/>
    <mergeCell ref="D2462:F2462"/>
    <mergeCell ref="D2463:F2463"/>
    <mergeCell ref="D2464:F2464"/>
    <mergeCell ref="D2465:F2465"/>
    <mergeCell ref="D2466:F2466"/>
    <mergeCell ref="D2467:F2467"/>
    <mergeCell ref="D2468:F2468"/>
    <mergeCell ref="D2469:F2469"/>
    <mergeCell ref="D2408:F2408"/>
    <mergeCell ref="D2409:F2409"/>
    <mergeCell ref="D2410:F2410"/>
    <mergeCell ref="A2411:E2411"/>
    <mergeCell ref="G2411:I2411"/>
    <mergeCell ref="A2412:E2412"/>
    <mergeCell ref="G2412:I2412"/>
    <mergeCell ref="A2413:E2413"/>
    <mergeCell ref="G2413:I2413"/>
    <mergeCell ref="D2414:I2414"/>
    <mergeCell ref="D2415:F2415"/>
    <mergeCell ref="D2416:F2416"/>
    <mergeCell ref="D2417:F2417"/>
    <mergeCell ref="D2418:F2418"/>
    <mergeCell ref="D2419:F2419"/>
    <mergeCell ref="D2420:F2420"/>
    <mergeCell ref="D2421:F2421"/>
    <mergeCell ref="D2422:F2422"/>
    <mergeCell ref="D2423:F2423"/>
    <mergeCell ref="D2424:F2424"/>
    <mergeCell ref="D2425:F2425"/>
    <mergeCell ref="A2427:J2427"/>
    <mergeCell ref="A2428:J2428"/>
    <mergeCell ref="A2429:J2429"/>
    <mergeCell ref="A2431:J2431"/>
    <mergeCell ref="B2432:H2432"/>
    <mergeCell ref="B2433:H2433"/>
    <mergeCell ref="B2434:H2434"/>
    <mergeCell ref="I2434:J2434"/>
    <mergeCell ref="A2435:A2439"/>
    <mergeCell ref="B2435:H2438"/>
    <mergeCell ref="I2437:J2437"/>
    <mergeCell ref="B2439:D2439"/>
    <mergeCell ref="E2439:H2439"/>
    <mergeCell ref="D2381:F2381"/>
    <mergeCell ref="D2382:F2382"/>
    <mergeCell ref="D2383:F2383"/>
    <mergeCell ref="D2384:F2384"/>
    <mergeCell ref="D2385:F2385"/>
    <mergeCell ref="D2386:F2386"/>
    <mergeCell ref="D2387:F2387"/>
    <mergeCell ref="A2388:E2388"/>
    <mergeCell ref="G2388:I2388"/>
    <mergeCell ref="A2389:E2389"/>
    <mergeCell ref="G2389:I2389"/>
    <mergeCell ref="A2390:E2390"/>
    <mergeCell ref="G2390:I2390"/>
    <mergeCell ref="D2391:I2391"/>
    <mergeCell ref="D2392:F2392"/>
    <mergeCell ref="D2393:F2393"/>
    <mergeCell ref="D2394:F2394"/>
    <mergeCell ref="D2395:F2395"/>
    <mergeCell ref="D2396:F2396"/>
    <mergeCell ref="D2397:F2397"/>
    <mergeCell ref="D2398:F2398"/>
    <mergeCell ref="D2399:F2399"/>
    <mergeCell ref="D2400:F2400"/>
    <mergeCell ref="D2401:F2401"/>
    <mergeCell ref="D2402:F2402"/>
    <mergeCell ref="A2403:E2403"/>
    <mergeCell ref="G2403:I2403"/>
    <mergeCell ref="A2404:E2404"/>
    <mergeCell ref="G2404:I2404"/>
    <mergeCell ref="A2405:E2405"/>
    <mergeCell ref="G2405:I2405"/>
    <mergeCell ref="D2406:I2406"/>
    <mergeCell ref="D2407:F2407"/>
    <mergeCell ref="D2350:F2350"/>
    <mergeCell ref="D2351:F2351"/>
    <mergeCell ref="A2353:J2353"/>
    <mergeCell ref="A2354:J2354"/>
    <mergeCell ref="A2355:J2355"/>
    <mergeCell ref="A2357:J2357"/>
    <mergeCell ref="B2358:H2358"/>
    <mergeCell ref="B2359:H2359"/>
    <mergeCell ref="B2360:H2360"/>
    <mergeCell ref="I2360:J2360"/>
    <mergeCell ref="A2361:A2365"/>
    <mergeCell ref="B2361:H2364"/>
    <mergeCell ref="I2363:J2363"/>
    <mergeCell ref="B2365:D2365"/>
    <mergeCell ref="E2365:H2365"/>
    <mergeCell ref="B2366:J2366"/>
    <mergeCell ref="D2367:F2367"/>
    <mergeCell ref="D2368:F2368"/>
    <mergeCell ref="D2369:F2369"/>
    <mergeCell ref="D2370:F2370"/>
    <mergeCell ref="D2371:F2371"/>
    <mergeCell ref="D2372:F2372"/>
    <mergeCell ref="A2373:E2373"/>
    <mergeCell ref="G2373:I2373"/>
    <mergeCell ref="A2374:E2374"/>
    <mergeCell ref="G2374:I2374"/>
    <mergeCell ref="A2375:E2375"/>
    <mergeCell ref="G2375:I2375"/>
    <mergeCell ref="D2376:I2376"/>
    <mergeCell ref="D2377:F2377"/>
    <mergeCell ref="D2378:F2378"/>
    <mergeCell ref="D2379:F2379"/>
    <mergeCell ref="D2380:F2380"/>
    <mergeCell ref="D2326:F2326"/>
    <mergeCell ref="D2327:F2327"/>
    <mergeCell ref="A2328:E2328"/>
    <mergeCell ref="G2328:I2328"/>
    <mergeCell ref="A2329:E2329"/>
    <mergeCell ref="G2329:I2329"/>
    <mergeCell ref="A2330:E2330"/>
    <mergeCell ref="G2330:I2330"/>
    <mergeCell ref="D2331:I2331"/>
    <mergeCell ref="D2332:F2332"/>
    <mergeCell ref="D2333:F2333"/>
    <mergeCell ref="D2334:F2334"/>
    <mergeCell ref="D2335:F2335"/>
    <mergeCell ref="D2336:F2336"/>
    <mergeCell ref="A2337:E2337"/>
    <mergeCell ref="G2337:I2337"/>
    <mergeCell ref="A2338:E2338"/>
    <mergeCell ref="G2338:I2338"/>
    <mergeCell ref="A2339:E2339"/>
    <mergeCell ref="G2339:I2339"/>
    <mergeCell ref="D2340:I2340"/>
    <mergeCell ref="D2341:F2341"/>
    <mergeCell ref="D2342:F2342"/>
    <mergeCell ref="D2343:F2343"/>
    <mergeCell ref="D2344:F2344"/>
    <mergeCell ref="D2345:F2345"/>
    <mergeCell ref="A2346:E2346"/>
    <mergeCell ref="G2346:I2346"/>
    <mergeCell ref="A2347:E2347"/>
    <mergeCell ref="G2347:I2347"/>
    <mergeCell ref="A2348:E2348"/>
    <mergeCell ref="G2348:I2348"/>
    <mergeCell ref="D2349:I2349"/>
    <mergeCell ref="A2301:E2301"/>
    <mergeCell ref="G2301:I2301"/>
    <mergeCell ref="A2302:E2302"/>
    <mergeCell ref="G2302:I2302"/>
    <mergeCell ref="D2303:I2303"/>
    <mergeCell ref="D2304:F2304"/>
    <mergeCell ref="D2305:F2305"/>
    <mergeCell ref="D2306:F2306"/>
    <mergeCell ref="D2307:F2307"/>
    <mergeCell ref="D2308:F2308"/>
    <mergeCell ref="A2309:E2309"/>
    <mergeCell ref="G2309:I2309"/>
    <mergeCell ref="A2310:E2310"/>
    <mergeCell ref="G2310:I2310"/>
    <mergeCell ref="A2311:E2311"/>
    <mergeCell ref="G2311:I2311"/>
    <mergeCell ref="D2312:I2312"/>
    <mergeCell ref="D2313:F2313"/>
    <mergeCell ref="D2314:F2314"/>
    <mergeCell ref="D2315:F2315"/>
    <mergeCell ref="D2316:F2316"/>
    <mergeCell ref="D2317:F2317"/>
    <mergeCell ref="D2318:F2318"/>
    <mergeCell ref="A2319:E2319"/>
    <mergeCell ref="G2319:I2319"/>
    <mergeCell ref="A2320:E2320"/>
    <mergeCell ref="G2320:I2320"/>
    <mergeCell ref="A2321:E2321"/>
    <mergeCell ref="G2321:I2321"/>
    <mergeCell ref="D2322:I2322"/>
    <mergeCell ref="D2323:F2323"/>
    <mergeCell ref="D2324:F2324"/>
    <mergeCell ref="D2325:F2325"/>
    <mergeCell ref="D2270:F2270"/>
    <mergeCell ref="D2271:F2271"/>
    <mergeCell ref="D2272:F2272"/>
    <mergeCell ref="D2273:F2273"/>
    <mergeCell ref="D2274:F2274"/>
    <mergeCell ref="A2276:J2276"/>
    <mergeCell ref="A2277:J2277"/>
    <mergeCell ref="A2278:J2278"/>
    <mergeCell ref="A2280:J2280"/>
    <mergeCell ref="B2281:H2281"/>
    <mergeCell ref="B2282:H2282"/>
    <mergeCell ref="B2283:H2283"/>
    <mergeCell ref="I2283:J2283"/>
    <mergeCell ref="A2284:A2288"/>
    <mergeCell ref="B2284:H2287"/>
    <mergeCell ref="I2286:J2286"/>
    <mergeCell ref="B2288:D2288"/>
    <mergeCell ref="E2288:H2288"/>
    <mergeCell ref="B2289:J2289"/>
    <mergeCell ref="A2290:E2290"/>
    <mergeCell ref="G2290:I2290"/>
    <mergeCell ref="A2291:E2291"/>
    <mergeCell ref="G2291:I2291"/>
    <mergeCell ref="A2292:E2292"/>
    <mergeCell ref="G2292:I2292"/>
    <mergeCell ref="D2293:I2293"/>
    <mergeCell ref="D2294:F2294"/>
    <mergeCell ref="D2295:F2295"/>
    <mergeCell ref="D2296:F2296"/>
    <mergeCell ref="D2297:F2297"/>
    <mergeCell ref="D2298:F2298"/>
    <mergeCell ref="D2299:F2299"/>
    <mergeCell ref="A2300:E2300"/>
    <mergeCell ref="G2300:I2300"/>
    <mergeCell ref="D2243:I2243"/>
    <mergeCell ref="D2244:F2244"/>
    <mergeCell ref="D2245:F2245"/>
    <mergeCell ref="D2246:F2246"/>
    <mergeCell ref="D2247:F2247"/>
    <mergeCell ref="D2248:F2248"/>
    <mergeCell ref="D2249:F2249"/>
    <mergeCell ref="D2250:F2250"/>
    <mergeCell ref="D2251:F2251"/>
    <mergeCell ref="D2252:F2252"/>
    <mergeCell ref="A2253:E2253"/>
    <mergeCell ref="G2253:I2253"/>
    <mergeCell ref="A2254:E2254"/>
    <mergeCell ref="G2254:I2254"/>
    <mergeCell ref="A2255:E2255"/>
    <mergeCell ref="G2255:I2255"/>
    <mergeCell ref="D2256:I2256"/>
    <mergeCell ref="D2257:F2257"/>
    <mergeCell ref="D2258:F2258"/>
    <mergeCell ref="D2259:F2259"/>
    <mergeCell ref="D2260:F2260"/>
    <mergeCell ref="D2261:F2261"/>
    <mergeCell ref="D2262:F2262"/>
    <mergeCell ref="D2263:F2263"/>
    <mergeCell ref="D2264:F2264"/>
    <mergeCell ref="A2265:E2265"/>
    <mergeCell ref="G2265:I2265"/>
    <mergeCell ref="A2266:E2266"/>
    <mergeCell ref="G2266:I2266"/>
    <mergeCell ref="A2267:E2267"/>
    <mergeCell ref="G2267:I2267"/>
    <mergeCell ref="D2268:I2268"/>
    <mergeCell ref="D2269:F2269"/>
    <mergeCell ref="A2218:E2218"/>
    <mergeCell ref="G2218:I2218"/>
    <mergeCell ref="A2219:E2219"/>
    <mergeCell ref="G2219:I2219"/>
    <mergeCell ref="D2220:I2220"/>
    <mergeCell ref="D2221:F2221"/>
    <mergeCell ref="D2222:F2222"/>
    <mergeCell ref="D2223:F2223"/>
    <mergeCell ref="D2224:F2224"/>
    <mergeCell ref="D2225:F2225"/>
    <mergeCell ref="D2226:F2226"/>
    <mergeCell ref="A2227:E2227"/>
    <mergeCell ref="G2227:I2227"/>
    <mergeCell ref="A2228:E2228"/>
    <mergeCell ref="G2228:I2228"/>
    <mergeCell ref="A2229:E2229"/>
    <mergeCell ref="G2229:I2229"/>
    <mergeCell ref="D2230:I2230"/>
    <mergeCell ref="D2231:F2231"/>
    <mergeCell ref="D2232:F2232"/>
    <mergeCell ref="D2233:F2233"/>
    <mergeCell ref="D2234:F2234"/>
    <mergeCell ref="D2235:F2235"/>
    <mergeCell ref="D2236:F2236"/>
    <mergeCell ref="D2237:F2237"/>
    <mergeCell ref="D2238:F2238"/>
    <mergeCell ref="D2239:F2239"/>
    <mergeCell ref="A2240:E2240"/>
    <mergeCell ref="G2240:I2240"/>
    <mergeCell ref="A2241:E2241"/>
    <mergeCell ref="G2241:I2241"/>
    <mergeCell ref="A2242:E2242"/>
    <mergeCell ref="G2242:I2242"/>
    <mergeCell ref="D2187:F2187"/>
    <mergeCell ref="A2188:E2188"/>
    <mergeCell ref="G2188:I2188"/>
    <mergeCell ref="A2189:E2189"/>
    <mergeCell ref="G2189:I2189"/>
    <mergeCell ref="A2190:E2190"/>
    <mergeCell ref="G2190:I2190"/>
    <mergeCell ref="D2191:I2191"/>
    <mergeCell ref="D2192:F2192"/>
    <mergeCell ref="D2193:F2193"/>
    <mergeCell ref="D2194:F2194"/>
    <mergeCell ref="D2195:F2195"/>
    <mergeCell ref="D2196:F2196"/>
    <mergeCell ref="D2197:F2197"/>
    <mergeCell ref="D2198:F2198"/>
    <mergeCell ref="D2199:F2199"/>
    <mergeCell ref="D2200:F2200"/>
    <mergeCell ref="A2202:J2202"/>
    <mergeCell ref="A2203:J2203"/>
    <mergeCell ref="A2204:J2204"/>
    <mergeCell ref="A2206:J2206"/>
    <mergeCell ref="B2207:H2207"/>
    <mergeCell ref="B2208:H2208"/>
    <mergeCell ref="B2209:H2209"/>
    <mergeCell ref="I2209:J2209"/>
    <mergeCell ref="A2210:A2214"/>
    <mergeCell ref="B2210:H2213"/>
    <mergeCell ref="I2212:J2212"/>
    <mergeCell ref="B2214:D2214"/>
    <mergeCell ref="E2214:H2214"/>
    <mergeCell ref="B2215:J2215"/>
    <mergeCell ref="D2216:F2216"/>
    <mergeCell ref="A2217:E2217"/>
    <mergeCell ref="G2217:I2217"/>
    <mergeCell ref="D2160:I2160"/>
    <mergeCell ref="D2161:F2161"/>
    <mergeCell ref="D2162:F2162"/>
    <mergeCell ref="D2163:F2163"/>
    <mergeCell ref="D2164:F2164"/>
    <mergeCell ref="D2165:F2165"/>
    <mergeCell ref="A2166:E2166"/>
    <mergeCell ref="G2166:I2166"/>
    <mergeCell ref="A2167:E2167"/>
    <mergeCell ref="G2167:I2167"/>
    <mergeCell ref="A2168:E2168"/>
    <mergeCell ref="G2168:I2168"/>
    <mergeCell ref="D2169:I2169"/>
    <mergeCell ref="D2170:F2170"/>
    <mergeCell ref="D2171:F2171"/>
    <mergeCell ref="D2172:F2172"/>
    <mergeCell ref="D2173:F2173"/>
    <mergeCell ref="D2174:F2174"/>
    <mergeCell ref="D2175:F2175"/>
    <mergeCell ref="D2176:F2176"/>
    <mergeCell ref="A2177:E2177"/>
    <mergeCell ref="G2177:I2177"/>
    <mergeCell ref="A2178:E2178"/>
    <mergeCell ref="G2178:I2178"/>
    <mergeCell ref="A2179:E2179"/>
    <mergeCell ref="G2179:I2179"/>
    <mergeCell ref="D2180:I2180"/>
    <mergeCell ref="D2181:F2181"/>
    <mergeCell ref="D2182:F2182"/>
    <mergeCell ref="D2183:F2183"/>
    <mergeCell ref="D2184:F2184"/>
    <mergeCell ref="D2185:F2185"/>
    <mergeCell ref="D2186:F2186"/>
    <mergeCell ref="B2133:H2133"/>
    <mergeCell ref="B2134:H2134"/>
    <mergeCell ref="B2135:H2135"/>
    <mergeCell ref="I2135:J2135"/>
    <mergeCell ref="A2136:A2140"/>
    <mergeCell ref="B2136:H2139"/>
    <mergeCell ref="I2138:J2138"/>
    <mergeCell ref="B2140:D2140"/>
    <mergeCell ref="E2140:H2140"/>
    <mergeCell ref="B2141:J2141"/>
    <mergeCell ref="D2142:F2142"/>
    <mergeCell ref="D2143:F2143"/>
    <mergeCell ref="D2144:F2144"/>
    <mergeCell ref="D2145:F2145"/>
    <mergeCell ref="D2146:F2146"/>
    <mergeCell ref="D2147:F2147"/>
    <mergeCell ref="D2148:F2148"/>
    <mergeCell ref="A2149:E2149"/>
    <mergeCell ref="G2149:I2149"/>
    <mergeCell ref="A2150:E2150"/>
    <mergeCell ref="G2150:I2150"/>
    <mergeCell ref="A2151:E2151"/>
    <mergeCell ref="G2151:I2151"/>
    <mergeCell ref="D2152:I2152"/>
    <mergeCell ref="D2153:F2153"/>
    <mergeCell ref="D2154:F2154"/>
    <mergeCell ref="D2155:F2155"/>
    <mergeCell ref="D2156:F2156"/>
    <mergeCell ref="A2157:E2157"/>
    <mergeCell ref="G2157:I2157"/>
    <mergeCell ref="A2158:E2158"/>
    <mergeCell ref="G2158:I2158"/>
    <mergeCell ref="A2159:E2159"/>
    <mergeCell ref="G2159:I2159"/>
    <mergeCell ref="D2101:F2101"/>
    <mergeCell ref="D2102:F2102"/>
    <mergeCell ref="D2103:F2103"/>
    <mergeCell ref="D2104:F2104"/>
    <mergeCell ref="D2105:F2105"/>
    <mergeCell ref="D2106:F2106"/>
    <mergeCell ref="D2107:F2107"/>
    <mergeCell ref="D2108:F2108"/>
    <mergeCell ref="D2109:F2109"/>
    <mergeCell ref="D2110:F2110"/>
    <mergeCell ref="D2111:F2111"/>
    <mergeCell ref="D2112:F2112"/>
    <mergeCell ref="D2113:F2113"/>
    <mergeCell ref="D2114:F2114"/>
    <mergeCell ref="D2115:F2115"/>
    <mergeCell ref="D2116:F2116"/>
    <mergeCell ref="D2117:F2117"/>
    <mergeCell ref="A2118:E2118"/>
    <mergeCell ref="G2118:I2118"/>
    <mergeCell ref="A2119:E2119"/>
    <mergeCell ref="G2119:I2119"/>
    <mergeCell ref="A2120:E2120"/>
    <mergeCell ref="G2120:I2120"/>
    <mergeCell ref="D2121:I2121"/>
    <mergeCell ref="D2122:F2122"/>
    <mergeCell ref="D2123:F2123"/>
    <mergeCell ref="D2124:F2124"/>
    <mergeCell ref="D2125:F2125"/>
    <mergeCell ref="D2126:F2126"/>
    <mergeCell ref="A2128:J2128"/>
    <mergeCell ref="A2129:J2129"/>
    <mergeCell ref="A2130:J2130"/>
    <mergeCell ref="A2132:J2132"/>
    <mergeCell ref="B2074:J2074"/>
    <mergeCell ref="D2075:F2075"/>
    <mergeCell ref="A2076:E2076"/>
    <mergeCell ref="G2076:I2076"/>
    <mergeCell ref="A2077:E2077"/>
    <mergeCell ref="G2077:I2077"/>
    <mergeCell ref="A2078:E2078"/>
    <mergeCell ref="G2078:I2078"/>
    <mergeCell ref="D2079:I2079"/>
    <mergeCell ref="D2080:F2080"/>
    <mergeCell ref="D2081:F2081"/>
    <mergeCell ref="D2082:F2082"/>
    <mergeCell ref="D2083:F2083"/>
    <mergeCell ref="D2084:F2084"/>
    <mergeCell ref="D2085:F2085"/>
    <mergeCell ref="D2086:F2086"/>
    <mergeCell ref="D2087:F2087"/>
    <mergeCell ref="D2088:F2088"/>
    <mergeCell ref="D2089:F2089"/>
    <mergeCell ref="D2090:F2090"/>
    <mergeCell ref="D2091:F2091"/>
    <mergeCell ref="D2092:F2092"/>
    <mergeCell ref="D2093:F2093"/>
    <mergeCell ref="D2094:F2094"/>
    <mergeCell ref="D2095:F2095"/>
    <mergeCell ref="D2096:F2096"/>
    <mergeCell ref="A2097:E2097"/>
    <mergeCell ref="G2097:I2097"/>
    <mergeCell ref="A2098:E2098"/>
    <mergeCell ref="G2098:I2098"/>
    <mergeCell ref="A2099:E2099"/>
    <mergeCell ref="G2099:I2099"/>
    <mergeCell ref="D2100:I2100"/>
    <mergeCell ref="A2041:E2041"/>
    <mergeCell ref="G2041:I2041"/>
    <mergeCell ref="A2042:E2042"/>
    <mergeCell ref="G2042:I2042"/>
    <mergeCell ref="D2043:I2043"/>
    <mergeCell ref="D2044:F2044"/>
    <mergeCell ref="D2045:F2045"/>
    <mergeCell ref="D2046:F2046"/>
    <mergeCell ref="D2047:F2047"/>
    <mergeCell ref="D2048:F2048"/>
    <mergeCell ref="D2049:F2049"/>
    <mergeCell ref="D2050:F2050"/>
    <mergeCell ref="D2051:F2051"/>
    <mergeCell ref="D2052:F2052"/>
    <mergeCell ref="D2053:F2053"/>
    <mergeCell ref="D2054:F2054"/>
    <mergeCell ref="D2055:F2055"/>
    <mergeCell ref="D2056:F2056"/>
    <mergeCell ref="D2057:F2057"/>
    <mergeCell ref="D2058:F2058"/>
    <mergeCell ref="D2059:F2059"/>
    <mergeCell ref="A2061:J2061"/>
    <mergeCell ref="A2062:J2062"/>
    <mergeCell ref="A2063:J2063"/>
    <mergeCell ref="A2065:J2065"/>
    <mergeCell ref="B2066:H2066"/>
    <mergeCell ref="B2067:H2067"/>
    <mergeCell ref="B2068:H2068"/>
    <mergeCell ref="I2068:J2068"/>
    <mergeCell ref="A2069:A2073"/>
    <mergeCell ref="B2069:H2072"/>
    <mergeCell ref="I2071:J2071"/>
    <mergeCell ref="B2073:D2073"/>
    <mergeCell ref="E2073:H2073"/>
    <mergeCell ref="D2012:F2012"/>
    <mergeCell ref="D2013:F2013"/>
    <mergeCell ref="D2014:F2014"/>
    <mergeCell ref="A2015:E2015"/>
    <mergeCell ref="G2015:I2015"/>
    <mergeCell ref="A2016:E2016"/>
    <mergeCell ref="G2016:I2016"/>
    <mergeCell ref="A2017:E2017"/>
    <mergeCell ref="G2017:I2017"/>
    <mergeCell ref="D2018:I2018"/>
    <mergeCell ref="D2019:F2019"/>
    <mergeCell ref="D2020:F2020"/>
    <mergeCell ref="D2021:F2021"/>
    <mergeCell ref="D2022:F2022"/>
    <mergeCell ref="D2023:F2023"/>
    <mergeCell ref="D2024:F2024"/>
    <mergeCell ref="D2025:F2025"/>
    <mergeCell ref="D2026:F2026"/>
    <mergeCell ref="D2027:F2027"/>
    <mergeCell ref="D2028:F2028"/>
    <mergeCell ref="D2029:F2029"/>
    <mergeCell ref="D2030:F2030"/>
    <mergeCell ref="D2031:F2031"/>
    <mergeCell ref="D2032:F2032"/>
    <mergeCell ref="D2033:F2033"/>
    <mergeCell ref="D2034:F2034"/>
    <mergeCell ref="D2035:F2035"/>
    <mergeCell ref="D2036:F2036"/>
    <mergeCell ref="D2037:F2037"/>
    <mergeCell ref="D2038:F2038"/>
    <mergeCell ref="D2039:F2039"/>
    <mergeCell ref="A2040:E2040"/>
    <mergeCell ref="G2040:I2040"/>
    <mergeCell ref="D1978:I1978"/>
    <mergeCell ref="D1979:F1979"/>
    <mergeCell ref="D1980:F1980"/>
    <mergeCell ref="D1981:F1981"/>
    <mergeCell ref="D1982:F1982"/>
    <mergeCell ref="D1983:F1983"/>
    <mergeCell ref="D1984:F1984"/>
    <mergeCell ref="D1985:F1985"/>
    <mergeCell ref="D1986:F1986"/>
    <mergeCell ref="D1987:F1987"/>
    <mergeCell ref="D1988:F1988"/>
    <mergeCell ref="D1989:F1989"/>
    <mergeCell ref="A1991:J1991"/>
    <mergeCell ref="A1992:J1992"/>
    <mergeCell ref="A1993:J1993"/>
    <mergeCell ref="A1995:J1995"/>
    <mergeCell ref="B1996:H1996"/>
    <mergeCell ref="B1997:H1997"/>
    <mergeCell ref="B1998:H1998"/>
    <mergeCell ref="I1998:J1998"/>
    <mergeCell ref="A1999:A2003"/>
    <mergeCell ref="B1999:H2002"/>
    <mergeCell ref="I2001:J2001"/>
    <mergeCell ref="B2003:D2003"/>
    <mergeCell ref="E2003:H2003"/>
    <mergeCell ref="B2004:J2004"/>
    <mergeCell ref="D2005:F2005"/>
    <mergeCell ref="D2006:F2006"/>
    <mergeCell ref="D2007:F2007"/>
    <mergeCell ref="D2008:F2008"/>
    <mergeCell ref="D2009:F2009"/>
    <mergeCell ref="D2010:F2010"/>
    <mergeCell ref="D2011:F2011"/>
    <mergeCell ref="A1950:E1950"/>
    <mergeCell ref="G1950:I1950"/>
    <mergeCell ref="A1951:E1951"/>
    <mergeCell ref="G1951:I1951"/>
    <mergeCell ref="D1952:I1952"/>
    <mergeCell ref="D1953:F1953"/>
    <mergeCell ref="D1954:F1954"/>
    <mergeCell ref="D1955:F1955"/>
    <mergeCell ref="D1956:F1956"/>
    <mergeCell ref="D1957:F1957"/>
    <mergeCell ref="D1958:F1958"/>
    <mergeCell ref="D1959:F1959"/>
    <mergeCell ref="D1960:F1960"/>
    <mergeCell ref="D1961:F1961"/>
    <mergeCell ref="D1962:F1962"/>
    <mergeCell ref="D1963:F1963"/>
    <mergeCell ref="D1964:F1964"/>
    <mergeCell ref="D1965:F1965"/>
    <mergeCell ref="D1966:F1966"/>
    <mergeCell ref="D1967:F1967"/>
    <mergeCell ref="D1968:F1968"/>
    <mergeCell ref="D1969:F1969"/>
    <mergeCell ref="D1970:F1970"/>
    <mergeCell ref="D1971:F1971"/>
    <mergeCell ref="D1972:F1972"/>
    <mergeCell ref="D1973:F1973"/>
    <mergeCell ref="D1974:F1974"/>
    <mergeCell ref="A1975:E1975"/>
    <mergeCell ref="G1975:I1975"/>
    <mergeCell ref="A1976:E1976"/>
    <mergeCell ref="G1976:I1976"/>
    <mergeCell ref="A1977:E1977"/>
    <mergeCell ref="G1977:I1977"/>
    <mergeCell ref="A1918:J1918"/>
    <mergeCell ref="A1919:J1919"/>
    <mergeCell ref="A1921:J1921"/>
    <mergeCell ref="B1922:H1922"/>
    <mergeCell ref="B1923:H1923"/>
    <mergeCell ref="B1924:H1924"/>
    <mergeCell ref="I1924:J1924"/>
    <mergeCell ref="A1925:A1929"/>
    <mergeCell ref="B1925:H1928"/>
    <mergeCell ref="I1927:J1927"/>
    <mergeCell ref="B1929:D1929"/>
    <mergeCell ref="E1929:H1929"/>
    <mergeCell ref="B1930:J1930"/>
    <mergeCell ref="D1931:F1931"/>
    <mergeCell ref="D1932:F1932"/>
    <mergeCell ref="D1933:F1933"/>
    <mergeCell ref="D1934:F1934"/>
    <mergeCell ref="D1935:F1935"/>
    <mergeCell ref="D1936:F1936"/>
    <mergeCell ref="D1937:F1937"/>
    <mergeCell ref="D1938:F1938"/>
    <mergeCell ref="D1939:F1939"/>
    <mergeCell ref="D1940:F1940"/>
    <mergeCell ref="D1941:F1941"/>
    <mergeCell ref="D1942:F1942"/>
    <mergeCell ref="D1943:F1943"/>
    <mergeCell ref="D1944:F1944"/>
    <mergeCell ref="D1945:F1945"/>
    <mergeCell ref="D1946:F1946"/>
    <mergeCell ref="D1947:F1947"/>
    <mergeCell ref="D1948:F1948"/>
    <mergeCell ref="A1949:E1949"/>
    <mergeCell ref="G1949:I1949"/>
    <mergeCell ref="D1887:F1887"/>
    <mergeCell ref="D1888:F1888"/>
    <mergeCell ref="D1889:F1889"/>
    <mergeCell ref="D1890:F1890"/>
    <mergeCell ref="D1891:F1891"/>
    <mergeCell ref="D1892:F1892"/>
    <mergeCell ref="D1893:F1893"/>
    <mergeCell ref="D1894:F1894"/>
    <mergeCell ref="D1895:F1895"/>
    <mergeCell ref="D1896:F1896"/>
    <mergeCell ref="D1897:F1897"/>
    <mergeCell ref="D1898:F1898"/>
    <mergeCell ref="D1899:F1899"/>
    <mergeCell ref="D1900:F1900"/>
    <mergeCell ref="D1901:F1901"/>
    <mergeCell ref="D1902:F1902"/>
    <mergeCell ref="D1903:F1903"/>
    <mergeCell ref="D1904:F1904"/>
    <mergeCell ref="D1905:F1905"/>
    <mergeCell ref="D1906:F1906"/>
    <mergeCell ref="D1907:F1907"/>
    <mergeCell ref="A1908:E1908"/>
    <mergeCell ref="G1908:I1908"/>
    <mergeCell ref="A1909:E1909"/>
    <mergeCell ref="G1909:I1909"/>
    <mergeCell ref="A1910:E1910"/>
    <mergeCell ref="G1910:I1910"/>
    <mergeCell ref="D1911:I1911"/>
    <mergeCell ref="D1912:F1912"/>
    <mergeCell ref="D1913:F1913"/>
    <mergeCell ref="D1914:F1914"/>
    <mergeCell ref="D1915:F1915"/>
    <mergeCell ref="A1917:J1917"/>
    <mergeCell ref="A1858:E1858"/>
    <mergeCell ref="G1858:I1858"/>
    <mergeCell ref="D1859:I1859"/>
    <mergeCell ref="D1860:F1860"/>
    <mergeCell ref="D1861:F1861"/>
    <mergeCell ref="D1862:F1862"/>
    <mergeCell ref="D1863:F1863"/>
    <mergeCell ref="D1864:F1864"/>
    <mergeCell ref="D1865:F1865"/>
    <mergeCell ref="D1866:F1866"/>
    <mergeCell ref="D1867:F1867"/>
    <mergeCell ref="D1868:F1868"/>
    <mergeCell ref="D1869:F1869"/>
    <mergeCell ref="D1870:F1870"/>
    <mergeCell ref="D1871:F1871"/>
    <mergeCell ref="D1872:F1872"/>
    <mergeCell ref="D1873:F1873"/>
    <mergeCell ref="D1874:F1874"/>
    <mergeCell ref="D1875:F1875"/>
    <mergeCell ref="D1876:F1876"/>
    <mergeCell ref="D1877:F1877"/>
    <mergeCell ref="D1878:F1878"/>
    <mergeCell ref="D1879:F1879"/>
    <mergeCell ref="D1880:F1880"/>
    <mergeCell ref="D1881:F1881"/>
    <mergeCell ref="A1882:E1882"/>
    <mergeCell ref="G1882:I1882"/>
    <mergeCell ref="A1883:E1883"/>
    <mergeCell ref="G1883:I1883"/>
    <mergeCell ref="A1884:E1884"/>
    <mergeCell ref="G1884:I1884"/>
    <mergeCell ref="D1885:I1885"/>
    <mergeCell ref="D1886:F1886"/>
    <mergeCell ref="A1827:E1827"/>
    <mergeCell ref="G1827:I1827"/>
    <mergeCell ref="D1828:I1828"/>
    <mergeCell ref="D1829:F1829"/>
    <mergeCell ref="D1830:F1830"/>
    <mergeCell ref="D1831:F1831"/>
    <mergeCell ref="D1832:F1832"/>
    <mergeCell ref="D1833:F1833"/>
    <mergeCell ref="D1834:F1834"/>
    <mergeCell ref="D1835:F1835"/>
    <mergeCell ref="D1836:F1836"/>
    <mergeCell ref="D1837:F1837"/>
    <mergeCell ref="D1838:F1838"/>
    <mergeCell ref="D1839:F1839"/>
    <mergeCell ref="D1840:F1840"/>
    <mergeCell ref="A1842:J1842"/>
    <mergeCell ref="A1843:J1843"/>
    <mergeCell ref="A1844:J1844"/>
    <mergeCell ref="A1846:J1846"/>
    <mergeCell ref="B1847:H1847"/>
    <mergeCell ref="B1848:H1848"/>
    <mergeCell ref="B1849:H1849"/>
    <mergeCell ref="I1849:J1849"/>
    <mergeCell ref="A1850:A1854"/>
    <mergeCell ref="B1850:H1853"/>
    <mergeCell ref="I1852:J1852"/>
    <mergeCell ref="B1854:D1854"/>
    <mergeCell ref="E1854:H1854"/>
    <mergeCell ref="B1855:J1855"/>
    <mergeCell ref="A1856:E1856"/>
    <mergeCell ref="G1856:I1856"/>
    <mergeCell ref="A1857:E1857"/>
    <mergeCell ref="G1857:I1857"/>
    <mergeCell ref="A1800:E1800"/>
    <mergeCell ref="G1800:I1800"/>
    <mergeCell ref="A1801:E1801"/>
    <mergeCell ref="G1801:I1801"/>
    <mergeCell ref="D1802:I1802"/>
    <mergeCell ref="D1803:F1803"/>
    <mergeCell ref="D1804:F1804"/>
    <mergeCell ref="D1805:F1805"/>
    <mergeCell ref="D1806:F1806"/>
    <mergeCell ref="D1807:F1807"/>
    <mergeCell ref="D1808:F1808"/>
    <mergeCell ref="D1809:F1809"/>
    <mergeCell ref="D1810:F1810"/>
    <mergeCell ref="D1811:F1811"/>
    <mergeCell ref="A1812:E1812"/>
    <mergeCell ref="G1812:I1812"/>
    <mergeCell ref="A1813:E1813"/>
    <mergeCell ref="G1813:I1813"/>
    <mergeCell ref="A1814:E1814"/>
    <mergeCell ref="G1814:I1814"/>
    <mergeCell ref="D1815:I1815"/>
    <mergeCell ref="D1816:F1816"/>
    <mergeCell ref="D1817:F1817"/>
    <mergeCell ref="D1818:F1818"/>
    <mergeCell ref="D1819:F1819"/>
    <mergeCell ref="D1820:F1820"/>
    <mergeCell ref="D1821:F1821"/>
    <mergeCell ref="D1822:F1822"/>
    <mergeCell ref="D1823:F1823"/>
    <mergeCell ref="D1824:F1824"/>
    <mergeCell ref="A1825:E1825"/>
    <mergeCell ref="G1825:I1825"/>
    <mergeCell ref="A1826:E1826"/>
    <mergeCell ref="G1826:I1826"/>
    <mergeCell ref="D1766:I1766"/>
    <mergeCell ref="D1767:F1767"/>
    <mergeCell ref="D1768:F1768"/>
    <mergeCell ref="D1769:F1769"/>
    <mergeCell ref="D1770:F1770"/>
    <mergeCell ref="D1771:F1771"/>
    <mergeCell ref="A1773:J1773"/>
    <mergeCell ref="A1774:J1774"/>
    <mergeCell ref="A1775:J1775"/>
    <mergeCell ref="A1777:J1777"/>
    <mergeCell ref="B1778:H1778"/>
    <mergeCell ref="B1779:H1779"/>
    <mergeCell ref="B1780:H1780"/>
    <mergeCell ref="I1780:J1780"/>
    <mergeCell ref="A1781:A1785"/>
    <mergeCell ref="B1781:H1784"/>
    <mergeCell ref="I1783:J1783"/>
    <mergeCell ref="B1785:D1785"/>
    <mergeCell ref="E1785:H1785"/>
    <mergeCell ref="B1786:J1786"/>
    <mergeCell ref="D1787:F1787"/>
    <mergeCell ref="D1788:F1788"/>
    <mergeCell ref="D1789:F1789"/>
    <mergeCell ref="D1790:F1790"/>
    <mergeCell ref="D1791:F1791"/>
    <mergeCell ref="D1792:F1792"/>
    <mergeCell ref="D1793:F1793"/>
    <mergeCell ref="D1794:F1794"/>
    <mergeCell ref="D1795:F1795"/>
    <mergeCell ref="D1796:F1796"/>
    <mergeCell ref="D1797:F1797"/>
    <mergeCell ref="D1798:F1798"/>
    <mergeCell ref="A1799:E1799"/>
    <mergeCell ref="G1799:I1799"/>
    <mergeCell ref="D1739:F1739"/>
    <mergeCell ref="D1740:F1740"/>
    <mergeCell ref="D1741:F1741"/>
    <mergeCell ref="D1742:F1742"/>
    <mergeCell ref="D1743:F1743"/>
    <mergeCell ref="D1744:F1744"/>
    <mergeCell ref="D1745:F1745"/>
    <mergeCell ref="D1746:F1746"/>
    <mergeCell ref="D1747:F1747"/>
    <mergeCell ref="D1748:F1748"/>
    <mergeCell ref="D1749:F1749"/>
    <mergeCell ref="A1750:E1750"/>
    <mergeCell ref="G1750:I1750"/>
    <mergeCell ref="A1751:E1751"/>
    <mergeCell ref="G1751:I1751"/>
    <mergeCell ref="A1752:E1752"/>
    <mergeCell ref="G1752:I1752"/>
    <mergeCell ref="D1753:I1753"/>
    <mergeCell ref="D1754:F1754"/>
    <mergeCell ref="D1755:F1755"/>
    <mergeCell ref="D1756:F1756"/>
    <mergeCell ref="D1757:F1757"/>
    <mergeCell ref="D1758:F1758"/>
    <mergeCell ref="D1759:F1759"/>
    <mergeCell ref="D1760:F1760"/>
    <mergeCell ref="D1761:F1761"/>
    <mergeCell ref="D1762:F1762"/>
    <mergeCell ref="A1763:E1763"/>
    <mergeCell ref="G1763:I1763"/>
    <mergeCell ref="A1764:E1764"/>
    <mergeCell ref="G1764:I1764"/>
    <mergeCell ref="A1765:E1765"/>
    <mergeCell ref="G1765:I1765"/>
    <mergeCell ref="A1713:E1713"/>
    <mergeCell ref="G1713:I1713"/>
    <mergeCell ref="D1714:I1714"/>
    <mergeCell ref="D1715:F1715"/>
    <mergeCell ref="D1716:F1716"/>
    <mergeCell ref="D1717:F1717"/>
    <mergeCell ref="D1718:F1718"/>
    <mergeCell ref="D1719:F1719"/>
    <mergeCell ref="D1720:F1720"/>
    <mergeCell ref="A1721:E1721"/>
    <mergeCell ref="G1721:I1721"/>
    <mergeCell ref="A1722:E1722"/>
    <mergeCell ref="G1722:I1722"/>
    <mergeCell ref="A1723:E1723"/>
    <mergeCell ref="G1723:I1723"/>
    <mergeCell ref="D1724:I1724"/>
    <mergeCell ref="D1725:F1725"/>
    <mergeCell ref="D1726:F1726"/>
    <mergeCell ref="D1727:F1727"/>
    <mergeCell ref="D1728:F1728"/>
    <mergeCell ref="D1729:F1729"/>
    <mergeCell ref="D1730:F1730"/>
    <mergeCell ref="D1731:F1731"/>
    <mergeCell ref="D1732:F1732"/>
    <mergeCell ref="D1733:F1733"/>
    <mergeCell ref="A1734:E1734"/>
    <mergeCell ref="G1734:I1734"/>
    <mergeCell ref="A1735:E1735"/>
    <mergeCell ref="G1735:I1735"/>
    <mergeCell ref="A1736:E1736"/>
    <mergeCell ref="G1736:I1736"/>
    <mergeCell ref="D1737:I1737"/>
    <mergeCell ref="D1738:F1738"/>
    <mergeCell ref="D1683:F1683"/>
    <mergeCell ref="D1684:F1684"/>
    <mergeCell ref="D1685:F1685"/>
    <mergeCell ref="A1686:E1686"/>
    <mergeCell ref="G1686:I1686"/>
    <mergeCell ref="A1687:E1687"/>
    <mergeCell ref="G1687:I1687"/>
    <mergeCell ref="A1688:E1688"/>
    <mergeCell ref="G1688:I1688"/>
    <mergeCell ref="D1689:I1689"/>
    <mergeCell ref="D1690:F1690"/>
    <mergeCell ref="D1691:F1691"/>
    <mergeCell ref="D1692:F1692"/>
    <mergeCell ref="D1693:F1693"/>
    <mergeCell ref="D1694:F1694"/>
    <mergeCell ref="D1695:F1695"/>
    <mergeCell ref="A1697:J1697"/>
    <mergeCell ref="A1698:J1698"/>
    <mergeCell ref="A1699:J1699"/>
    <mergeCell ref="A1701:J1701"/>
    <mergeCell ref="B1702:H1702"/>
    <mergeCell ref="B1703:H1703"/>
    <mergeCell ref="B1704:H1704"/>
    <mergeCell ref="I1704:J1704"/>
    <mergeCell ref="A1705:A1709"/>
    <mergeCell ref="B1705:H1708"/>
    <mergeCell ref="I1707:J1707"/>
    <mergeCell ref="B1709:D1709"/>
    <mergeCell ref="E1709:H1709"/>
    <mergeCell ref="B1710:J1710"/>
    <mergeCell ref="A1711:E1711"/>
    <mergeCell ref="G1711:I1711"/>
    <mergeCell ref="A1712:E1712"/>
    <mergeCell ref="G1712:I1712"/>
    <mergeCell ref="D1656:F1656"/>
    <mergeCell ref="D1657:F1657"/>
    <mergeCell ref="D1658:F1658"/>
    <mergeCell ref="D1659:F1659"/>
    <mergeCell ref="D1660:F1660"/>
    <mergeCell ref="D1661:F1661"/>
    <mergeCell ref="D1662:F1662"/>
    <mergeCell ref="D1663:F1663"/>
    <mergeCell ref="D1664:F1664"/>
    <mergeCell ref="D1665:F1665"/>
    <mergeCell ref="A1666:E1666"/>
    <mergeCell ref="G1666:I1666"/>
    <mergeCell ref="A1667:E1667"/>
    <mergeCell ref="G1667:I1667"/>
    <mergeCell ref="A1668:E1668"/>
    <mergeCell ref="G1668:I1668"/>
    <mergeCell ref="D1669:I1669"/>
    <mergeCell ref="D1670:F1670"/>
    <mergeCell ref="D1671:F1671"/>
    <mergeCell ref="D1672:F1672"/>
    <mergeCell ref="D1673:F1673"/>
    <mergeCell ref="D1674:F1674"/>
    <mergeCell ref="D1675:F1675"/>
    <mergeCell ref="A1676:E1676"/>
    <mergeCell ref="G1676:I1676"/>
    <mergeCell ref="A1677:E1677"/>
    <mergeCell ref="G1677:I1677"/>
    <mergeCell ref="A1678:E1678"/>
    <mergeCell ref="G1678:I1678"/>
    <mergeCell ref="D1679:I1679"/>
    <mergeCell ref="D1680:F1680"/>
    <mergeCell ref="D1681:F1681"/>
    <mergeCell ref="D1682:F1682"/>
    <mergeCell ref="D1625:F1625"/>
    <mergeCell ref="A1627:J1627"/>
    <mergeCell ref="A1628:J1628"/>
    <mergeCell ref="A1629:J1629"/>
    <mergeCell ref="A1631:J1631"/>
    <mergeCell ref="B1632:H1632"/>
    <mergeCell ref="B1633:H1633"/>
    <mergeCell ref="B1634:H1634"/>
    <mergeCell ref="I1634:J1634"/>
    <mergeCell ref="A1635:A1639"/>
    <mergeCell ref="B1635:H1638"/>
    <mergeCell ref="I1637:J1637"/>
    <mergeCell ref="B1639:D1639"/>
    <mergeCell ref="E1639:H1639"/>
    <mergeCell ref="B1640:J1640"/>
    <mergeCell ref="D1641:F1641"/>
    <mergeCell ref="D1642:F1642"/>
    <mergeCell ref="D1643:F1643"/>
    <mergeCell ref="D1644:F1644"/>
    <mergeCell ref="D1645:F1645"/>
    <mergeCell ref="D1646:F1646"/>
    <mergeCell ref="A1647:E1647"/>
    <mergeCell ref="G1647:I1647"/>
    <mergeCell ref="A1648:E1648"/>
    <mergeCell ref="G1648:I1648"/>
    <mergeCell ref="A1649:E1649"/>
    <mergeCell ref="G1649:I1649"/>
    <mergeCell ref="D1650:I1650"/>
    <mergeCell ref="D1651:F1651"/>
    <mergeCell ref="D1652:F1652"/>
    <mergeCell ref="D1653:F1653"/>
    <mergeCell ref="D1654:F1654"/>
    <mergeCell ref="D1655:F1655"/>
    <mergeCell ref="A1600:E1600"/>
    <mergeCell ref="G1600:I1600"/>
    <mergeCell ref="A1601:E1601"/>
    <mergeCell ref="G1601:I1601"/>
    <mergeCell ref="D1602:I1602"/>
    <mergeCell ref="D1603:F1603"/>
    <mergeCell ref="D1604:F1604"/>
    <mergeCell ref="D1605:F1605"/>
    <mergeCell ref="D1606:F1606"/>
    <mergeCell ref="D1607:F1607"/>
    <mergeCell ref="D1608:F1608"/>
    <mergeCell ref="A1609:E1609"/>
    <mergeCell ref="G1609:I1609"/>
    <mergeCell ref="A1610:E1610"/>
    <mergeCell ref="G1610:I1610"/>
    <mergeCell ref="A1611:E1611"/>
    <mergeCell ref="G1611:I1611"/>
    <mergeCell ref="D1612:I1612"/>
    <mergeCell ref="D1613:F1613"/>
    <mergeCell ref="D1614:F1614"/>
    <mergeCell ref="D1615:F1615"/>
    <mergeCell ref="D1616:F1616"/>
    <mergeCell ref="D1617:F1617"/>
    <mergeCell ref="D1618:F1618"/>
    <mergeCell ref="A1619:E1619"/>
    <mergeCell ref="G1619:I1619"/>
    <mergeCell ref="A1620:E1620"/>
    <mergeCell ref="G1620:I1620"/>
    <mergeCell ref="A1621:E1621"/>
    <mergeCell ref="G1621:I1621"/>
    <mergeCell ref="D1622:I1622"/>
    <mergeCell ref="D1623:F1623"/>
    <mergeCell ref="D1624:F1624"/>
    <mergeCell ref="D1574:F1574"/>
    <mergeCell ref="D1575:F1575"/>
    <mergeCell ref="D1576:F1576"/>
    <mergeCell ref="D1577:F1577"/>
    <mergeCell ref="D1578:F1578"/>
    <mergeCell ref="A1579:E1579"/>
    <mergeCell ref="G1579:I1579"/>
    <mergeCell ref="A1580:E1580"/>
    <mergeCell ref="G1580:I1580"/>
    <mergeCell ref="A1581:E1581"/>
    <mergeCell ref="G1581:I1581"/>
    <mergeCell ref="D1582:I1582"/>
    <mergeCell ref="D1583:F1583"/>
    <mergeCell ref="D1584:F1584"/>
    <mergeCell ref="D1585:F1585"/>
    <mergeCell ref="D1586:F1586"/>
    <mergeCell ref="D1587:F1587"/>
    <mergeCell ref="D1588:F1588"/>
    <mergeCell ref="A1589:E1589"/>
    <mergeCell ref="G1589:I1589"/>
    <mergeCell ref="A1590:E1590"/>
    <mergeCell ref="G1590:I1590"/>
    <mergeCell ref="A1591:E1591"/>
    <mergeCell ref="G1591:I1591"/>
    <mergeCell ref="D1592:I1592"/>
    <mergeCell ref="D1593:F1593"/>
    <mergeCell ref="D1594:F1594"/>
    <mergeCell ref="D1595:F1595"/>
    <mergeCell ref="D1596:F1596"/>
    <mergeCell ref="D1597:F1597"/>
    <mergeCell ref="D1598:F1598"/>
    <mergeCell ref="A1599:E1599"/>
    <mergeCell ref="G1599:I1599"/>
    <mergeCell ref="D1543:F1543"/>
    <mergeCell ref="D1544:F1544"/>
    <mergeCell ref="D1545:F1545"/>
    <mergeCell ref="D1546:F1546"/>
    <mergeCell ref="D1547:F1547"/>
    <mergeCell ref="D1548:F1548"/>
    <mergeCell ref="D1549:F1549"/>
    <mergeCell ref="A1551:J1551"/>
    <mergeCell ref="A1552:J1552"/>
    <mergeCell ref="A1553:J1553"/>
    <mergeCell ref="A1555:J1555"/>
    <mergeCell ref="B1556:H1556"/>
    <mergeCell ref="B1557:H1557"/>
    <mergeCell ref="B1558:H1558"/>
    <mergeCell ref="I1558:J1558"/>
    <mergeCell ref="A1559:A1563"/>
    <mergeCell ref="B1559:H1562"/>
    <mergeCell ref="I1561:J1561"/>
    <mergeCell ref="B1563:D1563"/>
    <mergeCell ref="E1563:H1563"/>
    <mergeCell ref="B1564:J1564"/>
    <mergeCell ref="D1565:F1565"/>
    <mergeCell ref="D1566:F1566"/>
    <mergeCell ref="D1567:F1567"/>
    <mergeCell ref="D1568:F1568"/>
    <mergeCell ref="A1569:E1569"/>
    <mergeCell ref="G1569:I1569"/>
    <mergeCell ref="A1570:E1570"/>
    <mergeCell ref="G1570:I1570"/>
    <mergeCell ref="A1571:E1571"/>
    <mergeCell ref="G1571:I1571"/>
    <mergeCell ref="D1572:I1572"/>
    <mergeCell ref="D1573:F1573"/>
    <mergeCell ref="D1516:F1516"/>
    <mergeCell ref="D1517:F1517"/>
    <mergeCell ref="D1518:F1518"/>
    <mergeCell ref="D1519:F1519"/>
    <mergeCell ref="D1520:F1520"/>
    <mergeCell ref="D1521:F1521"/>
    <mergeCell ref="A1522:E1522"/>
    <mergeCell ref="G1522:I1522"/>
    <mergeCell ref="A1523:E1523"/>
    <mergeCell ref="G1523:I1523"/>
    <mergeCell ref="A1524:E1524"/>
    <mergeCell ref="G1524:I1524"/>
    <mergeCell ref="D1525:I1525"/>
    <mergeCell ref="D1526:F1526"/>
    <mergeCell ref="D1527:F1527"/>
    <mergeCell ref="D1528:F1528"/>
    <mergeCell ref="D1529:F1529"/>
    <mergeCell ref="D1530:F1530"/>
    <mergeCell ref="D1531:F1531"/>
    <mergeCell ref="D1532:F1532"/>
    <mergeCell ref="D1533:F1533"/>
    <mergeCell ref="D1534:F1534"/>
    <mergeCell ref="A1535:E1535"/>
    <mergeCell ref="G1535:I1535"/>
    <mergeCell ref="A1536:E1536"/>
    <mergeCell ref="G1536:I1536"/>
    <mergeCell ref="A1537:E1537"/>
    <mergeCell ref="G1537:I1537"/>
    <mergeCell ref="D1538:I1538"/>
    <mergeCell ref="D1539:F1539"/>
    <mergeCell ref="D1540:F1540"/>
    <mergeCell ref="D1541:F1541"/>
    <mergeCell ref="D1542:F1542"/>
    <mergeCell ref="A1492:E1492"/>
    <mergeCell ref="G1492:I1492"/>
    <mergeCell ref="A1493:E1493"/>
    <mergeCell ref="G1493:I1493"/>
    <mergeCell ref="A1494:E1494"/>
    <mergeCell ref="G1494:I1494"/>
    <mergeCell ref="D1495:I1495"/>
    <mergeCell ref="D1496:F1496"/>
    <mergeCell ref="D1497:F1497"/>
    <mergeCell ref="D1498:F1498"/>
    <mergeCell ref="D1499:F1499"/>
    <mergeCell ref="D1500:F1500"/>
    <mergeCell ref="D1501:F1501"/>
    <mergeCell ref="A1502:E1502"/>
    <mergeCell ref="G1502:I1502"/>
    <mergeCell ref="A1503:E1503"/>
    <mergeCell ref="G1503:I1503"/>
    <mergeCell ref="A1504:E1504"/>
    <mergeCell ref="G1504:I1504"/>
    <mergeCell ref="D1505:I1505"/>
    <mergeCell ref="D1506:F1506"/>
    <mergeCell ref="D1507:F1507"/>
    <mergeCell ref="D1508:F1508"/>
    <mergeCell ref="D1509:F1509"/>
    <mergeCell ref="D1510:F1510"/>
    <mergeCell ref="D1511:F1511"/>
    <mergeCell ref="A1512:E1512"/>
    <mergeCell ref="G1512:I1512"/>
    <mergeCell ref="A1513:E1513"/>
    <mergeCell ref="G1513:I1513"/>
    <mergeCell ref="A1514:E1514"/>
    <mergeCell ref="G1514:I1514"/>
    <mergeCell ref="D1515:I1515"/>
    <mergeCell ref="D1461:F1461"/>
    <mergeCell ref="D1462:F1462"/>
    <mergeCell ref="D1463:F1463"/>
    <mergeCell ref="D1464:F1464"/>
    <mergeCell ref="D1465:F1465"/>
    <mergeCell ref="D1466:F1466"/>
    <mergeCell ref="A1467:E1467"/>
    <mergeCell ref="G1467:I1467"/>
    <mergeCell ref="A1468:E1468"/>
    <mergeCell ref="G1468:I1468"/>
    <mergeCell ref="A1469:E1469"/>
    <mergeCell ref="G1469:I1469"/>
    <mergeCell ref="D1470:I1470"/>
    <mergeCell ref="D1471:F1471"/>
    <mergeCell ref="D1472:F1472"/>
    <mergeCell ref="D1473:F1473"/>
    <mergeCell ref="D1474:F1474"/>
    <mergeCell ref="D1475:F1475"/>
    <mergeCell ref="A1477:J1477"/>
    <mergeCell ref="A1478:J1478"/>
    <mergeCell ref="A1479:J1479"/>
    <mergeCell ref="A1481:J1481"/>
    <mergeCell ref="B1482:H1482"/>
    <mergeCell ref="B1483:H1483"/>
    <mergeCell ref="B1484:H1484"/>
    <mergeCell ref="I1484:J1484"/>
    <mergeCell ref="A1485:A1489"/>
    <mergeCell ref="B1485:H1488"/>
    <mergeCell ref="I1487:J1487"/>
    <mergeCell ref="B1489:D1489"/>
    <mergeCell ref="E1489:H1489"/>
    <mergeCell ref="B1490:J1490"/>
    <mergeCell ref="D1491:F1491"/>
    <mergeCell ref="D1434:F1434"/>
    <mergeCell ref="D1435:F1435"/>
    <mergeCell ref="D1436:F1436"/>
    <mergeCell ref="D1437:F1437"/>
    <mergeCell ref="A1438:E1438"/>
    <mergeCell ref="G1438:I1438"/>
    <mergeCell ref="A1439:E1439"/>
    <mergeCell ref="G1439:I1439"/>
    <mergeCell ref="A1440:E1440"/>
    <mergeCell ref="G1440:I1440"/>
    <mergeCell ref="D1441:I1441"/>
    <mergeCell ref="D1442:F1442"/>
    <mergeCell ref="D1443:F1443"/>
    <mergeCell ref="D1444:F1444"/>
    <mergeCell ref="D1445:F1445"/>
    <mergeCell ref="D1446:F1446"/>
    <mergeCell ref="D1447:F1447"/>
    <mergeCell ref="D1448:F1448"/>
    <mergeCell ref="D1449:F1449"/>
    <mergeCell ref="D1450:F1450"/>
    <mergeCell ref="D1451:F1451"/>
    <mergeCell ref="D1452:F1452"/>
    <mergeCell ref="D1453:F1453"/>
    <mergeCell ref="D1454:F1454"/>
    <mergeCell ref="D1455:F1455"/>
    <mergeCell ref="D1456:F1456"/>
    <mergeCell ref="A1457:E1457"/>
    <mergeCell ref="G1457:I1457"/>
    <mergeCell ref="A1458:E1458"/>
    <mergeCell ref="G1458:I1458"/>
    <mergeCell ref="A1459:E1459"/>
    <mergeCell ref="G1459:I1459"/>
    <mergeCell ref="D1460:I1460"/>
    <mergeCell ref="A1404:J1404"/>
    <mergeCell ref="A1405:J1405"/>
    <mergeCell ref="A1406:J1406"/>
    <mergeCell ref="A1408:J1408"/>
    <mergeCell ref="B1409:H1409"/>
    <mergeCell ref="B1410:H1410"/>
    <mergeCell ref="B1411:H1411"/>
    <mergeCell ref="I1411:J1411"/>
    <mergeCell ref="A1412:A1416"/>
    <mergeCell ref="B1412:H1415"/>
    <mergeCell ref="I1414:J1414"/>
    <mergeCell ref="B1416:D1416"/>
    <mergeCell ref="E1416:H1416"/>
    <mergeCell ref="B1417:J1417"/>
    <mergeCell ref="D1418:I1418"/>
    <mergeCell ref="D1419:F1419"/>
    <mergeCell ref="D1420:F1420"/>
    <mergeCell ref="D1421:F1421"/>
    <mergeCell ref="D1422:F1422"/>
    <mergeCell ref="D1423:F1423"/>
    <mergeCell ref="D1424:F1424"/>
    <mergeCell ref="A1425:E1425"/>
    <mergeCell ref="G1425:I1425"/>
    <mergeCell ref="A1426:E1426"/>
    <mergeCell ref="G1426:I1426"/>
    <mergeCell ref="A1427:E1427"/>
    <mergeCell ref="G1427:I1427"/>
    <mergeCell ref="D1428:I1428"/>
    <mergeCell ref="D1429:F1429"/>
    <mergeCell ref="D1430:F1430"/>
    <mergeCell ref="D1431:F1431"/>
    <mergeCell ref="D1432:F1432"/>
    <mergeCell ref="D1433:F1433"/>
    <mergeCell ref="D1378:F1378"/>
    <mergeCell ref="D1379:F1379"/>
    <mergeCell ref="A1380:E1380"/>
    <mergeCell ref="G1380:I1380"/>
    <mergeCell ref="A1381:E1381"/>
    <mergeCell ref="G1381:I1381"/>
    <mergeCell ref="A1382:E1382"/>
    <mergeCell ref="G1382:I1382"/>
    <mergeCell ref="D1383:I1383"/>
    <mergeCell ref="D1384:F1384"/>
    <mergeCell ref="D1385:F1385"/>
    <mergeCell ref="D1386:F1386"/>
    <mergeCell ref="D1387:F1387"/>
    <mergeCell ref="D1388:F1388"/>
    <mergeCell ref="D1389:F1389"/>
    <mergeCell ref="A1390:E1390"/>
    <mergeCell ref="G1390:I1390"/>
    <mergeCell ref="A1391:E1391"/>
    <mergeCell ref="G1391:I1391"/>
    <mergeCell ref="A1392:E1392"/>
    <mergeCell ref="G1392:I1392"/>
    <mergeCell ref="D1393:I1393"/>
    <mergeCell ref="D1394:F1394"/>
    <mergeCell ref="D1395:F1395"/>
    <mergeCell ref="D1396:F1396"/>
    <mergeCell ref="D1397:F1397"/>
    <mergeCell ref="D1398:F1398"/>
    <mergeCell ref="D1399:F1399"/>
    <mergeCell ref="A1400:E1400"/>
    <mergeCell ref="G1400:I1400"/>
    <mergeCell ref="A1401:E1401"/>
    <mergeCell ref="G1401:I1401"/>
    <mergeCell ref="A1402:E1402"/>
    <mergeCell ref="G1402:I1402"/>
    <mergeCell ref="A1352:E1352"/>
    <mergeCell ref="G1352:I1352"/>
    <mergeCell ref="D1353:I1353"/>
    <mergeCell ref="D1354:F1354"/>
    <mergeCell ref="D1355:F1355"/>
    <mergeCell ref="D1356:F1356"/>
    <mergeCell ref="D1357:F1357"/>
    <mergeCell ref="D1358:F1358"/>
    <mergeCell ref="D1359:F1359"/>
    <mergeCell ref="A1360:E1360"/>
    <mergeCell ref="G1360:I1360"/>
    <mergeCell ref="A1361:E1361"/>
    <mergeCell ref="G1361:I1361"/>
    <mergeCell ref="A1362:E1362"/>
    <mergeCell ref="G1362:I1362"/>
    <mergeCell ref="D1363:I1363"/>
    <mergeCell ref="D1364:F1364"/>
    <mergeCell ref="D1365:F1365"/>
    <mergeCell ref="D1366:F1366"/>
    <mergeCell ref="D1367:F1367"/>
    <mergeCell ref="D1368:F1368"/>
    <mergeCell ref="D1369:F1369"/>
    <mergeCell ref="A1370:E1370"/>
    <mergeCell ref="G1370:I1370"/>
    <mergeCell ref="A1371:E1371"/>
    <mergeCell ref="G1371:I1371"/>
    <mergeCell ref="A1372:E1372"/>
    <mergeCell ref="G1372:I1372"/>
    <mergeCell ref="D1373:I1373"/>
    <mergeCell ref="D1374:F1374"/>
    <mergeCell ref="D1375:F1375"/>
    <mergeCell ref="D1376:F1376"/>
    <mergeCell ref="D1377:F1377"/>
    <mergeCell ref="D1322:F1322"/>
    <mergeCell ref="D1323:F1323"/>
    <mergeCell ref="D1324:F1324"/>
    <mergeCell ref="A1325:E1325"/>
    <mergeCell ref="G1325:I1325"/>
    <mergeCell ref="A1326:E1326"/>
    <mergeCell ref="G1326:I1326"/>
    <mergeCell ref="A1327:E1327"/>
    <mergeCell ref="G1327:I1327"/>
    <mergeCell ref="D1328:I1328"/>
    <mergeCell ref="D1329:F1329"/>
    <mergeCell ref="A1331:J1331"/>
    <mergeCell ref="A1332:J1332"/>
    <mergeCell ref="A1333:J1333"/>
    <mergeCell ref="A1335:J1335"/>
    <mergeCell ref="B1336:H1336"/>
    <mergeCell ref="B1337:H1337"/>
    <mergeCell ref="B1338:H1338"/>
    <mergeCell ref="I1338:J1338"/>
    <mergeCell ref="A1339:A1343"/>
    <mergeCell ref="B1339:H1342"/>
    <mergeCell ref="I1341:J1341"/>
    <mergeCell ref="B1343:D1343"/>
    <mergeCell ref="E1343:H1343"/>
    <mergeCell ref="B1344:J1344"/>
    <mergeCell ref="D1345:F1345"/>
    <mergeCell ref="D1346:F1346"/>
    <mergeCell ref="D1347:F1347"/>
    <mergeCell ref="D1348:F1348"/>
    <mergeCell ref="D1349:F1349"/>
    <mergeCell ref="A1350:E1350"/>
    <mergeCell ref="G1350:I1350"/>
    <mergeCell ref="A1351:E1351"/>
    <mergeCell ref="G1351:I1351"/>
    <mergeCell ref="A1294:E1294"/>
    <mergeCell ref="G1294:I1294"/>
    <mergeCell ref="A1295:E1295"/>
    <mergeCell ref="G1295:I1295"/>
    <mergeCell ref="D1296:I1296"/>
    <mergeCell ref="D1297:F1297"/>
    <mergeCell ref="D1298:F1298"/>
    <mergeCell ref="D1299:F1299"/>
    <mergeCell ref="D1300:F1300"/>
    <mergeCell ref="D1301:F1301"/>
    <mergeCell ref="D1302:F1302"/>
    <mergeCell ref="D1303:F1303"/>
    <mergeCell ref="D1304:F1304"/>
    <mergeCell ref="D1305:F1305"/>
    <mergeCell ref="A1306:E1306"/>
    <mergeCell ref="G1306:I1306"/>
    <mergeCell ref="A1307:E1307"/>
    <mergeCell ref="G1307:I1307"/>
    <mergeCell ref="A1308:E1308"/>
    <mergeCell ref="G1308:I1308"/>
    <mergeCell ref="D1309:I1309"/>
    <mergeCell ref="D1310:F1310"/>
    <mergeCell ref="D1311:F1311"/>
    <mergeCell ref="D1312:F1312"/>
    <mergeCell ref="D1313:F1313"/>
    <mergeCell ref="D1314:F1314"/>
    <mergeCell ref="D1315:F1315"/>
    <mergeCell ref="D1316:F1316"/>
    <mergeCell ref="D1317:F1317"/>
    <mergeCell ref="D1318:F1318"/>
    <mergeCell ref="D1319:F1319"/>
    <mergeCell ref="D1320:F1320"/>
    <mergeCell ref="D1321:F1321"/>
    <mergeCell ref="A1267:A1271"/>
    <mergeCell ref="B1267:H1270"/>
    <mergeCell ref="I1269:J1269"/>
    <mergeCell ref="B1271:D1271"/>
    <mergeCell ref="E1271:H1271"/>
    <mergeCell ref="B1272:J1272"/>
    <mergeCell ref="A1273:E1273"/>
    <mergeCell ref="G1273:I1273"/>
    <mergeCell ref="A1274:E1274"/>
    <mergeCell ref="G1274:I1274"/>
    <mergeCell ref="A1275:E1275"/>
    <mergeCell ref="G1275:I1275"/>
    <mergeCell ref="D1276:I1276"/>
    <mergeCell ref="D1277:F1277"/>
    <mergeCell ref="D1278:F1278"/>
    <mergeCell ref="D1279:F1279"/>
    <mergeCell ref="D1280:F1280"/>
    <mergeCell ref="D1281:F1281"/>
    <mergeCell ref="D1282:F1282"/>
    <mergeCell ref="A1283:E1283"/>
    <mergeCell ref="G1283:I1283"/>
    <mergeCell ref="A1284:E1284"/>
    <mergeCell ref="G1284:I1284"/>
    <mergeCell ref="A1285:E1285"/>
    <mergeCell ref="G1285:I1285"/>
    <mergeCell ref="D1286:I1286"/>
    <mergeCell ref="D1287:F1287"/>
    <mergeCell ref="D1288:F1288"/>
    <mergeCell ref="D1289:F1289"/>
    <mergeCell ref="D1290:F1290"/>
    <mergeCell ref="D1291:F1291"/>
    <mergeCell ref="D1292:F1292"/>
    <mergeCell ref="A1293:E1293"/>
    <mergeCell ref="G1293:I1293"/>
    <mergeCell ref="D1235:I1235"/>
    <mergeCell ref="D1236:F1236"/>
    <mergeCell ref="D1237:F1237"/>
    <mergeCell ref="D1238:F1238"/>
    <mergeCell ref="D1239:F1239"/>
    <mergeCell ref="D1240:F1240"/>
    <mergeCell ref="D1241:F1241"/>
    <mergeCell ref="D1242:F1242"/>
    <mergeCell ref="D1243:F1243"/>
    <mergeCell ref="D1244:F1244"/>
    <mergeCell ref="D1245:F1245"/>
    <mergeCell ref="D1246:F1246"/>
    <mergeCell ref="D1247:F1247"/>
    <mergeCell ref="A1248:E1248"/>
    <mergeCell ref="G1248:I1248"/>
    <mergeCell ref="A1249:E1249"/>
    <mergeCell ref="G1249:I1249"/>
    <mergeCell ref="A1250:E1250"/>
    <mergeCell ref="G1250:I1250"/>
    <mergeCell ref="D1251:I1251"/>
    <mergeCell ref="D1252:F1252"/>
    <mergeCell ref="D1253:F1253"/>
    <mergeCell ref="D1254:F1254"/>
    <mergeCell ref="D1255:F1255"/>
    <mergeCell ref="D1256:F1256"/>
    <mergeCell ref="D1257:F1257"/>
    <mergeCell ref="A1259:J1259"/>
    <mergeCell ref="A1260:J1260"/>
    <mergeCell ref="A1261:J1261"/>
    <mergeCell ref="A1263:J1263"/>
    <mergeCell ref="B1264:H1264"/>
    <mergeCell ref="B1265:H1265"/>
    <mergeCell ref="B1266:H1266"/>
    <mergeCell ref="I1266:J1266"/>
    <mergeCell ref="A1208:E1208"/>
    <mergeCell ref="G1208:I1208"/>
    <mergeCell ref="D1209:I1209"/>
    <mergeCell ref="D1210:F1210"/>
    <mergeCell ref="D1211:F1211"/>
    <mergeCell ref="D1212:F1212"/>
    <mergeCell ref="D1213:F1213"/>
    <mergeCell ref="D1214:F1214"/>
    <mergeCell ref="D1215:F1215"/>
    <mergeCell ref="D1216:F1216"/>
    <mergeCell ref="D1217:F1217"/>
    <mergeCell ref="D1218:F1218"/>
    <mergeCell ref="A1219:E1219"/>
    <mergeCell ref="G1219:I1219"/>
    <mergeCell ref="A1220:E1220"/>
    <mergeCell ref="G1220:I1220"/>
    <mergeCell ref="A1221:E1221"/>
    <mergeCell ref="G1221:I1221"/>
    <mergeCell ref="D1222:I1222"/>
    <mergeCell ref="D1223:F1223"/>
    <mergeCell ref="D1224:F1224"/>
    <mergeCell ref="D1225:F1225"/>
    <mergeCell ref="D1226:F1226"/>
    <mergeCell ref="D1227:F1227"/>
    <mergeCell ref="D1228:F1228"/>
    <mergeCell ref="D1229:F1229"/>
    <mergeCell ref="D1230:F1230"/>
    <mergeCell ref="D1231:F1231"/>
    <mergeCell ref="A1232:E1232"/>
    <mergeCell ref="G1232:I1232"/>
    <mergeCell ref="A1233:E1233"/>
    <mergeCell ref="G1233:I1233"/>
    <mergeCell ref="A1234:E1234"/>
    <mergeCell ref="G1234:I1234"/>
    <mergeCell ref="D1179:F1179"/>
    <mergeCell ref="D1180:F1180"/>
    <mergeCell ref="A1181:E1181"/>
    <mergeCell ref="G1181:I1181"/>
    <mergeCell ref="A1182:E1182"/>
    <mergeCell ref="G1182:I1182"/>
    <mergeCell ref="A1183:E1183"/>
    <mergeCell ref="G1183:I1183"/>
    <mergeCell ref="D1184:I1184"/>
    <mergeCell ref="A1186:J1186"/>
    <mergeCell ref="A1187:J1187"/>
    <mergeCell ref="A1188:J1188"/>
    <mergeCell ref="A1190:J1190"/>
    <mergeCell ref="B1191:H1191"/>
    <mergeCell ref="B1192:H1192"/>
    <mergeCell ref="B1193:H1193"/>
    <mergeCell ref="I1193:J1193"/>
    <mergeCell ref="A1194:A1198"/>
    <mergeCell ref="B1194:H1197"/>
    <mergeCell ref="I1196:J1196"/>
    <mergeCell ref="B1198:D1198"/>
    <mergeCell ref="E1198:H1198"/>
    <mergeCell ref="B1199:J1199"/>
    <mergeCell ref="D1200:F1200"/>
    <mergeCell ref="D1201:F1201"/>
    <mergeCell ref="D1202:F1202"/>
    <mergeCell ref="D1203:F1203"/>
    <mergeCell ref="D1204:F1204"/>
    <mergeCell ref="D1205:F1205"/>
    <mergeCell ref="A1206:E1206"/>
    <mergeCell ref="G1206:I1206"/>
    <mergeCell ref="A1207:E1207"/>
    <mergeCell ref="G1207:I1207"/>
    <mergeCell ref="D1152:F1152"/>
    <mergeCell ref="D1153:F1153"/>
    <mergeCell ref="D1154:F1154"/>
    <mergeCell ref="A1155:E1155"/>
    <mergeCell ref="G1155:I1155"/>
    <mergeCell ref="A1156:E1156"/>
    <mergeCell ref="G1156:I1156"/>
    <mergeCell ref="A1157:E1157"/>
    <mergeCell ref="G1157:I1157"/>
    <mergeCell ref="D1158:I1158"/>
    <mergeCell ref="D1159:F1159"/>
    <mergeCell ref="D1160:F1160"/>
    <mergeCell ref="D1161:F1161"/>
    <mergeCell ref="D1162:F1162"/>
    <mergeCell ref="D1163:F1163"/>
    <mergeCell ref="D1164:F1164"/>
    <mergeCell ref="D1165:F1165"/>
    <mergeCell ref="D1166:F1166"/>
    <mergeCell ref="D1167:F1167"/>
    <mergeCell ref="D1168:F1168"/>
    <mergeCell ref="D1169:F1169"/>
    <mergeCell ref="D1170:F1170"/>
    <mergeCell ref="A1171:E1171"/>
    <mergeCell ref="G1171:I1171"/>
    <mergeCell ref="A1172:E1172"/>
    <mergeCell ref="G1172:I1172"/>
    <mergeCell ref="A1173:E1173"/>
    <mergeCell ref="G1173:I1173"/>
    <mergeCell ref="D1174:I1174"/>
    <mergeCell ref="D1175:F1175"/>
    <mergeCell ref="D1176:F1176"/>
    <mergeCell ref="D1177:F1177"/>
    <mergeCell ref="D1178:F1178"/>
    <mergeCell ref="B1125:J1125"/>
    <mergeCell ref="D1126:F1126"/>
    <mergeCell ref="D1127:F1127"/>
    <mergeCell ref="D1128:F1128"/>
    <mergeCell ref="D1129:F1129"/>
    <mergeCell ref="D1130:F1130"/>
    <mergeCell ref="D1131:F1131"/>
    <mergeCell ref="D1132:F1132"/>
    <mergeCell ref="A1133:E1133"/>
    <mergeCell ref="G1133:I1133"/>
    <mergeCell ref="A1134:E1134"/>
    <mergeCell ref="G1134:I1134"/>
    <mergeCell ref="A1135:E1135"/>
    <mergeCell ref="G1135:I1135"/>
    <mergeCell ref="D1136:I1136"/>
    <mergeCell ref="D1137:F1137"/>
    <mergeCell ref="D1138:F1138"/>
    <mergeCell ref="D1139:F1139"/>
    <mergeCell ref="D1140:F1140"/>
    <mergeCell ref="D1141:F1141"/>
    <mergeCell ref="A1142:E1142"/>
    <mergeCell ref="G1142:I1142"/>
    <mergeCell ref="A1143:E1143"/>
    <mergeCell ref="G1143:I1143"/>
    <mergeCell ref="A1144:E1144"/>
    <mergeCell ref="G1144:I1144"/>
    <mergeCell ref="D1145:I1145"/>
    <mergeCell ref="D1146:F1146"/>
    <mergeCell ref="D1147:F1147"/>
    <mergeCell ref="D1148:F1148"/>
    <mergeCell ref="D1149:F1149"/>
    <mergeCell ref="D1150:F1150"/>
    <mergeCell ref="D1151:F1151"/>
    <mergeCell ref="A1093:E1093"/>
    <mergeCell ref="G1093:I1093"/>
    <mergeCell ref="A1094:E1094"/>
    <mergeCell ref="G1094:I1094"/>
    <mergeCell ref="D1095:I1095"/>
    <mergeCell ref="D1096:F1096"/>
    <mergeCell ref="D1097:F1097"/>
    <mergeCell ref="D1098:F1098"/>
    <mergeCell ref="D1099:F1099"/>
    <mergeCell ref="D1100:F1100"/>
    <mergeCell ref="D1101:F1101"/>
    <mergeCell ref="D1102:F1102"/>
    <mergeCell ref="D1103:F1103"/>
    <mergeCell ref="D1104:F1104"/>
    <mergeCell ref="D1105:F1105"/>
    <mergeCell ref="D1106:F1106"/>
    <mergeCell ref="D1107:F1107"/>
    <mergeCell ref="D1108:F1108"/>
    <mergeCell ref="D1109:F1109"/>
    <mergeCell ref="D1110:F1110"/>
    <mergeCell ref="A1112:J1112"/>
    <mergeCell ref="A1113:J1113"/>
    <mergeCell ref="A1114:J1114"/>
    <mergeCell ref="A1116:J1116"/>
    <mergeCell ref="B1117:H1117"/>
    <mergeCell ref="B1118:H1118"/>
    <mergeCell ref="B1119:H1119"/>
    <mergeCell ref="I1119:J1119"/>
    <mergeCell ref="A1120:A1124"/>
    <mergeCell ref="B1120:H1123"/>
    <mergeCell ref="I1122:J1122"/>
    <mergeCell ref="B1124:D1124"/>
    <mergeCell ref="E1124:H1124"/>
    <mergeCell ref="D1067:F1067"/>
    <mergeCell ref="D1068:F1068"/>
    <mergeCell ref="A1069:E1069"/>
    <mergeCell ref="G1069:I1069"/>
    <mergeCell ref="A1070:E1070"/>
    <mergeCell ref="G1070:I1070"/>
    <mergeCell ref="A1071:E1071"/>
    <mergeCell ref="G1071:I1071"/>
    <mergeCell ref="D1072:I1072"/>
    <mergeCell ref="D1073:F1073"/>
    <mergeCell ref="D1074:F1074"/>
    <mergeCell ref="D1075:F1075"/>
    <mergeCell ref="D1076:F1076"/>
    <mergeCell ref="D1077:F1077"/>
    <mergeCell ref="D1078:F1078"/>
    <mergeCell ref="A1079:E1079"/>
    <mergeCell ref="G1079:I1079"/>
    <mergeCell ref="A1080:E1080"/>
    <mergeCell ref="G1080:I1080"/>
    <mergeCell ref="A1081:E1081"/>
    <mergeCell ref="G1081:I1081"/>
    <mergeCell ref="D1082:I1082"/>
    <mergeCell ref="D1083:F1083"/>
    <mergeCell ref="D1084:F1084"/>
    <mergeCell ref="D1085:F1085"/>
    <mergeCell ref="D1086:F1086"/>
    <mergeCell ref="D1087:F1087"/>
    <mergeCell ref="D1088:F1088"/>
    <mergeCell ref="D1089:F1089"/>
    <mergeCell ref="D1090:F1090"/>
    <mergeCell ref="D1091:F1091"/>
    <mergeCell ref="A1092:E1092"/>
    <mergeCell ref="G1092:I1092"/>
    <mergeCell ref="D1036:F1036"/>
    <mergeCell ref="D1037:F1037"/>
    <mergeCell ref="A1039:J1039"/>
    <mergeCell ref="A1040:J1040"/>
    <mergeCell ref="A1041:J1041"/>
    <mergeCell ref="A1043:J1043"/>
    <mergeCell ref="B1044:H1044"/>
    <mergeCell ref="B1045:H1045"/>
    <mergeCell ref="B1046:H1046"/>
    <mergeCell ref="I1046:J1046"/>
    <mergeCell ref="A1047:A1051"/>
    <mergeCell ref="B1047:H1050"/>
    <mergeCell ref="I1049:J1049"/>
    <mergeCell ref="B1051:D1051"/>
    <mergeCell ref="E1051:H1051"/>
    <mergeCell ref="B1052:J1052"/>
    <mergeCell ref="A1053:E1053"/>
    <mergeCell ref="G1053:I1053"/>
    <mergeCell ref="A1054:E1054"/>
    <mergeCell ref="G1054:I1054"/>
    <mergeCell ref="A1055:E1055"/>
    <mergeCell ref="G1055:I1055"/>
    <mergeCell ref="D1056:I1056"/>
    <mergeCell ref="D1057:F1057"/>
    <mergeCell ref="D1058:F1058"/>
    <mergeCell ref="D1059:F1059"/>
    <mergeCell ref="D1060:F1060"/>
    <mergeCell ref="D1061:F1061"/>
    <mergeCell ref="D1062:F1062"/>
    <mergeCell ref="D1063:F1063"/>
    <mergeCell ref="D1064:F1064"/>
    <mergeCell ref="D1065:F1065"/>
    <mergeCell ref="D1066:F1066"/>
    <mergeCell ref="D1009:F1009"/>
    <mergeCell ref="D1010:F1010"/>
    <mergeCell ref="D1011:F1011"/>
    <mergeCell ref="A1012:E1012"/>
    <mergeCell ref="G1012:I1012"/>
    <mergeCell ref="A1013:E1013"/>
    <mergeCell ref="G1013:I1013"/>
    <mergeCell ref="A1014:E1014"/>
    <mergeCell ref="G1014:I1014"/>
    <mergeCell ref="D1015:I1015"/>
    <mergeCell ref="D1016:F1016"/>
    <mergeCell ref="D1017:F1017"/>
    <mergeCell ref="D1018:F1018"/>
    <mergeCell ref="D1019:F1019"/>
    <mergeCell ref="D1020:F1020"/>
    <mergeCell ref="D1021:F1021"/>
    <mergeCell ref="D1022:F1022"/>
    <mergeCell ref="D1023:F1023"/>
    <mergeCell ref="D1024:F1024"/>
    <mergeCell ref="A1025:E1025"/>
    <mergeCell ref="G1025:I1025"/>
    <mergeCell ref="A1026:E1026"/>
    <mergeCell ref="G1026:I1026"/>
    <mergeCell ref="A1027:E1027"/>
    <mergeCell ref="G1027:I1027"/>
    <mergeCell ref="D1028:I1028"/>
    <mergeCell ref="D1029:F1029"/>
    <mergeCell ref="D1030:F1030"/>
    <mergeCell ref="D1031:F1031"/>
    <mergeCell ref="D1032:F1032"/>
    <mergeCell ref="D1033:F1033"/>
    <mergeCell ref="D1034:F1034"/>
    <mergeCell ref="D1035:F1035"/>
    <mergeCell ref="D982:F982"/>
    <mergeCell ref="D983:F983"/>
    <mergeCell ref="D984:F984"/>
    <mergeCell ref="D985:F985"/>
    <mergeCell ref="A986:E986"/>
    <mergeCell ref="G986:I986"/>
    <mergeCell ref="A987:E987"/>
    <mergeCell ref="G987:I987"/>
    <mergeCell ref="A988:E988"/>
    <mergeCell ref="G988:I988"/>
    <mergeCell ref="D989:I989"/>
    <mergeCell ref="D990:F990"/>
    <mergeCell ref="D991:F991"/>
    <mergeCell ref="D992:F992"/>
    <mergeCell ref="D993:F993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A1002:E1002"/>
    <mergeCell ref="G1002:I1002"/>
    <mergeCell ref="A1003:E1003"/>
    <mergeCell ref="G1003:I1003"/>
    <mergeCell ref="A1004:E1004"/>
    <mergeCell ref="G1004:I1004"/>
    <mergeCell ref="D1005:I1005"/>
    <mergeCell ref="D1006:F1006"/>
    <mergeCell ref="D1007:F1007"/>
    <mergeCell ref="D1008:F1008"/>
    <mergeCell ref="D951:F951"/>
    <mergeCell ref="D952:F952"/>
    <mergeCell ref="D953:F953"/>
    <mergeCell ref="D954:F954"/>
    <mergeCell ref="D955:F955"/>
    <mergeCell ref="D956:F956"/>
    <mergeCell ref="D957:F957"/>
    <mergeCell ref="A958:E958"/>
    <mergeCell ref="G958:I958"/>
    <mergeCell ref="A959:E959"/>
    <mergeCell ref="G959:I959"/>
    <mergeCell ref="A960:E960"/>
    <mergeCell ref="G960:I960"/>
    <mergeCell ref="D961:I961"/>
    <mergeCell ref="D962:F962"/>
    <mergeCell ref="A964:J964"/>
    <mergeCell ref="A965:J965"/>
    <mergeCell ref="A966:J966"/>
    <mergeCell ref="A968:J968"/>
    <mergeCell ref="B969:H969"/>
    <mergeCell ref="B970:H970"/>
    <mergeCell ref="B971:H971"/>
    <mergeCell ref="I971:J971"/>
    <mergeCell ref="A972:A976"/>
    <mergeCell ref="B972:H975"/>
    <mergeCell ref="I974:J974"/>
    <mergeCell ref="B976:D976"/>
    <mergeCell ref="E976:H976"/>
    <mergeCell ref="B977:J977"/>
    <mergeCell ref="D978:F978"/>
    <mergeCell ref="D979:F979"/>
    <mergeCell ref="D980:F980"/>
    <mergeCell ref="D981:F981"/>
    <mergeCell ref="D927:F927"/>
    <mergeCell ref="D928:F928"/>
    <mergeCell ref="A929:E929"/>
    <mergeCell ref="G929:I929"/>
    <mergeCell ref="A930:E930"/>
    <mergeCell ref="G930:I930"/>
    <mergeCell ref="A931:E931"/>
    <mergeCell ref="G931:I931"/>
    <mergeCell ref="D932:I932"/>
    <mergeCell ref="D933:F933"/>
    <mergeCell ref="D934:F934"/>
    <mergeCell ref="A935:E935"/>
    <mergeCell ref="G935:I935"/>
    <mergeCell ref="A936:E936"/>
    <mergeCell ref="G936:I936"/>
    <mergeCell ref="A937:E937"/>
    <mergeCell ref="G937:I937"/>
    <mergeCell ref="D938:I938"/>
    <mergeCell ref="D939:F939"/>
    <mergeCell ref="D940:F940"/>
    <mergeCell ref="D941:F941"/>
    <mergeCell ref="D942:F942"/>
    <mergeCell ref="D943:F943"/>
    <mergeCell ref="D944:F944"/>
    <mergeCell ref="A945:E945"/>
    <mergeCell ref="G945:I945"/>
    <mergeCell ref="A946:E946"/>
    <mergeCell ref="G946:I946"/>
    <mergeCell ref="A947:E947"/>
    <mergeCell ref="G947:I947"/>
    <mergeCell ref="D948:I948"/>
    <mergeCell ref="D949:F949"/>
    <mergeCell ref="D950:F950"/>
    <mergeCell ref="A900:A904"/>
    <mergeCell ref="B900:H903"/>
    <mergeCell ref="I902:J902"/>
    <mergeCell ref="B904:D904"/>
    <mergeCell ref="E904:H904"/>
    <mergeCell ref="B905:J905"/>
    <mergeCell ref="A906:E906"/>
    <mergeCell ref="G906:I906"/>
    <mergeCell ref="A907:E907"/>
    <mergeCell ref="G907:I907"/>
    <mergeCell ref="A908:E908"/>
    <mergeCell ref="G908:I908"/>
    <mergeCell ref="D909:I909"/>
    <mergeCell ref="D910:F910"/>
    <mergeCell ref="D911:F911"/>
    <mergeCell ref="D912:F912"/>
    <mergeCell ref="D913:F913"/>
    <mergeCell ref="D914:F914"/>
    <mergeCell ref="D915:F915"/>
    <mergeCell ref="A916:E916"/>
    <mergeCell ref="G916:I916"/>
    <mergeCell ref="A917:E917"/>
    <mergeCell ref="G917:I917"/>
    <mergeCell ref="A918:E918"/>
    <mergeCell ref="G918:I918"/>
    <mergeCell ref="D919:I919"/>
    <mergeCell ref="D920:F920"/>
    <mergeCell ref="D921:F921"/>
    <mergeCell ref="D922:F922"/>
    <mergeCell ref="D923:F923"/>
    <mergeCell ref="D924:F924"/>
    <mergeCell ref="D925:F925"/>
    <mergeCell ref="D926:F926"/>
    <mergeCell ref="A872:E872"/>
    <mergeCell ref="G872:I872"/>
    <mergeCell ref="A873:E873"/>
    <mergeCell ref="G873:I873"/>
    <mergeCell ref="A874:E874"/>
    <mergeCell ref="G874:I874"/>
    <mergeCell ref="D875:I875"/>
    <mergeCell ref="D876:F876"/>
    <mergeCell ref="D877:F877"/>
    <mergeCell ref="D878:F878"/>
    <mergeCell ref="D879:F879"/>
    <mergeCell ref="D880:F880"/>
    <mergeCell ref="D881:F881"/>
    <mergeCell ref="D882:F882"/>
    <mergeCell ref="D883:F883"/>
    <mergeCell ref="D884:F884"/>
    <mergeCell ref="A885:E885"/>
    <mergeCell ref="G885:I885"/>
    <mergeCell ref="A886:E886"/>
    <mergeCell ref="G886:I886"/>
    <mergeCell ref="A887:E887"/>
    <mergeCell ref="G887:I887"/>
    <mergeCell ref="D888:I888"/>
    <mergeCell ref="D889:F889"/>
    <mergeCell ref="D890:F890"/>
    <mergeCell ref="A892:J892"/>
    <mergeCell ref="A893:J893"/>
    <mergeCell ref="A894:J894"/>
    <mergeCell ref="A896:J896"/>
    <mergeCell ref="B897:H897"/>
    <mergeCell ref="B898:H898"/>
    <mergeCell ref="B899:H899"/>
    <mergeCell ref="I899:J899"/>
    <mergeCell ref="D845:I845"/>
    <mergeCell ref="D846:F846"/>
    <mergeCell ref="D847:F847"/>
    <mergeCell ref="D848:F848"/>
    <mergeCell ref="D849:F849"/>
    <mergeCell ref="D850:F850"/>
    <mergeCell ref="D851:F851"/>
    <mergeCell ref="D852:F852"/>
    <mergeCell ref="D853:F853"/>
    <mergeCell ref="D854:F854"/>
    <mergeCell ref="D855:F855"/>
    <mergeCell ref="A856:E856"/>
    <mergeCell ref="G856:I856"/>
    <mergeCell ref="A857:E857"/>
    <mergeCell ref="G857:I857"/>
    <mergeCell ref="A858:E858"/>
    <mergeCell ref="G858:I858"/>
    <mergeCell ref="D859:I859"/>
    <mergeCell ref="D860:F860"/>
    <mergeCell ref="D861:F861"/>
    <mergeCell ref="A862:E862"/>
    <mergeCell ref="G862:I862"/>
    <mergeCell ref="A863:E863"/>
    <mergeCell ref="G863:I863"/>
    <mergeCell ref="A864:E864"/>
    <mergeCell ref="G864:I864"/>
    <mergeCell ref="D865:I865"/>
    <mergeCell ref="D866:F866"/>
    <mergeCell ref="D867:F867"/>
    <mergeCell ref="D868:F868"/>
    <mergeCell ref="D869:F869"/>
    <mergeCell ref="D870:F870"/>
    <mergeCell ref="D871:F871"/>
    <mergeCell ref="A817:E817"/>
    <mergeCell ref="G817:I817"/>
    <mergeCell ref="D818:I818"/>
    <mergeCell ref="A820:J820"/>
    <mergeCell ref="A821:J821"/>
    <mergeCell ref="A822:J822"/>
    <mergeCell ref="A824:J824"/>
    <mergeCell ref="B825:H825"/>
    <mergeCell ref="B826:H826"/>
    <mergeCell ref="B827:H827"/>
    <mergeCell ref="I827:J827"/>
    <mergeCell ref="A828:A832"/>
    <mergeCell ref="B828:H831"/>
    <mergeCell ref="I830:J830"/>
    <mergeCell ref="B832:D832"/>
    <mergeCell ref="E832:H832"/>
    <mergeCell ref="B833:J833"/>
    <mergeCell ref="D834:F834"/>
    <mergeCell ref="D835:F835"/>
    <mergeCell ref="A836:E836"/>
    <mergeCell ref="G836:I836"/>
    <mergeCell ref="A837:E837"/>
    <mergeCell ref="G837:I837"/>
    <mergeCell ref="A838:E838"/>
    <mergeCell ref="G838:I838"/>
    <mergeCell ref="D839:I839"/>
    <mergeCell ref="D840:F840"/>
    <mergeCell ref="D841:F841"/>
    <mergeCell ref="A842:E842"/>
    <mergeCell ref="G842:I842"/>
    <mergeCell ref="A843:E843"/>
    <mergeCell ref="G843:I843"/>
    <mergeCell ref="A844:E844"/>
    <mergeCell ref="G844:I844"/>
    <mergeCell ref="D792:I792"/>
    <mergeCell ref="D793:F793"/>
    <mergeCell ref="D794:F794"/>
    <mergeCell ref="D795:F795"/>
    <mergeCell ref="D796:F796"/>
    <mergeCell ref="D797:F797"/>
    <mergeCell ref="D798:F798"/>
    <mergeCell ref="A799:E799"/>
    <mergeCell ref="G799:I799"/>
    <mergeCell ref="A800:E800"/>
    <mergeCell ref="G800:I800"/>
    <mergeCell ref="A801:E801"/>
    <mergeCell ref="G801:I801"/>
    <mergeCell ref="D802:I802"/>
    <mergeCell ref="D803:F803"/>
    <mergeCell ref="D804:F804"/>
    <mergeCell ref="D805:F805"/>
    <mergeCell ref="D806:F806"/>
    <mergeCell ref="D807:F807"/>
    <mergeCell ref="A808:E808"/>
    <mergeCell ref="G808:I808"/>
    <mergeCell ref="A809:E809"/>
    <mergeCell ref="G809:I809"/>
    <mergeCell ref="A810:E810"/>
    <mergeCell ref="G810:I810"/>
    <mergeCell ref="D811:I811"/>
    <mergeCell ref="D812:F812"/>
    <mergeCell ref="D813:F813"/>
    <mergeCell ref="D814:F814"/>
    <mergeCell ref="A815:E815"/>
    <mergeCell ref="G815:I815"/>
    <mergeCell ref="A816:E816"/>
    <mergeCell ref="G816:I816"/>
    <mergeCell ref="D764:F764"/>
    <mergeCell ref="D765:F765"/>
    <mergeCell ref="D766:F766"/>
    <mergeCell ref="D767:F767"/>
    <mergeCell ref="D768:F768"/>
    <mergeCell ref="D769:F769"/>
    <mergeCell ref="D770:F770"/>
    <mergeCell ref="D771:F771"/>
    <mergeCell ref="D772:F772"/>
    <mergeCell ref="D773:F773"/>
    <mergeCell ref="D774:F774"/>
    <mergeCell ref="D775:F775"/>
    <mergeCell ref="D776:F776"/>
    <mergeCell ref="D777:F777"/>
    <mergeCell ref="A778:E778"/>
    <mergeCell ref="G778:I778"/>
    <mergeCell ref="A779:E779"/>
    <mergeCell ref="G779:I779"/>
    <mergeCell ref="A780:E780"/>
    <mergeCell ref="G780:I780"/>
    <mergeCell ref="D781:I781"/>
    <mergeCell ref="D782:F782"/>
    <mergeCell ref="D783:F783"/>
    <mergeCell ref="D784:F784"/>
    <mergeCell ref="D785:F785"/>
    <mergeCell ref="D786:F786"/>
    <mergeCell ref="D787:F787"/>
    <mergeCell ref="D788:F788"/>
    <mergeCell ref="A789:E789"/>
    <mergeCell ref="G789:I789"/>
    <mergeCell ref="A790:E790"/>
    <mergeCell ref="G790:I790"/>
    <mergeCell ref="A791:E791"/>
    <mergeCell ref="G791:I791"/>
    <mergeCell ref="D730:F730"/>
    <mergeCell ref="D731:F731"/>
    <mergeCell ref="D732:F732"/>
    <mergeCell ref="D733:F733"/>
    <mergeCell ref="D734:F734"/>
    <mergeCell ref="D735:F735"/>
    <mergeCell ref="D736:F736"/>
    <mergeCell ref="D737:F737"/>
    <mergeCell ref="D738:F738"/>
    <mergeCell ref="D739:F739"/>
    <mergeCell ref="D740:F740"/>
    <mergeCell ref="D741:F741"/>
    <mergeCell ref="D742:F742"/>
    <mergeCell ref="A744:J744"/>
    <mergeCell ref="A745:J745"/>
    <mergeCell ref="A746:J746"/>
    <mergeCell ref="A748:J748"/>
    <mergeCell ref="B749:H749"/>
    <mergeCell ref="B750:H750"/>
    <mergeCell ref="B751:H751"/>
    <mergeCell ref="I751:J751"/>
    <mergeCell ref="A752:A756"/>
    <mergeCell ref="B752:H755"/>
    <mergeCell ref="I754:J754"/>
    <mergeCell ref="B756:D756"/>
    <mergeCell ref="E756:H756"/>
    <mergeCell ref="B757:J757"/>
    <mergeCell ref="D758:F758"/>
    <mergeCell ref="D759:F759"/>
    <mergeCell ref="D760:F760"/>
    <mergeCell ref="D761:F761"/>
    <mergeCell ref="D762:F762"/>
    <mergeCell ref="D763:F763"/>
    <mergeCell ref="D697:F697"/>
    <mergeCell ref="D698:F698"/>
    <mergeCell ref="D699:F699"/>
    <mergeCell ref="D700:F700"/>
    <mergeCell ref="D701:F701"/>
    <mergeCell ref="D702:F702"/>
    <mergeCell ref="D703:F703"/>
    <mergeCell ref="D704:F704"/>
    <mergeCell ref="D705:F705"/>
    <mergeCell ref="D706:F706"/>
    <mergeCell ref="D707:F707"/>
    <mergeCell ref="D708:F708"/>
    <mergeCell ref="D709:F709"/>
    <mergeCell ref="D710:F710"/>
    <mergeCell ref="D711:F711"/>
    <mergeCell ref="D712:F712"/>
    <mergeCell ref="D713:F713"/>
    <mergeCell ref="D714:F714"/>
    <mergeCell ref="D715:F715"/>
    <mergeCell ref="D716:F716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726:F726"/>
    <mergeCell ref="D727:F727"/>
    <mergeCell ref="D728:F728"/>
    <mergeCell ref="D729:F729"/>
    <mergeCell ref="D663:F663"/>
    <mergeCell ref="D664:F664"/>
    <mergeCell ref="D665:F665"/>
    <mergeCell ref="D666:F666"/>
    <mergeCell ref="D667:F667"/>
    <mergeCell ref="D668:F668"/>
    <mergeCell ref="D669:F669"/>
    <mergeCell ref="D670:F670"/>
    <mergeCell ref="D671:F671"/>
    <mergeCell ref="D672:F672"/>
    <mergeCell ref="D673:F673"/>
    <mergeCell ref="D674:F674"/>
    <mergeCell ref="D675:F675"/>
    <mergeCell ref="D676:F676"/>
    <mergeCell ref="D677:F677"/>
    <mergeCell ref="D678:F678"/>
    <mergeCell ref="D679:F679"/>
    <mergeCell ref="A681:J681"/>
    <mergeCell ref="A682:J682"/>
    <mergeCell ref="A683:J683"/>
    <mergeCell ref="A685:J685"/>
    <mergeCell ref="B686:H686"/>
    <mergeCell ref="B687:H687"/>
    <mergeCell ref="B688:H688"/>
    <mergeCell ref="I688:J688"/>
    <mergeCell ref="A689:A693"/>
    <mergeCell ref="B689:H692"/>
    <mergeCell ref="I691:J691"/>
    <mergeCell ref="B693:D693"/>
    <mergeCell ref="E693:H693"/>
    <mergeCell ref="B694:J694"/>
    <mergeCell ref="D695:F695"/>
    <mergeCell ref="D696:F696"/>
    <mergeCell ref="D633:F633"/>
    <mergeCell ref="A634:E634"/>
    <mergeCell ref="G634:I634"/>
    <mergeCell ref="A635:E635"/>
    <mergeCell ref="G635:I635"/>
    <mergeCell ref="A636:E636"/>
    <mergeCell ref="G636:I636"/>
    <mergeCell ref="D637:I637"/>
    <mergeCell ref="D638:F638"/>
    <mergeCell ref="D639:F639"/>
    <mergeCell ref="D640:F640"/>
    <mergeCell ref="D641:F641"/>
    <mergeCell ref="D642:F642"/>
    <mergeCell ref="D643:F643"/>
    <mergeCell ref="D644:F644"/>
    <mergeCell ref="D645:F645"/>
    <mergeCell ref="D646:F646"/>
    <mergeCell ref="D647:F647"/>
    <mergeCell ref="D648:F648"/>
    <mergeCell ref="D649:F649"/>
    <mergeCell ref="D650:F650"/>
    <mergeCell ref="D651:F651"/>
    <mergeCell ref="D652:F652"/>
    <mergeCell ref="D653:F653"/>
    <mergeCell ref="D654:F654"/>
    <mergeCell ref="D655:F655"/>
    <mergeCell ref="D656:F656"/>
    <mergeCell ref="D657:F657"/>
    <mergeCell ref="D658:F658"/>
    <mergeCell ref="D659:F659"/>
    <mergeCell ref="D660:F660"/>
    <mergeCell ref="D661:F661"/>
    <mergeCell ref="D662:F662"/>
    <mergeCell ref="D599:F599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0:F610"/>
    <mergeCell ref="D611:F611"/>
    <mergeCell ref="D612:F612"/>
    <mergeCell ref="D613:F613"/>
    <mergeCell ref="A615:J615"/>
    <mergeCell ref="A616:J616"/>
    <mergeCell ref="A617:J617"/>
    <mergeCell ref="A619:J619"/>
    <mergeCell ref="B620:H620"/>
    <mergeCell ref="B621:H621"/>
    <mergeCell ref="B622:H622"/>
    <mergeCell ref="I622:J622"/>
    <mergeCell ref="A623:A627"/>
    <mergeCell ref="B623:H626"/>
    <mergeCell ref="I625:J625"/>
    <mergeCell ref="B627:D627"/>
    <mergeCell ref="E627:H627"/>
    <mergeCell ref="B628:J628"/>
    <mergeCell ref="D629:F629"/>
    <mergeCell ref="D630:F630"/>
    <mergeCell ref="D631:F631"/>
    <mergeCell ref="D632:F632"/>
    <mergeCell ref="D566:F566"/>
    <mergeCell ref="D567:F567"/>
    <mergeCell ref="D568:F568"/>
    <mergeCell ref="D569:F569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0:F580"/>
    <mergeCell ref="D581:F581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98:F598"/>
    <mergeCell ref="D535:F535"/>
    <mergeCell ref="D536:F536"/>
    <mergeCell ref="D537:F537"/>
    <mergeCell ref="D538:F538"/>
    <mergeCell ref="D539:F539"/>
    <mergeCell ref="D540:F540"/>
    <mergeCell ref="D541:F541"/>
    <mergeCell ref="A542:E542"/>
    <mergeCell ref="G542:I542"/>
    <mergeCell ref="A543:E543"/>
    <mergeCell ref="G543:I543"/>
    <mergeCell ref="A544:E544"/>
    <mergeCell ref="G544:I544"/>
    <mergeCell ref="D545:I545"/>
    <mergeCell ref="D546:F546"/>
    <mergeCell ref="D547:F547"/>
    <mergeCell ref="D548:F548"/>
    <mergeCell ref="D549:F549"/>
    <mergeCell ref="A551:J551"/>
    <mergeCell ref="A552:J552"/>
    <mergeCell ref="A553:J553"/>
    <mergeCell ref="A555:J555"/>
    <mergeCell ref="B556:H556"/>
    <mergeCell ref="B557:H557"/>
    <mergeCell ref="B558:H558"/>
    <mergeCell ref="I558:J558"/>
    <mergeCell ref="A559:A563"/>
    <mergeCell ref="B559:H562"/>
    <mergeCell ref="I561:J561"/>
    <mergeCell ref="B563:D563"/>
    <mergeCell ref="E563:H563"/>
    <mergeCell ref="B564:J564"/>
    <mergeCell ref="D565:F565"/>
    <mergeCell ref="D502:F502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1:F531"/>
    <mergeCell ref="D532:F532"/>
    <mergeCell ref="D533:F533"/>
    <mergeCell ref="D534:F534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A485:J485"/>
    <mergeCell ref="A486:J486"/>
    <mergeCell ref="A487:J487"/>
    <mergeCell ref="A489:J489"/>
    <mergeCell ref="B490:H490"/>
    <mergeCell ref="B491:H491"/>
    <mergeCell ref="B492:H492"/>
    <mergeCell ref="I492:J492"/>
    <mergeCell ref="A493:A497"/>
    <mergeCell ref="B493:H496"/>
    <mergeCell ref="I495:J495"/>
    <mergeCell ref="B497:D497"/>
    <mergeCell ref="E497:H497"/>
    <mergeCell ref="B498:J498"/>
    <mergeCell ref="D499:F499"/>
    <mergeCell ref="D500:F500"/>
    <mergeCell ref="D501:F501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A419:J419"/>
    <mergeCell ref="A420:J420"/>
    <mergeCell ref="A421:J421"/>
    <mergeCell ref="A423:J423"/>
    <mergeCell ref="B424:H424"/>
    <mergeCell ref="B425:H425"/>
    <mergeCell ref="B426:H426"/>
    <mergeCell ref="I426:J426"/>
    <mergeCell ref="A427:A431"/>
    <mergeCell ref="B427:H430"/>
    <mergeCell ref="I429:J429"/>
    <mergeCell ref="B431:D431"/>
    <mergeCell ref="E431:H431"/>
    <mergeCell ref="B432:J432"/>
    <mergeCell ref="D433:F433"/>
    <mergeCell ref="D434:F434"/>
    <mergeCell ref="B368:J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336:F336"/>
    <mergeCell ref="D337:F337"/>
    <mergeCell ref="D338:F338"/>
    <mergeCell ref="D339:F339"/>
    <mergeCell ref="D340:F340"/>
    <mergeCell ref="D341:F341"/>
    <mergeCell ref="D342:F342"/>
    <mergeCell ref="A343:E343"/>
    <mergeCell ref="G343:I343"/>
    <mergeCell ref="A344:E344"/>
    <mergeCell ref="G344:I344"/>
    <mergeCell ref="A345:E345"/>
    <mergeCell ref="G345:I345"/>
    <mergeCell ref="D346:I346"/>
    <mergeCell ref="D347:F347"/>
    <mergeCell ref="D348:F348"/>
    <mergeCell ref="D349:F349"/>
    <mergeCell ref="D350:F350"/>
    <mergeCell ref="D351:F351"/>
    <mergeCell ref="D352:F352"/>
    <mergeCell ref="D353:F353"/>
    <mergeCell ref="A355:J355"/>
    <mergeCell ref="A356:J356"/>
    <mergeCell ref="A357:J357"/>
    <mergeCell ref="A359:J359"/>
    <mergeCell ref="B360:H360"/>
    <mergeCell ref="B361:H361"/>
    <mergeCell ref="B362:H362"/>
    <mergeCell ref="I362:J362"/>
    <mergeCell ref="A363:A367"/>
    <mergeCell ref="B363:H366"/>
    <mergeCell ref="I365:J365"/>
    <mergeCell ref="B367:D367"/>
    <mergeCell ref="E367:H367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A289:J289"/>
    <mergeCell ref="A290:J290"/>
    <mergeCell ref="A291:J291"/>
    <mergeCell ref="A293:J293"/>
    <mergeCell ref="B294:H294"/>
    <mergeCell ref="B295:H295"/>
    <mergeCell ref="B296:H296"/>
    <mergeCell ref="I296:J296"/>
    <mergeCell ref="A297:A301"/>
    <mergeCell ref="B297:H300"/>
    <mergeCell ref="I299:J299"/>
    <mergeCell ref="B301:D301"/>
    <mergeCell ref="E301:H301"/>
    <mergeCell ref="B302:J302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A221:J221"/>
    <mergeCell ref="A222:J222"/>
    <mergeCell ref="A223:J223"/>
    <mergeCell ref="A225:J225"/>
    <mergeCell ref="B226:H226"/>
    <mergeCell ref="B227:H227"/>
    <mergeCell ref="B228:H228"/>
    <mergeCell ref="I228:J228"/>
    <mergeCell ref="A229:A233"/>
    <mergeCell ref="B229:H232"/>
    <mergeCell ref="I231:J231"/>
    <mergeCell ref="B233:D233"/>
    <mergeCell ref="E233:H233"/>
    <mergeCell ref="B234:J234"/>
    <mergeCell ref="D235:F235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A150:E150"/>
    <mergeCell ref="G150:I150"/>
    <mergeCell ref="A151:E151"/>
    <mergeCell ref="G151:I151"/>
    <mergeCell ref="A152:E152"/>
    <mergeCell ref="G152:I152"/>
    <mergeCell ref="D153:I153"/>
    <mergeCell ref="A155:J155"/>
    <mergeCell ref="A156:J156"/>
    <mergeCell ref="A157:J157"/>
    <mergeCell ref="A159:J159"/>
    <mergeCell ref="B160:H160"/>
    <mergeCell ref="B161:H161"/>
    <mergeCell ref="B162:H162"/>
    <mergeCell ref="I162:J162"/>
    <mergeCell ref="A163:A167"/>
    <mergeCell ref="B163:H166"/>
    <mergeCell ref="I165:J165"/>
    <mergeCell ref="B167:D167"/>
    <mergeCell ref="E167:H167"/>
    <mergeCell ref="B168:J168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A126:E126"/>
    <mergeCell ref="G126:I126"/>
    <mergeCell ref="A127:E127"/>
    <mergeCell ref="G127:I127"/>
    <mergeCell ref="A128:E128"/>
    <mergeCell ref="G128:I128"/>
    <mergeCell ref="D129:I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A78:J78"/>
    <mergeCell ref="A79:J79"/>
    <mergeCell ref="A81:J81"/>
    <mergeCell ref="B82:H82"/>
    <mergeCell ref="B83:H83"/>
    <mergeCell ref="B84:H84"/>
    <mergeCell ref="I84:J84"/>
    <mergeCell ref="A85:A89"/>
    <mergeCell ref="B85:H88"/>
    <mergeCell ref="I87:J87"/>
    <mergeCell ref="B89:D89"/>
    <mergeCell ref="E89:H89"/>
    <mergeCell ref="B90:J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A102:E102"/>
    <mergeCell ref="G102:I102"/>
    <mergeCell ref="A103:E103"/>
    <mergeCell ref="G103:I103"/>
    <mergeCell ref="A104:E104"/>
    <mergeCell ref="G104:I104"/>
    <mergeCell ref="D105:I105"/>
    <mergeCell ref="D106:F106"/>
    <mergeCell ref="D107:F107"/>
    <mergeCell ref="A51:E51"/>
    <mergeCell ref="G51:I51"/>
    <mergeCell ref="D52:I52"/>
    <mergeCell ref="D53:F53"/>
    <mergeCell ref="D54:F54"/>
    <mergeCell ref="D55:F55"/>
    <mergeCell ref="D56:F56"/>
    <mergeCell ref="D57:F57"/>
    <mergeCell ref="D58:F58"/>
    <mergeCell ref="A59:E59"/>
    <mergeCell ref="G59:I59"/>
    <mergeCell ref="A60:E60"/>
    <mergeCell ref="G60:I60"/>
    <mergeCell ref="A61:E61"/>
    <mergeCell ref="G61:I61"/>
    <mergeCell ref="D62:I62"/>
    <mergeCell ref="D63:F63"/>
    <mergeCell ref="D64:F64"/>
    <mergeCell ref="D65:F65"/>
    <mergeCell ref="D66:F66"/>
    <mergeCell ref="D67:F67"/>
    <mergeCell ref="D68:F68"/>
    <mergeCell ref="A69:E69"/>
    <mergeCell ref="G69:I69"/>
    <mergeCell ref="A70:E70"/>
    <mergeCell ref="G70:I70"/>
    <mergeCell ref="A71:E71"/>
    <mergeCell ref="G71:I71"/>
    <mergeCell ref="D72:I72"/>
    <mergeCell ref="D73:F73"/>
    <mergeCell ref="D74:F74"/>
    <mergeCell ref="D75:F75"/>
    <mergeCell ref="A77:J77"/>
    <mergeCell ref="D28:F28"/>
    <mergeCell ref="D29:F29"/>
    <mergeCell ref="D30:F30"/>
    <mergeCell ref="A31:E31"/>
    <mergeCell ref="G31:I31"/>
    <mergeCell ref="A32:E32"/>
    <mergeCell ref="G32:I32"/>
    <mergeCell ref="A33:E33"/>
    <mergeCell ref="G33:I33"/>
    <mergeCell ref="D34:I34"/>
    <mergeCell ref="D35:F35"/>
    <mergeCell ref="D36:F36"/>
    <mergeCell ref="A37:E37"/>
    <mergeCell ref="G37:I37"/>
    <mergeCell ref="A38:E38"/>
    <mergeCell ref="G38:I38"/>
    <mergeCell ref="A39:E39"/>
    <mergeCell ref="G39:I39"/>
    <mergeCell ref="D40:I40"/>
    <mergeCell ref="D41:F41"/>
    <mergeCell ref="D42:F42"/>
    <mergeCell ref="A43:E43"/>
    <mergeCell ref="G43:I43"/>
    <mergeCell ref="A44:E44"/>
    <mergeCell ref="G44:I44"/>
    <mergeCell ref="A45:E45"/>
    <mergeCell ref="G45:I45"/>
    <mergeCell ref="D46:I46"/>
    <mergeCell ref="D47:F47"/>
    <mergeCell ref="D48:F48"/>
    <mergeCell ref="A49:E49"/>
    <mergeCell ref="G49:I49"/>
    <mergeCell ref="A50:E50"/>
    <mergeCell ref="G50:I50"/>
    <mergeCell ref="A2:J2"/>
    <mergeCell ref="B3:H3"/>
    <mergeCell ref="B4:H4"/>
    <mergeCell ref="B5:H5"/>
    <mergeCell ref="I5:J5"/>
    <mergeCell ref="A6:A10"/>
    <mergeCell ref="B6:H9"/>
    <mergeCell ref="I8:J8"/>
    <mergeCell ref="B10:D10"/>
    <mergeCell ref="E10:H10"/>
    <mergeCell ref="B11:J11"/>
    <mergeCell ref="D12:I12"/>
    <mergeCell ref="D13:F13"/>
    <mergeCell ref="D14:F14"/>
    <mergeCell ref="A15:E15"/>
    <mergeCell ref="G15:I15"/>
    <mergeCell ref="A16:E16"/>
    <mergeCell ref="G16:I16"/>
    <mergeCell ref="A17:E17"/>
    <mergeCell ref="G17:I17"/>
    <mergeCell ref="D18:I18"/>
    <mergeCell ref="D19:F19"/>
    <mergeCell ref="D20:F20"/>
    <mergeCell ref="A21:E21"/>
    <mergeCell ref="G21:I21"/>
    <mergeCell ref="A22:E22"/>
    <mergeCell ref="G22:I22"/>
    <mergeCell ref="A23:E23"/>
    <mergeCell ref="G23:I23"/>
    <mergeCell ref="D24:I24"/>
    <mergeCell ref="D25:F25"/>
    <mergeCell ref="D26:F26"/>
    <mergeCell ref="D27:F27"/>
  </mergeCells>
  <pageMargins left="0.39" right="0.39" top="0.39" bottom="0.39" header="0.4921259845" footer="0.4921259845"/>
  <pageSetup paperSize="9" scale="69" fitToHeight="0" orientation="portrait" r:id="rId1"/>
  <rowBreaks count="112" manualBreakCount="112">
    <brk id="79" max="16383" man="1"/>
    <brk id="157" max="16383" man="1"/>
    <brk id="223" max="16383" man="1"/>
    <brk id="291" max="16383" man="1"/>
    <brk id="357" max="16383" man="1"/>
    <brk id="421" max="16383" man="1"/>
    <brk id="487" max="16383" man="1"/>
    <brk id="553" max="16383" man="1"/>
    <brk id="617" max="16383" man="1"/>
    <brk id="683" max="16383" man="1"/>
    <brk id="746" max="16383" man="1"/>
    <brk id="822" max="16383" man="1"/>
    <brk id="894" max="16383" man="1"/>
    <brk id="966" max="16383" man="1"/>
    <brk id="1041" max="16383" man="1"/>
    <brk id="1114" max="16383" man="1"/>
    <brk id="1188" max="16383" man="1"/>
    <brk id="1261" max="16383" man="1"/>
    <brk id="1333" max="16383" man="1"/>
    <brk id="1406" max="16383" man="1"/>
    <brk id="1479" max="16383" man="1"/>
    <brk id="1553" max="16383" man="1"/>
    <brk id="1629" max="16383" man="1"/>
    <brk id="1699" max="16383" man="1"/>
    <brk id="1775" max="16383" man="1"/>
    <brk id="1844" max="16383" man="1"/>
    <brk id="1919" max="16383" man="1"/>
    <brk id="1993" max="16383" man="1"/>
    <brk id="2063" max="16383" man="1"/>
    <brk id="2130" max="16383" man="1"/>
    <brk id="2204" max="16383" man="1"/>
    <brk id="2278" max="16383" man="1"/>
    <brk id="2355" max="16383" man="1"/>
    <brk id="2429" max="16383" man="1"/>
    <brk id="2503" max="16383" man="1"/>
    <brk id="2578" max="16383" man="1"/>
    <brk id="2652" max="16383" man="1"/>
    <brk id="2725" max="16383" man="1"/>
    <brk id="2797" max="16383" man="1"/>
    <brk id="2871" max="16383" man="1"/>
    <brk id="2944" max="16383" man="1"/>
    <brk id="3020" max="16383" man="1"/>
    <brk id="3097" max="16383" man="1"/>
    <brk id="3174" max="16383" man="1"/>
    <brk id="3253" max="16383" man="1"/>
    <brk id="3329" max="16383" man="1"/>
    <brk id="3402" max="16383" man="1"/>
    <brk id="3479" max="16383" man="1"/>
    <brk id="3555" max="16383" man="1"/>
    <brk id="3632" max="16383" man="1"/>
    <brk id="3707" max="16383" man="1"/>
    <brk id="3785" max="16383" man="1"/>
    <brk id="3864" max="16383" man="1"/>
    <brk id="3941" max="16383" man="1"/>
    <brk id="4020" max="16383" man="1"/>
    <brk id="4096" max="16383" man="1"/>
    <brk id="4173" max="16383" man="1"/>
    <brk id="4252" max="16383" man="1"/>
    <brk id="4327" max="16383" man="1"/>
    <brk id="4405" max="16383" man="1"/>
    <brk id="4481" max="16383" man="1"/>
    <brk id="4557" max="16383" man="1"/>
    <brk id="4632" max="16383" man="1"/>
    <brk id="4710" max="16383" man="1"/>
    <brk id="4789" max="16383" man="1"/>
    <brk id="4865" max="16383" man="1"/>
    <brk id="4940" max="16383" man="1"/>
    <brk id="5017" max="16383" man="1"/>
    <brk id="5091" max="16383" man="1"/>
    <brk id="5170" max="16383" man="1"/>
    <brk id="5247" max="16383" man="1"/>
    <brk id="5323" max="16383" man="1"/>
    <brk id="5402" max="16383" man="1"/>
    <brk id="5479" max="16383" man="1"/>
    <brk id="5551" max="16383" man="1"/>
    <brk id="5628" max="16383" man="1"/>
    <brk id="5708" max="16383" man="1"/>
    <brk id="5783" max="16383" man="1"/>
    <brk id="5859" max="16383" man="1"/>
    <brk id="5935" max="16383" man="1"/>
    <brk id="6011" max="16383" man="1"/>
    <brk id="6090" max="16383" man="1"/>
    <brk id="6169" max="16383" man="1"/>
    <brk id="6248" max="16383" man="1"/>
    <brk id="6325" max="16383" man="1"/>
    <brk id="6405" max="16383" man="1"/>
    <brk id="6479" max="16383" man="1"/>
    <brk id="6553" max="16383" man="1"/>
    <brk id="6628" max="16383" man="1"/>
    <brk id="6708" max="16383" man="1"/>
    <brk id="6787" max="16383" man="1"/>
    <brk id="6867" max="16383" man="1"/>
    <brk id="6945" max="16383" man="1"/>
    <brk id="7023" max="16383" man="1"/>
    <brk id="7095" max="16383" man="1"/>
    <brk id="7168" max="16383" man="1"/>
    <brk id="7244" max="16383" man="1"/>
    <brk id="7323" max="16383" man="1"/>
    <brk id="7402" max="16383" man="1"/>
    <brk id="7478" max="16383" man="1"/>
    <brk id="7555" max="16383" man="1"/>
    <brk id="7632" max="16383" man="1"/>
    <brk id="7708" max="16383" man="1"/>
    <brk id="7785" max="16383" man="1"/>
    <brk id="7864" max="16383" man="1"/>
    <brk id="7943" max="16383" man="1"/>
    <brk id="8021" max="16383" man="1"/>
    <brk id="8100" max="16383" man="1"/>
    <brk id="8172" max="16383" man="1"/>
    <brk id="8247" max="16383" man="1"/>
    <brk id="8322" max="16383" man="1"/>
    <brk id="83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DE06-B510-45ED-B7C8-061D52D49A64}">
  <dimension ref="A1:R165"/>
  <sheetViews>
    <sheetView view="pageBreakPreview" zoomScale="70" zoomScaleNormal="70" zoomScaleSheetLayoutView="70" workbookViewId="0">
      <selection activeCell="I4" sqref="I4"/>
    </sheetView>
  </sheetViews>
  <sheetFormatPr defaultColWidth="5.59765625" defaultRowHeight="13.5" x14ac:dyDescent="0.2"/>
  <cols>
    <col min="1" max="1" width="7.69921875" style="14" customWidth="1"/>
    <col min="2" max="2" width="46.5" style="14" customWidth="1"/>
    <col min="3" max="3" width="16.69921875" style="14" bestFit="1" customWidth="1"/>
    <col min="4" max="5" width="12" style="14" customWidth="1"/>
    <col min="6" max="6" width="14.09765625" style="14" customWidth="1"/>
    <col min="7" max="14" width="12" style="14" customWidth="1"/>
    <col min="15" max="15" width="14.09765625" style="14" bestFit="1" customWidth="1"/>
    <col min="16" max="16" width="10.69921875" style="14" customWidth="1"/>
    <col min="17" max="17" width="1.09765625" style="14" customWidth="1"/>
    <col min="18" max="18" width="10" style="14" hidden="1" customWidth="1"/>
    <col min="19" max="16384" width="5.59765625" style="14"/>
  </cols>
  <sheetData>
    <row r="1" spans="1:16" ht="76.5" customHeight="1" x14ac:dyDescent="0.2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">
      <c r="A2" s="52"/>
      <c r="B2" s="16"/>
      <c r="C2" s="16"/>
      <c r="D2" s="16"/>
      <c r="E2" s="16"/>
      <c r="F2" s="16"/>
      <c r="G2" s="17"/>
      <c r="H2" s="17"/>
      <c r="I2" s="17"/>
      <c r="J2" s="17"/>
      <c r="K2" s="17"/>
      <c r="L2" s="17"/>
      <c r="M2" s="17"/>
      <c r="N2" s="17"/>
      <c r="O2" s="17"/>
      <c r="P2" s="16"/>
    </row>
    <row r="3" spans="1:16" x14ac:dyDescent="0.2">
      <c r="A3" s="53" t="s">
        <v>80</v>
      </c>
      <c r="C3" s="53" t="s">
        <v>81</v>
      </c>
      <c r="D3" s="18"/>
      <c r="F3" s="53" t="s">
        <v>78</v>
      </c>
      <c r="I3" s="53" t="s">
        <v>79</v>
      </c>
    </row>
    <row r="4" spans="1:16" x14ac:dyDescent="0.2">
      <c r="A4" s="181" t="str">
        <f>'ORÇAMENTO RESUMIDO'!A7</f>
        <v>AOKI &amp; SOUZA ENGENHARIA LTDA</v>
      </c>
      <c r="B4" s="55"/>
      <c r="C4" s="54" t="str">
        <f>'ORÇAMENTO RESUMIDO'!C7</f>
        <v>21.250.517/0001-09</v>
      </c>
      <c r="D4" s="56"/>
      <c r="F4" s="173" t="str">
        <f>'ORÇAMENTO RESUMIDO'!A3</f>
        <v>2024.1502.001 – PMO</v>
      </c>
      <c r="G4" s="56"/>
      <c r="I4" s="58" t="s">
        <v>3895</v>
      </c>
      <c r="J4" s="56"/>
    </row>
    <row r="5" spans="1:16" ht="5.0999999999999996" customHeight="1" x14ac:dyDescent="0.2">
      <c r="O5" s="17"/>
      <c r="P5" s="16"/>
    </row>
    <row r="6" spans="1:16" x14ac:dyDescent="0.2">
      <c r="F6" s="57" t="s">
        <v>93</v>
      </c>
      <c r="I6" s="57" t="s">
        <v>27</v>
      </c>
      <c r="J6" s="57" t="s">
        <v>27</v>
      </c>
      <c r="O6" s="17"/>
      <c r="P6" s="16"/>
    </row>
    <row r="7" spans="1:16" x14ac:dyDescent="0.2">
      <c r="A7" s="53" t="s">
        <v>86</v>
      </c>
      <c r="C7" s="53" t="s">
        <v>81</v>
      </c>
      <c r="D7" s="18"/>
      <c r="F7" s="53" t="s">
        <v>83</v>
      </c>
      <c r="G7" s="53" t="s">
        <v>94</v>
      </c>
      <c r="I7" s="53" t="s">
        <v>87</v>
      </c>
      <c r="J7" s="53" t="s">
        <v>95</v>
      </c>
    </row>
    <row r="8" spans="1:16" x14ac:dyDescent="0.2">
      <c r="A8" s="54" t="str">
        <f>'ORÇAMENTO RESUMIDO'!A11:B11</f>
        <v>PREFEITURA MUNICIPAL DE OURÉM</v>
      </c>
      <c r="B8" s="55"/>
      <c r="C8" s="54" t="str">
        <f>'ORÇAMENTO RESUMIDO'!C11</f>
        <v>05.149.133/0001-48</v>
      </c>
      <c r="D8" s="56"/>
      <c r="F8" s="59">
        <f>'ENCARGOS SOCIAIS'!C57</f>
        <v>1.1158392000000001</v>
      </c>
      <c r="G8" s="60">
        <f>'ENCARGOS SOCIAIS'!D57</f>
        <v>0.66339640000000011</v>
      </c>
      <c r="I8" s="59">
        <f>'BDI - PADRÃO'!C32</f>
        <v>0.22470000000000001</v>
      </c>
      <c r="J8" s="60" t="s">
        <v>156</v>
      </c>
    </row>
    <row r="9" spans="1:16" ht="5.0999999999999996" customHeight="1" x14ac:dyDescent="0.2">
      <c r="H9" s="61"/>
      <c r="I9" s="61"/>
      <c r="K9" s="61"/>
      <c r="M9" s="61"/>
      <c r="N9" s="61"/>
      <c r="O9" s="18"/>
      <c r="P9" s="18"/>
    </row>
    <row r="10" spans="1:16" x14ac:dyDescent="0.2">
      <c r="A10" s="53" t="s">
        <v>89</v>
      </c>
      <c r="I10" s="53" t="s">
        <v>90</v>
      </c>
    </row>
    <row r="11" spans="1:16" ht="39.75" customHeight="1" x14ac:dyDescent="0.2">
      <c r="A11" s="268" t="str">
        <f>'ORÇAMENTO RESUMIDO'!A14:C14</f>
        <v>CONSTRUÇÃO DE UMA CRECHE DO PROGRAMA CRECHES POR TODO O PARÁ, NO MUNICÍPIO DE OURÉM/PA</v>
      </c>
      <c r="B11" s="269"/>
      <c r="C11" s="269"/>
      <c r="D11" s="269"/>
      <c r="E11" s="269"/>
      <c r="F11" s="269"/>
      <c r="G11" s="270"/>
      <c r="I11" s="243">
        <f>'ORÇAMENTO RESUMIDO'!D14</f>
        <v>5561901.1900000004</v>
      </c>
      <c r="J11" s="244"/>
    </row>
    <row r="12" spans="1:16" ht="31.5" customHeight="1" x14ac:dyDescent="0.2">
      <c r="A12" s="19" t="s">
        <v>96</v>
      </c>
      <c r="B12" s="13"/>
      <c r="C12" s="13"/>
      <c r="D12" s="13"/>
      <c r="E12" s="13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13"/>
    </row>
    <row r="13" spans="1:16" ht="13.5" customHeight="1" x14ac:dyDescent="0.2">
      <c r="A13" s="250" t="s">
        <v>97</v>
      </c>
      <c r="B13" s="252" t="s">
        <v>98</v>
      </c>
      <c r="C13" s="252" t="s">
        <v>99</v>
      </c>
      <c r="D13" s="262" t="s">
        <v>28</v>
      </c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4"/>
      <c r="P13" s="21" t="s">
        <v>100</v>
      </c>
    </row>
    <row r="14" spans="1:16" ht="13.5" customHeight="1" x14ac:dyDescent="0.2">
      <c r="A14" s="251"/>
      <c r="B14" s="253"/>
      <c r="C14" s="253"/>
      <c r="D14" s="21" t="s">
        <v>1358</v>
      </c>
      <c r="E14" s="21" t="s">
        <v>1359</v>
      </c>
      <c r="F14" s="21" t="s">
        <v>1360</v>
      </c>
      <c r="G14" s="21" t="s">
        <v>1361</v>
      </c>
      <c r="H14" s="21" t="s">
        <v>1362</v>
      </c>
      <c r="I14" s="21" t="s">
        <v>1363</v>
      </c>
      <c r="J14" s="21" t="s">
        <v>1364</v>
      </c>
      <c r="K14" s="21" t="s">
        <v>1365</v>
      </c>
      <c r="L14" s="21" t="s">
        <v>1366</v>
      </c>
      <c r="M14" s="21" t="s">
        <v>1367</v>
      </c>
      <c r="N14" s="21" t="s">
        <v>1368</v>
      </c>
      <c r="O14" s="21" t="s">
        <v>1369</v>
      </c>
      <c r="P14" s="116"/>
    </row>
    <row r="15" spans="1:16" ht="12" hidden="1" customHeight="1" x14ac:dyDescent="0.2">
      <c r="A15" s="245" t="s">
        <v>101</v>
      </c>
      <c r="B15" s="247"/>
      <c r="C15" s="26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26"/>
    </row>
    <row r="16" spans="1:16" ht="5.0999999999999996" hidden="1" customHeight="1" x14ac:dyDescent="0.2">
      <c r="A16" s="246"/>
      <c r="B16" s="248"/>
      <c r="C16" s="27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7"/>
    </row>
    <row r="17" spans="1:18" ht="12" hidden="1" customHeight="1" x14ac:dyDescent="0.2">
      <c r="A17" s="246"/>
      <c r="B17" s="249"/>
      <c r="C17" s="28"/>
      <c r="D17" s="25" t="str">
        <f t="shared" ref="D17" si="0">IF(D15="","",ROUND(D15*C17,4))</f>
        <v/>
      </c>
      <c r="E17" s="25" t="str">
        <f t="shared" ref="E17" si="1">IF(E15="","",ROUND(E15*D17,4))</f>
        <v/>
      </c>
      <c r="F17" s="25" t="str">
        <f t="shared" ref="F17" si="2">IF(F15="","",ROUND(F15*E17,4))</f>
        <v/>
      </c>
      <c r="G17" s="25" t="str">
        <f t="shared" ref="G17" si="3">IF(G15="","",ROUND(G15*F17,4))</f>
        <v/>
      </c>
      <c r="H17" s="25" t="str">
        <f t="shared" ref="H17" si="4">IF(H15="","",ROUND(H15*G17,4))</f>
        <v/>
      </c>
      <c r="I17" s="25" t="str">
        <f t="shared" ref="I17" si="5">IF(I15="","",ROUND(I15*H17,4))</f>
        <v/>
      </c>
      <c r="J17" s="25" t="str">
        <f t="shared" ref="J17" si="6">IF(J15="","",ROUND(J15*I17,4))</f>
        <v/>
      </c>
      <c r="K17" s="25" t="str">
        <f t="shared" ref="K17" si="7">IF(K15="","",ROUND(K15*J17,4))</f>
        <v/>
      </c>
      <c r="L17" s="25" t="str">
        <f t="shared" ref="L17" si="8">IF(L15="","",ROUND(L15*K17,4))</f>
        <v/>
      </c>
      <c r="M17" s="25" t="str">
        <f t="shared" ref="M17" si="9">IF(M15="","",ROUND(M15*L17,4))</f>
        <v/>
      </c>
      <c r="N17" s="25" t="str">
        <f t="shared" ref="N17" si="10">IF(N15="","",ROUND(N15*M17,4))</f>
        <v/>
      </c>
      <c r="O17" s="25" t="str">
        <f>IF(O15="","",ROUND(O15*#REF!,4))</f>
        <v/>
      </c>
      <c r="P17" s="28"/>
    </row>
    <row r="18" spans="1:18" ht="12" customHeight="1" x14ac:dyDescent="0.2">
      <c r="A18" s="254">
        <v>1</v>
      </c>
      <c r="B18" s="256" t="str">
        <f>VLOOKUP(A18,ANALÍTICO!$A$18:$I$713,4,0)</f>
        <v>ADMINISTRAÇÃO DA OBRA</v>
      </c>
      <c r="C18" s="259">
        <f>VLOOKUP(A18,ANALÍTICO!$A$18:$I$713,9,0)</f>
        <v>498592.67999999993</v>
      </c>
      <c r="D18" s="115">
        <v>4.1599999999999998E-2</v>
      </c>
      <c r="E18" s="115">
        <v>8.3299999999999999E-2</v>
      </c>
      <c r="F18" s="115">
        <v>9.3700000000000006E-2</v>
      </c>
      <c r="G18" s="115">
        <v>9.4E-2</v>
      </c>
      <c r="H18" s="115">
        <v>9.4E-2</v>
      </c>
      <c r="I18" s="115">
        <v>0.10349999999999999</v>
      </c>
      <c r="J18" s="115">
        <v>9.4E-2</v>
      </c>
      <c r="K18" s="115">
        <v>9.4E-2</v>
      </c>
      <c r="L18" s="115">
        <v>9.3700000000000006E-2</v>
      </c>
      <c r="M18" s="115">
        <v>8.3299999999999999E-2</v>
      </c>
      <c r="N18" s="115">
        <v>8.3299999999999999E-2</v>
      </c>
      <c r="O18" s="115">
        <v>4.1599999999999998E-2</v>
      </c>
      <c r="P18" s="26">
        <f>SUM(D18:O18)</f>
        <v>1</v>
      </c>
    </row>
    <row r="19" spans="1:18" ht="5.0999999999999996" customHeight="1" x14ac:dyDescent="0.2">
      <c r="A19" s="255"/>
      <c r="B19" s="257"/>
      <c r="C19" s="260"/>
      <c r="D19" s="150">
        <f t="shared" ref="D19:O19" si="11">D18</f>
        <v>4.1599999999999998E-2</v>
      </c>
      <c r="E19" s="150">
        <f t="shared" si="11"/>
        <v>8.3299999999999999E-2</v>
      </c>
      <c r="F19" s="150">
        <f t="shared" si="11"/>
        <v>9.3700000000000006E-2</v>
      </c>
      <c r="G19" s="150">
        <f t="shared" si="11"/>
        <v>9.4E-2</v>
      </c>
      <c r="H19" s="150">
        <f t="shared" si="11"/>
        <v>9.4E-2</v>
      </c>
      <c r="I19" s="150">
        <f t="shared" si="11"/>
        <v>0.10349999999999999</v>
      </c>
      <c r="J19" s="150">
        <f t="shared" si="11"/>
        <v>9.4E-2</v>
      </c>
      <c r="K19" s="150">
        <f t="shared" si="11"/>
        <v>9.4E-2</v>
      </c>
      <c r="L19" s="150">
        <f t="shared" si="11"/>
        <v>9.3700000000000006E-2</v>
      </c>
      <c r="M19" s="150">
        <f t="shared" si="11"/>
        <v>8.3299999999999999E-2</v>
      </c>
      <c r="N19" s="150">
        <f t="shared" si="11"/>
        <v>8.3299999999999999E-2</v>
      </c>
      <c r="O19" s="150">
        <f t="shared" si="11"/>
        <v>4.1599999999999998E-2</v>
      </c>
      <c r="P19" s="27"/>
    </row>
    <row r="20" spans="1:18" ht="12" customHeight="1" x14ac:dyDescent="0.2">
      <c r="A20" s="255"/>
      <c r="B20" s="258"/>
      <c r="C20" s="261"/>
      <c r="D20" s="25">
        <f>IF(D18="","",D18*$C$18)</f>
        <v>20741.455487999996</v>
      </c>
      <c r="E20" s="25">
        <f t="shared" ref="E20:O20" si="12">IF(E18="","",E18*$C$18)</f>
        <v>41532.770243999992</v>
      </c>
      <c r="F20" s="25">
        <f t="shared" si="12"/>
        <v>46718.134115999994</v>
      </c>
      <c r="G20" s="25">
        <f t="shared" si="12"/>
        <v>46867.711919999994</v>
      </c>
      <c r="H20" s="25">
        <f t="shared" si="12"/>
        <v>46867.711919999994</v>
      </c>
      <c r="I20" s="25">
        <f t="shared" si="12"/>
        <v>51604.342379999987</v>
      </c>
      <c r="J20" s="25">
        <f t="shared" si="12"/>
        <v>46867.711919999994</v>
      </c>
      <c r="K20" s="25">
        <f t="shared" si="12"/>
        <v>46867.711919999994</v>
      </c>
      <c r="L20" s="25">
        <f t="shared" si="12"/>
        <v>46718.134115999994</v>
      </c>
      <c r="M20" s="25">
        <f t="shared" si="12"/>
        <v>41532.770243999992</v>
      </c>
      <c r="N20" s="25">
        <f t="shared" si="12"/>
        <v>41532.770243999992</v>
      </c>
      <c r="O20" s="25">
        <f t="shared" si="12"/>
        <v>20741.455487999996</v>
      </c>
      <c r="P20" s="28">
        <f>SUM(D20:O20)</f>
        <v>498592.67999999993</v>
      </c>
      <c r="R20" s="14" t="b">
        <f>P20=C18</f>
        <v>1</v>
      </c>
    </row>
    <row r="21" spans="1:18" ht="12" hidden="1" customHeight="1" x14ac:dyDescent="0.2">
      <c r="A21" s="254"/>
      <c r="B21" s="256" t="e">
        <f>VLOOKUP(A21,ANALÍTICO!$A$18:$I$713,4,0)</f>
        <v>#N/A</v>
      </c>
      <c r="C21" s="259" t="e">
        <f>VLOOKUP(A21,ANALÍTICO!$A$18:$I$713,9,0)</f>
        <v>#N/A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26">
        <f>SUM(D21:O21)</f>
        <v>0</v>
      </c>
    </row>
    <row r="22" spans="1:18" ht="5.0999999999999996" hidden="1" customHeight="1" x14ac:dyDescent="0.2">
      <c r="A22" s="255"/>
      <c r="B22" s="257"/>
      <c r="C22" s="26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/>
    </row>
    <row r="23" spans="1:18" ht="12" hidden="1" customHeight="1" x14ac:dyDescent="0.2">
      <c r="A23" s="255"/>
      <c r="B23" s="258"/>
      <c r="C23" s="261"/>
      <c r="D23" s="25" t="str">
        <f t="shared" ref="D23:N23" si="13">IF(D21="","",D21*C21)</f>
        <v/>
      </c>
      <c r="E23" s="25" t="str">
        <f t="shared" si="13"/>
        <v/>
      </c>
      <c r="F23" s="25" t="str">
        <f t="shared" si="13"/>
        <v/>
      </c>
      <c r="G23" s="25" t="str">
        <f t="shared" si="13"/>
        <v/>
      </c>
      <c r="H23" s="25" t="str">
        <f t="shared" si="13"/>
        <v/>
      </c>
      <c r="I23" s="25" t="str">
        <f t="shared" si="13"/>
        <v/>
      </c>
      <c r="J23" s="25" t="str">
        <f t="shared" si="13"/>
        <v/>
      </c>
      <c r="K23" s="25" t="str">
        <f t="shared" si="13"/>
        <v/>
      </c>
      <c r="L23" s="25" t="str">
        <f t="shared" si="13"/>
        <v/>
      </c>
      <c r="M23" s="25" t="str">
        <f t="shared" si="13"/>
        <v/>
      </c>
      <c r="N23" s="25" t="str">
        <f t="shared" si="13"/>
        <v/>
      </c>
      <c r="O23" s="25" t="str">
        <f>IF(O21="","",O21*#REF!)</f>
        <v/>
      </c>
      <c r="P23" s="28">
        <f>SUM(D23:O23)</f>
        <v>0</v>
      </c>
      <c r="R23" s="14" t="e">
        <f>P23=C21</f>
        <v>#N/A</v>
      </c>
    </row>
    <row r="24" spans="1:18" ht="12" customHeight="1" x14ac:dyDescent="0.2">
      <c r="A24" s="254">
        <v>2</v>
      </c>
      <c r="B24" s="256" t="str">
        <f>VLOOKUP(A24,ANALÍTICO!$A$18:$I$713,4,0)</f>
        <v>SERVIÇOS PRELIMINARES</v>
      </c>
      <c r="C24" s="259">
        <f>VLOOKUP(A24,ANALÍTICO!$A$18:$I$713,9,0)</f>
        <v>383327.55</v>
      </c>
      <c r="D24" s="115">
        <v>0.93410000000000004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>
        <v>6.59E-2</v>
      </c>
      <c r="P24" s="26">
        <f>SUM(D24:O24)</f>
        <v>1</v>
      </c>
    </row>
    <row r="25" spans="1:18" ht="5.0999999999999996" customHeight="1" x14ac:dyDescent="0.2">
      <c r="A25" s="255"/>
      <c r="B25" s="257"/>
      <c r="C25" s="260"/>
      <c r="D25" s="150">
        <f t="shared" ref="D25" si="14">D24</f>
        <v>0.93410000000000004</v>
      </c>
      <c r="E25" s="150">
        <f t="shared" ref="E25" si="15">E24</f>
        <v>0</v>
      </c>
      <c r="F25" s="150">
        <f t="shared" ref="F25" si="16">F24</f>
        <v>0</v>
      </c>
      <c r="G25" s="150">
        <f t="shared" ref="G25" si="17">G24</f>
        <v>0</v>
      </c>
      <c r="H25" s="150">
        <f t="shared" ref="H25" si="18">H24</f>
        <v>0</v>
      </c>
      <c r="I25" s="150">
        <f t="shared" ref="I25" si="19">I24</f>
        <v>0</v>
      </c>
      <c r="J25" s="150">
        <f t="shared" ref="J25" si="20">J24</f>
        <v>0</v>
      </c>
      <c r="K25" s="150">
        <f t="shared" ref="K25" si="21">K24</f>
        <v>0</v>
      </c>
      <c r="L25" s="150">
        <f t="shared" ref="L25" si="22">L24</f>
        <v>0</v>
      </c>
      <c r="M25" s="150">
        <f t="shared" ref="M25" si="23">M24</f>
        <v>0</v>
      </c>
      <c r="N25" s="150">
        <f t="shared" ref="N25" si="24">N24</f>
        <v>0</v>
      </c>
      <c r="O25" s="150">
        <f t="shared" ref="O25" si="25">O24</f>
        <v>6.59E-2</v>
      </c>
      <c r="P25" s="27"/>
    </row>
    <row r="26" spans="1:18" ht="12" customHeight="1" x14ac:dyDescent="0.2">
      <c r="A26" s="255"/>
      <c r="B26" s="258"/>
      <c r="C26" s="261"/>
      <c r="D26" s="25">
        <f>IF(D24="","",D24*$C$24)</f>
        <v>358066.264455</v>
      </c>
      <c r="E26" s="25" t="str">
        <f t="shared" ref="E26:O26" si="26">IF(E24="","",E24*$C$24)</f>
        <v/>
      </c>
      <c r="F26" s="25" t="str">
        <f t="shared" si="26"/>
        <v/>
      </c>
      <c r="G26" s="25" t="str">
        <f t="shared" si="26"/>
        <v/>
      </c>
      <c r="H26" s="25" t="str">
        <f t="shared" si="26"/>
        <v/>
      </c>
      <c r="I26" s="25" t="str">
        <f t="shared" si="26"/>
        <v/>
      </c>
      <c r="J26" s="25" t="str">
        <f t="shared" si="26"/>
        <v/>
      </c>
      <c r="K26" s="25" t="str">
        <f t="shared" si="26"/>
        <v/>
      </c>
      <c r="L26" s="25" t="str">
        <f t="shared" si="26"/>
        <v/>
      </c>
      <c r="M26" s="25" t="str">
        <f t="shared" si="26"/>
        <v/>
      </c>
      <c r="N26" s="25" t="str">
        <f t="shared" si="26"/>
        <v/>
      </c>
      <c r="O26" s="25">
        <f t="shared" si="26"/>
        <v>25261.285544999999</v>
      </c>
      <c r="P26" s="28">
        <f>SUM(D26:O26)</f>
        <v>383327.55</v>
      </c>
      <c r="R26" s="14" t="b">
        <f>P26=C24</f>
        <v>1</v>
      </c>
    </row>
    <row r="27" spans="1:18" ht="12" hidden="1" customHeight="1" x14ac:dyDescent="0.2">
      <c r="A27" s="254"/>
      <c r="B27" s="256" t="e">
        <f>VLOOKUP(A27,ANALÍTICO!$A$18:$I$713,4,0)</f>
        <v>#N/A</v>
      </c>
      <c r="C27" s="259" t="e">
        <f>VLOOKUP(A27,ANALÍTICO!$A$18:$I$713,9,0)</f>
        <v>#N/A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26">
        <f>SUM(D27:O27)</f>
        <v>0</v>
      </c>
    </row>
    <row r="28" spans="1:18" ht="5.0999999999999996" hidden="1" customHeight="1" x14ac:dyDescent="0.2">
      <c r="A28" s="255"/>
      <c r="B28" s="257"/>
      <c r="C28" s="26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7"/>
    </row>
    <row r="29" spans="1:18" ht="12" hidden="1" customHeight="1" x14ac:dyDescent="0.2">
      <c r="A29" s="255"/>
      <c r="B29" s="258"/>
      <c r="C29" s="261"/>
      <c r="D29" s="25" t="str">
        <f t="shared" ref="D29:N29" si="27">IF(D27="","",D27*C27)</f>
        <v/>
      </c>
      <c r="E29" s="25" t="str">
        <f t="shared" si="27"/>
        <v/>
      </c>
      <c r="F29" s="25" t="str">
        <f t="shared" si="27"/>
        <v/>
      </c>
      <c r="G29" s="25" t="str">
        <f t="shared" si="27"/>
        <v/>
      </c>
      <c r="H29" s="25" t="str">
        <f t="shared" si="27"/>
        <v/>
      </c>
      <c r="I29" s="25" t="str">
        <f t="shared" si="27"/>
        <v/>
      </c>
      <c r="J29" s="25" t="str">
        <f t="shared" si="27"/>
        <v/>
      </c>
      <c r="K29" s="25" t="str">
        <f t="shared" si="27"/>
        <v/>
      </c>
      <c r="L29" s="25" t="str">
        <f t="shared" si="27"/>
        <v/>
      </c>
      <c r="M29" s="25" t="str">
        <f t="shared" si="27"/>
        <v/>
      </c>
      <c r="N29" s="25" t="str">
        <f t="shared" si="27"/>
        <v/>
      </c>
      <c r="O29" s="25" t="str">
        <f>IF(O27="","",O27*#REF!)</f>
        <v/>
      </c>
      <c r="P29" s="28">
        <f>SUM(D29:O29)</f>
        <v>0</v>
      </c>
      <c r="R29" s="14" t="e">
        <f>P29=C27</f>
        <v>#N/A</v>
      </c>
    </row>
    <row r="30" spans="1:18" ht="12" customHeight="1" x14ac:dyDescent="0.2">
      <c r="A30" s="254">
        <v>3</v>
      </c>
      <c r="B30" s="256" t="str">
        <f>VLOOKUP(A30,ANALÍTICO!$A$18:$I$713,4,0)</f>
        <v>MOVIMENTO DE TERRA PARA FUNDAÇÕES</v>
      </c>
      <c r="C30" s="259">
        <f>VLOOKUP(A30,ANALÍTICO!$A$18:$I$713,9,0)</f>
        <v>89030.109999999986</v>
      </c>
      <c r="D30" s="115">
        <v>0.15</v>
      </c>
      <c r="E30" s="115">
        <v>0.5</v>
      </c>
      <c r="F30" s="115">
        <v>0.35</v>
      </c>
      <c r="G30" s="115"/>
      <c r="H30" s="115"/>
      <c r="I30" s="115"/>
      <c r="J30" s="115"/>
      <c r="K30" s="115"/>
      <c r="L30" s="115"/>
      <c r="M30" s="115"/>
      <c r="N30" s="115"/>
      <c r="O30" s="115"/>
      <c r="P30" s="26">
        <f>SUM(D30:O30)</f>
        <v>1</v>
      </c>
    </row>
    <row r="31" spans="1:18" ht="5.0999999999999996" customHeight="1" x14ac:dyDescent="0.2">
      <c r="A31" s="255"/>
      <c r="B31" s="257"/>
      <c r="C31" s="260"/>
      <c r="D31" s="150">
        <f t="shared" ref="D31" si="28">D30</f>
        <v>0.15</v>
      </c>
      <c r="E31" s="150">
        <f t="shared" ref="E31" si="29">E30</f>
        <v>0.5</v>
      </c>
      <c r="F31" s="150">
        <f t="shared" ref="F31" si="30">F30</f>
        <v>0.35</v>
      </c>
      <c r="G31" s="150">
        <f t="shared" ref="G31" si="31">G30</f>
        <v>0</v>
      </c>
      <c r="H31" s="150">
        <f t="shared" ref="H31" si="32">H30</f>
        <v>0</v>
      </c>
      <c r="I31" s="150">
        <f t="shared" ref="I31" si="33">I30</f>
        <v>0</v>
      </c>
      <c r="J31" s="150">
        <f t="shared" ref="J31" si="34">J30</f>
        <v>0</v>
      </c>
      <c r="K31" s="150">
        <f t="shared" ref="K31" si="35">K30</f>
        <v>0</v>
      </c>
      <c r="L31" s="150">
        <f t="shared" ref="L31" si="36">L30</f>
        <v>0</v>
      </c>
      <c r="M31" s="150">
        <f t="shared" ref="M31" si="37">M30</f>
        <v>0</v>
      </c>
      <c r="N31" s="150">
        <f t="shared" ref="N31" si="38">N30</f>
        <v>0</v>
      </c>
      <c r="O31" s="150">
        <f t="shared" ref="O31" si="39">O30</f>
        <v>0</v>
      </c>
      <c r="P31" s="27"/>
    </row>
    <row r="32" spans="1:18" ht="12" customHeight="1" x14ac:dyDescent="0.2">
      <c r="A32" s="255"/>
      <c r="B32" s="258"/>
      <c r="C32" s="261"/>
      <c r="D32" s="25">
        <f>IF(D30="","",D30*$C$30)</f>
        <v>13354.516499999998</v>
      </c>
      <c r="E32" s="25">
        <f t="shared" ref="E32:O32" si="40">IF(E30="","",E30*$C$30)</f>
        <v>44515.054999999993</v>
      </c>
      <c r="F32" s="25">
        <f t="shared" si="40"/>
        <v>31160.538499999991</v>
      </c>
      <c r="G32" s="25" t="str">
        <f t="shared" si="40"/>
        <v/>
      </c>
      <c r="H32" s="25" t="str">
        <f t="shared" si="40"/>
        <v/>
      </c>
      <c r="I32" s="25" t="str">
        <f t="shared" si="40"/>
        <v/>
      </c>
      <c r="J32" s="25" t="str">
        <f t="shared" si="40"/>
        <v/>
      </c>
      <c r="K32" s="25" t="str">
        <f t="shared" si="40"/>
        <v/>
      </c>
      <c r="L32" s="25" t="str">
        <f t="shared" si="40"/>
        <v/>
      </c>
      <c r="M32" s="25" t="str">
        <f t="shared" si="40"/>
        <v/>
      </c>
      <c r="N32" s="25" t="str">
        <f t="shared" si="40"/>
        <v/>
      </c>
      <c r="O32" s="25" t="str">
        <f t="shared" si="40"/>
        <v/>
      </c>
      <c r="P32" s="28">
        <f>SUM(D32:O32)</f>
        <v>89030.109999999986</v>
      </c>
      <c r="R32" s="14" t="b">
        <f>P32=C30</f>
        <v>1</v>
      </c>
    </row>
    <row r="33" spans="1:18" ht="12" hidden="1" customHeight="1" x14ac:dyDescent="0.2">
      <c r="A33" s="254"/>
      <c r="B33" s="256" t="e">
        <f>VLOOKUP(A33,ANALÍTICO!$A$18:$I$713,4,0)</f>
        <v>#N/A</v>
      </c>
      <c r="C33" s="259" t="e">
        <f>VLOOKUP(A33,ANALÍTICO!$A$18:$I$713,9,0)</f>
        <v>#N/A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26">
        <f>SUM(D33:O33)</f>
        <v>0</v>
      </c>
    </row>
    <row r="34" spans="1:18" ht="5.0999999999999996" hidden="1" customHeight="1" x14ac:dyDescent="0.2">
      <c r="A34" s="255"/>
      <c r="B34" s="257"/>
      <c r="C34" s="26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7"/>
    </row>
    <row r="35" spans="1:18" ht="12" hidden="1" customHeight="1" x14ac:dyDescent="0.2">
      <c r="A35" s="255"/>
      <c r="B35" s="258"/>
      <c r="C35" s="261"/>
      <c r="D35" s="25" t="str">
        <f t="shared" ref="D35:N35" si="41">IF(D33="","",D33*C33)</f>
        <v/>
      </c>
      <c r="E35" s="25" t="str">
        <f t="shared" si="41"/>
        <v/>
      </c>
      <c r="F35" s="25" t="str">
        <f t="shared" si="41"/>
        <v/>
      </c>
      <c r="G35" s="25" t="str">
        <f t="shared" si="41"/>
        <v/>
      </c>
      <c r="H35" s="25" t="str">
        <f t="shared" si="41"/>
        <v/>
      </c>
      <c r="I35" s="25" t="str">
        <f t="shared" si="41"/>
        <v/>
      </c>
      <c r="J35" s="25" t="str">
        <f t="shared" si="41"/>
        <v/>
      </c>
      <c r="K35" s="25" t="str">
        <f t="shared" si="41"/>
        <v/>
      </c>
      <c r="L35" s="25" t="str">
        <f t="shared" si="41"/>
        <v/>
      </c>
      <c r="M35" s="25" t="str">
        <f t="shared" si="41"/>
        <v/>
      </c>
      <c r="N35" s="25" t="str">
        <f t="shared" si="41"/>
        <v/>
      </c>
      <c r="O35" s="25" t="str">
        <f>IF(O33="","",O33*#REF!)</f>
        <v/>
      </c>
      <c r="P35" s="28">
        <f>SUM(D35:O35)</f>
        <v>0</v>
      </c>
      <c r="R35" s="14" t="e">
        <f>P35=C33</f>
        <v>#N/A</v>
      </c>
    </row>
    <row r="36" spans="1:18" ht="12" hidden="1" customHeight="1" x14ac:dyDescent="0.2">
      <c r="A36" s="254"/>
      <c r="B36" s="256" t="e">
        <f>VLOOKUP(A36,ANALÍTICO!$A$18:$I$713,4,0)</f>
        <v>#N/A</v>
      </c>
      <c r="C36" s="259" t="e">
        <f>VLOOKUP(A36,ANALÍTICO!$A$18:$I$713,9,0)</f>
        <v>#N/A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26">
        <f>SUM(D36:O36)</f>
        <v>0</v>
      </c>
    </row>
    <row r="37" spans="1:18" ht="5.0999999999999996" hidden="1" customHeight="1" x14ac:dyDescent="0.2">
      <c r="A37" s="255"/>
      <c r="B37" s="257"/>
      <c r="C37" s="26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/>
    </row>
    <row r="38" spans="1:18" ht="12" hidden="1" customHeight="1" x14ac:dyDescent="0.2">
      <c r="A38" s="255"/>
      <c r="B38" s="258"/>
      <c r="C38" s="261"/>
      <c r="D38" s="25" t="str">
        <f t="shared" ref="D38:N38" si="42">IF(D36="","",D36*C36)</f>
        <v/>
      </c>
      <c r="E38" s="25" t="str">
        <f t="shared" si="42"/>
        <v/>
      </c>
      <c r="F38" s="25" t="str">
        <f t="shared" si="42"/>
        <v/>
      </c>
      <c r="G38" s="25" t="str">
        <f t="shared" si="42"/>
        <v/>
      </c>
      <c r="H38" s="25" t="str">
        <f t="shared" si="42"/>
        <v/>
      </c>
      <c r="I38" s="25" t="str">
        <f t="shared" si="42"/>
        <v/>
      </c>
      <c r="J38" s="25" t="str">
        <f t="shared" si="42"/>
        <v/>
      </c>
      <c r="K38" s="25" t="str">
        <f t="shared" si="42"/>
        <v/>
      </c>
      <c r="L38" s="25" t="str">
        <f t="shared" si="42"/>
        <v/>
      </c>
      <c r="M38" s="25" t="str">
        <f t="shared" si="42"/>
        <v/>
      </c>
      <c r="N38" s="25" t="str">
        <f t="shared" si="42"/>
        <v/>
      </c>
      <c r="O38" s="25" t="str">
        <f>IF(O36="","",O36*#REF!)</f>
        <v/>
      </c>
      <c r="P38" s="28">
        <f>SUM(D38:O38)</f>
        <v>0</v>
      </c>
      <c r="R38" s="14" t="e">
        <f>P38=C36</f>
        <v>#N/A</v>
      </c>
    </row>
    <row r="39" spans="1:18" ht="12" hidden="1" customHeight="1" x14ac:dyDescent="0.2">
      <c r="A39" s="254"/>
      <c r="B39" s="256" t="e">
        <f>VLOOKUP(A39,ANALÍTICO!$A$18:$I$713,4,0)</f>
        <v>#N/A</v>
      </c>
      <c r="C39" s="259" t="e">
        <f>VLOOKUP(A39,ANALÍTICO!$A$18:$I$713,9,0)</f>
        <v>#N/A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26">
        <f>SUM(D39:O39)</f>
        <v>0</v>
      </c>
    </row>
    <row r="40" spans="1:18" ht="5.0999999999999996" hidden="1" customHeight="1" x14ac:dyDescent="0.2">
      <c r="A40" s="255"/>
      <c r="B40" s="257"/>
      <c r="C40" s="26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7"/>
    </row>
    <row r="41" spans="1:18" ht="12" hidden="1" customHeight="1" x14ac:dyDescent="0.2">
      <c r="A41" s="255"/>
      <c r="B41" s="258"/>
      <c r="C41" s="261"/>
      <c r="D41" s="25" t="str">
        <f t="shared" ref="D41:N41" si="43">IF(D39="","",D39*C39)</f>
        <v/>
      </c>
      <c r="E41" s="25" t="str">
        <f t="shared" si="43"/>
        <v/>
      </c>
      <c r="F41" s="25" t="str">
        <f t="shared" si="43"/>
        <v/>
      </c>
      <c r="G41" s="25" t="str">
        <f t="shared" si="43"/>
        <v/>
      </c>
      <c r="H41" s="25" t="str">
        <f t="shared" si="43"/>
        <v/>
      </c>
      <c r="I41" s="25" t="str">
        <f t="shared" si="43"/>
        <v/>
      </c>
      <c r="J41" s="25" t="str">
        <f t="shared" si="43"/>
        <v/>
      </c>
      <c r="K41" s="25" t="str">
        <f t="shared" si="43"/>
        <v/>
      </c>
      <c r="L41" s="25" t="str">
        <f t="shared" si="43"/>
        <v/>
      </c>
      <c r="M41" s="25" t="str">
        <f t="shared" si="43"/>
        <v/>
      </c>
      <c r="N41" s="25" t="str">
        <f t="shared" si="43"/>
        <v/>
      </c>
      <c r="O41" s="25" t="str">
        <f>IF(O39="","",O39*#REF!)</f>
        <v/>
      </c>
      <c r="P41" s="28">
        <f>SUM(D41:O41)</f>
        <v>0</v>
      </c>
      <c r="R41" s="14" t="e">
        <f>P41=C39</f>
        <v>#N/A</v>
      </c>
    </row>
    <row r="42" spans="1:18" ht="12" customHeight="1" x14ac:dyDescent="0.2">
      <c r="A42" s="254">
        <v>4</v>
      </c>
      <c r="B42" s="256" t="str">
        <f>VLOOKUP(A42,ANALÍTICO!$A$18:$I$713,4,0)</f>
        <v>FUNDAÇÕES</v>
      </c>
      <c r="C42" s="259">
        <f>VLOOKUP(A42,ANALÍTICO!$A$18:$I$713,9,0)</f>
        <v>188693.61</v>
      </c>
      <c r="D42" s="115"/>
      <c r="E42" s="115">
        <v>0.3</v>
      </c>
      <c r="F42" s="115">
        <v>0.4</v>
      </c>
      <c r="G42" s="115">
        <v>0.3</v>
      </c>
      <c r="H42" s="115"/>
      <c r="I42" s="115"/>
      <c r="J42" s="115"/>
      <c r="K42" s="115"/>
      <c r="L42" s="115"/>
      <c r="M42" s="115"/>
      <c r="N42" s="115"/>
      <c r="O42" s="115"/>
      <c r="P42" s="26">
        <f>SUM(D42:O42)</f>
        <v>1</v>
      </c>
    </row>
    <row r="43" spans="1:18" ht="5.0999999999999996" customHeight="1" x14ac:dyDescent="0.2">
      <c r="A43" s="255"/>
      <c r="B43" s="257"/>
      <c r="C43" s="260"/>
      <c r="D43" s="150">
        <f t="shared" ref="D43" si="44">D42</f>
        <v>0</v>
      </c>
      <c r="E43" s="150">
        <f t="shared" ref="E43" si="45">E42</f>
        <v>0.3</v>
      </c>
      <c r="F43" s="150">
        <f t="shared" ref="F43" si="46">F42</f>
        <v>0.4</v>
      </c>
      <c r="G43" s="150">
        <f t="shared" ref="G43" si="47">G42</f>
        <v>0.3</v>
      </c>
      <c r="H43" s="150">
        <f t="shared" ref="H43" si="48">H42</f>
        <v>0</v>
      </c>
      <c r="I43" s="150">
        <f t="shared" ref="I43" si="49">I42</f>
        <v>0</v>
      </c>
      <c r="J43" s="150">
        <f t="shared" ref="J43" si="50">J42</f>
        <v>0</v>
      </c>
      <c r="K43" s="150">
        <f t="shared" ref="K43" si="51">K42</f>
        <v>0</v>
      </c>
      <c r="L43" s="150">
        <f t="shared" ref="L43" si="52">L42</f>
        <v>0</v>
      </c>
      <c r="M43" s="150">
        <f t="shared" ref="M43" si="53">M42</f>
        <v>0</v>
      </c>
      <c r="N43" s="150">
        <f t="shared" ref="N43" si="54">N42</f>
        <v>0</v>
      </c>
      <c r="O43" s="150">
        <f t="shared" ref="O43" si="55">O42</f>
        <v>0</v>
      </c>
      <c r="P43" s="27"/>
    </row>
    <row r="44" spans="1:18" ht="12" customHeight="1" x14ac:dyDescent="0.2">
      <c r="A44" s="255"/>
      <c r="B44" s="258"/>
      <c r="C44" s="261"/>
      <c r="D44" s="25" t="str">
        <f>IF(D42="","",D42*$C$42)</f>
        <v/>
      </c>
      <c r="E44" s="25">
        <f t="shared" ref="E44:O44" si="56">IF(E42="","",E42*$C$42)</f>
        <v>56608.082999999991</v>
      </c>
      <c r="F44" s="25">
        <f t="shared" si="56"/>
        <v>75477.444000000003</v>
      </c>
      <c r="G44" s="25">
        <f t="shared" si="56"/>
        <v>56608.082999999991</v>
      </c>
      <c r="H44" s="25" t="str">
        <f t="shared" si="56"/>
        <v/>
      </c>
      <c r="I44" s="25" t="str">
        <f t="shared" si="56"/>
        <v/>
      </c>
      <c r="J44" s="25" t="str">
        <f t="shared" si="56"/>
        <v/>
      </c>
      <c r="K44" s="25" t="str">
        <f t="shared" si="56"/>
        <v/>
      </c>
      <c r="L44" s="25" t="str">
        <f t="shared" si="56"/>
        <v/>
      </c>
      <c r="M44" s="25" t="str">
        <f t="shared" si="56"/>
        <v/>
      </c>
      <c r="N44" s="25" t="str">
        <f t="shared" si="56"/>
        <v/>
      </c>
      <c r="O44" s="25" t="str">
        <f t="shared" si="56"/>
        <v/>
      </c>
      <c r="P44" s="28">
        <f>SUM(D44:O44)</f>
        <v>188693.61</v>
      </c>
      <c r="R44" s="14" t="b">
        <f>P44=C42</f>
        <v>1</v>
      </c>
    </row>
    <row r="45" spans="1:18" ht="12" hidden="1" customHeight="1" x14ac:dyDescent="0.2">
      <c r="A45" s="254"/>
      <c r="B45" s="256" t="e">
        <f>VLOOKUP(A45,ANALÍTICO!$A$18:$I$713,4,0)</f>
        <v>#N/A</v>
      </c>
      <c r="C45" s="259" t="e">
        <f>VLOOKUP(A45,ANALÍTICO!$A$18:$I$713,9,0)</f>
        <v>#N/A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26">
        <f>SUM(D45:O45)</f>
        <v>0</v>
      </c>
    </row>
    <row r="46" spans="1:18" ht="5.0999999999999996" hidden="1" customHeight="1" x14ac:dyDescent="0.2">
      <c r="A46" s="255"/>
      <c r="B46" s="257"/>
      <c r="C46" s="260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7"/>
    </row>
    <row r="47" spans="1:18" ht="12" hidden="1" customHeight="1" x14ac:dyDescent="0.2">
      <c r="A47" s="255"/>
      <c r="B47" s="258"/>
      <c r="C47" s="261"/>
      <c r="D47" s="25" t="str">
        <f t="shared" ref="D47:N47" si="57">IF(D45="","",D45*C45)</f>
        <v/>
      </c>
      <c r="E47" s="25" t="str">
        <f t="shared" si="57"/>
        <v/>
      </c>
      <c r="F47" s="25" t="str">
        <f t="shared" si="57"/>
        <v/>
      </c>
      <c r="G47" s="25" t="str">
        <f t="shared" si="57"/>
        <v/>
      </c>
      <c r="H47" s="25" t="str">
        <f t="shared" si="57"/>
        <v/>
      </c>
      <c r="I47" s="25" t="str">
        <f t="shared" si="57"/>
        <v/>
      </c>
      <c r="J47" s="25" t="str">
        <f t="shared" si="57"/>
        <v/>
      </c>
      <c r="K47" s="25" t="str">
        <f t="shared" si="57"/>
        <v/>
      </c>
      <c r="L47" s="25" t="str">
        <f t="shared" si="57"/>
        <v/>
      </c>
      <c r="M47" s="25" t="str">
        <f t="shared" si="57"/>
        <v/>
      </c>
      <c r="N47" s="25" t="str">
        <f t="shared" si="57"/>
        <v/>
      </c>
      <c r="O47" s="25" t="str">
        <f>IF(O45="","",O45*#REF!)</f>
        <v/>
      </c>
      <c r="P47" s="28">
        <f>SUM(D47:O47)</f>
        <v>0</v>
      </c>
      <c r="R47" s="14" t="e">
        <f>P47=C45</f>
        <v>#N/A</v>
      </c>
    </row>
    <row r="48" spans="1:18" ht="12" hidden="1" customHeight="1" x14ac:dyDescent="0.2">
      <c r="A48" s="254"/>
      <c r="B48" s="256" t="e">
        <f>VLOOKUP(A48,ANALÍTICO!$A$18:$I$713,4,0)</f>
        <v>#N/A</v>
      </c>
      <c r="C48" s="259" t="e">
        <f>VLOOKUP(A48,ANALÍTICO!$A$18:$I$713,9,0)</f>
        <v>#N/A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26">
        <f>SUM(D48:O48)</f>
        <v>0</v>
      </c>
    </row>
    <row r="49" spans="1:18" ht="5.0999999999999996" hidden="1" customHeight="1" x14ac:dyDescent="0.2">
      <c r="A49" s="255"/>
      <c r="B49" s="257"/>
      <c r="C49" s="260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7"/>
    </row>
    <row r="50" spans="1:18" ht="12" hidden="1" customHeight="1" x14ac:dyDescent="0.2">
      <c r="A50" s="255"/>
      <c r="B50" s="258"/>
      <c r="C50" s="261"/>
      <c r="D50" s="25" t="str">
        <f t="shared" ref="D50:N50" si="58">IF(D48="","",D48*C48)</f>
        <v/>
      </c>
      <c r="E50" s="25" t="str">
        <f t="shared" si="58"/>
        <v/>
      </c>
      <c r="F50" s="25" t="str">
        <f t="shared" si="58"/>
        <v/>
      </c>
      <c r="G50" s="25" t="str">
        <f t="shared" si="58"/>
        <v/>
      </c>
      <c r="H50" s="25" t="str">
        <f t="shared" si="58"/>
        <v/>
      </c>
      <c r="I50" s="25" t="str">
        <f t="shared" si="58"/>
        <v/>
      </c>
      <c r="J50" s="25" t="str">
        <f t="shared" si="58"/>
        <v/>
      </c>
      <c r="K50" s="25" t="str">
        <f t="shared" si="58"/>
        <v/>
      </c>
      <c r="L50" s="25" t="str">
        <f t="shared" si="58"/>
        <v/>
      </c>
      <c r="M50" s="25" t="str">
        <f t="shared" si="58"/>
        <v/>
      </c>
      <c r="N50" s="25" t="str">
        <f t="shared" si="58"/>
        <v/>
      </c>
      <c r="O50" s="25" t="str">
        <f>IF(O48="","",O48*#REF!)</f>
        <v/>
      </c>
      <c r="P50" s="28">
        <f>SUM(D50:O50)</f>
        <v>0</v>
      </c>
      <c r="R50" s="14" t="e">
        <f>P50=C48</f>
        <v>#N/A</v>
      </c>
    </row>
    <row r="51" spans="1:18" ht="12" hidden="1" customHeight="1" x14ac:dyDescent="0.2">
      <c r="A51" s="254"/>
      <c r="B51" s="256" t="e">
        <f>VLOOKUP(A51,ANALÍTICO!$A$18:$I$713,4,0)</f>
        <v>#N/A</v>
      </c>
      <c r="C51" s="259" t="e">
        <f>VLOOKUP(A51,ANALÍTICO!$A$18:$I$713,9,0)</f>
        <v>#N/A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26">
        <f>SUM(D51:O51)</f>
        <v>0</v>
      </c>
    </row>
    <row r="52" spans="1:18" ht="5.0999999999999996" hidden="1" customHeight="1" x14ac:dyDescent="0.2">
      <c r="A52" s="255"/>
      <c r="B52" s="257"/>
      <c r="C52" s="260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7"/>
    </row>
    <row r="53" spans="1:18" ht="12" hidden="1" customHeight="1" x14ac:dyDescent="0.2">
      <c r="A53" s="255"/>
      <c r="B53" s="258"/>
      <c r="C53" s="261"/>
      <c r="D53" s="25" t="str">
        <f t="shared" ref="D53:N53" si="59">IF(D51="","",D51*C51)</f>
        <v/>
      </c>
      <c r="E53" s="25" t="str">
        <f t="shared" si="59"/>
        <v/>
      </c>
      <c r="F53" s="25" t="str">
        <f t="shared" si="59"/>
        <v/>
      </c>
      <c r="G53" s="25" t="str">
        <f t="shared" si="59"/>
        <v/>
      </c>
      <c r="H53" s="25" t="str">
        <f t="shared" si="59"/>
        <v/>
      </c>
      <c r="I53" s="25" t="str">
        <f t="shared" si="59"/>
        <v/>
      </c>
      <c r="J53" s="25" t="str">
        <f t="shared" si="59"/>
        <v/>
      </c>
      <c r="K53" s="25" t="str">
        <f t="shared" si="59"/>
        <v/>
      </c>
      <c r="L53" s="25" t="str">
        <f t="shared" si="59"/>
        <v/>
      </c>
      <c r="M53" s="25" t="str">
        <f t="shared" si="59"/>
        <v/>
      </c>
      <c r="N53" s="25" t="str">
        <f t="shared" si="59"/>
        <v/>
      </c>
      <c r="O53" s="25" t="str">
        <f>IF(O51="","",O51*#REF!)</f>
        <v/>
      </c>
      <c r="P53" s="28">
        <f>SUM(D53:O53)</f>
        <v>0</v>
      </c>
      <c r="R53" s="14" t="e">
        <f>P53=C51</f>
        <v>#N/A</v>
      </c>
    </row>
    <row r="54" spans="1:18" ht="12" hidden="1" customHeight="1" x14ac:dyDescent="0.2">
      <c r="A54" s="254"/>
      <c r="B54" s="256" t="e">
        <f>VLOOKUP(A54,ANALÍTICO!$A$18:$I$713,4,0)</f>
        <v>#N/A</v>
      </c>
      <c r="C54" s="259" t="e">
        <f>VLOOKUP(A54,ANALÍTICO!$A$18:$I$713,9,0)</f>
        <v>#N/A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26">
        <f>SUM(D54:O54)</f>
        <v>0</v>
      </c>
    </row>
    <row r="55" spans="1:18" ht="5.0999999999999996" hidden="1" customHeight="1" x14ac:dyDescent="0.2">
      <c r="A55" s="255"/>
      <c r="B55" s="257"/>
      <c r="C55" s="26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7"/>
    </row>
    <row r="56" spans="1:18" ht="12" hidden="1" customHeight="1" x14ac:dyDescent="0.2">
      <c r="A56" s="255"/>
      <c r="B56" s="258"/>
      <c r="C56" s="261"/>
      <c r="D56" s="25" t="str">
        <f t="shared" ref="D56:N56" si="60">IF(D54="","",D54*C54)</f>
        <v/>
      </c>
      <c r="E56" s="25" t="str">
        <f t="shared" si="60"/>
        <v/>
      </c>
      <c r="F56" s="25" t="str">
        <f t="shared" si="60"/>
        <v/>
      </c>
      <c r="G56" s="25" t="str">
        <f t="shared" si="60"/>
        <v/>
      </c>
      <c r="H56" s="25" t="str">
        <f t="shared" si="60"/>
        <v/>
      </c>
      <c r="I56" s="25" t="str">
        <f t="shared" si="60"/>
        <v/>
      </c>
      <c r="J56" s="25" t="str">
        <f t="shared" si="60"/>
        <v/>
      </c>
      <c r="K56" s="25" t="str">
        <f t="shared" si="60"/>
        <v/>
      </c>
      <c r="L56" s="25" t="str">
        <f t="shared" si="60"/>
        <v/>
      </c>
      <c r="M56" s="25" t="str">
        <f t="shared" si="60"/>
        <v/>
      </c>
      <c r="N56" s="25" t="str">
        <f t="shared" si="60"/>
        <v/>
      </c>
      <c r="O56" s="25" t="str">
        <f>IF(O54="","",O54*#REF!)</f>
        <v/>
      </c>
      <c r="P56" s="28">
        <f>SUM(D56:O56)</f>
        <v>0</v>
      </c>
      <c r="R56" s="14" t="e">
        <f>P56=C54</f>
        <v>#N/A</v>
      </c>
    </row>
    <row r="57" spans="1:18" ht="12" hidden="1" customHeight="1" x14ac:dyDescent="0.2">
      <c r="A57" s="254"/>
      <c r="B57" s="256" t="e">
        <f>VLOOKUP(A57,ANALÍTICO!$A$18:$I$713,4,0)</f>
        <v>#N/A</v>
      </c>
      <c r="C57" s="259" t="e">
        <f>VLOOKUP(A57,ANALÍTICO!$A$18:$I$713,9,0)</f>
        <v>#N/A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26">
        <f>SUM(D57:O57)</f>
        <v>0</v>
      </c>
    </row>
    <row r="58" spans="1:18" ht="5.0999999999999996" hidden="1" customHeight="1" x14ac:dyDescent="0.2">
      <c r="A58" s="255"/>
      <c r="B58" s="257"/>
      <c r="C58" s="260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7"/>
    </row>
    <row r="59" spans="1:18" ht="12" hidden="1" customHeight="1" x14ac:dyDescent="0.2">
      <c r="A59" s="255"/>
      <c r="B59" s="258"/>
      <c r="C59" s="261"/>
      <c r="D59" s="25" t="str">
        <f t="shared" ref="D59:N59" si="61">IF(D57="","",D57*C57)</f>
        <v/>
      </c>
      <c r="E59" s="25" t="str">
        <f t="shared" si="61"/>
        <v/>
      </c>
      <c r="F59" s="25" t="str">
        <f t="shared" si="61"/>
        <v/>
      </c>
      <c r="G59" s="25" t="str">
        <f t="shared" si="61"/>
        <v/>
      </c>
      <c r="H59" s="25" t="str">
        <f t="shared" si="61"/>
        <v/>
      </c>
      <c r="I59" s="25" t="str">
        <f t="shared" si="61"/>
        <v/>
      </c>
      <c r="J59" s="25" t="str">
        <f t="shared" si="61"/>
        <v/>
      </c>
      <c r="K59" s="25" t="str">
        <f t="shared" si="61"/>
        <v/>
      </c>
      <c r="L59" s="25" t="str">
        <f t="shared" si="61"/>
        <v/>
      </c>
      <c r="M59" s="25" t="str">
        <f t="shared" si="61"/>
        <v/>
      </c>
      <c r="N59" s="25" t="str">
        <f t="shared" si="61"/>
        <v/>
      </c>
      <c r="O59" s="25" t="str">
        <f>IF(O57="","",O57*#REF!)</f>
        <v/>
      </c>
      <c r="P59" s="28">
        <f>SUM(D59:O59)</f>
        <v>0</v>
      </c>
      <c r="R59" s="14" t="e">
        <f>P59=C57</f>
        <v>#N/A</v>
      </c>
    </row>
    <row r="60" spans="1:18" ht="12" hidden="1" customHeight="1" x14ac:dyDescent="0.2">
      <c r="A60" s="254"/>
      <c r="B60" s="256" t="e">
        <f>VLOOKUP(A60,ANALÍTICO!$A$18:$I$713,4,0)</f>
        <v>#N/A</v>
      </c>
      <c r="C60" s="259" t="e">
        <f>VLOOKUP(A60,ANALÍTICO!$A$18:$I$713,9,0)</f>
        <v>#N/A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26">
        <f>SUM(D60:O60)</f>
        <v>0</v>
      </c>
    </row>
    <row r="61" spans="1:18" ht="5.0999999999999996" hidden="1" customHeight="1" x14ac:dyDescent="0.2">
      <c r="A61" s="255"/>
      <c r="B61" s="257"/>
      <c r="C61" s="26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7"/>
    </row>
    <row r="62" spans="1:18" ht="12" hidden="1" customHeight="1" x14ac:dyDescent="0.2">
      <c r="A62" s="255"/>
      <c r="B62" s="258"/>
      <c r="C62" s="261"/>
      <c r="D62" s="25" t="str">
        <f t="shared" ref="D62:N62" si="62">IF(D60="","",D60*C60)</f>
        <v/>
      </c>
      <c r="E62" s="25" t="str">
        <f t="shared" si="62"/>
        <v/>
      </c>
      <c r="F62" s="25" t="str">
        <f t="shared" si="62"/>
        <v/>
      </c>
      <c r="G62" s="25" t="str">
        <f t="shared" si="62"/>
        <v/>
      </c>
      <c r="H62" s="25" t="str">
        <f t="shared" si="62"/>
        <v/>
      </c>
      <c r="I62" s="25" t="str">
        <f t="shared" si="62"/>
        <v/>
      </c>
      <c r="J62" s="25" t="str">
        <f t="shared" si="62"/>
        <v/>
      </c>
      <c r="K62" s="25" t="str">
        <f t="shared" si="62"/>
        <v/>
      </c>
      <c r="L62" s="25" t="str">
        <f t="shared" si="62"/>
        <v/>
      </c>
      <c r="M62" s="25" t="str">
        <f t="shared" si="62"/>
        <v/>
      </c>
      <c r="N62" s="25" t="str">
        <f t="shared" si="62"/>
        <v/>
      </c>
      <c r="O62" s="25" t="str">
        <f>IF(O60="","",O60*#REF!)</f>
        <v/>
      </c>
      <c r="P62" s="28">
        <f>SUM(D62:O62)</f>
        <v>0</v>
      </c>
      <c r="R62" s="14" t="e">
        <f>P62=C60</f>
        <v>#N/A</v>
      </c>
    </row>
    <row r="63" spans="1:18" ht="12" customHeight="1" x14ac:dyDescent="0.2">
      <c r="A63" s="254">
        <v>5</v>
      </c>
      <c r="B63" s="256" t="str">
        <f>VLOOKUP(A63,ANALÍTICO!$A$18:$I$713,4,0)</f>
        <v>SUPERESTRUTURA</v>
      </c>
      <c r="C63" s="259">
        <f>VLOOKUP(A63,ANALÍTICO!$A$18:$I$713,9,0)</f>
        <v>585181.98999999987</v>
      </c>
      <c r="D63" s="115"/>
      <c r="E63" s="115"/>
      <c r="F63" s="115"/>
      <c r="G63" s="115">
        <v>0.2</v>
      </c>
      <c r="H63" s="115">
        <v>0.4</v>
      </c>
      <c r="I63" s="115">
        <v>0.4</v>
      </c>
      <c r="J63" s="115"/>
      <c r="K63" s="115"/>
      <c r="L63" s="115"/>
      <c r="M63" s="115"/>
      <c r="N63" s="115"/>
      <c r="O63" s="115"/>
      <c r="P63" s="26">
        <f>SUM(D63:O63)</f>
        <v>1</v>
      </c>
    </row>
    <row r="64" spans="1:18" ht="5.0999999999999996" customHeight="1" x14ac:dyDescent="0.2">
      <c r="A64" s="255"/>
      <c r="B64" s="257"/>
      <c r="C64" s="260"/>
      <c r="D64" s="150">
        <f t="shared" ref="D64" si="63">D63</f>
        <v>0</v>
      </c>
      <c r="E64" s="150">
        <f t="shared" ref="E64" si="64">E63</f>
        <v>0</v>
      </c>
      <c r="F64" s="150">
        <f t="shared" ref="F64" si="65">F63</f>
        <v>0</v>
      </c>
      <c r="G64" s="150">
        <f t="shared" ref="G64" si="66">G63</f>
        <v>0.2</v>
      </c>
      <c r="H64" s="150">
        <f t="shared" ref="H64" si="67">H63</f>
        <v>0.4</v>
      </c>
      <c r="I64" s="150">
        <f t="shared" ref="I64" si="68">I63</f>
        <v>0.4</v>
      </c>
      <c r="J64" s="150">
        <f t="shared" ref="J64" si="69">J63</f>
        <v>0</v>
      </c>
      <c r="K64" s="150">
        <f t="shared" ref="K64" si="70">K63</f>
        <v>0</v>
      </c>
      <c r="L64" s="150">
        <f t="shared" ref="L64" si="71">L63</f>
        <v>0</v>
      </c>
      <c r="M64" s="150">
        <f t="shared" ref="M64" si="72">M63</f>
        <v>0</v>
      </c>
      <c r="N64" s="150">
        <f t="shared" ref="N64" si="73">N63</f>
        <v>0</v>
      </c>
      <c r="O64" s="150">
        <f t="shared" ref="O64" si="74">O63</f>
        <v>0</v>
      </c>
      <c r="P64" s="27"/>
    </row>
    <row r="65" spans="1:18" ht="12" customHeight="1" x14ac:dyDescent="0.2">
      <c r="A65" s="255"/>
      <c r="B65" s="258"/>
      <c r="C65" s="261"/>
      <c r="D65" s="25" t="str">
        <f>IF(D63="","",D63*$C$63)</f>
        <v/>
      </c>
      <c r="E65" s="25" t="str">
        <f t="shared" ref="E65:O65" si="75">IF(E63="","",E63*$C$63)</f>
        <v/>
      </c>
      <c r="F65" s="25" t="str">
        <f t="shared" si="75"/>
        <v/>
      </c>
      <c r="G65" s="25">
        <f t="shared" si="75"/>
        <v>117036.39799999999</v>
      </c>
      <c r="H65" s="25">
        <f t="shared" si="75"/>
        <v>234072.79599999997</v>
      </c>
      <c r="I65" s="25">
        <f t="shared" si="75"/>
        <v>234072.79599999997</v>
      </c>
      <c r="J65" s="25" t="str">
        <f t="shared" si="75"/>
        <v/>
      </c>
      <c r="K65" s="25" t="str">
        <f t="shared" si="75"/>
        <v/>
      </c>
      <c r="L65" s="25" t="str">
        <f t="shared" si="75"/>
        <v/>
      </c>
      <c r="M65" s="25" t="str">
        <f t="shared" si="75"/>
        <v/>
      </c>
      <c r="N65" s="25" t="str">
        <f t="shared" si="75"/>
        <v/>
      </c>
      <c r="O65" s="25" t="str">
        <f t="shared" si="75"/>
        <v/>
      </c>
      <c r="P65" s="28">
        <f>SUM(D65:O65)</f>
        <v>585181.99</v>
      </c>
      <c r="R65" s="14" t="b">
        <f>P65=C63</f>
        <v>1</v>
      </c>
    </row>
    <row r="66" spans="1:18" ht="12" customHeight="1" x14ac:dyDescent="0.2">
      <c r="A66" s="254">
        <v>6</v>
      </c>
      <c r="B66" s="256" t="str">
        <f>VLOOKUP(A66,ANALÍTICO!$A$18:$I$713,4,0)</f>
        <v>SISTEMA DE VEDAÇÃO VERTICAL</v>
      </c>
      <c r="C66" s="259">
        <f>VLOOKUP(A66,ANALÍTICO!$A$18:$I$713,9,0)</f>
        <v>402798.36</v>
      </c>
      <c r="D66" s="115"/>
      <c r="E66" s="115"/>
      <c r="F66" s="115"/>
      <c r="G66" s="115">
        <v>0.2</v>
      </c>
      <c r="H66" s="115">
        <v>0.2</v>
      </c>
      <c r="I66" s="115">
        <v>0.3</v>
      </c>
      <c r="J66" s="115">
        <v>0.3</v>
      </c>
      <c r="K66" s="115"/>
      <c r="L66" s="115"/>
      <c r="M66" s="115"/>
      <c r="N66" s="115"/>
      <c r="O66" s="115"/>
      <c r="P66" s="26">
        <f>SUM(D66:O66)</f>
        <v>1</v>
      </c>
    </row>
    <row r="67" spans="1:18" ht="5.0999999999999996" customHeight="1" x14ac:dyDescent="0.2">
      <c r="A67" s="255"/>
      <c r="B67" s="257"/>
      <c r="C67" s="260"/>
      <c r="D67" s="150">
        <f t="shared" ref="D67" si="76">D66</f>
        <v>0</v>
      </c>
      <c r="E67" s="150">
        <f t="shared" ref="E67" si="77">E66</f>
        <v>0</v>
      </c>
      <c r="F67" s="150">
        <f t="shared" ref="F67" si="78">F66</f>
        <v>0</v>
      </c>
      <c r="G67" s="150">
        <f t="shared" ref="G67" si="79">G66</f>
        <v>0.2</v>
      </c>
      <c r="H67" s="150">
        <f t="shared" ref="H67" si="80">H66</f>
        <v>0.2</v>
      </c>
      <c r="I67" s="150">
        <f t="shared" ref="I67" si="81">I66</f>
        <v>0.3</v>
      </c>
      <c r="J67" s="150">
        <f t="shared" ref="J67" si="82">J66</f>
        <v>0.3</v>
      </c>
      <c r="K67" s="150">
        <f t="shared" ref="K67" si="83">K66</f>
        <v>0</v>
      </c>
      <c r="L67" s="150">
        <f t="shared" ref="L67" si="84">L66</f>
        <v>0</v>
      </c>
      <c r="M67" s="150">
        <f t="shared" ref="M67" si="85">M66</f>
        <v>0</v>
      </c>
      <c r="N67" s="150">
        <f t="shared" ref="N67" si="86">N66</f>
        <v>0</v>
      </c>
      <c r="O67" s="150">
        <f t="shared" ref="O67" si="87">O66</f>
        <v>0</v>
      </c>
      <c r="P67" s="27"/>
    </row>
    <row r="68" spans="1:18" ht="12" customHeight="1" x14ac:dyDescent="0.2">
      <c r="A68" s="255"/>
      <c r="B68" s="258"/>
      <c r="C68" s="261"/>
      <c r="D68" s="25" t="str">
        <f>IF(D66="","",D66*$C$66)</f>
        <v/>
      </c>
      <c r="E68" s="25" t="str">
        <f t="shared" ref="E68:O68" si="88">IF(E66="","",E66*$C$66)</f>
        <v/>
      </c>
      <c r="F68" s="25" t="str">
        <f t="shared" si="88"/>
        <v/>
      </c>
      <c r="G68" s="25">
        <f t="shared" si="88"/>
        <v>80559.672000000006</v>
      </c>
      <c r="H68" s="25">
        <f t="shared" si="88"/>
        <v>80559.672000000006</v>
      </c>
      <c r="I68" s="25">
        <f t="shared" si="88"/>
        <v>120839.50799999999</v>
      </c>
      <c r="J68" s="25">
        <f t="shared" si="88"/>
        <v>120839.50799999999</v>
      </c>
      <c r="K68" s="25" t="str">
        <f t="shared" si="88"/>
        <v/>
      </c>
      <c r="L68" s="25" t="str">
        <f t="shared" si="88"/>
        <v/>
      </c>
      <c r="M68" s="25" t="str">
        <f t="shared" si="88"/>
        <v/>
      </c>
      <c r="N68" s="25" t="str">
        <f t="shared" si="88"/>
        <v/>
      </c>
      <c r="O68" s="25" t="str">
        <f t="shared" si="88"/>
        <v/>
      </c>
      <c r="P68" s="28">
        <f>SUM(D68:O68)</f>
        <v>402798.36</v>
      </c>
      <c r="R68" s="14" t="b">
        <f>P68=C66</f>
        <v>1</v>
      </c>
    </row>
    <row r="69" spans="1:18" ht="12" customHeight="1" x14ac:dyDescent="0.2">
      <c r="A69" s="254">
        <v>7</v>
      </c>
      <c r="B69" s="256" t="str">
        <f>VLOOKUP(A69,ANALÍTICO!$A$18:$I$713,4,0)</f>
        <v>ESQUADRIAS</v>
      </c>
      <c r="C69" s="259">
        <f>VLOOKUP(A69,ANALÍTICO!$A$18:$I$713,9,0)</f>
        <v>253206.36000000002</v>
      </c>
      <c r="D69" s="115"/>
      <c r="E69" s="115"/>
      <c r="F69" s="115"/>
      <c r="G69" s="115"/>
      <c r="H69" s="115"/>
      <c r="I69" s="115"/>
      <c r="J69" s="115"/>
      <c r="K69" s="115"/>
      <c r="L69" s="115">
        <v>0.2</v>
      </c>
      <c r="M69" s="115">
        <v>0.4</v>
      </c>
      <c r="N69" s="115">
        <v>0.4</v>
      </c>
      <c r="O69" s="115"/>
      <c r="P69" s="26">
        <f>SUM(D69:O69)</f>
        <v>1</v>
      </c>
    </row>
    <row r="70" spans="1:18" ht="5.0999999999999996" customHeight="1" x14ac:dyDescent="0.2">
      <c r="A70" s="255"/>
      <c r="B70" s="257"/>
      <c r="C70" s="260"/>
      <c r="D70" s="150">
        <f t="shared" ref="D70" si="89">D69</f>
        <v>0</v>
      </c>
      <c r="E70" s="150">
        <f t="shared" ref="E70" si="90">E69</f>
        <v>0</v>
      </c>
      <c r="F70" s="150">
        <f t="shared" ref="F70" si="91">F69</f>
        <v>0</v>
      </c>
      <c r="G70" s="150">
        <f t="shared" ref="G70" si="92">G69</f>
        <v>0</v>
      </c>
      <c r="H70" s="150">
        <f t="shared" ref="H70" si="93">H69</f>
        <v>0</v>
      </c>
      <c r="I70" s="150">
        <f t="shared" ref="I70" si="94">I69</f>
        <v>0</v>
      </c>
      <c r="J70" s="150">
        <f t="shared" ref="J70" si="95">J69</f>
        <v>0</v>
      </c>
      <c r="K70" s="150">
        <f t="shared" ref="K70" si="96">K69</f>
        <v>0</v>
      </c>
      <c r="L70" s="150">
        <f t="shared" ref="L70" si="97">L69</f>
        <v>0.2</v>
      </c>
      <c r="M70" s="150">
        <f t="shared" ref="M70" si="98">M69</f>
        <v>0.4</v>
      </c>
      <c r="N70" s="150">
        <f t="shared" ref="N70" si="99">N69</f>
        <v>0.4</v>
      </c>
      <c r="O70" s="150">
        <f t="shared" ref="O70" si="100">O69</f>
        <v>0</v>
      </c>
      <c r="P70" s="27"/>
    </row>
    <row r="71" spans="1:18" ht="12" customHeight="1" x14ac:dyDescent="0.2">
      <c r="A71" s="255"/>
      <c r="B71" s="258"/>
      <c r="C71" s="261"/>
      <c r="D71" s="25" t="str">
        <f>IF(D69="","",D69*$C$69)</f>
        <v/>
      </c>
      <c r="E71" s="25" t="str">
        <f t="shared" ref="E71:O71" si="101">IF(E69="","",E69*$C$69)</f>
        <v/>
      </c>
      <c r="F71" s="25" t="str">
        <f t="shared" si="101"/>
        <v/>
      </c>
      <c r="G71" s="25" t="str">
        <f t="shared" si="101"/>
        <v/>
      </c>
      <c r="H71" s="25" t="str">
        <f t="shared" si="101"/>
        <v/>
      </c>
      <c r="I71" s="25" t="str">
        <f t="shared" si="101"/>
        <v/>
      </c>
      <c r="J71" s="25" t="str">
        <f t="shared" si="101"/>
        <v/>
      </c>
      <c r="K71" s="25" t="str">
        <f t="shared" si="101"/>
        <v/>
      </c>
      <c r="L71" s="25">
        <f t="shared" si="101"/>
        <v>50641.272000000004</v>
      </c>
      <c r="M71" s="25">
        <f t="shared" si="101"/>
        <v>101282.54400000001</v>
      </c>
      <c r="N71" s="25">
        <f t="shared" si="101"/>
        <v>101282.54400000001</v>
      </c>
      <c r="O71" s="25" t="str">
        <f t="shared" si="101"/>
        <v/>
      </c>
      <c r="P71" s="28">
        <f>SUM(D71:O71)</f>
        <v>253206.36000000004</v>
      </c>
      <c r="R71" s="14" t="b">
        <f>P71=C69</f>
        <v>1</v>
      </c>
    </row>
    <row r="72" spans="1:18" ht="12" customHeight="1" x14ac:dyDescent="0.2">
      <c r="A72" s="254">
        <v>8</v>
      </c>
      <c r="B72" s="256" t="str">
        <f>VLOOKUP(A72,ANALÍTICO!$A$18:$I$713,4,0)</f>
        <v>SISTEMAS DE COBERTURA</v>
      </c>
      <c r="C72" s="259">
        <f>VLOOKUP(A72,ANALÍTICO!$A$18:$I$713,9,0)</f>
        <v>662516.52</v>
      </c>
      <c r="D72" s="115"/>
      <c r="E72" s="115"/>
      <c r="F72" s="115"/>
      <c r="G72" s="115"/>
      <c r="H72" s="115"/>
      <c r="I72" s="115"/>
      <c r="J72" s="115">
        <v>0.1</v>
      </c>
      <c r="K72" s="115">
        <v>0.2</v>
      </c>
      <c r="L72" s="115">
        <v>0.3</v>
      </c>
      <c r="M72" s="115">
        <v>0.4</v>
      </c>
      <c r="N72" s="115"/>
      <c r="O72" s="115"/>
      <c r="P72" s="118">
        <f>SUM(D72:O72)</f>
        <v>1</v>
      </c>
    </row>
    <row r="73" spans="1:18" ht="5.0999999999999996" customHeight="1" x14ac:dyDescent="0.2">
      <c r="A73" s="255"/>
      <c r="B73" s="257"/>
      <c r="C73" s="260"/>
      <c r="D73" s="150">
        <f t="shared" ref="D73" si="102">D72</f>
        <v>0</v>
      </c>
      <c r="E73" s="150">
        <f t="shared" ref="E73" si="103">E72</f>
        <v>0</v>
      </c>
      <c r="F73" s="150">
        <f t="shared" ref="F73" si="104">F72</f>
        <v>0</v>
      </c>
      <c r="G73" s="150">
        <f t="shared" ref="G73" si="105">G72</f>
        <v>0</v>
      </c>
      <c r="H73" s="150">
        <f t="shared" ref="H73" si="106">H72</f>
        <v>0</v>
      </c>
      <c r="I73" s="150">
        <f t="shared" ref="I73" si="107">I72</f>
        <v>0</v>
      </c>
      <c r="J73" s="150">
        <f t="shared" ref="J73" si="108">J72</f>
        <v>0.1</v>
      </c>
      <c r="K73" s="150">
        <f t="shared" ref="K73" si="109">K72</f>
        <v>0.2</v>
      </c>
      <c r="L73" s="150">
        <f t="shared" ref="L73" si="110">L72</f>
        <v>0.3</v>
      </c>
      <c r="M73" s="150">
        <f t="shared" ref="M73" si="111">M72</f>
        <v>0.4</v>
      </c>
      <c r="N73" s="150">
        <f t="shared" ref="N73" si="112">N72</f>
        <v>0</v>
      </c>
      <c r="O73" s="150">
        <f t="shared" ref="O73" si="113">O72</f>
        <v>0</v>
      </c>
      <c r="P73" s="27"/>
    </row>
    <row r="74" spans="1:18" ht="12" customHeight="1" x14ac:dyDescent="0.2">
      <c r="A74" s="255"/>
      <c r="B74" s="258"/>
      <c r="C74" s="261"/>
      <c r="D74" s="25" t="str">
        <f>IF(D72="","",D72*$C$72)</f>
        <v/>
      </c>
      <c r="E74" s="25" t="str">
        <f t="shared" ref="E74:O74" si="114">IF(E72="","",E72*$C$72)</f>
        <v/>
      </c>
      <c r="F74" s="25" t="str">
        <f t="shared" si="114"/>
        <v/>
      </c>
      <c r="G74" s="25" t="str">
        <f t="shared" si="114"/>
        <v/>
      </c>
      <c r="H74" s="25" t="str">
        <f t="shared" si="114"/>
        <v/>
      </c>
      <c r="I74" s="25" t="str">
        <f t="shared" si="114"/>
        <v/>
      </c>
      <c r="J74" s="25">
        <f t="shared" si="114"/>
        <v>66251.652000000002</v>
      </c>
      <c r="K74" s="25">
        <f t="shared" si="114"/>
        <v>132503.304</v>
      </c>
      <c r="L74" s="25">
        <f t="shared" si="114"/>
        <v>198754.95600000001</v>
      </c>
      <c r="M74" s="25">
        <f t="shared" si="114"/>
        <v>265006.60800000001</v>
      </c>
      <c r="N74" s="25" t="str">
        <f t="shared" si="114"/>
        <v/>
      </c>
      <c r="O74" s="25" t="str">
        <f t="shared" si="114"/>
        <v/>
      </c>
      <c r="P74" s="28">
        <f>SUM(D74:O74)</f>
        <v>662516.52</v>
      </c>
      <c r="R74" s="14" t="b">
        <f>P74=C72</f>
        <v>1</v>
      </c>
    </row>
    <row r="75" spans="1:18" ht="12" customHeight="1" x14ac:dyDescent="0.2">
      <c r="A75" s="254">
        <v>9</v>
      </c>
      <c r="B75" s="256" t="str">
        <f>VLOOKUP(A75,ANALÍTICO!$A$18:$I$713,4,0)</f>
        <v>IMPERMEABILIZAÇÃO</v>
      </c>
      <c r="C75" s="259">
        <f>VLOOKUP(A75,ANALÍTICO!$A$18:$I$713,9,0)</f>
        <v>232255.95999999996</v>
      </c>
      <c r="D75" s="115"/>
      <c r="E75" s="115"/>
      <c r="F75" s="115">
        <v>0.5</v>
      </c>
      <c r="G75" s="115"/>
      <c r="H75" s="115"/>
      <c r="I75" s="115"/>
      <c r="J75" s="115"/>
      <c r="K75" s="115"/>
      <c r="L75" s="115">
        <v>0.3</v>
      </c>
      <c r="M75" s="115"/>
      <c r="N75" s="115">
        <v>0.2</v>
      </c>
      <c r="O75" s="115"/>
      <c r="P75" s="26">
        <f>SUM(D75:O75)</f>
        <v>1</v>
      </c>
    </row>
    <row r="76" spans="1:18" ht="5.0999999999999996" customHeight="1" x14ac:dyDescent="0.2">
      <c r="A76" s="255"/>
      <c r="B76" s="257"/>
      <c r="C76" s="260"/>
      <c r="D76" s="150">
        <f t="shared" ref="D76" si="115">D75</f>
        <v>0</v>
      </c>
      <c r="E76" s="150">
        <f t="shared" ref="E76" si="116">E75</f>
        <v>0</v>
      </c>
      <c r="F76" s="150">
        <f t="shared" ref="F76" si="117">F75</f>
        <v>0.5</v>
      </c>
      <c r="G76" s="150">
        <f t="shared" ref="G76" si="118">G75</f>
        <v>0</v>
      </c>
      <c r="H76" s="150">
        <f t="shared" ref="H76" si="119">H75</f>
        <v>0</v>
      </c>
      <c r="I76" s="150">
        <f t="shared" ref="I76" si="120">I75</f>
        <v>0</v>
      </c>
      <c r="J76" s="150">
        <f t="shared" ref="J76" si="121">J75</f>
        <v>0</v>
      </c>
      <c r="K76" s="150">
        <f t="shared" ref="K76" si="122">K75</f>
        <v>0</v>
      </c>
      <c r="L76" s="150">
        <f t="shared" ref="L76" si="123">L75</f>
        <v>0.3</v>
      </c>
      <c r="M76" s="150">
        <f t="shared" ref="M76" si="124">M75</f>
        <v>0</v>
      </c>
      <c r="N76" s="150">
        <f t="shared" ref="N76" si="125">N75</f>
        <v>0.2</v>
      </c>
      <c r="O76" s="150">
        <f t="shared" ref="O76" si="126">O75</f>
        <v>0</v>
      </c>
      <c r="P76" s="27"/>
    </row>
    <row r="77" spans="1:18" ht="12" customHeight="1" x14ac:dyDescent="0.2">
      <c r="A77" s="255"/>
      <c r="B77" s="258"/>
      <c r="C77" s="261"/>
      <c r="D77" s="25" t="str">
        <f>IF(D75="","",D75*$C$75)</f>
        <v/>
      </c>
      <c r="E77" s="25" t="str">
        <f t="shared" ref="E77:O77" si="127">IF(E75="","",E75*$C$75)</f>
        <v/>
      </c>
      <c r="F77" s="25">
        <f t="shared" si="127"/>
        <v>116127.97999999998</v>
      </c>
      <c r="G77" s="25" t="str">
        <f t="shared" si="127"/>
        <v/>
      </c>
      <c r="H77" s="25" t="str">
        <f t="shared" si="127"/>
        <v/>
      </c>
      <c r="I77" s="25" t="str">
        <f t="shared" si="127"/>
        <v/>
      </c>
      <c r="J77" s="25" t="str">
        <f t="shared" si="127"/>
        <v/>
      </c>
      <c r="K77" s="25" t="str">
        <f t="shared" si="127"/>
        <v/>
      </c>
      <c r="L77" s="25">
        <f t="shared" si="127"/>
        <v>69676.787999999986</v>
      </c>
      <c r="M77" s="25" t="str">
        <f t="shared" si="127"/>
        <v/>
      </c>
      <c r="N77" s="25">
        <f t="shared" si="127"/>
        <v>46451.191999999995</v>
      </c>
      <c r="O77" s="25" t="str">
        <f t="shared" si="127"/>
        <v/>
      </c>
      <c r="P77" s="28">
        <f>SUM(D77:O77)</f>
        <v>232255.95999999996</v>
      </c>
      <c r="R77" s="14" t="b">
        <f>P77=C75</f>
        <v>1</v>
      </c>
    </row>
    <row r="78" spans="1:18" ht="12" customHeight="1" x14ac:dyDescent="0.2">
      <c r="A78" s="254">
        <v>10</v>
      </c>
      <c r="B78" s="256" t="str">
        <f>VLOOKUP(A78,ANALÍTICO!$A$18:$I$713,4,0)</f>
        <v>REVESTIMENTOS INTERNO E EXTERNO</v>
      </c>
      <c r="C78" s="259">
        <f>VLOOKUP(A78,ANALÍTICO!$A$18:$I$713,9,0)</f>
        <v>517911.54000000004</v>
      </c>
      <c r="D78" s="115"/>
      <c r="E78" s="115"/>
      <c r="F78" s="115"/>
      <c r="G78" s="115"/>
      <c r="H78" s="115"/>
      <c r="I78" s="115">
        <v>0.3</v>
      </c>
      <c r="J78" s="115">
        <v>0.4</v>
      </c>
      <c r="K78" s="115">
        <v>0.3</v>
      </c>
      <c r="L78" s="115"/>
      <c r="M78" s="115"/>
      <c r="N78" s="115"/>
      <c r="O78" s="115"/>
      <c r="P78" s="26">
        <f>SUM(D78:O78)</f>
        <v>1</v>
      </c>
    </row>
    <row r="79" spans="1:18" ht="5.0999999999999996" customHeight="1" x14ac:dyDescent="0.2">
      <c r="A79" s="255"/>
      <c r="B79" s="257"/>
      <c r="C79" s="260"/>
      <c r="D79" s="150">
        <f t="shared" ref="D79" si="128">D78</f>
        <v>0</v>
      </c>
      <c r="E79" s="150">
        <f t="shared" ref="E79" si="129">E78</f>
        <v>0</v>
      </c>
      <c r="F79" s="150">
        <f t="shared" ref="F79" si="130">F78</f>
        <v>0</v>
      </c>
      <c r="G79" s="150">
        <f t="shared" ref="G79" si="131">G78</f>
        <v>0</v>
      </c>
      <c r="H79" s="150">
        <f t="shared" ref="H79" si="132">H78</f>
        <v>0</v>
      </c>
      <c r="I79" s="150">
        <f t="shared" ref="I79" si="133">I78</f>
        <v>0.3</v>
      </c>
      <c r="J79" s="150">
        <f t="shared" ref="J79" si="134">J78</f>
        <v>0.4</v>
      </c>
      <c r="K79" s="150">
        <f t="shared" ref="K79" si="135">K78</f>
        <v>0.3</v>
      </c>
      <c r="L79" s="150">
        <f t="shared" ref="L79" si="136">L78</f>
        <v>0</v>
      </c>
      <c r="M79" s="150">
        <f t="shared" ref="M79" si="137">M78</f>
        <v>0</v>
      </c>
      <c r="N79" s="150">
        <f t="shared" ref="N79" si="138">N78</f>
        <v>0</v>
      </c>
      <c r="O79" s="150">
        <f t="shared" ref="O79" si="139">O78</f>
        <v>0</v>
      </c>
      <c r="P79" s="27"/>
    </row>
    <row r="80" spans="1:18" ht="12" customHeight="1" x14ac:dyDescent="0.2">
      <c r="A80" s="255"/>
      <c r="B80" s="258"/>
      <c r="C80" s="261"/>
      <c r="D80" s="25" t="str">
        <f>IF(D78="","",D78*$C$78)</f>
        <v/>
      </c>
      <c r="E80" s="25" t="str">
        <f t="shared" ref="E80:O80" si="140">IF(E78="","",E78*$C$78)</f>
        <v/>
      </c>
      <c r="F80" s="25" t="str">
        <f t="shared" si="140"/>
        <v/>
      </c>
      <c r="G80" s="25" t="str">
        <f t="shared" si="140"/>
        <v/>
      </c>
      <c r="H80" s="25" t="str">
        <f t="shared" si="140"/>
        <v/>
      </c>
      <c r="I80" s="25">
        <f t="shared" si="140"/>
        <v>155373.462</v>
      </c>
      <c r="J80" s="25">
        <f t="shared" si="140"/>
        <v>207164.61600000004</v>
      </c>
      <c r="K80" s="25">
        <f t="shared" si="140"/>
        <v>155373.462</v>
      </c>
      <c r="L80" s="25" t="str">
        <f t="shared" si="140"/>
        <v/>
      </c>
      <c r="M80" s="25" t="str">
        <f t="shared" si="140"/>
        <v/>
      </c>
      <c r="N80" s="25" t="str">
        <f t="shared" si="140"/>
        <v/>
      </c>
      <c r="O80" s="25" t="str">
        <f t="shared" si="140"/>
        <v/>
      </c>
      <c r="P80" s="28">
        <f>SUM(D80:O80)</f>
        <v>517911.54000000004</v>
      </c>
      <c r="R80" s="14" t="b">
        <f>P80=C78</f>
        <v>1</v>
      </c>
    </row>
    <row r="81" spans="1:18" ht="12" customHeight="1" x14ac:dyDescent="0.2">
      <c r="A81" s="254">
        <v>11</v>
      </c>
      <c r="B81" s="256" t="str">
        <f>VLOOKUP(A81,ANALÍTICO!$A$18:$I$713,4,0)</f>
        <v>SISTEMAS DE PISOS</v>
      </c>
      <c r="C81" s="259">
        <f>VLOOKUP(A81,ANALÍTICO!$A$18:$I$713,9,0)</f>
        <v>270753.42000000004</v>
      </c>
      <c r="D81" s="115"/>
      <c r="E81" s="115"/>
      <c r="F81" s="115"/>
      <c r="G81" s="115"/>
      <c r="H81" s="115"/>
      <c r="I81" s="115"/>
      <c r="J81" s="115"/>
      <c r="K81" s="115">
        <v>0.2</v>
      </c>
      <c r="L81" s="115">
        <v>0.3</v>
      </c>
      <c r="M81" s="115">
        <v>0.3</v>
      </c>
      <c r="N81" s="115">
        <v>0.2</v>
      </c>
      <c r="O81" s="115"/>
      <c r="P81" s="26">
        <f>SUM(D81:O81)</f>
        <v>1</v>
      </c>
    </row>
    <row r="82" spans="1:18" ht="5.0999999999999996" customHeight="1" x14ac:dyDescent="0.2">
      <c r="A82" s="255"/>
      <c r="B82" s="257"/>
      <c r="C82" s="260"/>
      <c r="D82" s="150">
        <f t="shared" ref="D82" si="141">D81</f>
        <v>0</v>
      </c>
      <c r="E82" s="150">
        <f t="shared" ref="E82" si="142">E81</f>
        <v>0</v>
      </c>
      <c r="F82" s="150">
        <f t="shared" ref="F82" si="143">F81</f>
        <v>0</v>
      </c>
      <c r="G82" s="150">
        <f t="shared" ref="G82" si="144">G81</f>
        <v>0</v>
      </c>
      <c r="H82" s="150">
        <f t="shared" ref="H82" si="145">H81</f>
        <v>0</v>
      </c>
      <c r="I82" s="150">
        <f t="shared" ref="I82" si="146">I81</f>
        <v>0</v>
      </c>
      <c r="J82" s="150">
        <f t="shared" ref="J82" si="147">J81</f>
        <v>0</v>
      </c>
      <c r="K82" s="150">
        <f t="shared" ref="K82" si="148">K81</f>
        <v>0.2</v>
      </c>
      <c r="L82" s="150">
        <f t="shared" ref="L82" si="149">L81</f>
        <v>0.3</v>
      </c>
      <c r="M82" s="150">
        <f t="shared" ref="M82" si="150">M81</f>
        <v>0.3</v>
      </c>
      <c r="N82" s="150">
        <f t="shared" ref="N82" si="151">N81</f>
        <v>0.2</v>
      </c>
      <c r="O82" s="150">
        <f t="shared" ref="O82" si="152">O81</f>
        <v>0</v>
      </c>
      <c r="P82" s="27"/>
    </row>
    <row r="83" spans="1:18" ht="12" customHeight="1" x14ac:dyDescent="0.2">
      <c r="A83" s="255"/>
      <c r="B83" s="258"/>
      <c r="C83" s="261"/>
      <c r="D83" s="25" t="str">
        <f>IF(D81="","",D81*$C$81)</f>
        <v/>
      </c>
      <c r="E83" s="25" t="str">
        <f t="shared" ref="E83:O83" si="153">IF(E81="","",E81*$C$81)</f>
        <v/>
      </c>
      <c r="F83" s="25" t="str">
        <f t="shared" si="153"/>
        <v/>
      </c>
      <c r="G83" s="25" t="str">
        <f t="shared" si="153"/>
        <v/>
      </c>
      <c r="H83" s="25" t="str">
        <f t="shared" si="153"/>
        <v/>
      </c>
      <c r="I83" s="25" t="str">
        <f t="shared" si="153"/>
        <v/>
      </c>
      <c r="J83" s="25" t="str">
        <f t="shared" si="153"/>
        <v/>
      </c>
      <c r="K83" s="25">
        <f t="shared" si="153"/>
        <v>54150.684000000008</v>
      </c>
      <c r="L83" s="25">
        <f t="shared" si="153"/>
        <v>81226.026000000013</v>
      </c>
      <c r="M83" s="25">
        <f t="shared" si="153"/>
        <v>81226.026000000013</v>
      </c>
      <c r="N83" s="25">
        <f t="shared" si="153"/>
        <v>54150.684000000008</v>
      </c>
      <c r="O83" s="25" t="str">
        <f t="shared" si="153"/>
        <v/>
      </c>
      <c r="P83" s="28">
        <f>SUM(D83:O83)</f>
        <v>270753.42000000004</v>
      </c>
      <c r="R83" s="14" t="b">
        <f>P83=C81</f>
        <v>1</v>
      </c>
    </row>
    <row r="84" spans="1:18" ht="12" customHeight="1" x14ac:dyDescent="0.2">
      <c r="A84" s="254">
        <v>12</v>
      </c>
      <c r="B84" s="256" t="str">
        <f>VLOOKUP(A84,ANALÍTICO!$A$18:$I$713,4,0)</f>
        <v>PINTURAS E ACABAMENTOS</v>
      </c>
      <c r="C84" s="259">
        <f>VLOOKUP(A84,ANALÍTICO!$A$18:$I$713,9,0)</f>
        <v>161963.50000000003</v>
      </c>
      <c r="D84" s="115"/>
      <c r="E84" s="115"/>
      <c r="F84" s="115"/>
      <c r="G84" s="115"/>
      <c r="H84" s="115"/>
      <c r="I84" s="115"/>
      <c r="J84" s="115"/>
      <c r="K84" s="115"/>
      <c r="L84" s="115">
        <v>0.2</v>
      </c>
      <c r="M84" s="115">
        <v>0.4</v>
      </c>
      <c r="N84" s="115">
        <v>0.35</v>
      </c>
      <c r="O84" s="115">
        <v>0.05</v>
      </c>
      <c r="P84" s="26">
        <f>SUM(D84:O84)</f>
        <v>1</v>
      </c>
    </row>
    <row r="85" spans="1:18" ht="5.0999999999999996" customHeight="1" x14ac:dyDescent="0.2">
      <c r="A85" s="255"/>
      <c r="B85" s="257"/>
      <c r="C85" s="260"/>
      <c r="D85" s="150">
        <f t="shared" ref="D85" si="154">D84</f>
        <v>0</v>
      </c>
      <c r="E85" s="150">
        <f t="shared" ref="E85" si="155">E84</f>
        <v>0</v>
      </c>
      <c r="F85" s="150">
        <f t="shared" ref="F85" si="156">F84</f>
        <v>0</v>
      </c>
      <c r="G85" s="150">
        <f t="shared" ref="G85" si="157">G84</f>
        <v>0</v>
      </c>
      <c r="H85" s="150">
        <f t="shared" ref="H85" si="158">H84</f>
        <v>0</v>
      </c>
      <c r="I85" s="150">
        <f t="shared" ref="I85" si="159">I84</f>
        <v>0</v>
      </c>
      <c r="J85" s="150">
        <f t="shared" ref="J85" si="160">J84</f>
        <v>0</v>
      </c>
      <c r="K85" s="150">
        <f t="shared" ref="K85" si="161">K84</f>
        <v>0</v>
      </c>
      <c r="L85" s="150">
        <f t="shared" ref="L85" si="162">L84</f>
        <v>0.2</v>
      </c>
      <c r="M85" s="150">
        <f t="shared" ref="M85" si="163">M84</f>
        <v>0.4</v>
      </c>
      <c r="N85" s="150">
        <f t="shared" ref="N85" si="164">N84</f>
        <v>0.35</v>
      </c>
      <c r="O85" s="150">
        <f t="shared" ref="O85" si="165">O84</f>
        <v>0.05</v>
      </c>
      <c r="P85" s="27"/>
    </row>
    <row r="86" spans="1:18" ht="12" customHeight="1" x14ac:dyDescent="0.2">
      <c r="A86" s="255"/>
      <c r="B86" s="258"/>
      <c r="C86" s="261"/>
      <c r="D86" s="25" t="str">
        <f>IF(D84="","",D84*$C$84)</f>
        <v/>
      </c>
      <c r="E86" s="25" t="str">
        <f t="shared" ref="E86:O86" si="166">IF(E84="","",E84*$C$84)</f>
        <v/>
      </c>
      <c r="F86" s="25" t="str">
        <f t="shared" si="166"/>
        <v/>
      </c>
      <c r="G86" s="25" t="str">
        <f t="shared" si="166"/>
        <v/>
      </c>
      <c r="H86" s="25" t="str">
        <f t="shared" si="166"/>
        <v/>
      </c>
      <c r="I86" s="25" t="str">
        <f t="shared" si="166"/>
        <v/>
      </c>
      <c r="J86" s="25" t="str">
        <f t="shared" si="166"/>
        <v/>
      </c>
      <c r="K86" s="25" t="str">
        <f t="shared" si="166"/>
        <v/>
      </c>
      <c r="L86" s="25">
        <f t="shared" si="166"/>
        <v>32392.700000000008</v>
      </c>
      <c r="M86" s="25">
        <f t="shared" si="166"/>
        <v>64785.400000000016</v>
      </c>
      <c r="N86" s="25">
        <f t="shared" si="166"/>
        <v>56687.225000000006</v>
      </c>
      <c r="O86" s="25">
        <f t="shared" si="166"/>
        <v>8098.175000000002</v>
      </c>
      <c r="P86" s="28">
        <f>SUM(D86:O86)</f>
        <v>161963.5</v>
      </c>
      <c r="R86" s="14" t="b">
        <f>P86=C84</f>
        <v>1</v>
      </c>
    </row>
    <row r="87" spans="1:18" ht="12" customHeight="1" x14ac:dyDescent="0.2">
      <c r="A87" s="254">
        <v>13</v>
      </c>
      <c r="B87" s="256" t="str">
        <f>VLOOKUP(A87,ANALÍTICO!$A$18:$I$713,4,0)</f>
        <v>INSTALAÇÃO HIDRÁULICA</v>
      </c>
      <c r="C87" s="259">
        <f>VLOOKUP(A87,ANALÍTICO!$A$18:$I$713,9,0)</f>
        <v>50574.930000000015</v>
      </c>
      <c r="D87" s="115"/>
      <c r="E87" s="115"/>
      <c r="F87" s="115"/>
      <c r="G87" s="115">
        <v>0.1</v>
      </c>
      <c r="H87" s="115">
        <v>0.15</v>
      </c>
      <c r="I87" s="115">
        <v>0.2</v>
      </c>
      <c r="J87" s="115">
        <v>0.1</v>
      </c>
      <c r="K87" s="115">
        <v>0.1</v>
      </c>
      <c r="L87" s="115">
        <v>0.1</v>
      </c>
      <c r="M87" s="115">
        <v>0.1</v>
      </c>
      <c r="N87" s="115">
        <v>0.1</v>
      </c>
      <c r="O87" s="115">
        <v>0.05</v>
      </c>
      <c r="P87" s="26">
        <f>SUM(D87:O87)</f>
        <v>1</v>
      </c>
    </row>
    <row r="88" spans="1:18" ht="5.0999999999999996" customHeight="1" x14ac:dyDescent="0.2">
      <c r="A88" s="255"/>
      <c r="B88" s="257"/>
      <c r="C88" s="260"/>
      <c r="D88" s="150">
        <f t="shared" ref="D88" si="167">D87</f>
        <v>0</v>
      </c>
      <c r="E88" s="150">
        <f t="shared" ref="E88" si="168">E87</f>
        <v>0</v>
      </c>
      <c r="F88" s="150">
        <f t="shared" ref="F88" si="169">F87</f>
        <v>0</v>
      </c>
      <c r="G88" s="150">
        <f t="shared" ref="G88" si="170">G87</f>
        <v>0.1</v>
      </c>
      <c r="H88" s="150">
        <f t="shared" ref="H88" si="171">H87</f>
        <v>0.15</v>
      </c>
      <c r="I88" s="150">
        <f t="shared" ref="I88" si="172">I87</f>
        <v>0.2</v>
      </c>
      <c r="J88" s="150">
        <f t="shared" ref="J88" si="173">J87</f>
        <v>0.1</v>
      </c>
      <c r="K88" s="150">
        <f t="shared" ref="K88" si="174">K87</f>
        <v>0.1</v>
      </c>
      <c r="L88" s="150">
        <f t="shared" ref="L88" si="175">L87</f>
        <v>0.1</v>
      </c>
      <c r="M88" s="150">
        <f t="shared" ref="M88" si="176">M87</f>
        <v>0.1</v>
      </c>
      <c r="N88" s="150">
        <f t="shared" ref="N88" si="177">N87</f>
        <v>0.1</v>
      </c>
      <c r="O88" s="150">
        <f t="shared" ref="O88" si="178">O87</f>
        <v>0.05</v>
      </c>
      <c r="P88" s="27"/>
    </row>
    <row r="89" spans="1:18" ht="12" customHeight="1" x14ac:dyDescent="0.2">
      <c r="A89" s="255"/>
      <c r="B89" s="258"/>
      <c r="C89" s="261"/>
      <c r="D89" s="25" t="str">
        <f>IF(D87="","",D87*$C$87)</f>
        <v/>
      </c>
      <c r="E89" s="25" t="str">
        <f t="shared" ref="E89:O89" si="179">IF(E87="","",E87*$C$87)</f>
        <v/>
      </c>
      <c r="F89" s="25" t="str">
        <f t="shared" si="179"/>
        <v/>
      </c>
      <c r="G89" s="25">
        <f t="shared" si="179"/>
        <v>5057.4930000000022</v>
      </c>
      <c r="H89" s="25">
        <f t="shared" si="179"/>
        <v>7586.2395000000015</v>
      </c>
      <c r="I89" s="25">
        <f t="shared" si="179"/>
        <v>10114.986000000004</v>
      </c>
      <c r="J89" s="25">
        <f t="shared" si="179"/>
        <v>5057.4930000000022</v>
      </c>
      <c r="K89" s="25">
        <f t="shared" si="179"/>
        <v>5057.4930000000022</v>
      </c>
      <c r="L89" s="25">
        <f t="shared" si="179"/>
        <v>5057.4930000000022</v>
      </c>
      <c r="M89" s="25">
        <f t="shared" si="179"/>
        <v>5057.4930000000022</v>
      </c>
      <c r="N89" s="25">
        <f t="shared" si="179"/>
        <v>5057.4930000000022</v>
      </c>
      <c r="O89" s="25">
        <f t="shared" si="179"/>
        <v>2528.7465000000011</v>
      </c>
      <c r="P89" s="28">
        <f>SUM(D89:O89)</f>
        <v>50574.930000000022</v>
      </c>
      <c r="R89" s="14" t="b">
        <f>P89=C87</f>
        <v>1</v>
      </c>
    </row>
    <row r="90" spans="1:18" ht="12" customHeight="1" x14ac:dyDescent="0.2">
      <c r="A90" s="254">
        <v>14</v>
      </c>
      <c r="B90" s="256" t="str">
        <f>VLOOKUP(A90,ANALÍTICO!$A$18:$I$713,4,0)</f>
        <v>DRENAGEM DE ÁGUAS PLUVIAIS</v>
      </c>
      <c r="C90" s="259">
        <f>VLOOKUP(A90,ANALÍTICO!$A$18:$I$713,9,0)</f>
        <v>54864.73000000001</v>
      </c>
      <c r="D90" s="115"/>
      <c r="E90" s="115"/>
      <c r="F90" s="115"/>
      <c r="G90" s="115"/>
      <c r="H90" s="115"/>
      <c r="I90" s="115"/>
      <c r="J90" s="115"/>
      <c r="K90" s="115"/>
      <c r="L90" s="115">
        <v>0.5</v>
      </c>
      <c r="M90" s="115">
        <v>0.3</v>
      </c>
      <c r="N90" s="115">
        <v>0.2</v>
      </c>
      <c r="O90" s="115"/>
      <c r="P90" s="26">
        <f>SUM(D90:O90)</f>
        <v>1</v>
      </c>
    </row>
    <row r="91" spans="1:18" ht="5.0999999999999996" customHeight="1" x14ac:dyDescent="0.2">
      <c r="A91" s="255"/>
      <c r="B91" s="257"/>
      <c r="C91" s="260"/>
      <c r="D91" s="150">
        <f t="shared" ref="D91" si="180">D90</f>
        <v>0</v>
      </c>
      <c r="E91" s="150">
        <f t="shared" ref="E91" si="181">E90</f>
        <v>0</v>
      </c>
      <c r="F91" s="150">
        <f t="shared" ref="F91" si="182">F90</f>
        <v>0</v>
      </c>
      <c r="G91" s="150">
        <f t="shared" ref="G91" si="183">G90</f>
        <v>0</v>
      </c>
      <c r="H91" s="150">
        <f t="shared" ref="H91" si="184">H90</f>
        <v>0</v>
      </c>
      <c r="I91" s="150">
        <f t="shared" ref="I91" si="185">I90</f>
        <v>0</v>
      </c>
      <c r="J91" s="150">
        <f t="shared" ref="J91" si="186">J90</f>
        <v>0</v>
      </c>
      <c r="K91" s="150">
        <f t="shared" ref="K91" si="187">K90</f>
        <v>0</v>
      </c>
      <c r="L91" s="150">
        <f t="shared" ref="L91" si="188">L90</f>
        <v>0.5</v>
      </c>
      <c r="M91" s="150">
        <f t="shared" ref="M91" si="189">M90</f>
        <v>0.3</v>
      </c>
      <c r="N91" s="150">
        <f t="shared" ref="N91" si="190">N90</f>
        <v>0.2</v>
      </c>
      <c r="O91" s="150">
        <f t="shared" ref="O91" si="191">O90</f>
        <v>0</v>
      </c>
      <c r="P91" s="27"/>
    </row>
    <row r="92" spans="1:18" ht="12" customHeight="1" x14ac:dyDescent="0.2">
      <c r="A92" s="255"/>
      <c r="B92" s="258"/>
      <c r="C92" s="261"/>
      <c r="D92" s="25" t="str">
        <f>IF(D90="","",D90*$C$90)</f>
        <v/>
      </c>
      <c r="E92" s="25" t="str">
        <f t="shared" ref="E92:O92" si="192">IF(E90="","",E90*$C$90)</f>
        <v/>
      </c>
      <c r="F92" s="25" t="str">
        <f t="shared" si="192"/>
        <v/>
      </c>
      <c r="G92" s="25" t="str">
        <f t="shared" si="192"/>
        <v/>
      </c>
      <c r="H92" s="25" t="str">
        <f t="shared" si="192"/>
        <v/>
      </c>
      <c r="I92" s="25" t="str">
        <f t="shared" si="192"/>
        <v/>
      </c>
      <c r="J92" s="25" t="str">
        <f t="shared" si="192"/>
        <v/>
      </c>
      <c r="K92" s="25" t="str">
        <f t="shared" si="192"/>
        <v/>
      </c>
      <c r="L92" s="25">
        <f t="shared" si="192"/>
        <v>27432.365000000005</v>
      </c>
      <c r="M92" s="25">
        <f t="shared" si="192"/>
        <v>16459.419000000002</v>
      </c>
      <c r="N92" s="25">
        <f t="shared" si="192"/>
        <v>10972.946000000004</v>
      </c>
      <c r="O92" s="25" t="str">
        <f t="shared" si="192"/>
        <v/>
      </c>
      <c r="P92" s="28">
        <f>SUM(D92:O92)</f>
        <v>54864.73000000001</v>
      </c>
      <c r="R92" s="14" t="b">
        <f>P92=C90</f>
        <v>1</v>
      </c>
    </row>
    <row r="93" spans="1:18" ht="12" customHeight="1" x14ac:dyDescent="0.2">
      <c r="A93" s="254">
        <v>15</v>
      </c>
      <c r="B93" s="256" t="str">
        <f>VLOOKUP(A93,ANALÍTICO!$A$18:$I$713,4,0)</f>
        <v>INSTALAÇÃO SANITÁRIA</v>
      </c>
      <c r="C93" s="259">
        <f>VLOOKUP(A93,ANALÍTICO!$A$18:$I$713,9,0)</f>
        <v>110040.70000000006</v>
      </c>
      <c r="D93" s="115"/>
      <c r="E93" s="115"/>
      <c r="F93" s="115"/>
      <c r="G93" s="115"/>
      <c r="H93" s="115"/>
      <c r="I93" s="115">
        <v>0.1</v>
      </c>
      <c r="J93" s="115">
        <v>0.2</v>
      </c>
      <c r="K93" s="115">
        <v>0.2</v>
      </c>
      <c r="L93" s="115">
        <v>0.2</v>
      </c>
      <c r="M93" s="115">
        <v>0.15</v>
      </c>
      <c r="N93" s="115">
        <v>0.1</v>
      </c>
      <c r="O93" s="115">
        <v>0.05</v>
      </c>
      <c r="P93" s="26">
        <f>SUM(D93:O93)</f>
        <v>1</v>
      </c>
    </row>
    <row r="94" spans="1:18" ht="5.0999999999999996" customHeight="1" x14ac:dyDescent="0.2">
      <c r="A94" s="255"/>
      <c r="B94" s="257"/>
      <c r="C94" s="260"/>
      <c r="D94" s="150">
        <f t="shared" ref="D94" si="193">D93</f>
        <v>0</v>
      </c>
      <c r="E94" s="150">
        <f t="shared" ref="E94" si="194">E93</f>
        <v>0</v>
      </c>
      <c r="F94" s="150">
        <f t="shared" ref="F94" si="195">F93</f>
        <v>0</v>
      </c>
      <c r="G94" s="150">
        <f t="shared" ref="G94" si="196">G93</f>
        <v>0</v>
      </c>
      <c r="H94" s="150">
        <f t="shared" ref="H94" si="197">H93</f>
        <v>0</v>
      </c>
      <c r="I94" s="150">
        <f t="shared" ref="I94" si="198">I93</f>
        <v>0.1</v>
      </c>
      <c r="J94" s="150">
        <f t="shared" ref="J94" si="199">J93</f>
        <v>0.2</v>
      </c>
      <c r="K94" s="150">
        <f t="shared" ref="K94" si="200">K93</f>
        <v>0.2</v>
      </c>
      <c r="L94" s="150">
        <f t="shared" ref="L94" si="201">L93</f>
        <v>0.2</v>
      </c>
      <c r="M94" s="150">
        <f t="shared" ref="M94" si="202">M93</f>
        <v>0.15</v>
      </c>
      <c r="N94" s="150">
        <f t="shared" ref="N94" si="203">N93</f>
        <v>0.1</v>
      </c>
      <c r="O94" s="150">
        <f t="shared" ref="O94" si="204">O93</f>
        <v>0.05</v>
      </c>
      <c r="P94" s="27"/>
    </row>
    <row r="95" spans="1:18" ht="12" customHeight="1" x14ac:dyDescent="0.2">
      <c r="A95" s="255"/>
      <c r="B95" s="258"/>
      <c r="C95" s="261"/>
      <c r="D95" s="25" t="str">
        <f>IF(D93="","",D93*$C$93)</f>
        <v/>
      </c>
      <c r="E95" s="25" t="str">
        <f t="shared" ref="E95:O95" si="205">IF(E93="","",E93*$C$93)</f>
        <v/>
      </c>
      <c r="F95" s="25" t="str">
        <f t="shared" si="205"/>
        <v/>
      </c>
      <c r="G95" s="25" t="str">
        <f t="shared" si="205"/>
        <v/>
      </c>
      <c r="H95" s="25" t="str">
        <f t="shared" si="205"/>
        <v/>
      </c>
      <c r="I95" s="25">
        <f t="shared" si="205"/>
        <v>11004.070000000007</v>
      </c>
      <c r="J95" s="25">
        <f t="shared" si="205"/>
        <v>22008.140000000014</v>
      </c>
      <c r="K95" s="25">
        <f t="shared" si="205"/>
        <v>22008.140000000014</v>
      </c>
      <c r="L95" s="25">
        <f t="shared" si="205"/>
        <v>22008.140000000014</v>
      </c>
      <c r="M95" s="25">
        <f t="shared" si="205"/>
        <v>16506.105000000007</v>
      </c>
      <c r="N95" s="25">
        <f t="shared" si="205"/>
        <v>11004.070000000007</v>
      </c>
      <c r="O95" s="25">
        <f t="shared" si="205"/>
        <v>5502.0350000000035</v>
      </c>
      <c r="P95" s="28">
        <f>SUM(D95:O95)</f>
        <v>110040.70000000007</v>
      </c>
      <c r="R95" s="14" t="b">
        <f>P95=C93</f>
        <v>1</v>
      </c>
    </row>
    <row r="96" spans="1:18" ht="12" customHeight="1" x14ac:dyDescent="0.2">
      <c r="A96" s="254">
        <v>16</v>
      </c>
      <c r="B96" s="256" t="str">
        <f>VLOOKUP(A96,ANALÍTICO!$A$18:$I$713,4,0)</f>
        <v>LOUÇAS, ACESSÓRIOS E METAIS</v>
      </c>
      <c r="C96" s="259">
        <f>VLOOKUP(A96,ANALÍTICO!$A$18:$I$713,9,0)</f>
        <v>105730.63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>
        <v>0.4</v>
      </c>
      <c r="O96" s="115">
        <v>0.6</v>
      </c>
      <c r="P96" s="26">
        <f>SUM(D96:O96)</f>
        <v>1</v>
      </c>
    </row>
    <row r="97" spans="1:18" ht="5.0999999999999996" customHeight="1" x14ac:dyDescent="0.2">
      <c r="A97" s="255"/>
      <c r="B97" s="257"/>
      <c r="C97" s="260"/>
      <c r="D97" s="150">
        <f t="shared" ref="D97" si="206">D96</f>
        <v>0</v>
      </c>
      <c r="E97" s="150">
        <f t="shared" ref="E97" si="207">E96</f>
        <v>0</v>
      </c>
      <c r="F97" s="150">
        <f t="shared" ref="F97" si="208">F96</f>
        <v>0</v>
      </c>
      <c r="G97" s="150">
        <f t="shared" ref="G97" si="209">G96</f>
        <v>0</v>
      </c>
      <c r="H97" s="150">
        <f t="shared" ref="H97" si="210">H96</f>
        <v>0</v>
      </c>
      <c r="I97" s="150">
        <f t="shared" ref="I97" si="211">I96</f>
        <v>0</v>
      </c>
      <c r="J97" s="150">
        <f t="shared" ref="J97" si="212">J96</f>
        <v>0</v>
      </c>
      <c r="K97" s="150">
        <f t="shared" ref="K97" si="213">K96</f>
        <v>0</v>
      </c>
      <c r="L97" s="150">
        <f t="shared" ref="L97" si="214">L96</f>
        <v>0</v>
      </c>
      <c r="M97" s="150">
        <f t="shared" ref="M97" si="215">M96</f>
        <v>0</v>
      </c>
      <c r="N97" s="150">
        <f t="shared" ref="N97" si="216">N96</f>
        <v>0.4</v>
      </c>
      <c r="O97" s="150">
        <f t="shared" ref="O97" si="217">O96</f>
        <v>0.6</v>
      </c>
      <c r="P97" s="27"/>
    </row>
    <row r="98" spans="1:18" ht="12" customHeight="1" x14ac:dyDescent="0.2">
      <c r="A98" s="255"/>
      <c r="B98" s="258"/>
      <c r="C98" s="261"/>
      <c r="D98" s="25" t="str">
        <f>IF(D96="","",D96*$C$96)</f>
        <v/>
      </c>
      <c r="E98" s="25" t="str">
        <f t="shared" ref="E98:O98" si="218">IF(E96="","",E96*$C$96)</f>
        <v/>
      </c>
      <c r="F98" s="25" t="str">
        <f t="shared" si="218"/>
        <v/>
      </c>
      <c r="G98" s="25" t="str">
        <f t="shared" si="218"/>
        <v/>
      </c>
      <c r="H98" s="25" t="str">
        <f t="shared" si="218"/>
        <v/>
      </c>
      <c r="I98" s="25" t="str">
        <f t="shared" si="218"/>
        <v/>
      </c>
      <c r="J98" s="25" t="str">
        <f t="shared" si="218"/>
        <v/>
      </c>
      <c r="K98" s="25" t="str">
        <f t="shared" si="218"/>
        <v/>
      </c>
      <c r="L98" s="25" t="str">
        <f t="shared" si="218"/>
        <v/>
      </c>
      <c r="M98" s="25" t="str">
        <f t="shared" si="218"/>
        <v/>
      </c>
      <c r="N98" s="25">
        <f t="shared" si="218"/>
        <v>42292.252000000008</v>
      </c>
      <c r="O98" s="25">
        <f t="shared" si="218"/>
        <v>63438.377999999997</v>
      </c>
      <c r="P98" s="28">
        <f>SUM(D98:O98)</f>
        <v>105730.63</v>
      </c>
      <c r="R98" s="14" t="b">
        <f>P98=C96</f>
        <v>1</v>
      </c>
    </row>
    <row r="99" spans="1:18" ht="12" customHeight="1" x14ac:dyDescent="0.2">
      <c r="A99" s="254">
        <v>17</v>
      </c>
      <c r="B99" s="256" t="str">
        <f>VLOOKUP(A99,ANALÍTICO!$A$18:$I$713,4,0)</f>
        <v>INSTALAÇÃO DE GÁS COMBUSTÍVEL</v>
      </c>
      <c r="C99" s="259">
        <f>VLOOKUP(A99,ANALÍTICO!$A$18:$I$713,9,0)</f>
        <v>5131.12</v>
      </c>
      <c r="D99" s="115"/>
      <c r="E99" s="115"/>
      <c r="F99" s="115"/>
      <c r="G99" s="115"/>
      <c r="H99" s="115"/>
      <c r="I99" s="115">
        <v>0.3</v>
      </c>
      <c r="J99" s="115">
        <v>0.3</v>
      </c>
      <c r="K99" s="115">
        <v>0.2</v>
      </c>
      <c r="L99" s="115">
        <v>0.2</v>
      </c>
      <c r="M99" s="115"/>
      <c r="N99" s="115"/>
      <c r="O99" s="115"/>
      <c r="P99" s="26">
        <f>SUM(D99:O99)</f>
        <v>1</v>
      </c>
    </row>
    <row r="100" spans="1:18" ht="5.0999999999999996" customHeight="1" x14ac:dyDescent="0.2">
      <c r="A100" s="255"/>
      <c r="B100" s="257"/>
      <c r="C100" s="260"/>
      <c r="D100" s="150">
        <f t="shared" ref="D100" si="219">D99</f>
        <v>0</v>
      </c>
      <c r="E100" s="150">
        <f t="shared" ref="E100" si="220">E99</f>
        <v>0</v>
      </c>
      <c r="F100" s="150">
        <f t="shared" ref="F100" si="221">F99</f>
        <v>0</v>
      </c>
      <c r="G100" s="150">
        <f t="shared" ref="G100" si="222">G99</f>
        <v>0</v>
      </c>
      <c r="H100" s="150">
        <f t="shared" ref="H100" si="223">H99</f>
        <v>0</v>
      </c>
      <c r="I100" s="150">
        <f t="shared" ref="I100" si="224">I99</f>
        <v>0.3</v>
      </c>
      <c r="J100" s="150">
        <f t="shared" ref="J100" si="225">J99</f>
        <v>0.3</v>
      </c>
      <c r="K100" s="150">
        <f t="shared" ref="K100" si="226">K99</f>
        <v>0.2</v>
      </c>
      <c r="L100" s="150">
        <f t="shared" ref="L100" si="227">L99</f>
        <v>0.2</v>
      </c>
      <c r="M100" s="150">
        <f t="shared" ref="M100" si="228">M99</f>
        <v>0</v>
      </c>
      <c r="N100" s="150">
        <f t="shared" ref="N100" si="229">N99</f>
        <v>0</v>
      </c>
      <c r="O100" s="150">
        <f t="shared" ref="O100" si="230">O99</f>
        <v>0</v>
      </c>
      <c r="P100" s="27"/>
    </row>
    <row r="101" spans="1:18" ht="12" customHeight="1" x14ac:dyDescent="0.2">
      <c r="A101" s="255"/>
      <c r="B101" s="258"/>
      <c r="C101" s="261"/>
      <c r="D101" s="25" t="str">
        <f>IF(D99="","",D99*$C$99)</f>
        <v/>
      </c>
      <c r="E101" s="25" t="str">
        <f t="shared" ref="E101:O101" si="231">IF(E99="","",E99*$C$99)</f>
        <v/>
      </c>
      <c r="F101" s="25" t="str">
        <f t="shared" si="231"/>
        <v/>
      </c>
      <c r="G101" s="25" t="str">
        <f t="shared" si="231"/>
        <v/>
      </c>
      <c r="H101" s="25" t="str">
        <f t="shared" si="231"/>
        <v/>
      </c>
      <c r="I101" s="25">
        <f t="shared" si="231"/>
        <v>1539.336</v>
      </c>
      <c r="J101" s="25">
        <f t="shared" si="231"/>
        <v>1539.336</v>
      </c>
      <c r="K101" s="25">
        <f t="shared" si="231"/>
        <v>1026.2239999999999</v>
      </c>
      <c r="L101" s="25">
        <f t="shared" si="231"/>
        <v>1026.2239999999999</v>
      </c>
      <c r="M101" s="25" t="str">
        <f t="shared" si="231"/>
        <v/>
      </c>
      <c r="N101" s="25" t="str">
        <f t="shared" si="231"/>
        <v/>
      </c>
      <c r="O101" s="25" t="str">
        <f t="shared" si="231"/>
        <v/>
      </c>
      <c r="P101" s="28">
        <f>SUM(D101:O101)</f>
        <v>5131.12</v>
      </c>
      <c r="R101" s="14" t="b">
        <f>P101=C99</f>
        <v>1</v>
      </c>
    </row>
    <row r="102" spans="1:18" ht="12" customHeight="1" x14ac:dyDescent="0.2">
      <c r="A102" s="254">
        <v>18</v>
      </c>
      <c r="B102" s="256" t="str">
        <f>VLOOKUP(A102,ANALÍTICO!$A$18:$I$713,4,0)</f>
        <v>SISTEMA DE PROTEÇÃO CONTRA INCÊNDIO</v>
      </c>
      <c r="C102" s="259">
        <f>VLOOKUP(A102,ANALÍTICO!$A$18:$I$713,9,0)</f>
        <v>44823.23000000001</v>
      </c>
      <c r="D102" s="115"/>
      <c r="E102" s="115"/>
      <c r="F102" s="115"/>
      <c r="G102" s="115"/>
      <c r="H102" s="115"/>
      <c r="I102" s="115">
        <v>0.1</v>
      </c>
      <c r="J102" s="115">
        <v>0.15</v>
      </c>
      <c r="K102" s="115">
        <v>0.15</v>
      </c>
      <c r="L102" s="115">
        <v>0.15</v>
      </c>
      <c r="M102" s="115">
        <v>0.15</v>
      </c>
      <c r="N102" s="115">
        <v>0.15</v>
      </c>
      <c r="O102" s="115">
        <v>0.15</v>
      </c>
      <c r="P102" s="26">
        <f>SUM(D102:O102)</f>
        <v>1</v>
      </c>
    </row>
    <row r="103" spans="1:18" ht="5.0999999999999996" customHeight="1" x14ac:dyDescent="0.2">
      <c r="A103" s="255"/>
      <c r="B103" s="257"/>
      <c r="C103" s="260"/>
      <c r="D103" s="150">
        <f t="shared" ref="D103" si="232">D102</f>
        <v>0</v>
      </c>
      <c r="E103" s="150">
        <f t="shared" ref="E103" si="233">E102</f>
        <v>0</v>
      </c>
      <c r="F103" s="150">
        <f t="shared" ref="F103" si="234">F102</f>
        <v>0</v>
      </c>
      <c r="G103" s="150">
        <f t="shared" ref="G103" si="235">G102</f>
        <v>0</v>
      </c>
      <c r="H103" s="150">
        <f t="shared" ref="H103" si="236">H102</f>
        <v>0</v>
      </c>
      <c r="I103" s="150">
        <f t="shared" ref="I103" si="237">I102</f>
        <v>0.1</v>
      </c>
      <c r="J103" s="150">
        <f t="shared" ref="J103" si="238">J102</f>
        <v>0.15</v>
      </c>
      <c r="K103" s="150">
        <f t="shared" ref="K103" si="239">K102</f>
        <v>0.15</v>
      </c>
      <c r="L103" s="150">
        <f t="shared" ref="L103" si="240">L102</f>
        <v>0.15</v>
      </c>
      <c r="M103" s="150">
        <f t="shared" ref="M103" si="241">M102</f>
        <v>0.15</v>
      </c>
      <c r="N103" s="150">
        <f t="shared" ref="N103" si="242">N102</f>
        <v>0.15</v>
      </c>
      <c r="O103" s="150">
        <f t="shared" ref="O103" si="243">O102</f>
        <v>0.15</v>
      </c>
      <c r="P103" s="27"/>
    </row>
    <row r="104" spans="1:18" ht="12" customHeight="1" x14ac:dyDescent="0.2">
      <c r="A104" s="255"/>
      <c r="B104" s="258"/>
      <c r="C104" s="261"/>
      <c r="D104" s="25" t="str">
        <f>IF(D102="","",D102*$C$102)</f>
        <v/>
      </c>
      <c r="E104" s="25" t="str">
        <f t="shared" ref="E104:O104" si="244">IF(E102="","",E102*$C$102)</f>
        <v/>
      </c>
      <c r="F104" s="25" t="str">
        <f t="shared" si="244"/>
        <v/>
      </c>
      <c r="G104" s="25" t="str">
        <f t="shared" si="244"/>
        <v/>
      </c>
      <c r="H104" s="25" t="str">
        <f t="shared" si="244"/>
        <v/>
      </c>
      <c r="I104" s="25">
        <f t="shared" si="244"/>
        <v>4482.3230000000012</v>
      </c>
      <c r="J104" s="25">
        <f t="shared" si="244"/>
        <v>6723.4845000000014</v>
      </c>
      <c r="K104" s="25">
        <f t="shared" si="244"/>
        <v>6723.4845000000014</v>
      </c>
      <c r="L104" s="25">
        <f t="shared" si="244"/>
        <v>6723.4845000000014</v>
      </c>
      <c r="M104" s="25">
        <f t="shared" si="244"/>
        <v>6723.4845000000014</v>
      </c>
      <c r="N104" s="25">
        <f t="shared" si="244"/>
        <v>6723.4845000000014</v>
      </c>
      <c r="O104" s="25">
        <f t="shared" si="244"/>
        <v>6723.4845000000014</v>
      </c>
      <c r="P104" s="28">
        <f>SUM(D104:O104)</f>
        <v>44823.23000000001</v>
      </c>
      <c r="R104" s="14" t="b">
        <f>P104=C102</f>
        <v>1</v>
      </c>
    </row>
    <row r="105" spans="1:18" ht="12" customHeight="1" x14ac:dyDescent="0.2">
      <c r="A105" s="254">
        <v>19</v>
      </c>
      <c r="B105" s="256" t="str">
        <f>VLOOKUP(A105,ANALÍTICO!$A$18:$I$713,4,0)</f>
        <v>INSTALAÇÃO ELÉTRICA - 127V</v>
      </c>
      <c r="C105" s="259">
        <f>VLOOKUP(A105,ANALÍTICO!$A$18:$I$713,9,0)</f>
        <v>471291.83</v>
      </c>
      <c r="D105" s="115"/>
      <c r="E105" s="115">
        <v>0.02</v>
      </c>
      <c r="F105" s="115">
        <v>0.04</v>
      </c>
      <c r="G105" s="115">
        <v>0.06</v>
      </c>
      <c r="H105" s="115">
        <v>0.1</v>
      </c>
      <c r="I105" s="115">
        <v>0.15</v>
      </c>
      <c r="J105" s="115">
        <v>0.2</v>
      </c>
      <c r="K105" s="115">
        <v>0.2</v>
      </c>
      <c r="L105" s="115">
        <v>0.15</v>
      </c>
      <c r="M105" s="115">
        <v>0.04</v>
      </c>
      <c r="N105" s="115">
        <v>0.02</v>
      </c>
      <c r="O105" s="115">
        <v>0.02</v>
      </c>
      <c r="P105" s="26">
        <f>SUM(D105:O105)</f>
        <v>1</v>
      </c>
    </row>
    <row r="106" spans="1:18" ht="5.0999999999999996" customHeight="1" x14ac:dyDescent="0.2">
      <c r="A106" s="255"/>
      <c r="B106" s="257"/>
      <c r="C106" s="260"/>
      <c r="D106" s="150">
        <f t="shared" ref="D106" si="245">D105</f>
        <v>0</v>
      </c>
      <c r="E106" s="150">
        <f t="shared" ref="E106" si="246">E105</f>
        <v>0.02</v>
      </c>
      <c r="F106" s="150">
        <f t="shared" ref="F106" si="247">F105</f>
        <v>0.04</v>
      </c>
      <c r="G106" s="150">
        <f t="shared" ref="G106" si="248">G105</f>
        <v>0.06</v>
      </c>
      <c r="H106" s="150">
        <f t="shared" ref="H106" si="249">H105</f>
        <v>0.1</v>
      </c>
      <c r="I106" s="150">
        <f t="shared" ref="I106" si="250">I105</f>
        <v>0.15</v>
      </c>
      <c r="J106" s="150">
        <f t="shared" ref="J106" si="251">J105</f>
        <v>0.2</v>
      </c>
      <c r="K106" s="150">
        <f t="shared" ref="K106" si="252">K105</f>
        <v>0.2</v>
      </c>
      <c r="L106" s="150">
        <f t="shared" ref="L106" si="253">L105</f>
        <v>0.15</v>
      </c>
      <c r="M106" s="150">
        <f t="shared" ref="M106" si="254">M105</f>
        <v>0.04</v>
      </c>
      <c r="N106" s="150">
        <f t="shared" ref="N106" si="255">N105</f>
        <v>0.02</v>
      </c>
      <c r="O106" s="150">
        <f t="shared" ref="O106" si="256">O105</f>
        <v>0.02</v>
      </c>
      <c r="P106" s="27"/>
    </row>
    <row r="107" spans="1:18" ht="12" customHeight="1" x14ac:dyDescent="0.2">
      <c r="A107" s="255"/>
      <c r="B107" s="258"/>
      <c r="C107" s="261"/>
      <c r="D107" s="25" t="str">
        <f>IF(D105="","",D105*$C$105)</f>
        <v/>
      </c>
      <c r="E107" s="25">
        <f t="shared" ref="E107:O107" si="257">IF(E105="","",E105*$C$105)</f>
        <v>9425.8366000000005</v>
      </c>
      <c r="F107" s="25">
        <f t="shared" si="257"/>
        <v>18851.673200000001</v>
      </c>
      <c r="G107" s="25">
        <f t="shared" si="257"/>
        <v>28277.5098</v>
      </c>
      <c r="H107" s="25">
        <f t="shared" si="257"/>
        <v>47129.183000000005</v>
      </c>
      <c r="I107" s="25">
        <f t="shared" si="257"/>
        <v>70693.7745</v>
      </c>
      <c r="J107" s="25">
        <f t="shared" si="257"/>
        <v>94258.366000000009</v>
      </c>
      <c r="K107" s="25">
        <f t="shared" si="257"/>
        <v>94258.366000000009</v>
      </c>
      <c r="L107" s="25">
        <f t="shared" si="257"/>
        <v>70693.7745</v>
      </c>
      <c r="M107" s="25">
        <f t="shared" si="257"/>
        <v>18851.673200000001</v>
      </c>
      <c r="N107" s="25">
        <f t="shared" si="257"/>
        <v>9425.8366000000005</v>
      </c>
      <c r="O107" s="25">
        <f t="shared" si="257"/>
        <v>9425.8366000000005</v>
      </c>
      <c r="P107" s="28">
        <f>SUM(D107:O107)</f>
        <v>471291.83000000007</v>
      </c>
      <c r="R107" s="14" t="b">
        <f>P107=C105</f>
        <v>1</v>
      </c>
    </row>
    <row r="108" spans="1:18" ht="12" customHeight="1" x14ac:dyDescent="0.2">
      <c r="A108" s="254">
        <v>20</v>
      </c>
      <c r="B108" s="256" t="str">
        <f>VLOOKUP(A108,ANALÍTICO!$A$18:$I$713,4,0)</f>
        <v>INSTALAÇÕES DE CLIMATIZAÇÃO</v>
      </c>
      <c r="C108" s="259">
        <f>VLOOKUP(A108,ANALÍTICO!$A$18:$I$713,9,0)</f>
        <v>147677.81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>
        <v>0.5</v>
      </c>
      <c r="O108" s="115">
        <v>0.5</v>
      </c>
      <c r="P108" s="26">
        <f>SUM(D108:O108)</f>
        <v>1</v>
      </c>
    </row>
    <row r="109" spans="1:18" ht="5.0999999999999996" customHeight="1" x14ac:dyDescent="0.2">
      <c r="A109" s="255"/>
      <c r="B109" s="257"/>
      <c r="C109" s="260"/>
      <c r="D109" s="150">
        <f t="shared" ref="D109" si="258">D108</f>
        <v>0</v>
      </c>
      <c r="E109" s="150">
        <f t="shared" ref="E109" si="259">E108</f>
        <v>0</v>
      </c>
      <c r="F109" s="150">
        <f t="shared" ref="F109" si="260">F108</f>
        <v>0</v>
      </c>
      <c r="G109" s="150">
        <f t="shared" ref="G109" si="261">G108</f>
        <v>0</v>
      </c>
      <c r="H109" s="150">
        <f t="shared" ref="H109" si="262">H108</f>
        <v>0</v>
      </c>
      <c r="I109" s="150">
        <f t="shared" ref="I109" si="263">I108</f>
        <v>0</v>
      </c>
      <c r="J109" s="150">
        <f t="shared" ref="J109" si="264">J108</f>
        <v>0</v>
      </c>
      <c r="K109" s="150">
        <f t="shared" ref="K109" si="265">K108</f>
        <v>0</v>
      </c>
      <c r="L109" s="150">
        <f t="shared" ref="L109" si="266">L108</f>
        <v>0</v>
      </c>
      <c r="M109" s="150">
        <f t="shared" ref="M109" si="267">M108</f>
        <v>0</v>
      </c>
      <c r="N109" s="150">
        <f t="shared" ref="N109" si="268">N108</f>
        <v>0.5</v>
      </c>
      <c r="O109" s="150">
        <f t="shared" ref="O109" si="269">O108</f>
        <v>0.5</v>
      </c>
      <c r="P109" s="27"/>
    </row>
    <row r="110" spans="1:18" ht="12" customHeight="1" x14ac:dyDescent="0.2">
      <c r="A110" s="255"/>
      <c r="B110" s="258"/>
      <c r="C110" s="261"/>
      <c r="D110" s="25" t="str">
        <f>IF(D108="","",D108*$C$108)</f>
        <v/>
      </c>
      <c r="E110" s="25" t="str">
        <f t="shared" ref="E110:O110" si="270">IF(E108="","",E108*$C$108)</f>
        <v/>
      </c>
      <c r="F110" s="25" t="str">
        <f t="shared" si="270"/>
        <v/>
      </c>
      <c r="G110" s="25" t="str">
        <f t="shared" si="270"/>
        <v/>
      </c>
      <c r="H110" s="25" t="str">
        <f t="shared" si="270"/>
        <v/>
      </c>
      <c r="I110" s="25" t="str">
        <f t="shared" si="270"/>
        <v/>
      </c>
      <c r="J110" s="25" t="str">
        <f t="shared" si="270"/>
        <v/>
      </c>
      <c r="K110" s="25" t="str">
        <f t="shared" si="270"/>
        <v/>
      </c>
      <c r="L110" s="25" t="str">
        <f t="shared" si="270"/>
        <v/>
      </c>
      <c r="M110" s="25" t="str">
        <f t="shared" si="270"/>
        <v/>
      </c>
      <c r="N110" s="25">
        <f t="shared" si="270"/>
        <v>73838.904999999999</v>
      </c>
      <c r="O110" s="25">
        <f t="shared" si="270"/>
        <v>73838.904999999999</v>
      </c>
      <c r="P110" s="28">
        <f>SUM(D110:O110)</f>
        <v>147677.81</v>
      </c>
      <c r="R110" s="14" t="b">
        <f>P110=C108</f>
        <v>1</v>
      </c>
    </row>
    <row r="111" spans="1:18" ht="12" customHeight="1" x14ac:dyDescent="0.2">
      <c r="A111" s="254">
        <v>21</v>
      </c>
      <c r="B111" s="256" t="str">
        <f>VLOOKUP(A111,ANALÍTICO!$A$18:$I$713,4,0)</f>
        <v>INSTALAÇÕES DE REDE ESTRUTURADA</v>
      </c>
      <c r="C111" s="259">
        <f>VLOOKUP(A111,ANALÍTICO!$A$18:$I$713,9,0)</f>
        <v>37841.11</v>
      </c>
      <c r="D111" s="115"/>
      <c r="E111" s="115"/>
      <c r="F111" s="115"/>
      <c r="G111" s="115"/>
      <c r="H111" s="115"/>
      <c r="I111" s="115"/>
      <c r="J111" s="115">
        <v>0.2</v>
      </c>
      <c r="K111" s="115">
        <v>0.3</v>
      </c>
      <c r="L111" s="115">
        <v>0.3</v>
      </c>
      <c r="M111" s="115">
        <v>0.2</v>
      </c>
      <c r="N111" s="115"/>
      <c r="O111" s="115"/>
      <c r="P111" s="26">
        <f>SUM(D111:O111)</f>
        <v>1</v>
      </c>
    </row>
    <row r="112" spans="1:18" ht="5.0999999999999996" customHeight="1" x14ac:dyDescent="0.2">
      <c r="A112" s="255"/>
      <c r="B112" s="257"/>
      <c r="C112" s="260"/>
      <c r="D112" s="150">
        <f t="shared" ref="D112" si="271">D111</f>
        <v>0</v>
      </c>
      <c r="E112" s="150">
        <f t="shared" ref="E112" si="272">E111</f>
        <v>0</v>
      </c>
      <c r="F112" s="150">
        <f t="shared" ref="F112" si="273">F111</f>
        <v>0</v>
      </c>
      <c r="G112" s="150">
        <f t="shared" ref="G112" si="274">G111</f>
        <v>0</v>
      </c>
      <c r="H112" s="150">
        <f t="shared" ref="H112" si="275">H111</f>
        <v>0</v>
      </c>
      <c r="I112" s="150">
        <f t="shared" ref="I112" si="276">I111</f>
        <v>0</v>
      </c>
      <c r="J112" s="150">
        <f t="shared" ref="J112" si="277">J111</f>
        <v>0.2</v>
      </c>
      <c r="K112" s="150">
        <f t="shared" ref="K112" si="278">K111</f>
        <v>0.3</v>
      </c>
      <c r="L112" s="150">
        <f t="shared" ref="L112" si="279">L111</f>
        <v>0.3</v>
      </c>
      <c r="M112" s="150">
        <f t="shared" ref="M112" si="280">M111</f>
        <v>0.2</v>
      </c>
      <c r="N112" s="150">
        <f t="shared" ref="N112" si="281">N111</f>
        <v>0</v>
      </c>
      <c r="O112" s="150">
        <f t="shared" ref="O112" si="282">O111</f>
        <v>0</v>
      </c>
      <c r="P112" s="27"/>
    </row>
    <row r="113" spans="1:18" ht="12" customHeight="1" x14ac:dyDescent="0.2">
      <c r="A113" s="255"/>
      <c r="B113" s="258"/>
      <c r="C113" s="261"/>
      <c r="D113" s="25" t="str">
        <f>IF(D111="","",D111*$C$111)</f>
        <v/>
      </c>
      <c r="E113" s="25" t="str">
        <f t="shared" ref="E113:O113" si="283">IF(E111="","",E111*$C$111)</f>
        <v/>
      </c>
      <c r="F113" s="25" t="str">
        <f t="shared" si="283"/>
        <v/>
      </c>
      <c r="G113" s="25" t="str">
        <f t="shared" si="283"/>
        <v/>
      </c>
      <c r="H113" s="25" t="str">
        <f t="shared" si="283"/>
        <v/>
      </c>
      <c r="I113" s="25" t="str">
        <f t="shared" si="283"/>
        <v/>
      </c>
      <c r="J113" s="25">
        <f t="shared" si="283"/>
        <v>7568.2220000000007</v>
      </c>
      <c r="K113" s="25">
        <f t="shared" si="283"/>
        <v>11352.333000000001</v>
      </c>
      <c r="L113" s="25">
        <f t="shared" si="283"/>
        <v>11352.333000000001</v>
      </c>
      <c r="M113" s="25">
        <f t="shared" si="283"/>
        <v>7568.2220000000007</v>
      </c>
      <c r="N113" s="25" t="str">
        <f t="shared" si="283"/>
        <v/>
      </c>
      <c r="O113" s="25" t="str">
        <f t="shared" si="283"/>
        <v/>
      </c>
      <c r="P113" s="28">
        <f>SUM(D113:O113)</f>
        <v>37841.11</v>
      </c>
      <c r="R113" s="14" t="b">
        <f>P113=C111</f>
        <v>1</v>
      </c>
    </row>
    <row r="114" spans="1:18" ht="12" customHeight="1" x14ac:dyDescent="0.2">
      <c r="A114" s="254">
        <v>22</v>
      </c>
      <c r="B114" s="256" t="str">
        <f>VLOOKUP(A114,ANALÍTICO!$A$18:$I$713,4,0)</f>
        <v>SISTEMA DE EXAUSTÃO MECÂNICA</v>
      </c>
      <c r="C114" s="259">
        <f>VLOOKUP(A114,ANALÍTICO!$A$18:$I$713,9,0)</f>
        <v>6442.1399999999994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>
        <v>1</v>
      </c>
      <c r="P114" s="26">
        <f>SUM(D114:O114)</f>
        <v>1</v>
      </c>
    </row>
    <row r="115" spans="1:18" ht="5.0999999999999996" customHeight="1" x14ac:dyDescent="0.2">
      <c r="A115" s="255"/>
      <c r="B115" s="257"/>
      <c r="C115" s="260"/>
      <c r="D115" s="150">
        <f t="shared" ref="D115" si="284">D114</f>
        <v>0</v>
      </c>
      <c r="E115" s="150">
        <f t="shared" ref="E115" si="285">E114</f>
        <v>0</v>
      </c>
      <c r="F115" s="150">
        <f t="shared" ref="F115" si="286">F114</f>
        <v>0</v>
      </c>
      <c r="G115" s="150">
        <f t="shared" ref="G115" si="287">G114</f>
        <v>0</v>
      </c>
      <c r="H115" s="150">
        <f t="shared" ref="H115" si="288">H114</f>
        <v>0</v>
      </c>
      <c r="I115" s="150">
        <f t="shared" ref="I115" si="289">I114</f>
        <v>0</v>
      </c>
      <c r="J115" s="150">
        <f t="shared" ref="J115" si="290">J114</f>
        <v>0</v>
      </c>
      <c r="K115" s="150">
        <f t="shared" ref="K115" si="291">K114</f>
        <v>0</v>
      </c>
      <c r="L115" s="150">
        <f t="shared" ref="L115" si="292">L114</f>
        <v>0</v>
      </c>
      <c r="M115" s="150">
        <f t="shared" ref="M115" si="293">M114</f>
        <v>0</v>
      </c>
      <c r="N115" s="150">
        <f t="shared" ref="N115" si="294">N114</f>
        <v>0</v>
      </c>
      <c r="O115" s="150">
        <f t="shared" ref="O115" si="295">O114</f>
        <v>1</v>
      </c>
      <c r="P115" s="27"/>
    </row>
    <row r="116" spans="1:18" ht="12" customHeight="1" x14ac:dyDescent="0.2">
      <c r="A116" s="255"/>
      <c r="B116" s="258"/>
      <c r="C116" s="261"/>
      <c r="D116" s="25" t="str">
        <f>IF(D114="","",D114*$C$114)</f>
        <v/>
      </c>
      <c r="E116" s="25" t="str">
        <f t="shared" ref="E116:O116" si="296">IF(E114="","",E114*$C$114)</f>
        <v/>
      </c>
      <c r="F116" s="25" t="str">
        <f t="shared" si="296"/>
        <v/>
      </c>
      <c r="G116" s="25" t="str">
        <f t="shared" si="296"/>
        <v/>
      </c>
      <c r="H116" s="25" t="str">
        <f t="shared" si="296"/>
        <v/>
      </c>
      <c r="I116" s="25" t="str">
        <f t="shared" si="296"/>
        <v/>
      </c>
      <c r="J116" s="25" t="str">
        <f t="shared" si="296"/>
        <v/>
      </c>
      <c r="K116" s="25" t="str">
        <f t="shared" si="296"/>
        <v/>
      </c>
      <c r="L116" s="25" t="str">
        <f t="shared" si="296"/>
        <v/>
      </c>
      <c r="M116" s="25" t="str">
        <f t="shared" si="296"/>
        <v/>
      </c>
      <c r="N116" s="25" t="str">
        <f t="shared" si="296"/>
        <v/>
      </c>
      <c r="O116" s="25">
        <f t="shared" si="296"/>
        <v>6442.1399999999994</v>
      </c>
      <c r="P116" s="28">
        <f>SUM(D116:O116)</f>
        <v>6442.1399999999994</v>
      </c>
      <c r="R116" s="14" t="b">
        <f>P116=C114</f>
        <v>1</v>
      </c>
    </row>
    <row r="117" spans="1:18" ht="12" customHeight="1" x14ac:dyDescent="0.2">
      <c r="A117" s="254">
        <v>23</v>
      </c>
      <c r="B117" s="256" t="str">
        <f>VLOOKUP(A117,ANALÍTICO!$A$18:$I$713,4,0)</f>
        <v>SISTEMA DE PROTEÇÃO CONTRA DESCARGAS ATMOSFÉRICAS (SPDA)</v>
      </c>
      <c r="C117" s="259">
        <f>VLOOKUP(A117,ANALÍTICO!$A$18:$I$713,9,0)</f>
        <v>76963.509999999995</v>
      </c>
      <c r="D117" s="115"/>
      <c r="E117" s="115">
        <v>0.15</v>
      </c>
      <c r="F117" s="115">
        <v>0.1</v>
      </c>
      <c r="G117" s="115"/>
      <c r="H117" s="115"/>
      <c r="I117" s="115"/>
      <c r="J117" s="115">
        <v>0.3</v>
      </c>
      <c r="K117" s="115">
        <v>0.2</v>
      </c>
      <c r="L117" s="115">
        <v>0.15</v>
      </c>
      <c r="M117" s="115">
        <v>0.1</v>
      </c>
      <c r="N117" s="115"/>
      <c r="O117" s="115"/>
      <c r="P117" s="26">
        <f>SUM(D117:O117)</f>
        <v>1</v>
      </c>
    </row>
    <row r="118" spans="1:18" ht="5.0999999999999996" customHeight="1" x14ac:dyDescent="0.2">
      <c r="A118" s="255"/>
      <c r="B118" s="257"/>
      <c r="C118" s="260"/>
      <c r="D118" s="150">
        <f t="shared" ref="D118" si="297">D117</f>
        <v>0</v>
      </c>
      <c r="E118" s="150">
        <f t="shared" ref="E118" si="298">E117</f>
        <v>0.15</v>
      </c>
      <c r="F118" s="150">
        <f t="shared" ref="F118" si="299">F117</f>
        <v>0.1</v>
      </c>
      <c r="G118" s="150">
        <f t="shared" ref="G118" si="300">G117</f>
        <v>0</v>
      </c>
      <c r="H118" s="150">
        <f t="shared" ref="H118" si="301">H117</f>
        <v>0</v>
      </c>
      <c r="I118" s="150">
        <f t="shared" ref="I118" si="302">I117</f>
        <v>0</v>
      </c>
      <c r="J118" s="150">
        <f t="shared" ref="J118" si="303">J117</f>
        <v>0.3</v>
      </c>
      <c r="K118" s="150">
        <f t="shared" ref="K118" si="304">K117</f>
        <v>0.2</v>
      </c>
      <c r="L118" s="150">
        <f t="shared" ref="L118" si="305">L117</f>
        <v>0.15</v>
      </c>
      <c r="M118" s="150">
        <f t="shared" ref="M118" si="306">M117</f>
        <v>0.1</v>
      </c>
      <c r="N118" s="150">
        <f t="shared" ref="N118" si="307">N117</f>
        <v>0</v>
      </c>
      <c r="O118" s="150">
        <f t="shared" ref="O118" si="308">O117</f>
        <v>0</v>
      </c>
      <c r="P118" s="27"/>
    </row>
    <row r="119" spans="1:18" ht="12" customHeight="1" x14ac:dyDescent="0.2">
      <c r="A119" s="255"/>
      <c r="B119" s="258"/>
      <c r="C119" s="261"/>
      <c r="D119" s="25" t="str">
        <f>IF(D117="","",D117*$C$117)</f>
        <v/>
      </c>
      <c r="E119" s="25">
        <f t="shared" ref="E119:O119" si="309">IF(E117="","",E117*$C$117)</f>
        <v>11544.526499999998</v>
      </c>
      <c r="F119" s="25">
        <f t="shared" si="309"/>
        <v>7696.3509999999997</v>
      </c>
      <c r="G119" s="25" t="str">
        <f t="shared" si="309"/>
        <v/>
      </c>
      <c r="H119" s="25" t="str">
        <f t="shared" si="309"/>
        <v/>
      </c>
      <c r="I119" s="25" t="str">
        <f t="shared" si="309"/>
        <v/>
      </c>
      <c r="J119" s="25">
        <f t="shared" si="309"/>
        <v>23089.052999999996</v>
      </c>
      <c r="K119" s="25">
        <f t="shared" si="309"/>
        <v>15392.701999999999</v>
      </c>
      <c r="L119" s="25">
        <f t="shared" si="309"/>
        <v>11544.526499999998</v>
      </c>
      <c r="M119" s="25">
        <f t="shared" si="309"/>
        <v>7696.3509999999997</v>
      </c>
      <c r="N119" s="25" t="str">
        <f t="shared" si="309"/>
        <v/>
      </c>
      <c r="O119" s="25" t="str">
        <f t="shared" si="309"/>
        <v/>
      </c>
      <c r="P119" s="28">
        <f>SUM(D119:O119)</f>
        <v>76963.50999999998</v>
      </c>
      <c r="R119" s="14" t="b">
        <f>P119=C117</f>
        <v>1</v>
      </c>
    </row>
    <row r="120" spans="1:18" ht="12" customHeight="1" x14ac:dyDescent="0.2">
      <c r="A120" s="254">
        <v>24</v>
      </c>
      <c r="B120" s="256" t="str">
        <f>VLOOKUP(A120,ANALÍTICO!$A$18:$I$713,4,0)</f>
        <v>SERVIÇOS COMPLEMENTARES</v>
      </c>
      <c r="C120" s="259">
        <f>VLOOKUP(A120,ANALÍTICO!$A$18:$I$713,9,0)</f>
        <v>129128.05000000002</v>
      </c>
      <c r="D120" s="115"/>
      <c r="E120" s="115"/>
      <c r="F120" s="115"/>
      <c r="G120" s="115"/>
      <c r="H120" s="115"/>
      <c r="I120" s="115"/>
      <c r="J120" s="115"/>
      <c r="K120" s="115"/>
      <c r="L120" s="115">
        <v>0.4</v>
      </c>
      <c r="M120" s="115">
        <v>0.3</v>
      </c>
      <c r="N120" s="115">
        <v>0.25</v>
      </c>
      <c r="O120" s="115">
        <v>0.05</v>
      </c>
      <c r="P120" s="26">
        <f>SUM(D120:O120)</f>
        <v>1</v>
      </c>
    </row>
    <row r="121" spans="1:18" ht="5.0999999999999996" customHeight="1" x14ac:dyDescent="0.2">
      <c r="A121" s="255"/>
      <c r="B121" s="257"/>
      <c r="C121" s="260"/>
      <c r="D121" s="150">
        <f t="shared" ref="D121" si="310">D120</f>
        <v>0</v>
      </c>
      <c r="E121" s="150">
        <f t="shared" ref="E121" si="311">E120</f>
        <v>0</v>
      </c>
      <c r="F121" s="150">
        <f t="shared" ref="F121" si="312">F120</f>
        <v>0</v>
      </c>
      <c r="G121" s="150">
        <f t="shared" ref="G121" si="313">G120</f>
        <v>0</v>
      </c>
      <c r="H121" s="150">
        <f t="shared" ref="H121" si="314">H120</f>
        <v>0</v>
      </c>
      <c r="I121" s="150">
        <f t="shared" ref="I121" si="315">I120</f>
        <v>0</v>
      </c>
      <c r="J121" s="150">
        <f t="shared" ref="J121" si="316">J120</f>
        <v>0</v>
      </c>
      <c r="K121" s="150">
        <f t="shared" ref="K121" si="317">K120</f>
        <v>0</v>
      </c>
      <c r="L121" s="150">
        <f t="shared" ref="L121" si="318">L120</f>
        <v>0.4</v>
      </c>
      <c r="M121" s="150">
        <f t="shared" ref="M121" si="319">M120</f>
        <v>0.3</v>
      </c>
      <c r="N121" s="150">
        <f t="shared" ref="N121" si="320">N120</f>
        <v>0.25</v>
      </c>
      <c r="O121" s="150">
        <f t="shared" ref="O121" si="321">O120</f>
        <v>0.05</v>
      </c>
      <c r="P121" s="27"/>
    </row>
    <row r="122" spans="1:18" ht="12" customHeight="1" x14ac:dyDescent="0.2">
      <c r="A122" s="255"/>
      <c r="B122" s="258"/>
      <c r="C122" s="261"/>
      <c r="D122" s="25" t="str">
        <f>IF(D120="","",D120*$C$120)</f>
        <v/>
      </c>
      <c r="E122" s="25" t="str">
        <f t="shared" ref="E122:O122" si="322">IF(E120="","",E120*$C$120)</f>
        <v/>
      </c>
      <c r="F122" s="25" t="str">
        <f t="shared" si="322"/>
        <v/>
      </c>
      <c r="G122" s="25" t="str">
        <f t="shared" si="322"/>
        <v/>
      </c>
      <c r="H122" s="25" t="str">
        <f t="shared" si="322"/>
        <v/>
      </c>
      <c r="I122" s="25" t="str">
        <f t="shared" si="322"/>
        <v/>
      </c>
      <c r="J122" s="25" t="str">
        <f t="shared" si="322"/>
        <v/>
      </c>
      <c r="K122" s="25" t="str">
        <f t="shared" si="322"/>
        <v/>
      </c>
      <c r="L122" s="25">
        <f t="shared" si="322"/>
        <v>51651.220000000008</v>
      </c>
      <c r="M122" s="25">
        <f t="shared" si="322"/>
        <v>38738.415000000001</v>
      </c>
      <c r="N122" s="25">
        <f t="shared" si="322"/>
        <v>32282.012500000004</v>
      </c>
      <c r="O122" s="25">
        <f t="shared" si="322"/>
        <v>6456.4025000000011</v>
      </c>
      <c r="P122" s="28">
        <f>SUM(D122:O122)</f>
        <v>129128.05000000002</v>
      </c>
      <c r="R122" s="14" t="b">
        <f>P122=C120</f>
        <v>1</v>
      </c>
    </row>
    <row r="123" spans="1:18" ht="12" customHeight="1" x14ac:dyDescent="0.2">
      <c r="A123" s="254">
        <v>25</v>
      </c>
      <c r="B123" s="256" t="str">
        <f>VLOOKUP(A123,ANALÍTICO!$A$18:$I$713,4,0)</f>
        <v>PEQUENAS OBRAS</v>
      </c>
      <c r="C123" s="259">
        <f>VLOOKUP(A123,ANALÍTICO!$A$18:$I$713,9,0)</f>
        <v>32246.230000000003</v>
      </c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>
        <v>0.4</v>
      </c>
      <c r="O123" s="115">
        <v>0.6</v>
      </c>
      <c r="P123" s="26">
        <f>SUM(D123:O123)</f>
        <v>1</v>
      </c>
    </row>
    <row r="124" spans="1:18" ht="5.0999999999999996" customHeight="1" x14ac:dyDescent="0.2">
      <c r="A124" s="255"/>
      <c r="B124" s="257"/>
      <c r="C124" s="260"/>
      <c r="D124" s="150">
        <f t="shared" ref="D124" si="323">D123</f>
        <v>0</v>
      </c>
      <c r="E124" s="150">
        <f t="shared" ref="E124" si="324">E123</f>
        <v>0</v>
      </c>
      <c r="F124" s="150">
        <f t="shared" ref="F124" si="325">F123</f>
        <v>0</v>
      </c>
      <c r="G124" s="150">
        <f t="shared" ref="G124" si="326">G123</f>
        <v>0</v>
      </c>
      <c r="H124" s="150">
        <f t="shared" ref="H124" si="327">H123</f>
        <v>0</v>
      </c>
      <c r="I124" s="150">
        <f t="shared" ref="I124" si="328">I123</f>
        <v>0</v>
      </c>
      <c r="J124" s="150">
        <f t="shared" ref="J124" si="329">J123</f>
        <v>0</v>
      </c>
      <c r="K124" s="150">
        <f t="shared" ref="K124" si="330">K123</f>
        <v>0</v>
      </c>
      <c r="L124" s="150">
        <f t="shared" ref="L124" si="331">L123</f>
        <v>0</v>
      </c>
      <c r="M124" s="150">
        <f t="shared" ref="M124" si="332">M123</f>
        <v>0</v>
      </c>
      <c r="N124" s="150">
        <f t="shared" ref="N124" si="333">N123</f>
        <v>0.4</v>
      </c>
      <c r="O124" s="150">
        <f t="shared" ref="O124" si="334">O123</f>
        <v>0.6</v>
      </c>
      <c r="P124" s="27"/>
    </row>
    <row r="125" spans="1:18" ht="12" customHeight="1" x14ac:dyDescent="0.2">
      <c r="A125" s="255"/>
      <c r="B125" s="258"/>
      <c r="C125" s="261"/>
      <c r="D125" s="25" t="str">
        <f>IF(D123="","",D123*$C$123)</f>
        <v/>
      </c>
      <c r="E125" s="25" t="str">
        <f t="shared" ref="E125:O125" si="335">IF(E123="","",E123*$C$123)</f>
        <v/>
      </c>
      <c r="F125" s="25" t="str">
        <f t="shared" si="335"/>
        <v/>
      </c>
      <c r="G125" s="25" t="str">
        <f t="shared" si="335"/>
        <v/>
      </c>
      <c r="H125" s="25" t="str">
        <f t="shared" si="335"/>
        <v/>
      </c>
      <c r="I125" s="25" t="str">
        <f t="shared" si="335"/>
        <v/>
      </c>
      <c r="J125" s="25" t="str">
        <f t="shared" si="335"/>
        <v/>
      </c>
      <c r="K125" s="25" t="str">
        <f t="shared" si="335"/>
        <v/>
      </c>
      <c r="L125" s="25" t="str">
        <f t="shared" si="335"/>
        <v/>
      </c>
      <c r="M125" s="25" t="str">
        <f t="shared" si="335"/>
        <v/>
      </c>
      <c r="N125" s="25">
        <f t="shared" si="335"/>
        <v>12898.492000000002</v>
      </c>
      <c r="O125" s="25">
        <f t="shared" si="335"/>
        <v>19347.738000000001</v>
      </c>
      <c r="P125" s="28">
        <f>SUM(D125:O125)</f>
        <v>32246.230000000003</v>
      </c>
      <c r="R125" s="14" t="b">
        <f>P125=C123</f>
        <v>1</v>
      </c>
    </row>
    <row r="126" spans="1:18" ht="12" customHeight="1" x14ac:dyDescent="0.2">
      <c r="A126" s="254">
        <v>26</v>
      </c>
      <c r="B126" s="256" t="str">
        <f>VLOOKUP(A126,ANALÍTICO!$A$18:$I$713,4,0)</f>
        <v>ACESSIBILIDADE</v>
      </c>
      <c r="C126" s="259">
        <f>VLOOKUP(A126,ANALÍTICO!$A$18:$I$713,9,0)</f>
        <v>21832.71</v>
      </c>
      <c r="D126" s="115"/>
      <c r="E126" s="115"/>
      <c r="F126" s="115"/>
      <c r="G126" s="115"/>
      <c r="H126" s="115"/>
      <c r="I126" s="115"/>
      <c r="J126" s="115"/>
      <c r="K126" s="115"/>
      <c r="L126" s="115"/>
      <c r="M126" s="115">
        <v>0.25</v>
      </c>
      <c r="N126" s="115">
        <v>0.25</v>
      </c>
      <c r="O126" s="115">
        <v>0.5</v>
      </c>
      <c r="P126" s="26">
        <f>SUM(D126:O126)</f>
        <v>1</v>
      </c>
    </row>
    <row r="127" spans="1:18" ht="5.0999999999999996" customHeight="1" x14ac:dyDescent="0.2">
      <c r="A127" s="255"/>
      <c r="B127" s="257"/>
      <c r="C127" s="260"/>
      <c r="D127" s="150">
        <f t="shared" ref="D127" si="336">D126</f>
        <v>0</v>
      </c>
      <c r="E127" s="150">
        <f t="shared" ref="E127" si="337">E126</f>
        <v>0</v>
      </c>
      <c r="F127" s="150">
        <f t="shared" ref="F127" si="338">F126</f>
        <v>0</v>
      </c>
      <c r="G127" s="150">
        <f t="shared" ref="G127" si="339">G126</f>
        <v>0</v>
      </c>
      <c r="H127" s="150">
        <f t="shared" ref="H127" si="340">H126</f>
        <v>0</v>
      </c>
      <c r="I127" s="150">
        <f t="shared" ref="I127" si="341">I126</f>
        <v>0</v>
      </c>
      <c r="J127" s="150">
        <f t="shared" ref="J127" si="342">J126</f>
        <v>0</v>
      </c>
      <c r="K127" s="150">
        <f t="shared" ref="K127" si="343">K126</f>
        <v>0</v>
      </c>
      <c r="L127" s="150">
        <f t="shared" ref="L127" si="344">L126</f>
        <v>0</v>
      </c>
      <c r="M127" s="150">
        <f t="shared" ref="M127" si="345">M126</f>
        <v>0.25</v>
      </c>
      <c r="N127" s="150">
        <f t="shared" ref="N127" si="346">N126</f>
        <v>0.25</v>
      </c>
      <c r="O127" s="150">
        <f t="shared" ref="O127" si="347">O126</f>
        <v>0.5</v>
      </c>
      <c r="P127" s="27"/>
    </row>
    <row r="128" spans="1:18" ht="12" customHeight="1" x14ac:dyDescent="0.2">
      <c r="A128" s="255"/>
      <c r="B128" s="258"/>
      <c r="C128" s="261"/>
      <c r="D128" s="25" t="str">
        <f>IF(D126="","",D126*$C$126)</f>
        <v/>
      </c>
      <c r="E128" s="25" t="str">
        <f t="shared" ref="E128:O128" si="348">IF(E126="","",E126*$C$126)</f>
        <v/>
      </c>
      <c r="F128" s="25" t="str">
        <f t="shared" si="348"/>
        <v/>
      </c>
      <c r="G128" s="25" t="str">
        <f t="shared" si="348"/>
        <v/>
      </c>
      <c r="H128" s="25" t="str">
        <f t="shared" si="348"/>
        <v/>
      </c>
      <c r="I128" s="25" t="str">
        <f t="shared" si="348"/>
        <v/>
      </c>
      <c r="J128" s="25" t="str">
        <f t="shared" si="348"/>
        <v/>
      </c>
      <c r="K128" s="25" t="str">
        <f t="shared" si="348"/>
        <v/>
      </c>
      <c r="L128" s="25" t="str">
        <f t="shared" si="348"/>
        <v/>
      </c>
      <c r="M128" s="25">
        <f t="shared" si="348"/>
        <v>5458.1774999999998</v>
      </c>
      <c r="N128" s="25">
        <f t="shared" si="348"/>
        <v>5458.1774999999998</v>
      </c>
      <c r="O128" s="25">
        <f t="shared" si="348"/>
        <v>10916.355</v>
      </c>
      <c r="P128" s="28">
        <f>SUM(D128:O128)</f>
        <v>21832.71</v>
      </c>
      <c r="R128" s="14" t="b">
        <f>P128=C126</f>
        <v>1</v>
      </c>
    </row>
    <row r="129" spans="1:18" ht="12" customHeight="1" x14ac:dyDescent="0.2">
      <c r="A129" s="254">
        <v>27</v>
      </c>
      <c r="B129" s="256" t="str">
        <f>VLOOKUP(A129,ANALÍTICO!$A$18:$I$713,4,0)</f>
        <v>SERVIÇOS FINAIS</v>
      </c>
      <c r="C129" s="259">
        <f>VLOOKUP(A129,ANALÍTICO!$A$18:$I$713,9,0)</f>
        <v>21080.859999999997</v>
      </c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>
        <v>1</v>
      </c>
      <c r="P129" s="26">
        <f>SUM(D129:O129)</f>
        <v>1</v>
      </c>
    </row>
    <row r="130" spans="1:18" ht="5.0999999999999996" customHeight="1" x14ac:dyDescent="0.2">
      <c r="A130" s="255"/>
      <c r="B130" s="257"/>
      <c r="C130" s="260"/>
      <c r="D130" s="150">
        <f t="shared" ref="D130" si="349">D129</f>
        <v>0</v>
      </c>
      <c r="E130" s="150">
        <f t="shared" ref="E130" si="350">E129</f>
        <v>0</v>
      </c>
      <c r="F130" s="150">
        <f t="shared" ref="F130" si="351">F129</f>
        <v>0</v>
      </c>
      <c r="G130" s="150">
        <f t="shared" ref="G130" si="352">G129</f>
        <v>0</v>
      </c>
      <c r="H130" s="150">
        <f t="shared" ref="H130" si="353">H129</f>
        <v>0</v>
      </c>
      <c r="I130" s="150">
        <f t="shared" ref="I130" si="354">I129</f>
        <v>0</v>
      </c>
      <c r="J130" s="150">
        <f t="shared" ref="J130" si="355">J129</f>
        <v>0</v>
      </c>
      <c r="K130" s="150">
        <f t="shared" ref="K130" si="356">K129</f>
        <v>0</v>
      </c>
      <c r="L130" s="150">
        <f t="shared" ref="L130" si="357">L129</f>
        <v>0</v>
      </c>
      <c r="M130" s="150">
        <f t="shared" ref="M130" si="358">M129</f>
        <v>0</v>
      </c>
      <c r="N130" s="150">
        <f t="shared" ref="N130" si="359">N129</f>
        <v>0</v>
      </c>
      <c r="O130" s="150">
        <f t="shared" ref="O130" si="360">O129</f>
        <v>1</v>
      </c>
      <c r="P130" s="27"/>
    </row>
    <row r="131" spans="1:18" ht="12" customHeight="1" x14ac:dyDescent="0.2">
      <c r="A131" s="255"/>
      <c r="B131" s="258"/>
      <c r="C131" s="261"/>
      <c r="D131" s="25" t="str">
        <f>IF(D129="","",D129*$C$129)</f>
        <v/>
      </c>
      <c r="E131" s="25" t="str">
        <f t="shared" ref="E131:O131" si="361">IF(E129="","",E129*$C$129)</f>
        <v/>
      </c>
      <c r="F131" s="25" t="str">
        <f t="shared" si="361"/>
        <v/>
      </c>
      <c r="G131" s="25" t="str">
        <f t="shared" si="361"/>
        <v/>
      </c>
      <c r="H131" s="25" t="str">
        <f t="shared" si="361"/>
        <v/>
      </c>
      <c r="I131" s="25" t="str">
        <f t="shared" si="361"/>
        <v/>
      </c>
      <c r="J131" s="25" t="str">
        <f t="shared" si="361"/>
        <v/>
      </c>
      <c r="K131" s="25" t="str">
        <f t="shared" si="361"/>
        <v/>
      </c>
      <c r="L131" s="25" t="str">
        <f t="shared" si="361"/>
        <v/>
      </c>
      <c r="M131" s="25" t="str">
        <f t="shared" si="361"/>
        <v/>
      </c>
      <c r="N131" s="25" t="str">
        <f t="shared" si="361"/>
        <v/>
      </c>
      <c r="O131" s="25">
        <f t="shared" si="361"/>
        <v>21080.859999999997</v>
      </c>
      <c r="P131" s="28">
        <f>SUM(D131:O131)</f>
        <v>21080.859999999997</v>
      </c>
      <c r="R131" s="14" t="b">
        <f>P131=C129</f>
        <v>1</v>
      </c>
    </row>
    <row r="132" spans="1:18" ht="12" hidden="1" customHeight="1" x14ac:dyDescent="0.2">
      <c r="A132" s="271" t="s">
        <v>102</v>
      </c>
      <c r="B132" s="256" t="e">
        <v>#N/A</v>
      </c>
      <c r="C132" s="26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6">
        <f>ROUND(SUM(D132:O132),2)</f>
        <v>0</v>
      </c>
    </row>
    <row r="133" spans="1:18" ht="5.0999999999999996" hidden="1" customHeight="1" x14ac:dyDescent="0.2">
      <c r="A133" s="272"/>
      <c r="B133" s="257"/>
      <c r="C133" s="27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7"/>
    </row>
    <row r="134" spans="1:18" ht="12" hidden="1" customHeight="1" x14ac:dyDescent="0.2">
      <c r="A134" s="272"/>
      <c r="B134" s="258"/>
      <c r="C134" s="28" t="e">
        <v>#N/A</v>
      </c>
      <c r="D134" s="25" t="str">
        <f>IF(D132="","",ROUND(D132*$C$134,4))</f>
        <v/>
      </c>
      <c r="E134" s="25" t="str">
        <f t="shared" ref="E134:O134" si="362">IF(E132="","",ROUND(E132*$C$134,4))</f>
        <v/>
      </c>
      <c r="F134" s="25" t="str">
        <f t="shared" si="362"/>
        <v/>
      </c>
      <c r="G134" s="25" t="str">
        <f t="shared" si="362"/>
        <v/>
      </c>
      <c r="H134" s="25" t="str">
        <f t="shared" si="362"/>
        <v/>
      </c>
      <c r="I134" s="25"/>
      <c r="J134" s="25"/>
      <c r="K134" s="25"/>
      <c r="L134" s="25"/>
      <c r="M134" s="25"/>
      <c r="N134" s="25"/>
      <c r="O134" s="25" t="str">
        <f t="shared" si="362"/>
        <v/>
      </c>
      <c r="P134" s="28">
        <f>ROUND(SUM(D134:O134),2)</f>
        <v>0</v>
      </c>
    </row>
    <row r="135" spans="1:18" ht="12" hidden="1" customHeight="1" x14ac:dyDescent="0.2">
      <c r="A135" s="271" t="s">
        <v>103</v>
      </c>
      <c r="B135" s="256" t="e">
        <v>#N/A</v>
      </c>
      <c r="C135" s="26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6">
        <f>ROUND(SUM(D135:O135),2)</f>
        <v>0</v>
      </c>
    </row>
    <row r="136" spans="1:18" ht="5.0999999999999996" hidden="1" customHeight="1" x14ac:dyDescent="0.2">
      <c r="A136" s="272"/>
      <c r="B136" s="257"/>
      <c r="C136" s="27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7"/>
    </row>
    <row r="137" spans="1:18" ht="12" hidden="1" customHeight="1" x14ac:dyDescent="0.2">
      <c r="A137" s="272"/>
      <c r="B137" s="258"/>
      <c r="C137" s="28" t="e">
        <v>#N/A</v>
      </c>
      <c r="D137" s="25" t="str">
        <f>IF(D135="","",ROUND(D135*$C$137,4))</f>
        <v/>
      </c>
      <c r="E137" s="25" t="str">
        <f t="shared" ref="E137:O137" si="363">IF(E135="","",ROUND(E135*$C$137,4))</f>
        <v/>
      </c>
      <c r="F137" s="25" t="str">
        <f t="shared" si="363"/>
        <v/>
      </c>
      <c r="G137" s="25" t="str">
        <f t="shared" si="363"/>
        <v/>
      </c>
      <c r="H137" s="25" t="str">
        <f t="shared" si="363"/>
        <v/>
      </c>
      <c r="I137" s="25"/>
      <c r="J137" s="25"/>
      <c r="K137" s="25"/>
      <c r="L137" s="25"/>
      <c r="M137" s="25"/>
      <c r="N137" s="25"/>
      <c r="O137" s="25" t="str">
        <f t="shared" si="363"/>
        <v/>
      </c>
      <c r="P137" s="28">
        <f>ROUND(SUM(D137:O137),2)</f>
        <v>0</v>
      </c>
    </row>
    <row r="138" spans="1:18" ht="12" hidden="1" customHeight="1" x14ac:dyDescent="0.2">
      <c r="A138" s="271" t="s">
        <v>104</v>
      </c>
      <c r="B138" s="256" t="e">
        <v>#N/A</v>
      </c>
      <c r="C138" s="26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6">
        <f>ROUND(SUM(D138:O138),2)</f>
        <v>0</v>
      </c>
    </row>
    <row r="139" spans="1:18" ht="5.0999999999999996" hidden="1" customHeight="1" x14ac:dyDescent="0.2">
      <c r="A139" s="272"/>
      <c r="B139" s="257"/>
      <c r="C139" s="27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7"/>
    </row>
    <row r="140" spans="1:18" ht="12" hidden="1" customHeight="1" x14ac:dyDescent="0.2">
      <c r="A140" s="272"/>
      <c r="B140" s="258"/>
      <c r="C140" s="28" t="e">
        <v>#N/A</v>
      </c>
      <c r="D140" s="25" t="str">
        <f>IF(D138="","",ROUND(D138*$C$140,4))</f>
        <v/>
      </c>
      <c r="E140" s="25" t="str">
        <f t="shared" ref="E140:O140" si="364">IF(E138="","",ROUND(E138*$C$140,4))</f>
        <v/>
      </c>
      <c r="F140" s="25" t="str">
        <f t="shared" si="364"/>
        <v/>
      </c>
      <c r="G140" s="25" t="str">
        <f t="shared" si="364"/>
        <v/>
      </c>
      <c r="H140" s="25" t="str">
        <f t="shared" si="364"/>
        <v/>
      </c>
      <c r="I140" s="25"/>
      <c r="J140" s="25"/>
      <c r="K140" s="25"/>
      <c r="L140" s="25"/>
      <c r="M140" s="25"/>
      <c r="N140" s="25"/>
      <c r="O140" s="25" t="str">
        <f t="shared" si="364"/>
        <v/>
      </c>
      <c r="P140" s="28">
        <f>ROUND(SUM(D140:O140),2)</f>
        <v>0</v>
      </c>
    </row>
    <row r="141" spans="1:18" ht="12" hidden="1" customHeight="1" x14ac:dyDescent="0.2">
      <c r="A141" s="271" t="s">
        <v>105</v>
      </c>
      <c r="B141" s="256" t="e">
        <v>#N/A</v>
      </c>
      <c r="C141" s="26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6">
        <f>ROUND(SUM(D141:O141),2)</f>
        <v>0</v>
      </c>
    </row>
    <row r="142" spans="1:18" ht="5.0999999999999996" hidden="1" customHeight="1" x14ac:dyDescent="0.2">
      <c r="A142" s="272"/>
      <c r="B142" s="257"/>
      <c r="C142" s="27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7"/>
    </row>
    <row r="143" spans="1:18" ht="12" hidden="1" customHeight="1" x14ac:dyDescent="0.2">
      <c r="A143" s="272"/>
      <c r="B143" s="258"/>
      <c r="C143" s="28" t="e">
        <v>#N/A</v>
      </c>
      <c r="D143" s="25" t="str">
        <f>IF(D141="","",ROUND(D141*$C$143,4))</f>
        <v/>
      </c>
      <c r="E143" s="25" t="str">
        <f t="shared" ref="E143:O143" si="365">IF(E141="","",ROUND(E141*$C$143,4))</f>
        <v/>
      </c>
      <c r="F143" s="25" t="str">
        <f t="shared" si="365"/>
        <v/>
      </c>
      <c r="G143" s="25" t="str">
        <f t="shared" si="365"/>
        <v/>
      </c>
      <c r="H143" s="25" t="str">
        <f t="shared" si="365"/>
        <v/>
      </c>
      <c r="I143" s="25"/>
      <c r="J143" s="25"/>
      <c r="K143" s="25"/>
      <c r="L143" s="25"/>
      <c r="M143" s="25"/>
      <c r="N143" s="25"/>
      <c r="O143" s="25" t="str">
        <f t="shared" si="365"/>
        <v/>
      </c>
      <c r="P143" s="28">
        <f>ROUND(SUM(D143:O143),2)</f>
        <v>0</v>
      </c>
    </row>
    <row r="144" spans="1:18" ht="12" hidden="1" customHeight="1" x14ac:dyDescent="0.2">
      <c r="A144" s="273" t="s">
        <v>106</v>
      </c>
      <c r="B144" s="256" t="e">
        <v>#N/A</v>
      </c>
      <c r="C144" s="26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6">
        <f>ROUND(SUM(D144:O144),2)</f>
        <v>0</v>
      </c>
    </row>
    <row r="145" spans="1:16" ht="5.0999999999999996" hidden="1" customHeight="1" x14ac:dyDescent="0.2">
      <c r="A145" s="274"/>
      <c r="B145" s="257"/>
      <c r="C145" s="27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7"/>
    </row>
    <row r="146" spans="1:16" ht="12" hidden="1" customHeight="1" x14ac:dyDescent="0.2">
      <c r="A146" s="275"/>
      <c r="B146" s="258"/>
      <c r="C146" s="28" t="e">
        <v>#N/A</v>
      </c>
      <c r="D146" s="25" t="str">
        <f>IF(D144="","",ROUND(D144*$C$146,4))</f>
        <v/>
      </c>
      <c r="E146" s="25" t="str">
        <f t="shared" ref="E146:O146" si="366">IF(E144="","",ROUND(E144*$C$146,4))</f>
        <v/>
      </c>
      <c r="F146" s="25" t="str">
        <f t="shared" si="366"/>
        <v/>
      </c>
      <c r="G146" s="25" t="str">
        <f t="shared" si="366"/>
        <v/>
      </c>
      <c r="H146" s="25" t="str">
        <f t="shared" si="366"/>
        <v/>
      </c>
      <c r="I146" s="25"/>
      <c r="J146" s="25"/>
      <c r="K146" s="25"/>
      <c r="L146" s="25"/>
      <c r="M146" s="25"/>
      <c r="N146" s="25"/>
      <c r="O146" s="25" t="str">
        <f t="shared" si="366"/>
        <v/>
      </c>
      <c r="P146" s="28">
        <f>ROUND(SUM(D146:O146),2)</f>
        <v>0</v>
      </c>
    </row>
    <row r="147" spans="1:16" ht="12" customHeight="1" x14ac:dyDescent="0.2">
      <c r="A147" s="276" t="s">
        <v>158</v>
      </c>
      <c r="B147" s="277"/>
      <c r="C147" s="278"/>
      <c r="D147" s="29">
        <f t="shared" ref="D147:M147" si="367">D148/$I$11</f>
        <v>7.0508666559572594E-2</v>
      </c>
      <c r="E147" s="29">
        <f t="shared" si="367"/>
        <v>2.9419125898567062E-2</v>
      </c>
      <c r="F147" s="29">
        <f t="shared" si="367"/>
        <v>5.3224987410464941E-2</v>
      </c>
      <c r="G147" s="29">
        <f t="shared" si="367"/>
        <v>6.0124561062185999E-2</v>
      </c>
      <c r="H147" s="29">
        <f t="shared" si="367"/>
        <v>7.483333274031069E-2</v>
      </c>
      <c r="I147" s="29">
        <f t="shared" si="367"/>
        <v>0.1186149439450937</v>
      </c>
      <c r="J147" s="29">
        <f t="shared" si="367"/>
        <v>0.10812266559161939</v>
      </c>
      <c r="K147" s="29">
        <f t="shared" si="367"/>
        <v>9.7936638176774227E-2</v>
      </c>
      <c r="L147" s="29">
        <f t="shared" si="367"/>
        <v>0.12350083418436276</v>
      </c>
      <c r="M147" s="29">
        <f t="shared" si="367"/>
        <v>0.12170167453909765</v>
      </c>
      <c r="N147" s="29">
        <f t="shared" ref="N147" si="368">N148/$I$11</f>
        <v>9.1705707620454879E-2</v>
      </c>
      <c r="O147" s="29">
        <f>O148/$I$11</f>
        <v>5.0306862271496049E-2</v>
      </c>
      <c r="P147" s="30"/>
    </row>
    <row r="148" spans="1:16" ht="12" customHeight="1" x14ac:dyDescent="0.2">
      <c r="A148" s="265" t="s">
        <v>159</v>
      </c>
      <c r="B148" s="266"/>
      <c r="C148" s="267"/>
      <c r="D148" s="31">
        <f>SUM(D20,D26,D32,D44,D65,D68,D71,D74,D77,D80,D83,D86,D89,D92,D95,D98,D101,D104,D107,D110,D113,D116,D119,D122,D125,D128,D131)</f>
        <v>392162.23644300003</v>
      </c>
      <c r="E148" s="31">
        <f t="shared" ref="E148:O148" si="369">SUM(E20,E26,E32,E44,E65,E68,E71,E74,E77,E80,E83,E86,E89,E92,E95,E98,E101,E104,E107,E110,E113,E116,E119,E122,E125,E128,E131)</f>
        <v>163626.27134399998</v>
      </c>
      <c r="F148" s="31">
        <f t="shared" si="369"/>
        <v>296032.12081599998</v>
      </c>
      <c r="G148" s="31">
        <f t="shared" si="369"/>
        <v>334406.86771999998</v>
      </c>
      <c r="H148" s="31">
        <f t="shared" si="369"/>
        <v>416215.60242000001</v>
      </c>
      <c r="I148" s="31">
        <f t="shared" si="369"/>
        <v>659724.59788000002</v>
      </c>
      <c r="J148" s="31">
        <f t="shared" si="369"/>
        <v>601367.58241999999</v>
      </c>
      <c r="K148" s="31">
        <f t="shared" si="369"/>
        <v>544713.90442000004</v>
      </c>
      <c r="L148" s="31">
        <f t="shared" si="369"/>
        <v>686899.43661600002</v>
      </c>
      <c r="M148" s="31">
        <f t="shared" si="369"/>
        <v>676892.68844399997</v>
      </c>
      <c r="N148" s="31">
        <f t="shared" si="369"/>
        <v>510058.08434400009</v>
      </c>
      <c r="O148" s="31">
        <f t="shared" si="369"/>
        <v>279801.79713299999</v>
      </c>
      <c r="P148" s="119"/>
    </row>
    <row r="149" spans="1:16" ht="12" customHeight="1" x14ac:dyDescent="0.2">
      <c r="A149" s="276" t="s">
        <v>160</v>
      </c>
      <c r="B149" s="277"/>
      <c r="C149" s="278"/>
      <c r="D149" s="29">
        <f>D147</f>
        <v>7.0508666559572594E-2</v>
      </c>
      <c r="E149" s="29">
        <f>SUM($D147:E147)</f>
        <v>9.9927792458139653E-2</v>
      </c>
      <c r="F149" s="29">
        <f>SUM($D147:F147)</f>
        <v>0.15315277986860459</v>
      </c>
      <c r="G149" s="29">
        <f>SUM($D147:G147)</f>
        <v>0.21327734093079059</v>
      </c>
      <c r="H149" s="29">
        <f>SUM($D147:H147)</f>
        <v>0.28811067367110127</v>
      </c>
      <c r="I149" s="29">
        <f>SUM($D147:I147)</f>
        <v>0.40672561761619497</v>
      </c>
      <c r="J149" s="29">
        <f>SUM($D147:J147)</f>
        <v>0.51484828320781439</v>
      </c>
      <c r="K149" s="29">
        <f>SUM($D147:K147)</f>
        <v>0.61278492138458862</v>
      </c>
      <c r="L149" s="29">
        <f>SUM($D147:L147)</f>
        <v>0.73628575556895137</v>
      </c>
      <c r="M149" s="29">
        <f>SUM($D147:M147)</f>
        <v>0.85798743010804901</v>
      </c>
      <c r="N149" s="29">
        <f>SUM($D147:N147)</f>
        <v>0.94969313772850383</v>
      </c>
      <c r="O149" s="29">
        <f>SUM($D147:O147)</f>
        <v>0.99999999999999989</v>
      </c>
      <c r="P149" s="119"/>
    </row>
    <row r="150" spans="1:16" x14ac:dyDescent="0.2">
      <c r="A150" s="265" t="s">
        <v>161</v>
      </c>
      <c r="B150" s="266"/>
      <c r="C150" s="267"/>
      <c r="D150" s="31">
        <f>D148</f>
        <v>392162.23644300003</v>
      </c>
      <c r="E150" s="31">
        <f>SUM($D148:E148)</f>
        <v>555788.50778700004</v>
      </c>
      <c r="F150" s="31">
        <f>SUM($D148:F148)</f>
        <v>851820.62860299996</v>
      </c>
      <c r="G150" s="31">
        <f>SUM($D148:G148)</f>
        <v>1186227.4963229999</v>
      </c>
      <c r="H150" s="31">
        <f>SUM($D148:H148)</f>
        <v>1602443.0987430001</v>
      </c>
      <c r="I150" s="31">
        <f>SUM($D148:I148)</f>
        <v>2262167.6966230003</v>
      </c>
      <c r="J150" s="31">
        <f>SUM($D148:J148)</f>
        <v>2863535.2790430002</v>
      </c>
      <c r="K150" s="31">
        <f>SUM($D148:K148)</f>
        <v>3408249.1834630002</v>
      </c>
      <c r="L150" s="31">
        <f>SUM($D148:L148)</f>
        <v>4095148.6200790005</v>
      </c>
      <c r="M150" s="31">
        <f>SUM($D148:M148)</f>
        <v>4772041.3085230002</v>
      </c>
      <c r="N150" s="31">
        <f>SUM($D148:N148)</f>
        <v>5282099.3928670008</v>
      </c>
      <c r="O150" s="31">
        <f>SUM($D148:O148)</f>
        <v>5561901.1900000004</v>
      </c>
      <c r="P150" s="120"/>
    </row>
    <row r="151" spans="1:16" x14ac:dyDescent="0.2">
      <c r="A151" s="32"/>
      <c r="B151" s="32"/>
      <c r="C151" s="32"/>
      <c r="D151" s="33"/>
      <c r="G151" s="15"/>
      <c r="H151" s="15"/>
    </row>
    <row r="152" spans="1:16" ht="18" customHeight="1" x14ac:dyDescent="0.2">
      <c r="E152" s="35"/>
      <c r="F152" s="34"/>
      <c r="O152" s="117"/>
    </row>
    <row r="153" spans="1:16" ht="18" customHeight="1" x14ac:dyDescent="0.2">
      <c r="A153" s="57" t="s">
        <v>1447</v>
      </c>
      <c r="E153" s="35"/>
      <c r="F153" s="34"/>
    </row>
    <row r="154" spans="1:16" ht="18" customHeight="1" x14ac:dyDescent="0.2">
      <c r="A154" s="153"/>
      <c r="B154" s="154" t="s">
        <v>1448</v>
      </c>
      <c r="E154" s="35"/>
      <c r="F154" s="34"/>
    </row>
    <row r="155" spans="1:16" ht="18" customHeight="1" x14ac:dyDescent="0.2">
      <c r="E155" s="35"/>
      <c r="F155" s="34"/>
    </row>
    <row r="156" spans="1:16" x14ac:dyDescent="0.2">
      <c r="A156" s="14" t="str">
        <f>'ORÇAMENTO RESUMIDO'!A55</f>
        <v>Castanhal/ PA, 04 de julho de 2024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27.75" customHeight="1" x14ac:dyDescent="0.25">
      <c r="A160" s="96" t="s">
        <v>107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1:16" x14ac:dyDescent="0.2">
      <c r="A161" s="57" t="s">
        <v>77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1:16" x14ac:dyDescent="0.2">
      <c r="A162" s="14" t="s">
        <v>108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1:16" x14ac:dyDescent="0.2">
      <c r="A163" s="14" t="s">
        <v>1445</v>
      </c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1:16" x14ac:dyDescent="0.2">
      <c r="A164" s="14" t="s">
        <v>1446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1:16" x14ac:dyDescent="0.2">
      <c r="C165" s="18"/>
    </row>
  </sheetData>
  <mergeCells count="136">
    <mergeCell ref="A129:A131"/>
    <mergeCell ref="B129:B131"/>
    <mergeCell ref="C129:C131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C87:C89"/>
    <mergeCell ref="C90:C92"/>
    <mergeCell ref="C93:C95"/>
    <mergeCell ref="C96:C98"/>
    <mergeCell ref="C99:C101"/>
    <mergeCell ref="C102:C104"/>
    <mergeCell ref="C81:C83"/>
    <mergeCell ref="C84:C86"/>
    <mergeCell ref="C63:C65"/>
    <mergeCell ref="C66:C68"/>
    <mergeCell ref="C69:C71"/>
    <mergeCell ref="C72:C74"/>
    <mergeCell ref="C45:C47"/>
    <mergeCell ref="C48:C50"/>
    <mergeCell ref="C51:C53"/>
    <mergeCell ref="C54:C56"/>
    <mergeCell ref="C57:C59"/>
    <mergeCell ref="C60:C62"/>
    <mergeCell ref="C33:C35"/>
    <mergeCell ref="C36:C38"/>
    <mergeCell ref="C39:C41"/>
    <mergeCell ref="C42:C44"/>
    <mergeCell ref="A147:C147"/>
    <mergeCell ref="A148:C148"/>
    <mergeCell ref="A149:C14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75:A77"/>
    <mergeCell ref="A72:A74"/>
    <mergeCell ref="B72:B74"/>
    <mergeCell ref="A63:A65"/>
    <mergeCell ref="B63:B65"/>
    <mergeCell ref="C75:C77"/>
    <mergeCell ref="C78:C80"/>
    <mergeCell ref="A150:C150"/>
    <mergeCell ref="A11:G11"/>
    <mergeCell ref="C18:C20"/>
    <mergeCell ref="C21:C23"/>
    <mergeCell ref="C24:C26"/>
    <mergeCell ref="A138:A140"/>
    <mergeCell ref="B138:B140"/>
    <mergeCell ref="A141:A143"/>
    <mergeCell ref="B141:B143"/>
    <mergeCell ref="A144:A146"/>
    <mergeCell ref="B144:B146"/>
    <mergeCell ref="A132:A134"/>
    <mergeCell ref="B132:B134"/>
    <mergeCell ref="A135:A137"/>
    <mergeCell ref="B135:B137"/>
    <mergeCell ref="A96:A98"/>
    <mergeCell ref="B96:B98"/>
    <mergeCell ref="A99:A101"/>
    <mergeCell ref="B99:B101"/>
    <mergeCell ref="A102:A104"/>
    <mergeCell ref="B102:B104"/>
    <mergeCell ref="A87:A89"/>
    <mergeCell ref="B87:B89"/>
    <mergeCell ref="B75:B77"/>
    <mergeCell ref="A66:A68"/>
    <mergeCell ref="B66:B68"/>
    <mergeCell ref="A69:A71"/>
    <mergeCell ref="B69:B71"/>
    <mergeCell ref="A54:A56"/>
    <mergeCell ref="B54:B56"/>
    <mergeCell ref="A57:A59"/>
    <mergeCell ref="B57:B59"/>
    <mergeCell ref="A60:A62"/>
    <mergeCell ref="B60:B62"/>
    <mergeCell ref="A48:A50"/>
    <mergeCell ref="B48:B50"/>
    <mergeCell ref="A51:A53"/>
    <mergeCell ref="B51:B53"/>
    <mergeCell ref="A36:A38"/>
    <mergeCell ref="B36:B38"/>
    <mergeCell ref="A39:A41"/>
    <mergeCell ref="B39:B41"/>
    <mergeCell ref="A42:A44"/>
    <mergeCell ref="B42:B44"/>
    <mergeCell ref="A33:A35"/>
    <mergeCell ref="B33:B35"/>
    <mergeCell ref="A18:A20"/>
    <mergeCell ref="B18:B20"/>
    <mergeCell ref="A21:A23"/>
    <mergeCell ref="B21:B23"/>
    <mergeCell ref="A24:A26"/>
    <mergeCell ref="B24:B26"/>
    <mergeCell ref="A45:A47"/>
    <mergeCell ref="B45:B47"/>
    <mergeCell ref="I11:J11"/>
    <mergeCell ref="A15:A17"/>
    <mergeCell ref="B15:B17"/>
    <mergeCell ref="A13:A14"/>
    <mergeCell ref="B13:B14"/>
    <mergeCell ref="C13:C14"/>
    <mergeCell ref="A27:A29"/>
    <mergeCell ref="B27:B29"/>
    <mergeCell ref="A30:A32"/>
    <mergeCell ref="B30:B32"/>
    <mergeCell ref="C27:C29"/>
    <mergeCell ref="C30:C32"/>
    <mergeCell ref="D13:O13"/>
  </mergeCells>
  <conditionalFormatting sqref="D19:O19">
    <cfRule type="cellIs" dxfId="60" priority="57" operator="lessThanOrEqual">
      <formula>0</formula>
    </cfRule>
    <cfRule type="cellIs" dxfId="59" priority="58" operator="greaterThan">
      <formula>0</formula>
    </cfRule>
  </conditionalFormatting>
  <conditionalFormatting sqref="D25:O25">
    <cfRule type="cellIs" dxfId="58" priority="54" operator="greaterThan">
      <formula>0</formula>
    </cfRule>
    <cfRule type="cellIs" dxfId="57" priority="53" operator="lessThanOrEqual">
      <formula>0</formula>
    </cfRule>
  </conditionalFormatting>
  <conditionalFormatting sqref="D31:O31">
    <cfRule type="cellIs" dxfId="56" priority="52" operator="greaterThan">
      <formula>0</formula>
    </cfRule>
    <cfRule type="cellIs" dxfId="55" priority="51" operator="lessThanOrEqual">
      <formula>0</formula>
    </cfRule>
  </conditionalFormatting>
  <conditionalFormatting sqref="D43:O43">
    <cfRule type="cellIs" dxfId="54" priority="50" operator="greaterThan">
      <formula>0</formula>
    </cfRule>
    <cfRule type="cellIs" dxfId="53" priority="49" operator="lessThanOrEqual">
      <formula>0</formula>
    </cfRule>
  </conditionalFormatting>
  <conditionalFormatting sqref="D64:O64">
    <cfRule type="cellIs" dxfId="52" priority="48" operator="greaterThan">
      <formula>0</formula>
    </cfRule>
    <cfRule type="cellIs" dxfId="51" priority="47" operator="lessThanOrEqual">
      <formula>0</formula>
    </cfRule>
  </conditionalFormatting>
  <conditionalFormatting sqref="D67:O67">
    <cfRule type="cellIs" dxfId="50" priority="45" operator="lessThanOrEqual">
      <formula>0</formula>
    </cfRule>
    <cfRule type="cellIs" dxfId="49" priority="46" operator="greaterThan">
      <formula>0</formula>
    </cfRule>
  </conditionalFormatting>
  <conditionalFormatting sqref="D70:O70">
    <cfRule type="cellIs" dxfId="48" priority="1" operator="lessThanOrEqual">
      <formula>0</formula>
    </cfRule>
    <cfRule type="cellIs" dxfId="47" priority="2" operator="greaterThan">
      <formula>0</formula>
    </cfRule>
  </conditionalFormatting>
  <conditionalFormatting sqref="D73:O73">
    <cfRule type="cellIs" dxfId="46" priority="44" operator="greaterThan">
      <formula>0</formula>
    </cfRule>
    <cfRule type="cellIs" dxfId="45" priority="43" operator="lessThanOrEqual">
      <formula>0</formula>
    </cfRule>
  </conditionalFormatting>
  <conditionalFormatting sqref="D76:O76">
    <cfRule type="cellIs" dxfId="44" priority="40" operator="greaterThan">
      <formula>0</formula>
    </cfRule>
    <cfRule type="cellIs" dxfId="43" priority="39" operator="lessThanOrEqual">
      <formula>0</formula>
    </cfRule>
  </conditionalFormatting>
  <conditionalFormatting sqref="D79:O79">
    <cfRule type="cellIs" dxfId="42" priority="38" operator="greaterThan">
      <formula>0</formula>
    </cfRule>
    <cfRule type="cellIs" dxfId="41" priority="37" operator="lessThanOrEqual">
      <formula>0</formula>
    </cfRule>
  </conditionalFormatting>
  <conditionalFormatting sqref="D82:O82">
    <cfRule type="cellIs" dxfId="40" priority="36" operator="greaterThan">
      <formula>0</formula>
    </cfRule>
    <cfRule type="cellIs" dxfId="39" priority="35" operator="lessThanOrEqual">
      <formula>0</formula>
    </cfRule>
  </conditionalFormatting>
  <conditionalFormatting sqref="D85:O85">
    <cfRule type="cellIs" dxfId="38" priority="33" operator="lessThanOrEqual">
      <formula>0</formula>
    </cfRule>
    <cfRule type="cellIs" dxfId="37" priority="34" operator="greaterThan">
      <formula>0</formula>
    </cfRule>
  </conditionalFormatting>
  <conditionalFormatting sqref="D88:O88">
    <cfRule type="cellIs" dxfId="36" priority="32" operator="greaterThan">
      <formula>0</formula>
    </cfRule>
    <cfRule type="cellIs" dxfId="35" priority="31" operator="lessThanOrEqual">
      <formula>0</formula>
    </cfRule>
  </conditionalFormatting>
  <conditionalFormatting sqref="D91:O91">
    <cfRule type="cellIs" dxfId="34" priority="30" operator="greaterThan">
      <formula>0</formula>
    </cfRule>
    <cfRule type="cellIs" dxfId="33" priority="29" operator="lessThanOrEqual">
      <formula>0</formula>
    </cfRule>
  </conditionalFormatting>
  <conditionalFormatting sqref="D94:O94">
    <cfRule type="cellIs" dxfId="32" priority="27" operator="lessThanOrEqual">
      <formula>0</formula>
    </cfRule>
    <cfRule type="cellIs" dxfId="31" priority="28" operator="greaterThan">
      <formula>0</formula>
    </cfRule>
  </conditionalFormatting>
  <conditionalFormatting sqref="D97:O97">
    <cfRule type="cellIs" dxfId="30" priority="26" operator="greaterThan">
      <formula>0</formula>
    </cfRule>
    <cfRule type="cellIs" dxfId="29" priority="25" operator="lessThanOrEqual">
      <formula>0</formula>
    </cfRule>
  </conditionalFormatting>
  <conditionalFormatting sqref="D100:O100">
    <cfRule type="cellIs" dxfId="28" priority="24" operator="greaterThan">
      <formula>0</formula>
    </cfRule>
    <cfRule type="cellIs" dxfId="27" priority="23" operator="lessThanOrEqual">
      <formula>0</formula>
    </cfRule>
  </conditionalFormatting>
  <conditionalFormatting sqref="D103:O103">
    <cfRule type="cellIs" dxfId="26" priority="21" operator="lessThanOrEqual">
      <formula>0</formula>
    </cfRule>
    <cfRule type="cellIs" dxfId="25" priority="22" operator="greaterThan">
      <formula>0</formula>
    </cfRule>
  </conditionalFormatting>
  <conditionalFormatting sqref="D106:O106">
    <cfRule type="cellIs" dxfId="24" priority="20" operator="greaterThan">
      <formula>0</formula>
    </cfRule>
    <cfRule type="cellIs" dxfId="23" priority="19" operator="lessThanOrEqual">
      <formula>0</formula>
    </cfRule>
  </conditionalFormatting>
  <conditionalFormatting sqref="D109:O109">
    <cfRule type="cellIs" dxfId="22" priority="18" operator="greaterThan">
      <formula>0</formula>
    </cfRule>
    <cfRule type="cellIs" dxfId="21" priority="17" operator="lessThanOrEqual">
      <formula>0</formula>
    </cfRule>
  </conditionalFormatting>
  <conditionalFormatting sqref="D112:O112">
    <cfRule type="cellIs" dxfId="20" priority="16" operator="greaterThan">
      <formula>0</formula>
    </cfRule>
    <cfRule type="cellIs" dxfId="19" priority="15" operator="lessThanOrEqual">
      <formula>0</formula>
    </cfRule>
  </conditionalFormatting>
  <conditionalFormatting sqref="D115:O115">
    <cfRule type="cellIs" dxfId="18" priority="14" operator="greaterThan">
      <formula>0</formula>
    </cfRule>
    <cfRule type="cellIs" dxfId="17" priority="13" operator="lessThanOrEqual">
      <formula>0</formula>
    </cfRule>
  </conditionalFormatting>
  <conditionalFormatting sqref="D118:O118">
    <cfRule type="cellIs" dxfId="16" priority="12" operator="greaterThan">
      <formula>0</formula>
    </cfRule>
    <cfRule type="cellIs" dxfId="15" priority="11" operator="lessThanOrEqual">
      <formula>0</formula>
    </cfRule>
  </conditionalFormatting>
  <conditionalFormatting sqref="D121:O121">
    <cfRule type="cellIs" dxfId="14" priority="10" operator="greaterThan">
      <formula>0</formula>
    </cfRule>
    <cfRule type="cellIs" dxfId="13" priority="9" operator="lessThanOrEqual">
      <formula>0</formula>
    </cfRule>
  </conditionalFormatting>
  <conditionalFormatting sqref="D124:O124">
    <cfRule type="cellIs" dxfId="12" priority="7" operator="lessThanOrEqual">
      <formula>0</formula>
    </cfRule>
    <cfRule type="cellIs" dxfId="11" priority="8" operator="greaterThan">
      <formula>0</formula>
    </cfRule>
  </conditionalFormatting>
  <conditionalFormatting sqref="D127:O127">
    <cfRule type="cellIs" dxfId="10" priority="6" operator="greaterThan">
      <formula>0</formula>
    </cfRule>
    <cfRule type="cellIs" dxfId="9" priority="5" operator="lessThanOrEqual">
      <formula>0</formula>
    </cfRule>
  </conditionalFormatting>
  <conditionalFormatting sqref="D130:O130">
    <cfRule type="cellIs" dxfId="8" priority="4" operator="greaterThan">
      <formula>0</formula>
    </cfRule>
    <cfRule type="cellIs" dxfId="7" priority="3" operator="lessThanOrEqual">
      <formula>0</formula>
    </cfRule>
  </conditionalFormatting>
  <conditionalFormatting sqref="R15:R146">
    <cfRule type="containsText" dxfId="6" priority="59" operator="containsText" text="FALSO">
      <formula>NOT(ISERROR(SEARCH("FALSO",R15)))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>
    <oddFooter>&amp;C&amp;"-,Regular"Aoki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E196-AF41-43A8-86CE-0BDB9DBE4DEA}">
  <dimension ref="A1:E48"/>
  <sheetViews>
    <sheetView view="pageBreakPreview" zoomScale="80" zoomScaleNormal="70" zoomScaleSheetLayoutView="80" workbookViewId="0"/>
  </sheetViews>
  <sheetFormatPr defaultColWidth="12.19921875" defaultRowHeight="13.5" x14ac:dyDescent="0.2"/>
  <cols>
    <col min="1" max="1" width="6.796875" style="18" customWidth="1"/>
    <col min="2" max="2" width="46.796875" style="18" customWidth="1"/>
    <col min="3" max="3" width="19.296875" style="18" customWidth="1"/>
    <col min="4" max="16384" width="12.19921875" style="18"/>
  </cols>
  <sheetData>
    <row r="1" spans="1:5" ht="72" customHeight="1" x14ac:dyDescent="0.2">
      <c r="A1" s="37" t="s">
        <v>77</v>
      </c>
      <c r="B1" s="37"/>
      <c r="C1" s="37"/>
    </row>
    <row r="2" spans="1:5" x14ac:dyDescent="0.2">
      <c r="A2" s="63"/>
      <c r="B2" s="63"/>
      <c r="C2" s="36"/>
    </row>
    <row r="3" spans="1:5" x14ac:dyDescent="0.2">
      <c r="A3" s="53" t="s">
        <v>78</v>
      </c>
      <c r="B3" s="53"/>
      <c r="C3" s="53" t="s">
        <v>79</v>
      </c>
    </row>
    <row r="4" spans="1:5" x14ac:dyDescent="0.2">
      <c r="A4" s="281" t="str">
        <f>'ORÇAMENTO RESUMIDO'!A3</f>
        <v>2024.1502.001 – PMO</v>
      </c>
      <c r="B4" s="282"/>
      <c r="C4" s="77" t="str">
        <f>ANALÍTICO!E3</f>
        <v>005/2024 – PMO – CP</v>
      </c>
    </row>
    <row r="5" spans="1:5" ht="5.0999999999999996" customHeight="1" x14ac:dyDescent="0.2">
      <c r="A5" s="63"/>
      <c r="B5" s="63"/>
      <c r="C5" s="36"/>
    </row>
    <row r="6" spans="1:5" x14ac:dyDescent="0.2">
      <c r="A6" s="53" t="s">
        <v>80</v>
      </c>
      <c r="B6" s="53"/>
      <c r="C6" s="53" t="s">
        <v>81</v>
      </c>
    </row>
    <row r="7" spans="1:5" x14ac:dyDescent="0.2">
      <c r="A7" s="54" t="str">
        <f>ANALÍTICO!A7</f>
        <v>AOKI &amp; SOUZA ENGENHARIA LTDA</v>
      </c>
      <c r="B7" s="55"/>
      <c r="C7" s="78" t="str">
        <f>ANALÍTICO!E7</f>
        <v>21.250.517/0001-09</v>
      </c>
    </row>
    <row r="8" spans="1:5" ht="5.0999999999999996" customHeight="1" x14ac:dyDescent="0.2">
      <c r="A8" s="14"/>
      <c r="B8" s="14"/>
      <c r="C8" s="14"/>
      <c r="D8" s="14"/>
      <c r="E8" s="14"/>
    </row>
    <row r="9" spans="1:5" x14ac:dyDescent="0.2">
      <c r="A9" s="53" t="s">
        <v>86</v>
      </c>
      <c r="B9" s="53"/>
      <c r="C9" s="53" t="s">
        <v>81</v>
      </c>
    </row>
    <row r="10" spans="1:5" x14ac:dyDescent="0.2">
      <c r="A10" s="54" t="str">
        <f>ANALÍTICO!A11</f>
        <v>PREFEITURA MUNICIPAL DE OURÉM</v>
      </c>
      <c r="B10" s="55"/>
      <c r="C10" s="78" t="str">
        <f>ANALÍTICO!E11</f>
        <v>05.149.133/0001-48</v>
      </c>
    </row>
    <row r="11" spans="1:5" ht="5.0999999999999996" customHeight="1" x14ac:dyDescent="0.2">
      <c r="A11" s="14"/>
      <c r="B11" s="14"/>
      <c r="C11" s="14"/>
      <c r="D11" s="61"/>
      <c r="E11" s="61"/>
    </row>
    <row r="12" spans="1:5" x14ac:dyDescent="0.2">
      <c r="A12" s="53" t="s">
        <v>89</v>
      </c>
      <c r="B12" s="57"/>
      <c r="C12" s="14"/>
    </row>
    <row r="13" spans="1:5" x14ac:dyDescent="0.2">
      <c r="A13" s="268" t="str">
        <f>ANALÍTICO!A14:F14</f>
        <v>CONSTRUÇÃO DE UMA CRECHE DO PROGRAMA CRECHES POR TODO O PARÁ, NO MUNICÍPIO DE OURÉM/PA</v>
      </c>
      <c r="B13" s="269"/>
      <c r="C13" s="270"/>
    </row>
    <row r="14" spans="1:5" ht="5.0999999999999996" customHeight="1" x14ac:dyDescent="0.2">
      <c r="A14" s="14"/>
      <c r="B14" s="14"/>
      <c r="C14" s="14"/>
    </row>
    <row r="15" spans="1:5" x14ac:dyDescent="0.2">
      <c r="A15" s="63"/>
      <c r="B15" s="63"/>
    </row>
    <row r="16" spans="1:5" ht="16.5" x14ac:dyDescent="0.2">
      <c r="A16" s="37" t="s">
        <v>109</v>
      </c>
      <c r="B16" s="37"/>
      <c r="C16" s="38"/>
    </row>
    <row r="17" spans="1:3" x14ac:dyDescent="0.2">
      <c r="A17" s="63"/>
      <c r="B17" s="63"/>
    </row>
    <row r="18" spans="1:3" x14ac:dyDescent="0.2">
      <c r="A18" s="64" t="s">
        <v>110</v>
      </c>
      <c r="B18" s="64"/>
      <c r="C18" s="64"/>
    </row>
    <row r="19" spans="1:3" x14ac:dyDescent="0.2">
      <c r="A19" s="65" t="s">
        <v>74</v>
      </c>
      <c r="B19" s="65" t="s">
        <v>30</v>
      </c>
      <c r="C19" s="65" t="s">
        <v>111</v>
      </c>
    </row>
    <row r="20" spans="1:3" x14ac:dyDescent="0.2">
      <c r="A20" s="65">
        <v>1</v>
      </c>
      <c r="B20" s="66" t="s">
        <v>112</v>
      </c>
      <c r="C20" s="65"/>
    </row>
    <row r="21" spans="1:3" x14ac:dyDescent="0.2">
      <c r="A21" s="67" t="s">
        <v>113</v>
      </c>
      <c r="B21" s="68" t="s">
        <v>114</v>
      </c>
      <c r="C21" s="69">
        <v>0.03</v>
      </c>
    </row>
    <row r="22" spans="1:3" x14ac:dyDescent="0.2">
      <c r="A22" s="67" t="s">
        <v>115</v>
      </c>
      <c r="B22" s="68" t="s">
        <v>116</v>
      </c>
      <c r="C22" s="69">
        <v>9.7000000000000003E-3</v>
      </c>
    </row>
    <row r="23" spans="1:3" x14ac:dyDescent="0.2">
      <c r="A23" s="67" t="s">
        <v>117</v>
      </c>
      <c r="B23" s="68" t="s">
        <v>118</v>
      </c>
      <c r="C23" s="69">
        <v>8.0000000000000002E-3</v>
      </c>
    </row>
    <row r="24" spans="1:3" x14ac:dyDescent="0.2">
      <c r="A24" s="67" t="s">
        <v>119</v>
      </c>
      <c r="B24" s="68" t="s">
        <v>120</v>
      </c>
      <c r="C24" s="69">
        <v>5.8999999999999999E-3</v>
      </c>
    </row>
    <row r="25" spans="1:3" x14ac:dyDescent="0.2">
      <c r="A25" s="67" t="s">
        <v>121</v>
      </c>
      <c r="B25" s="68" t="s">
        <v>122</v>
      </c>
      <c r="C25" s="69">
        <v>6.1600000000000002E-2</v>
      </c>
    </row>
    <row r="26" spans="1:3" x14ac:dyDescent="0.2">
      <c r="A26" s="65">
        <v>2</v>
      </c>
      <c r="B26" s="66" t="s">
        <v>123</v>
      </c>
      <c r="C26" s="69"/>
    </row>
    <row r="27" spans="1:3" x14ac:dyDescent="0.2">
      <c r="A27" s="67" t="s">
        <v>124</v>
      </c>
      <c r="B27" s="68" t="s">
        <v>125</v>
      </c>
      <c r="C27" s="69">
        <v>0.05</v>
      </c>
    </row>
    <row r="28" spans="1:3" x14ac:dyDescent="0.2">
      <c r="A28" s="67" t="s">
        <v>126</v>
      </c>
      <c r="B28" s="68" t="s">
        <v>127</v>
      </c>
      <c r="C28" s="69">
        <v>6.4999999999999997E-3</v>
      </c>
    </row>
    <row r="29" spans="1:3" x14ac:dyDescent="0.2">
      <c r="A29" s="67" t="s">
        <v>128</v>
      </c>
      <c r="B29" s="68" t="s">
        <v>129</v>
      </c>
      <c r="C29" s="69">
        <v>0.03</v>
      </c>
    </row>
    <row r="30" spans="1:3" x14ac:dyDescent="0.2">
      <c r="A30" s="67" t="s">
        <v>130</v>
      </c>
      <c r="B30" s="68" t="s">
        <v>131</v>
      </c>
      <c r="C30" s="69"/>
    </row>
    <row r="31" spans="1:3" x14ac:dyDescent="0.2">
      <c r="A31" s="67"/>
      <c r="B31" s="70" t="s">
        <v>132</v>
      </c>
      <c r="C31" s="71">
        <f>SUM(C27:C30)</f>
        <v>8.6499999999999994E-2</v>
      </c>
    </row>
    <row r="32" spans="1:3" x14ac:dyDescent="0.2">
      <c r="A32" s="72"/>
      <c r="B32" s="72" t="s">
        <v>133</v>
      </c>
      <c r="C32" s="73">
        <f>ROUND((((1+C21+C22+C23)*(1+C24)*(1+C25))/(1-C31))-1,4)</f>
        <v>0.22470000000000001</v>
      </c>
    </row>
    <row r="34" spans="1:3" ht="32.25" customHeight="1" x14ac:dyDescent="0.2">
      <c r="A34" s="279" t="s">
        <v>134</v>
      </c>
      <c r="B34" s="279"/>
      <c r="C34" s="279"/>
    </row>
    <row r="35" spans="1:3" ht="48.75" customHeight="1" x14ac:dyDescent="0.2">
      <c r="A35" s="279" t="s">
        <v>135</v>
      </c>
      <c r="B35" s="279"/>
      <c r="C35" s="279"/>
    </row>
    <row r="36" spans="1:3" x14ac:dyDescent="0.2">
      <c r="A36" s="74"/>
      <c r="B36" s="74"/>
      <c r="C36" s="74"/>
    </row>
    <row r="37" spans="1:3" x14ac:dyDescent="0.2">
      <c r="A37" s="280"/>
      <c r="B37" s="280"/>
      <c r="C37" s="280"/>
    </row>
    <row r="38" spans="1:3" ht="15.6" customHeight="1" x14ac:dyDescent="0.2">
      <c r="A38" s="76"/>
      <c r="B38" s="76"/>
      <c r="C38" s="76"/>
    </row>
    <row r="39" spans="1:3" ht="15.6" customHeight="1" x14ac:dyDescent="0.2"/>
    <row r="40" spans="1:3" ht="15.6" customHeight="1" x14ac:dyDescent="0.2">
      <c r="C40" s="75" t="str">
        <f>'ORÇAMENTO RESUMIDO'!A55</f>
        <v>Castanhal/ PA, 04 de julho de 2024</v>
      </c>
    </row>
    <row r="41" spans="1:3" ht="15.6" customHeight="1" x14ac:dyDescent="0.2">
      <c r="C41" s="75"/>
    </row>
    <row r="42" spans="1:3" ht="15.6" customHeight="1" x14ac:dyDescent="0.2">
      <c r="C42" s="75"/>
    </row>
    <row r="43" spans="1:3" ht="15.6" customHeight="1" x14ac:dyDescent="0.2"/>
    <row r="44" spans="1:3" x14ac:dyDescent="0.25">
      <c r="A44" s="62" t="s">
        <v>107</v>
      </c>
      <c r="B44" s="62"/>
      <c r="C44" s="62"/>
    </row>
    <row r="45" spans="1:3" x14ac:dyDescent="0.2">
      <c r="A45" s="16" t="s">
        <v>77</v>
      </c>
      <c r="B45" s="17"/>
      <c r="C45" s="17"/>
    </row>
    <row r="46" spans="1:3" x14ac:dyDescent="0.2">
      <c r="A46" s="17" t="s">
        <v>108</v>
      </c>
      <c r="B46" s="17"/>
      <c r="C46" s="17"/>
    </row>
    <row r="47" spans="1:3" x14ac:dyDescent="0.2">
      <c r="A47" s="17" t="s">
        <v>1445</v>
      </c>
      <c r="B47" s="17"/>
      <c r="C47" s="17"/>
    </row>
    <row r="48" spans="1:3" x14ac:dyDescent="0.2">
      <c r="A48" s="17" t="s">
        <v>1446</v>
      </c>
      <c r="B48" s="17"/>
      <c r="C48" s="17"/>
    </row>
  </sheetData>
  <mergeCells count="5">
    <mergeCell ref="A13:C13"/>
    <mergeCell ref="A34:C34"/>
    <mergeCell ref="A35:C35"/>
    <mergeCell ref="A37:C37"/>
    <mergeCell ref="A4:B4"/>
  </mergeCell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>
    <oddFooter>&amp;C&amp;"-,Regular"Aoki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863A-4986-45AB-B83B-683C613CCA82}">
  <dimension ref="A1:D68"/>
  <sheetViews>
    <sheetView view="pageBreakPreview" zoomScale="80" zoomScaleNormal="70" zoomScaleSheetLayoutView="80" workbookViewId="0">
      <selection activeCell="D30" sqref="D30"/>
    </sheetView>
  </sheetViews>
  <sheetFormatPr defaultColWidth="5.59765625" defaultRowHeight="13.5" x14ac:dyDescent="0.2"/>
  <cols>
    <col min="1" max="1" width="10.296875" style="18" customWidth="1"/>
    <col min="2" max="2" width="41.296875" style="18" customWidth="1"/>
    <col min="3" max="4" width="12" style="18" customWidth="1"/>
    <col min="5" max="16384" width="5.59765625" style="18"/>
  </cols>
  <sheetData>
    <row r="1" spans="1:4" ht="76.5" customHeight="1" x14ac:dyDescent="0.2">
      <c r="A1" s="37" t="s">
        <v>77</v>
      </c>
      <c r="B1" s="37"/>
      <c r="C1" s="37"/>
      <c r="D1" s="37"/>
    </row>
    <row r="2" spans="1:4" x14ac:dyDescent="0.2">
      <c r="A2" s="53" t="s">
        <v>78</v>
      </c>
      <c r="B2" s="79"/>
      <c r="C2" s="53" t="s">
        <v>167</v>
      </c>
      <c r="D2" s="57"/>
    </row>
    <row r="3" spans="1:4" x14ac:dyDescent="0.2">
      <c r="A3" s="54" t="str">
        <f>ANALÍTICO!A3</f>
        <v>2024.1502.001 – PMO</v>
      </c>
      <c r="B3" s="56"/>
      <c r="C3" s="80">
        <v>45261</v>
      </c>
      <c r="D3" s="56"/>
    </row>
    <row r="4" spans="1:4" ht="5.0999999999999996" customHeight="1" x14ac:dyDescent="0.2">
      <c r="A4" s="63"/>
      <c r="B4" s="36"/>
      <c r="C4" s="16"/>
      <c r="D4" s="16"/>
    </row>
    <row r="5" spans="1:4" x14ac:dyDescent="0.2">
      <c r="A5" s="53" t="s">
        <v>80</v>
      </c>
      <c r="B5" s="79"/>
      <c r="C5" s="53" t="s">
        <v>81</v>
      </c>
      <c r="D5" s="57"/>
    </row>
    <row r="6" spans="1:4" x14ac:dyDescent="0.2">
      <c r="A6" s="54" t="str">
        <f>ANALÍTICO!A7</f>
        <v>AOKI &amp; SOUZA ENGENHARIA LTDA</v>
      </c>
      <c r="B6" s="56"/>
      <c r="C6" s="54" t="str">
        <f>ANALÍTICO!E7</f>
        <v>21.250.517/0001-09</v>
      </c>
      <c r="D6" s="56"/>
    </row>
    <row r="7" spans="1:4" ht="5.0999999999999996" customHeight="1" x14ac:dyDescent="0.2">
      <c r="A7" s="14"/>
      <c r="B7" s="14"/>
      <c r="C7" s="16"/>
      <c r="D7" s="16"/>
    </row>
    <row r="8" spans="1:4" x14ac:dyDescent="0.2">
      <c r="A8" s="53" t="s">
        <v>86</v>
      </c>
      <c r="B8" s="79"/>
      <c r="C8" s="53" t="s">
        <v>81</v>
      </c>
      <c r="D8" s="57"/>
    </row>
    <row r="9" spans="1:4" x14ac:dyDescent="0.2">
      <c r="A9" s="54" t="str">
        <f>ANALÍTICO!A11</f>
        <v>PREFEITURA MUNICIPAL DE OURÉM</v>
      </c>
      <c r="B9" s="56"/>
      <c r="C9" s="54" t="str">
        <f>ANALÍTICO!E11</f>
        <v>05.149.133/0001-48</v>
      </c>
      <c r="D9" s="56"/>
    </row>
    <row r="10" spans="1:4" ht="5.0999999999999996" customHeight="1" x14ac:dyDescent="0.2">
      <c r="A10" s="14"/>
      <c r="B10" s="14"/>
      <c r="C10" s="16"/>
      <c r="D10" s="16"/>
    </row>
    <row r="11" spans="1:4" x14ac:dyDescent="0.2">
      <c r="A11" s="53" t="s">
        <v>89</v>
      </c>
      <c r="B11" s="14"/>
      <c r="C11" s="16"/>
      <c r="D11" s="16"/>
    </row>
    <row r="12" spans="1:4" x14ac:dyDescent="0.2">
      <c r="A12" s="268" t="str">
        <f>ANALÍTICO!A14:F14</f>
        <v>CONSTRUÇÃO DE UMA CRECHE DO PROGRAMA CRECHES POR TODO O PARÁ, NO MUNICÍPIO DE OURÉM/PA</v>
      </c>
      <c r="B12" s="269"/>
      <c r="C12" s="269"/>
      <c r="D12" s="270"/>
    </row>
    <row r="13" spans="1:4" ht="5.0999999999999996" customHeight="1" x14ac:dyDescent="0.2">
      <c r="A13" s="14"/>
      <c r="B13" s="14"/>
      <c r="C13" s="16"/>
      <c r="D13" s="16"/>
    </row>
    <row r="14" spans="1:4" ht="16.5" x14ac:dyDescent="0.2">
      <c r="A14" s="37" t="s">
        <v>136</v>
      </c>
      <c r="B14" s="37"/>
      <c r="C14" s="37"/>
      <c r="D14" s="37"/>
    </row>
    <row r="15" spans="1:4" ht="15" customHeight="1" x14ac:dyDescent="0.2">
      <c r="A15" s="81" t="s">
        <v>137</v>
      </c>
      <c r="B15" s="81"/>
      <c r="C15" s="81"/>
      <c r="D15" s="81"/>
    </row>
    <row r="16" spans="1:4" ht="15" customHeight="1" x14ac:dyDescent="0.2">
      <c r="A16" s="82" t="s">
        <v>29</v>
      </c>
      <c r="B16" s="82" t="s">
        <v>30</v>
      </c>
      <c r="C16" s="83" t="s">
        <v>72</v>
      </c>
      <c r="D16" s="83" t="s">
        <v>73</v>
      </c>
    </row>
    <row r="17" spans="1:4" ht="15" customHeight="1" x14ac:dyDescent="0.2">
      <c r="A17" s="84" t="s">
        <v>31</v>
      </c>
      <c r="B17" s="85" t="s">
        <v>32</v>
      </c>
      <c r="C17" s="86">
        <v>0.2</v>
      </c>
      <c r="D17" s="86">
        <v>0.2</v>
      </c>
    </row>
    <row r="18" spans="1:4" ht="15" customHeight="1" x14ac:dyDescent="0.2">
      <c r="A18" s="87" t="s">
        <v>33</v>
      </c>
      <c r="B18" s="88" t="s">
        <v>34</v>
      </c>
      <c r="C18" s="89">
        <v>1.4999999999999999E-2</v>
      </c>
      <c r="D18" s="89">
        <v>1.4999999999999999E-2</v>
      </c>
    </row>
    <row r="19" spans="1:4" ht="15" customHeight="1" x14ac:dyDescent="0.2">
      <c r="A19" s="87" t="s">
        <v>35</v>
      </c>
      <c r="B19" s="88" t="s">
        <v>36</v>
      </c>
      <c r="C19" s="89">
        <v>0.01</v>
      </c>
      <c r="D19" s="89">
        <v>0.01</v>
      </c>
    </row>
    <row r="20" spans="1:4" ht="15" customHeight="1" x14ac:dyDescent="0.2">
      <c r="A20" s="87" t="s">
        <v>37</v>
      </c>
      <c r="B20" s="88" t="s">
        <v>38</v>
      </c>
      <c r="C20" s="89">
        <v>2E-3</v>
      </c>
      <c r="D20" s="89">
        <v>2E-3</v>
      </c>
    </row>
    <row r="21" spans="1:4" ht="15" customHeight="1" x14ac:dyDescent="0.2">
      <c r="A21" s="87" t="s">
        <v>138</v>
      </c>
      <c r="B21" s="88" t="s">
        <v>39</v>
      </c>
      <c r="C21" s="89">
        <v>6.0000000000000001E-3</v>
      </c>
      <c r="D21" s="89">
        <v>6.0000000000000001E-3</v>
      </c>
    </row>
    <row r="22" spans="1:4" ht="15" customHeight="1" x14ac:dyDescent="0.2">
      <c r="A22" s="87" t="s">
        <v>40</v>
      </c>
      <c r="B22" s="88" t="s">
        <v>41</v>
      </c>
      <c r="C22" s="89">
        <v>2.5000000000000001E-2</v>
      </c>
      <c r="D22" s="89">
        <v>2.5000000000000001E-2</v>
      </c>
    </row>
    <row r="23" spans="1:4" ht="15" customHeight="1" x14ac:dyDescent="0.2">
      <c r="A23" s="87" t="s">
        <v>42</v>
      </c>
      <c r="B23" s="88" t="s">
        <v>139</v>
      </c>
      <c r="C23" s="89">
        <v>0.03</v>
      </c>
      <c r="D23" s="89">
        <v>0.03</v>
      </c>
    </row>
    <row r="24" spans="1:4" ht="15" customHeight="1" x14ac:dyDescent="0.2">
      <c r="A24" s="87" t="s">
        <v>43</v>
      </c>
      <c r="B24" s="88" t="s">
        <v>44</v>
      </c>
      <c r="C24" s="89">
        <v>0.08</v>
      </c>
      <c r="D24" s="89">
        <v>0.08</v>
      </c>
    </row>
    <row r="25" spans="1:4" ht="15" customHeight="1" x14ac:dyDescent="0.2">
      <c r="A25" s="90" t="s">
        <v>45</v>
      </c>
      <c r="B25" s="91" t="s">
        <v>46</v>
      </c>
      <c r="C25" s="92">
        <v>0</v>
      </c>
      <c r="D25" s="92">
        <v>0</v>
      </c>
    </row>
    <row r="26" spans="1:4" ht="15" customHeight="1" x14ac:dyDescent="0.2">
      <c r="A26" s="93"/>
      <c r="B26" s="94" t="s">
        <v>140</v>
      </c>
      <c r="C26" s="95">
        <v>0.36800000000000005</v>
      </c>
      <c r="D26" s="95">
        <v>0.36800000000000005</v>
      </c>
    </row>
    <row r="27" spans="1:4" ht="15" customHeight="1" x14ac:dyDescent="0.2"/>
    <row r="28" spans="1:4" ht="15" customHeight="1" x14ac:dyDescent="0.2">
      <c r="A28" s="81" t="s">
        <v>141</v>
      </c>
      <c r="B28" s="81"/>
      <c r="C28" s="81"/>
      <c r="D28" s="81"/>
    </row>
    <row r="29" spans="1:4" ht="15" customHeight="1" x14ac:dyDescent="0.2">
      <c r="A29" s="82" t="s">
        <v>29</v>
      </c>
      <c r="B29" s="82" t="s">
        <v>30</v>
      </c>
      <c r="C29" s="83" t="s">
        <v>72</v>
      </c>
      <c r="D29" s="83" t="s">
        <v>73</v>
      </c>
    </row>
    <row r="30" spans="1:4" ht="15" customHeight="1" x14ac:dyDescent="0.2">
      <c r="A30" s="84" t="s">
        <v>47</v>
      </c>
      <c r="B30" s="85" t="s">
        <v>142</v>
      </c>
      <c r="C30" s="86">
        <v>0.18149999999999999</v>
      </c>
      <c r="D30" s="89">
        <v>0</v>
      </c>
    </row>
    <row r="31" spans="1:4" ht="15" customHeight="1" x14ac:dyDescent="0.2">
      <c r="A31" s="87" t="s">
        <v>48</v>
      </c>
      <c r="B31" s="88" t="s">
        <v>49</v>
      </c>
      <c r="C31" s="89">
        <v>4.1599999999999998E-2</v>
      </c>
      <c r="D31" s="89">
        <v>0</v>
      </c>
    </row>
    <row r="32" spans="1:4" ht="15" customHeight="1" x14ac:dyDescent="0.2">
      <c r="A32" s="87" t="s">
        <v>50</v>
      </c>
      <c r="B32" s="88" t="s">
        <v>143</v>
      </c>
      <c r="C32" s="89">
        <v>8.8000000000000005E-3</v>
      </c>
      <c r="D32" s="89">
        <v>6.4000000000000003E-3</v>
      </c>
    </row>
    <row r="33" spans="1:4" ht="15" customHeight="1" x14ac:dyDescent="0.2">
      <c r="A33" s="87" t="s">
        <v>51</v>
      </c>
      <c r="B33" s="88" t="s">
        <v>144</v>
      </c>
      <c r="C33" s="89">
        <v>0.1138</v>
      </c>
      <c r="D33" s="89">
        <v>8.3299999999999999E-2</v>
      </c>
    </row>
    <row r="34" spans="1:4" ht="15" customHeight="1" x14ac:dyDescent="0.2">
      <c r="A34" s="87" t="s">
        <v>52</v>
      </c>
      <c r="B34" s="88" t="s">
        <v>53</v>
      </c>
      <c r="C34" s="89">
        <v>5.9999999999999995E-4</v>
      </c>
      <c r="D34" s="89">
        <v>4.0000000000000002E-4</v>
      </c>
    </row>
    <row r="35" spans="1:4" ht="15" customHeight="1" x14ac:dyDescent="0.2">
      <c r="A35" s="87" t="s">
        <v>54</v>
      </c>
      <c r="B35" s="88" t="s">
        <v>145</v>
      </c>
      <c r="C35" s="89">
        <v>7.6E-3</v>
      </c>
      <c r="D35" s="89">
        <v>5.5999999999999999E-3</v>
      </c>
    </row>
    <row r="36" spans="1:4" ht="15" customHeight="1" x14ac:dyDescent="0.2">
      <c r="A36" s="87" t="s">
        <v>55</v>
      </c>
      <c r="B36" s="88" t="s">
        <v>146</v>
      </c>
      <c r="C36" s="89">
        <v>2.87E-2</v>
      </c>
      <c r="D36" s="89">
        <v>0</v>
      </c>
    </row>
    <row r="37" spans="1:4" ht="15" customHeight="1" x14ac:dyDescent="0.2">
      <c r="A37" s="87" t="s">
        <v>56</v>
      </c>
      <c r="B37" s="88" t="s">
        <v>147</v>
      </c>
      <c r="C37" s="89">
        <v>1E-3</v>
      </c>
      <c r="D37" s="89">
        <v>8.0000000000000004E-4</v>
      </c>
    </row>
    <row r="38" spans="1:4" ht="15" customHeight="1" x14ac:dyDescent="0.2">
      <c r="A38" s="87" t="s">
        <v>57</v>
      </c>
      <c r="B38" s="88" t="s">
        <v>58</v>
      </c>
      <c r="C38" s="89">
        <v>0</v>
      </c>
      <c r="D38" s="89">
        <v>0</v>
      </c>
    </row>
    <row r="39" spans="1:4" ht="15" customHeight="1" x14ac:dyDescent="0.2">
      <c r="A39" s="90" t="s">
        <v>59</v>
      </c>
      <c r="B39" s="91" t="s">
        <v>60</v>
      </c>
      <c r="C39" s="92">
        <v>4.0000000000000002E-4</v>
      </c>
      <c r="D39" s="92">
        <v>2.9999999999999997E-4</v>
      </c>
    </row>
    <row r="40" spans="1:4" ht="15" customHeight="1" x14ac:dyDescent="0.2">
      <c r="A40" s="93"/>
      <c r="B40" s="94" t="s">
        <v>148</v>
      </c>
      <c r="C40" s="95">
        <v>0.38400000000000001</v>
      </c>
      <c r="D40" s="95">
        <v>9.6799999999999983E-2</v>
      </c>
    </row>
    <row r="41" spans="1:4" ht="15" customHeight="1" x14ac:dyDescent="0.2"/>
    <row r="42" spans="1:4" ht="15" customHeight="1" x14ac:dyDescent="0.2">
      <c r="A42" s="81" t="s">
        <v>149</v>
      </c>
      <c r="B42" s="81"/>
      <c r="C42" s="81"/>
      <c r="D42" s="81"/>
    </row>
    <row r="43" spans="1:4" ht="15" customHeight="1" x14ac:dyDescent="0.2">
      <c r="A43" s="82" t="s">
        <v>29</v>
      </c>
      <c r="B43" s="82" t="s">
        <v>30</v>
      </c>
      <c r="C43" s="83" t="s">
        <v>72</v>
      </c>
      <c r="D43" s="83" t="s">
        <v>73</v>
      </c>
    </row>
    <row r="44" spans="1:4" ht="15" customHeight="1" x14ac:dyDescent="0.2">
      <c r="A44" s="84" t="s">
        <v>61</v>
      </c>
      <c r="B44" s="85" t="s">
        <v>62</v>
      </c>
      <c r="C44" s="86">
        <v>5.8900000000000001E-2</v>
      </c>
      <c r="D44" s="86">
        <v>4.3200000000000002E-2</v>
      </c>
    </row>
    <row r="45" spans="1:4" ht="15" customHeight="1" x14ac:dyDescent="0.2">
      <c r="A45" s="87" t="s">
        <v>63</v>
      </c>
      <c r="B45" s="88" t="s">
        <v>64</v>
      </c>
      <c r="C45" s="89">
        <v>1.4E-3</v>
      </c>
      <c r="D45" s="89">
        <v>1E-3</v>
      </c>
    </row>
    <row r="46" spans="1:4" ht="15" customHeight="1" x14ac:dyDescent="0.2">
      <c r="A46" s="87" t="s">
        <v>65</v>
      </c>
      <c r="B46" s="88" t="s">
        <v>150</v>
      </c>
      <c r="C46" s="89">
        <v>0.1265</v>
      </c>
      <c r="D46" s="89">
        <v>9.2700000000000005E-2</v>
      </c>
    </row>
    <row r="47" spans="1:4" ht="15" customHeight="1" x14ac:dyDescent="0.2">
      <c r="A47" s="87" t="s">
        <v>66</v>
      </c>
      <c r="B47" s="88" t="s">
        <v>67</v>
      </c>
      <c r="C47" s="89">
        <v>2.5499999999999998E-2</v>
      </c>
      <c r="D47" s="89">
        <v>1.8700000000000001E-2</v>
      </c>
    </row>
    <row r="48" spans="1:4" ht="15" customHeight="1" x14ac:dyDescent="0.2">
      <c r="A48" s="90" t="s">
        <v>68</v>
      </c>
      <c r="B48" s="91" t="s">
        <v>69</v>
      </c>
      <c r="C48" s="92">
        <v>5.0000000000000001E-3</v>
      </c>
      <c r="D48" s="92">
        <v>3.5500000000000002E-3</v>
      </c>
    </row>
    <row r="49" spans="1:4" ht="15" customHeight="1" x14ac:dyDescent="0.2">
      <c r="A49" s="93"/>
      <c r="B49" s="94" t="s">
        <v>151</v>
      </c>
      <c r="C49" s="95">
        <v>0.21729999999999999</v>
      </c>
      <c r="D49" s="95">
        <v>0.15915000000000001</v>
      </c>
    </row>
    <row r="50" spans="1:4" ht="15" customHeight="1" x14ac:dyDescent="0.2"/>
    <row r="51" spans="1:4" ht="15" customHeight="1" x14ac:dyDescent="0.2">
      <c r="A51" s="81" t="s">
        <v>152</v>
      </c>
      <c r="B51" s="81"/>
      <c r="C51" s="81"/>
      <c r="D51" s="81"/>
    </row>
    <row r="52" spans="1:4" ht="15" customHeight="1" x14ac:dyDescent="0.2">
      <c r="A52" s="82" t="s">
        <v>29</v>
      </c>
      <c r="B52" s="82" t="s">
        <v>30</v>
      </c>
      <c r="C52" s="83" t="s">
        <v>72</v>
      </c>
      <c r="D52" s="83" t="s">
        <v>73</v>
      </c>
    </row>
    <row r="53" spans="1:4" ht="15" customHeight="1" x14ac:dyDescent="0.2">
      <c r="A53" s="84" t="s">
        <v>70</v>
      </c>
      <c r="B53" s="85" t="s">
        <v>153</v>
      </c>
      <c r="C53" s="86">
        <v>0.14131200000000002</v>
      </c>
      <c r="D53" s="86">
        <v>3.5622399999999999E-2</v>
      </c>
    </row>
    <row r="54" spans="1:4" ht="52.15" customHeight="1" x14ac:dyDescent="0.2">
      <c r="A54" s="90" t="s">
        <v>71</v>
      </c>
      <c r="B54" s="91" t="s">
        <v>157</v>
      </c>
      <c r="C54" s="92">
        <v>5.2272000000000004E-3</v>
      </c>
      <c r="D54" s="92">
        <v>3.8240000000000001E-3</v>
      </c>
    </row>
    <row r="55" spans="1:4" ht="15" customHeight="1" x14ac:dyDescent="0.2">
      <c r="A55" s="93"/>
      <c r="B55" s="94" t="s">
        <v>154</v>
      </c>
      <c r="C55" s="95">
        <v>0.14653920000000001</v>
      </c>
      <c r="D55" s="95">
        <v>3.94464E-2</v>
      </c>
    </row>
    <row r="56" spans="1:4" ht="15" customHeight="1" x14ac:dyDescent="0.2"/>
    <row r="57" spans="1:4" ht="15" customHeight="1" x14ac:dyDescent="0.2">
      <c r="A57" s="93"/>
      <c r="B57" s="94" t="s">
        <v>155</v>
      </c>
      <c r="C57" s="95">
        <v>1.1158392000000001</v>
      </c>
      <c r="D57" s="95">
        <v>0.66339640000000011</v>
      </c>
    </row>
    <row r="59" spans="1:4" x14ac:dyDescent="0.2">
      <c r="D59" s="75" t="str">
        <f>'ORÇAMENTO RESUMIDO'!A55</f>
        <v>Castanhal/ PA, 04 de julho de 2024</v>
      </c>
    </row>
    <row r="60" spans="1:4" x14ac:dyDescent="0.2">
      <c r="D60" s="75"/>
    </row>
    <row r="61" spans="1:4" x14ac:dyDescent="0.2">
      <c r="D61" s="75"/>
    </row>
    <row r="62" spans="1:4" x14ac:dyDescent="0.2">
      <c r="D62" s="75"/>
    </row>
    <row r="64" spans="1:4" x14ac:dyDescent="0.2">
      <c r="A64" s="17" t="s">
        <v>107</v>
      </c>
      <c r="B64" s="17"/>
      <c r="C64" s="17"/>
      <c r="D64" s="17"/>
    </row>
    <row r="65" spans="1:4" x14ac:dyDescent="0.2">
      <c r="A65" s="16" t="s">
        <v>77</v>
      </c>
      <c r="B65" s="17"/>
      <c r="C65" s="17"/>
      <c r="D65" s="17"/>
    </row>
    <row r="66" spans="1:4" x14ac:dyDescent="0.2">
      <c r="A66" s="17" t="s">
        <v>108</v>
      </c>
      <c r="B66" s="17"/>
      <c r="C66" s="17"/>
      <c r="D66" s="17"/>
    </row>
    <row r="67" spans="1:4" x14ac:dyDescent="0.2">
      <c r="A67" s="17" t="s">
        <v>1445</v>
      </c>
      <c r="B67" s="17"/>
      <c r="C67" s="17"/>
      <c r="D67" s="17"/>
    </row>
    <row r="68" spans="1:4" x14ac:dyDescent="0.2">
      <c r="A68" s="17" t="s">
        <v>1446</v>
      </c>
      <c r="B68" s="17"/>
      <c r="C68" s="17"/>
      <c r="D68" s="17"/>
    </row>
  </sheetData>
  <mergeCells count="1">
    <mergeCell ref="A12:D12"/>
  </mergeCell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>
    <oddFooter>&amp;C&amp;"-,Regular"Aoki &amp; Souza Engenharia Ltda– Al. José Alberto Cruz, 568 – Novo Estrela – Castanhal/PA – Fone (91) 3711-5933
CNPJ 21.250.517/0001-09 – e-mail: contato@formatusengenharia.com.br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CA57-BCA4-4FB5-8C4F-987F2840625A}">
  <dimension ref="A1:K499"/>
  <sheetViews>
    <sheetView view="pageBreakPreview" zoomScale="80" zoomScaleNormal="100" zoomScaleSheetLayoutView="80" workbookViewId="0">
      <selection activeCell="A18" sqref="A18"/>
    </sheetView>
  </sheetViews>
  <sheetFormatPr defaultColWidth="11.19921875" defaultRowHeight="13.5" x14ac:dyDescent="0.2"/>
  <cols>
    <col min="1" max="1" width="9.296875" style="4" customWidth="1"/>
    <col min="2" max="2" width="51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11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11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11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11" ht="5.0999999999999996" customHeight="1" x14ac:dyDescent="0.2"/>
    <row r="5" spans="1:11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11" x14ac:dyDescent="0.2">
      <c r="A6" s="40"/>
      <c r="C6" s="40"/>
      <c r="D6" s="41"/>
      <c r="E6" s="41"/>
      <c r="F6" s="40" t="s">
        <v>83</v>
      </c>
      <c r="G6" s="40" t="s">
        <v>84</v>
      </c>
    </row>
    <row r="7" spans="1:11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11" ht="5.0999999999999996" customHeight="1" x14ac:dyDescent="0.2"/>
    <row r="9" spans="1:11" x14ac:dyDescent="0.2">
      <c r="F9" s="3" t="s">
        <v>27</v>
      </c>
      <c r="G9" s="41"/>
    </row>
    <row r="10" spans="1:11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11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11" ht="5.0999999999999996" customHeight="1" x14ac:dyDescent="0.2">
      <c r="F12" s="49"/>
      <c r="G12" s="49"/>
    </row>
    <row r="13" spans="1:11" x14ac:dyDescent="0.2">
      <c r="A13" s="40" t="s">
        <v>89</v>
      </c>
      <c r="F13" s="40" t="s">
        <v>1449</v>
      </c>
    </row>
    <row r="14" spans="1:11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ANALÍTICO!H14</f>
        <v>5561901.1900000004</v>
      </c>
      <c r="G14" s="51"/>
    </row>
    <row r="15" spans="1:11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11" s="39" customFormat="1" ht="24.75" customHeight="1" x14ac:dyDescent="0.2">
      <c r="A16" s="11" t="s">
        <v>1450</v>
      </c>
      <c r="B16" s="11"/>
      <c r="C16" s="11"/>
      <c r="D16" s="11"/>
      <c r="E16" s="11"/>
      <c r="F16" s="11"/>
      <c r="G16" s="11"/>
      <c r="H16" s="11"/>
      <c r="J16" s="179" t="s">
        <v>1458</v>
      </c>
      <c r="K16" s="179" t="s">
        <v>1459</v>
      </c>
    </row>
    <row r="17" spans="1:11" x14ac:dyDescent="0.2">
      <c r="A17" s="1" t="s">
        <v>29</v>
      </c>
      <c r="B17" s="1" t="s">
        <v>30</v>
      </c>
      <c r="C17" s="1" t="s">
        <v>164</v>
      </c>
      <c r="D17" s="1" t="s">
        <v>165</v>
      </c>
      <c r="E17" s="2" t="s">
        <v>76</v>
      </c>
      <c r="F17" s="2" t="s">
        <v>1451</v>
      </c>
      <c r="G17" s="2" t="s">
        <v>1452</v>
      </c>
      <c r="H17" s="2" t="s">
        <v>1453</v>
      </c>
      <c r="J17" s="179" t="s">
        <v>1460</v>
      </c>
      <c r="K17" s="180">
        <v>0.8</v>
      </c>
    </row>
    <row r="18" spans="1:11" x14ac:dyDescent="0.2">
      <c r="A18" s="183">
        <v>71361</v>
      </c>
      <c r="B18" s="106" t="s">
        <v>1473</v>
      </c>
      <c r="C18" s="105" t="s">
        <v>1574</v>
      </c>
      <c r="D18" s="107">
        <v>1145</v>
      </c>
      <c r="E18" s="128">
        <v>323565.55</v>
      </c>
      <c r="F18" s="156">
        <f>E18/$F$14</f>
        <v>5.8175350288810143E-2</v>
      </c>
      <c r="G18" s="156">
        <f>F18</f>
        <v>5.8175350288810143E-2</v>
      </c>
      <c r="H18" s="157" t="str">
        <f>IF(G18&lt;=$K$17,"A",IF(G18&lt;=$K$18,"B","C"))</f>
        <v>A</v>
      </c>
      <c r="J18" s="179" t="s">
        <v>1461</v>
      </c>
      <c r="K18" s="180">
        <v>0.95</v>
      </c>
    </row>
    <row r="19" spans="1:11" ht="40.5" x14ac:dyDescent="0.2">
      <c r="A19" s="183">
        <v>103332</v>
      </c>
      <c r="B19" s="106" t="s">
        <v>322</v>
      </c>
      <c r="C19" s="105" t="s">
        <v>198</v>
      </c>
      <c r="D19" s="107">
        <v>2414.69</v>
      </c>
      <c r="E19" s="128">
        <v>281094.06</v>
      </c>
      <c r="F19" s="156">
        <f>E19/$F$14</f>
        <v>5.0539204203302282E-2</v>
      </c>
      <c r="G19" s="156">
        <f>F19+G18</f>
        <v>0.10871455449211243</v>
      </c>
      <c r="H19" s="157" t="str">
        <f t="shared" ref="H19:H82" si="0">IF(G19&lt;=$K$17,"A",IF(G19&lt;=$K$18,"B","C"))</f>
        <v>A</v>
      </c>
      <c r="J19" s="179" t="s">
        <v>1462</v>
      </c>
      <c r="K19" s="180">
        <v>1</v>
      </c>
    </row>
    <row r="20" spans="1:11" x14ac:dyDescent="0.2">
      <c r="A20" s="183">
        <v>50740</v>
      </c>
      <c r="B20" s="106" t="s">
        <v>1474</v>
      </c>
      <c r="C20" s="105" t="s">
        <v>1575</v>
      </c>
      <c r="D20" s="107">
        <v>270.42</v>
      </c>
      <c r="E20" s="128">
        <v>271434.08</v>
      </c>
      <c r="F20" s="156">
        <f t="shared" ref="F20:F83" si="1">E20/$F$14</f>
        <v>4.8802391615303038E-2</v>
      </c>
      <c r="G20" s="156">
        <f t="shared" ref="G20:G83" si="2">F20+G19</f>
        <v>0.15751694610741546</v>
      </c>
      <c r="H20" s="157" t="str">
        <f t="shared" si="0"/>
        <v>A</v>
      </c>
    </row>
    <row r="21" spans="1:11" ht="27" x14ac:dyDescent="0.2">
      <c r="A21" s="183">
        <v>94216</v>
      </c>
      <c r="B21" s="106" t="s">
        <v>406</v>
      </c>
      <c r="C21" s="105" t="s">
        <v>198</v>
      </c>
      <c r="D21" s="107">
        <v>1133.27</v>
      </c>
      <c r="E21" s="128">
        <v>259904.14</v>
      </c>
      <c r="F21" s="156">
        <f t="shared" si="1"/>
        <v>4.6729370249743683E-2</v>
      </c>
      <c r="G21" s="156">
        <f t="shared" si="2"/>
        <v>0.20424631635715915</v>
      </c>
      <c r="H21" s="157" t="str">
        <f t="shared" si="0"/>
        <v>A</v>
      </c>
    </row>
    <row r="22" spans="1:11" x14ac:dyDescent="0.2">
      <c r="A22" s="183">
        <v>93565</v>
      </c>
      <c r="B22" s="106" t="s">
        <v>171</v>
      </c>
      <c r="C22" s="105" t="s">
        <v>3</v>
      </c>
      <c r="D22" s="107">
        <v>12</v>
      </c>
      <c r="E22" s="128">
        <v>249613.56</v>
      </c>
      <c r="F22" s="156">
        <f t="shared" si="1"/>
        <v>4.4879179164274217E-2</v>
      </c>
      <c r="G22" s="156">
        <f t="shared" si="2"/>
        <v>0.24912549552143337</v>
      </c>
      <c r="H22" s="157" t="str">
        <f t="shared" si="0"/>
        <v>A</v>
      </c>
    </row>
    <row r="23" spans="1:11" ht="54" x14ac:dyDescent="0.2">
      <c r="A23" s="183">
        <v>90407</v>
      </c>
      <c r="B23" s="106" t="s">
        <v>417</v>
      </c>
      <c r="C23" s="105" t="s">
        <v>198</v>
      </c>
      <c r="D23" s="107">
        <v>2577.86</v>
      </c>
      <c r="E23" s="128">
        <v>160471.79</v>
      </c>
      <c r="F23" s="156">
        <f t="shared" si="1"/>
        <v>2.8851967073510704E-2</v>
      </c>
      <c r="G23" s="156">
        <f t="shared" si="2"/>
        <v>0.27797746259494405</v>
      </c>
      <c r="H23" s="157" t="str">
        <f t="shared" si="0"/>
        <v>A</v>
      </c>
    </row>
    <row r="24" spans="1:11" ht="40.5" x14ac:dyDescent="0.2">
      <c r="A24" s="183">
        <v>92443</v>
      </c>
      <c r="B24" s="106" t="s">
        <v>270</v>
      </c>
      <c r="C24" s="105" t="s">
        <v>198</v>
      </c>
      <c r="D24" s="107">
        <v>2895.92</v>
      </c>
      <c r="E24" s="128">
        <v>141205.06</v>
      </c>
      <c r="F24" s="156">
        <f t="shared" si="1"/>
        <v>2.5387912365987211E-2</v>
      </c>
      <c r="G24" s="156">
        <f t="shared" si="2"/>
        <v>0.30336537496093124</v>
      </c>
      <c r="H24" s="157" t="str">
        <f t="shared" si="0"/>
        <v>A</v>
      </c>
    </row>
    <row r="25" spans="1:11" ht="27" x14ac:dyDescent="0.2">
      <c r="A25" s="183">
        <v>96116</v>
      </c>
      <c r="B25" s="106" t="s">
        <v>460</v>
      </c>
      <c r="C25" s="105" t="s">
        <v>198</v>
      </c>
      <c r="D25" s="107">
        <v>1296.98</v>
      </c>
      <c r="E25" s="128">
        <v>102202.02</v>
      </c>
      <c r="F25" s="156">
        <f t="shared" si="1"/>
        <v>1.8375374985760938E-2</v>
      </c>
      <c r="G25" s="156">
        <f t="shared" si="2"/>
        <v>0.32174074994669216</v>
      </c>
      <c r="H25" s="157" t="str">
        <f t="shared" si="0"/>
        <v>A</v>
      </c>
    </row>
    <row r="26" spans="1:11" ht="27" x14ac:dyDescent="0.2">
      <c r="A26" s="183">
        <v>98560</v>
      </c>
      <c r="B26" s="106" t="s">
        <v>425</v>
      </c>
      <c r="C26" s="105" t="s">
        <v>198</v>
      </c>
      <c r="D26" s="107">
        <v>1570.52</v>
      </c>
      <c r="E26" s="128">
        <v>84368.33</v>
      </c>
      <c r="F26" s="156">
        <f t="shared" si="1"/>
        <v>1.5168973183430466E-2</v>
      </c>
      <c r="G26" s="156">
        <f t="shared" si="2"/>
        <v>0.33690972313012263</v>
      </c>
      <c r="H26" s="157" t="str">
        <f t="shared" si="0"/>
        <v>A</v>
      </c>
    </row>
    <row r="27" spans="1:11" x14ac:dyDescent="0.2">
      <c r="A27" s="183">
        <v>231312</v>
      </c>
      <c r="B27" s="106" t="s">
        <v>864</v>
      </c>
      <c r="C27" s="105" t="s">
        <v>1</v>
      </c>
      <c r="D27" s="107">
        <v>11</v>
      </c>
      <c r="E27" s="128">
        <v>80204.52</v>
      </c>
      <c r="F27" s="156">
        <f t="shared" si="1"/>
        <v>1.4420342480050422E-2</v>
      </c>
      <c r="G27" s="156">
        <f t="shared" si="2"/>
        <v>0.35133006561017305</v>
      </c>
      <c r="H27" s="157" t="str">
        <f t="shared" si="0"/>
        <v>A</v>
      </c>
    </row>
    <row r="28" spans="1:11" x14ac:dyDescent="0.2">
      <c r="A28" s="183">
        <v>94295</v>
      </c>
      <c r="B28" s="106" t="s">
        <v>4</v>
      </c>
      <c r="C28" s="105" t="s">
        <v>3</v>
      </c>
      <c r="D28" s="107">
        <v>12</v>
      </c>
      <c r="E28" s="128">
        <v>78933.72</v>
      </c>
      <c r="F28" s="156">
        <f t="shared" si="1"/>
        <v>1.4191859456604261E-2</v>
      </c>
      <c r="G28" s="156">
        <f t="shared" si="2"/>
        <v>0.36552192506677733</v>
      </c>
      <c r="H28" s="157" t="str">
        <f t="shared" si="0"/>
        <v>A</v>
      </c>
    </row>
    <row r="29" spans="1:11" ht="54" x14ac:dyDescent="0.2">
      <c r="A29" s="183">
        <v>87775</v>
      </c>
      <c r="B29" s="106" t="s">
        <v>454</v>
      </c>
      <c r="C29" s="105" t="s">
        <v>198</v>
      </c>
      <c r="D29" s="107">
        <v>1322</v>
      </c>
      <c r="E29" s="128">
        <v>78672.22</v>
      </c>
      <c r="F29" s="156">
        <f t="shared" si="1"/>
        <v>1.4144843159286689E-2</v>
      </c>
      <c r="G29" s="156">
        <f t="shared" si="2"/>
        <v>0.37966676822606404</v>
      </c>
      <c r="H29" s="157" t="str">
        <f t="shared" si="0"/>
        <v>A</v>
      </c>
    </row>
    <row r="30" spans="1:11" x14ac:dyDescent="0.2">
      <c r="A30" s="183">
        <v>901775</v>
      </c>
      <c r="B30" s="106" t="s">
        <v>395</v>
      </c>
      <c r="C30" s="105" t="s">
        <v>1574</v>
      </c>
      <c r="D30" s="107">
        <v>123</v>
      </c>
      <c r="E30" s="128">
        <v>74884.86</v>
      </c>
      <c r="F30" s="156">
        <f t="shared" si="1"/>
        <v>1.3463896146633989E-2</v>
      </c>
      <c r="G30" s="156">
        <f t="shared" si="2"/>
        <v>0.39313066437269806</v>
      </c>
      <c r="H30" s="157" t="str">
        <f t="shared" si="0"/>
        <v>A</v>
      </c>
    </row>
    <row r="31" spans="1:11" x14ac:dyDescent="0.2">
      <c r="A31" s="183">
        <v>88326</v>
      </c>
      <c r="B31" s="106" t="s">
        <v>173</v>
      </c>
      <c r="C31" s="105" t="s">
        <v>0</v>
      </c>
      <c r="D31" s="107">
        <v>2640</v>
      </c>
      <c r="E31" s="128">
        <v>71068.800000000003</v>
      </c>
      <c r="F31" s="156">
        <f t="shared" si="1"/>
        <v>1.2777789027927696E-2</v>
      </c>
      <c r="G31" s="156">
        <f t="shared" si="2"/>
        <v>0.40590845340062576</v>
      </c>
      <c r="H31" s="157" t="str">
        <f t="shared" si="0"/>
        <v>A</v>
      </c>
    </row>
    <row r="32" spans="1:11" x14ac:dyDescent="0.2">
      <c r="A32" s="183">
        <v>901768</v>
      </c>
      <c r="B32" s="106" t="s">
        <v>1475</v>
      </c>
      <c r="C32" s="105" t="s">
        <v>10</v>
      </c>
      <c r="D32" s="107">
        <v>401.55</v>
      </c>
      <c r="E32" s="128">
        <v>68303.66</v>
      </c>
      <c r="F32" s="156">
        <f t="shared" si="1"/>
        <v>1.228063168810088E-2</v>
      </c>
      <c r="G32" s="156">
        <f t="shared" si="2"/>
        <v>0.41818908508872665</v>
      </c>
      <c r="H32" s="157" t="str">
        <f t="shared" si="0"/>
        <v>A</v>
      </c>
    </row>
    <row r="33" spans="1:8" ht="27" x14ac:dyDescent="0.2">
      <c r="A33" s="183">
        <v>93212</v>
      </c>
      <c r="B33" s="106" t="s">
        <v>184</v>
      </c>
      <c r="C33" s="105" t="s">
        <v>198</v>
      </c>
      <c r="D33" s="107">
        <v>60</v>
      </c>
      <c r="E33" s="128">
        <v>66759</v>
      </c>
      <c r="F33" s="156">
        <f t="shared" si="1"/>
        <v>1.2002910105636018E-2</v>
      </c>
      <c r="G33" s="156">
        <f t="shared" si="2"/>
        <v>0.43019199519436269</v>
      </c>
      <c r="H33" s="157" t="str">
        <f t="shared" si="0"/>
        <v>A</v>
      </c>
    </row>
    <row r="34" spans="1:8" ht="27" x14ac:dyDescent="0.2">
      <c r="A34" s="183">
        <v>100930</v>
      </c>
      <c r="B34" s="106" t="s">
        <v>1476</v>
      </c>
      <c r="C34" s="105" t="s">
        <v>10</v>
      </c>
      <c r="D34" s="107">
        <v>192</v>
      </c>
      <c r="E34" s="128">
        <v>66117.119999999995</v>
      </c>
      <c r="F34" s="156">
        <f t="shared" si="1"/>
        <v>1.1887503524671569E-2</v>
      </c>
      <c r="G34" s="156">
        <f t="shared" si="2"/>
        <v>0.44207949871903424</v>
      </c>
      <c r="H34" s="157" t="str">
        <f t="shared" si="0"/>
        <v>A</v>
      </c>
    </row>
    <row r="35" spans="1:8" ht="40.5" x14ac:dyDescent="0.2">
      <c r="A35" s="183">
        <v>96132</v>
      </c>
      <c r="B35" s="106" t="s">
        <v>484</v>
      </c>
      <c r="C35" s="105" t="s">
        <v>198</v>
      </c>
      <c r="D35" s="107">
        <v>3467.26</v>
      </c>
      <c r="E35" s="128">
        <v>62410.68</v>
      </c>
      <c r="F35" s="156">
        <f t="shared" si="1"/>
        <v>1.1221105493965095E-2</v>
      </c>
      <c r="G35" s="156">
        <f t="shared" si="2"/>
        <v>0.45330060421299934</v>
      </c>
      <c r="H35" s="157" t="str">
        <f t="shared" si="0"/>
        <v>A</v>
      </c>
    </row>
    <row r="36" spans="1:8" ht="27" x14ac:dyDescent="0.2">
      <c r="A36" s="183">
        <v>170694</v>
      </c>
      <c r="B36" s="106" t="s">
        <v>756</v>
      </c>
      <c r="C36" s="105" t="s">
        <v>1</v>
      </c>
      <c r="D36" s="107">
        <v>1</v>
      </c>
      <c r="E36" s="128">
        <v>60890.74</v>
      </c>
      <c r="F36" s="156">
        <f t="shared" si="1"/>
        <v>1.0947828434902489E-2</v>
      </c>
      <c r="G36" s="156">
        <f t="shared" si="2"/>
        <v>0.46424843264790183</v>
      </c>
      <c r="H36" s="157" t="str">
        <f t="shared" si="0"/>
        <v>A</v>
      </c>
    </row>
    <row r="37" spans="1:8" x14ac:dyDescent="0.2">
      <c r="A37" s="183">
        <v>98459</v>
      </c>
      <c r="B37" s="106" t="s">
        <v>9</v>
      </c>
      <c r="C37" s="105" t="s">
        <v>198</v>
      </c>
      <c r="D37" s="107">
        <v>528</v>
      </c>
      <c r="E37" s="128">
        <v>59489.760000000002</v>
      </c>
      <c r="F37" s="156">
        <f t="shared" si="1"/>
        <v>1.069593974574007E-2</v>
      </c>
      <c r="G37" s="156">
        <f t="shared" si="2"/>
        <v>0.4749443723936419</v>
      </c>
      <c r="H37" s="157" t="str">
        <f t="shared" si="0"/>
        <v>A</v>
      </c>
    </row>
    <row r="38" spans="1:8" x14ac:dyDescent="0.2">
      <c r="A38" s="183">
        <v>130122</v>
      </c>
      <c r="B38" s="106" t="s">
        <v>469</v>
      </c>
      <c r="C38" s="105" t="s">
        <v>198</v>
      </c>
      <c r="D38" s="107">
        <v>396.64</v>
      </c>
      <c r="E38" s="128">
        <v>57013.03</v>
      </c>
      <c r="F38" s="156">
        <f t="shared" si="1"/>
        <v>1.0250636976885955E-2</v>
      </c>
      <c r="G38" s="156">
        <f t="shared" si="2"/>
        <v>0.48519500937052784</v>
      </c>
      <c r="H38" s="157" t="str">
        <f t="shared" si="0"/>
        <v>A</v>
      </c>
    </row>
    <row r="39" spans="1:8" ht="40.5" x14ac:dyDescent="0.2">
      <c r="A39" s="183">
        <v>92778</v>
      </c>
      <c r="B39" s="106" t="s">
        <v>278</v>
      </c>
      <c r="C39" s="105" t="s">
        <v>19</v>
      </c>
      <c r="D39" s="107">
        <v>4062</v>
      </c>
      <c r="E39" s="128">
        <v>54227.7</v>
      </c>
      <c r="F39" s="156">
        <f t="shared" si="1"/>
        <v>9.749849583358023E-3</v>
      </c>
      <c r="G39" s="156">
        <f t="shared" si="2"/>
        <v>0.49494485895388585</v>
      </c>
      <c r="H39" s="157" t="str">
        <f t="shared" si="0"/>
        <v>A</v>
      </c>
    </row>
    <row r="40" spans="1:8" ht="40.5" x14ac:dyDescent="0.2">
      <c r="A40" s="183">
        <v>87794</v>
      </c>
      <c r="B40" s="106" t="s">
        <v>455</v>
      </c>
      <c r="C40" s="105" t="s">
        <v>198</v>
      </c>
      <c r="D40" s="107">
        <v>1078.3399999999999</v>
      </c>
      <c r="E40" s="128">
        <v>54143.45</v>
      </c>
      <c r="F40" s="156">
        <f t="shared" si="1"/>
        <v>9.7347018852738717E-3</v>
      </c>
      <c r="G40" s="156">
        <f t="shared" si="2"/>
        <v>0.50467956083915977</v>
      </c>
      <c r="H40" s="157" t="str">
        <f t="shared" si="0"/>
        <v>A</v>
      </c>
    </row>
    <row r="41" spans="1:8" x14ac:dyDescent="0.2">
      <c r="A41" s="183">
        <v>171532</v>
      </c>
      <c r="B41" s="106" t="s">
        <v>838</v>
      </c>
      <c r="C41" s="105" t="s">
        <v>1</v>
      </c>
      <c r="D41" s="107">
        <v>145</v>
      </c>
      <c r="E41" s="128">
        <v>53858.8</v>
      </c>
      <c r="F41" s="156">
        <f t="shared" si="1"/>
        <v>9.6835233421325839E-3</v>
      </c>
      <c r="G41" s="156">
        <f t="shared" si="2"/>
        <v>0.5143630841812924</v>
      </c>
      <c r="H41" s="157" t="str">
        <f t="shared" si="0"/>
        <v>A</v>
      </c>
    </row>
    <row r="42" spans="1:8" ht="40.5" x14ac:dyDescent="0.2">
      <c r="A42" s="183">
        <v>92775</v>
      </c>
      <c r="B42" s="106" t="s">
        <v>272</v>
      </c>
      <c r="C42" s="105" t="s">
        <v>19</v>
      </c>
      <c r="D42" s="107">
        <v>2868.4</v>
      </c>
      <c r="E42" s="128">
        <v>53122.77</v>
      </c>
      <c r="F42" s="156">
        <f t="shared" si="1"/>
        <v>9.5511890961874485E-3</v>
      </c>
      <c r="G42" s="156">
        <f t="shared" si="2"/>
        <v>0.52391427327747986</v>
      </c>
      <c r="H42" s="157" t="str">
        <f t="shared" si="0"/>
        <v>A</v>
      </c>
    </row>
    <row r="43" spans="1:8" x14ac:dyDescent="0.2">
      <c r="A43" s="183">
        <v>170751</v>
      </c>
      <c r="B43" s="106" t="s">
        <v>812</v>
      </c>
      <c r="C43" s="105" t="s">
        <v>10</v>
      </c>
      <c r="D43" s="107">
        <v>590</v>
      </c>
      <c r="E43" s="128">
        <v>51713.5</v>
      </c>
      <c r="F43" s="156">
        <f t="shared" si="1"/>
        <v>9.2978099094924768E-3</v>
      </c>
      <c r="G43" s="156">
        <f t="shared" si="2"/>
        <v>0.53321208318697233</v>
      </c>
      <c r="H43" s="157" t="str">
        <f t="shared" si="0"/>
        <v>A</v>
      </c>
    </row>
    <row r="44" spans="1:8" ht="27" x14ac:dyDescent="0.2">
      <c r="A44" s="183">
        <v>901964</v>
      </c>
      <c r="B44" s="106" t="s">
        <v>1477</v>
      </c>
      <c r="C44" s="105" t="s">
        <v>1</v>
      </c>
      <c r="D44" s="107">
        <v>1</v>
      </c>
      <c r="E44" s="128">
        <v>51350.5</v>
      </c>
      <c r="F44" s="156">
        <f t="shared" si="1"/>
        <v>9.232544456619517E-3</v>
      </c>
      <c r="G44" s="156">
        <f t="shared" si="2"/>
        <v>0.5424446276435918</v>
      </c>
      <c r="H44" s="157" t="str">
        <f t="shared" si="0"/>
        <v>A</v>
      </c>
    </row>
    <row r="45" spans="1:8" x14ac:dyDescent="0.2">
      <c r="A45" s="183">
        <v>93563</v>
      </c>
      <c r="B45" s="106" t="s">
        <v>5</v>
      </c>
      <c r="C45" s="105" t="s">
        <v>3</v>
      </c>
      <c r="D45" s="107">
        <v>12</v>
      </c>
      <c r="E45" s="128">
        <v>50754.36</v>
      </c>
      <c r="F45" s="156">
        <f t="shared" si="1"/>
        <v>9.1253616823063332E-3</v>
      </c>
      <c r="G45" s="156">
        <f t="shared" si="2"/>
        <v>0.55156998932589818</v>
      </c>
      <c r="H45" s="157" t="str">
        <f t="shared" si="0"/>
        <v>A</v>
      </c>
    </row>
    <row r="46" spans="1:8" ht="40.5" x14ac:dyDescent="0.2">
      <c r="A46" s="183">
        <v>87273</v>
      </c>
      <c r="B46" s="106" t="s">
        <v>456</v>
      </c>
      <c r="C46" s="105" t="s">
        <v>198</v>
      </c>
      <c r="D46" s="107">
        <v>688.04</v>
      </c>
      <c r="E46" s="128">
        <v>50109.95</v>
      </c>
      <c r="F46" s="156">
        <f t="shared" si="1"/>
        <v>9.0095002209127691E-3</v>
      </c>
      <c r="G46" s="156">
        <f t="shared" si="2"/>
        <v>0.56057948954681092</v>
      </c>
      <c r="H46" s="157" t="str">
        <f t="shared" si="0"/>
        <v>A</v>
      </c>
    </row>
    <row r="47" spans="1:8" ht="27" x14ac:dyDescent="0.2">
      <c r="A47" s="183">
        <v>94996</v>
      </c>
      <c r="B47" s="106" t="s">
        <v>476</v>
      </c>
      <c r="C47" s="105" t="s">
        <v>198</v>
      </c>
      <c r="D47" s="107">
        <v>333.91</v>
      </c>
      <c r="E47" s="128">
        <v>49375.27</v>
      </c>
      <c r="F47" s="156">
        <f t="shared" si="1"/>
        <v>8.8774086977262516E-3</v>
      </c>
      <c r="G47" s="156">
        <f t="shared" si="2"/>
        <v>0.56945689824453716</v>
      </c>
      <c r="H47" s="157" t="str">
        <f t="shared" si="0"/>
        <v>A</v>
      </c>
    </row>
    <row r="48" spans="1:8" ht="27" x14ac:dyDescent="0.2">
      <c r="A48" s="183">
        <v>94319</v>
      </c>
      <c r="B48" s="106" t="s">
        <v>207</v>
      </c>
      <c r="C48" s="105" t="s">
        <v>1576</v>
      </c>
      <c r="D48" s="107">
        <v>622.91</v>
      </c>
      <c r="E48" s="128">
        <v>48861.06</v>
      </c>
      <c r="F48" s="156">
        <f t="shared" si="1"/>
        <v>8.7849564979416671E-3</v>
      </c>
      <c r="G48" s="156">
        <f t="shared" si="2"/>
        <v>0.5782418547424788</v>
      </c>
      <c r="H48" s="157" t="str">
        <f t="shared" si="0"/>
        <v>A</v>
      </c>
    </row>
    <row r="49" spans="1:8" ht="27" x14ac:dyDescent="0.2">
      <c r="A49" s="183">
        <v>87630</v>
      </c>
      <c r="B49" s="106" t="s">
        <v>464</v>
      </c>
      <c r="C49" s="105" t="s">
        <v>198</v>
      </c>
      <c r="D49" s="107">
        <v>1026.43</v>
      </c>
      <c r="E49" s="128">
        <v>48693.84</v>
      </c>
      <c r="F49" s="156">
        <f t="shared" si="1"/>
        <v>8.7548912389074623E-3</v>
      </c>
      <c r="G49" s="156">
        <f t="shared" si="2"/>
        <v>0.58699674598138629</v>
      </c>
      <c r="H49" s="157" t="str">
        <f t="shared" si="0"/>
        <v>A</v>
      </c>
    </row>
    <row r="50" spans="1:8" x14ac:dyDescent="0.2">
      <c r="A50" s="183">
        <v>91677</v>
      </c>
      <c r="B50" s="106" t="s">
        <v>2</v>
      </c>
      <c r="C50" s="105" t="s">
        <v>0</v>
      </c>
      <c r="D50" s="107">
        <v>264</v>
      </c>
      <c r="E50" s="128">
        <v>48222.239999999998</v>
      </c>
      <c r="F50" s="156">
        <f t="shared" si="1"/>
        <v>8.6701000885634205E-3</v>
      </c>
      <c r="G50" s="156">
        <f t="shared" si="2"/>
        <v>0.59566684606994968</v>
      </c>
      <c r="H50" s="157" t="str">
        <f t="shared" si="0"/>
        <v>A</v>
      </c>
    </row>
    <row r="51" spans="1:8" ht="27" x14ac:dyDescent="0.2">
      <c r="A51" s="183">
        <v>901773</v>
      </c>
      <c r="B51" s="106" t="s">
        <v>1478</v>
      </c>
      <c r="C51" s="105" t="s">
        <v>1574</v>
      </c>
      <c r="D51" s="107">
        <v>84.61</v>
      </c>
      <c r="E51" s="128">
        <v>48171.86</v>
      </c>
      <c r="F51" s="156">
        <f t="shared" si="1"/>
        <v>8.6610420348010534E-3</v>
      </c>
      <c r="G51" s="156">
        <f t="shared" si="2"/>
        <v>0.60432788810475069</v>
      </c>
      <c r="H51" s="157" t="str">
        <f t="shared" si="0"/>
        <v>A</v>
      </c>
    </row>
    <row r="52" spans="1:8" ht="27" x14ac:dyDescent="0.2">
      <c r="A52" s="183">
        <v>93584</v>
      </c>
      <c r="B52" s="106" t="s">
        <v>188</v>
      </c>
      <c r="C52" s="105" t="s">
        <v>198</v>
      </c>
      <c r="D52" s="107">
        <v>50</v>
      </c>
      <c r="E52" s="128">
        <v>47449</v>
      </c>
      <c r="F52" s="156">
        <f t="shared" si="1"/>
        <v>8.5310756842122172E-3</v>
      </c>
      <c r="G52" s="156">
        <f t="shared" si="2"/>
        <v>0.61285896378896287</v>
      </c>
      <c r="H52" s="157" t="str">
        <f t="shared" si="0"/>
        <v>A</v>
      </c>
    </row>
    <row r="53" spans="1:8" ht="27" x14ac:dyDescent="0.2">
      <c r="A53" s="183">
        <v>88489</v>
      </c>
      <c r="B53" s="106" t="s">
        <v>485</v>
      </c>
      <c r="C53" s="105" t="s">
        <v>198</v>
      </c>
      <c r="D53" s="107">
        <v>3527.96</v>
      </c>
      <c r="E53" s="128">
        <v>47168.83</v>
      </c>
      <c r="F53" s="156">
        <f t="shared" si="1"/>
        <v>8.480702621040271E-3</v>
      </c>
      <c r="G53" s="156">
        <f t="shared" si="2"/>
        <v>0.62133966641000316</v>
      </c>
      <c r="H53" s="157" t="str">
        <f t="shared" si="0"/>
        <v>A</v>
      </c>
    </row>
    <row r="54" spans="1:8" ht="27" x14ac:dyDescent="0.2">
      <c r="A54" s="183">
        <v>901835</v>
      </c>
      <c r="B54" s="106" t="s">
        <v>1479</v>
      </c>
      <c r="C54" s="105" t="s">
        <v>1</v>
      </c>
      <c r="D54" s="107">
        <v>160</v>
      </c>
      <c r="E54" s="128">
        <v>46582.400000000001</v>
      </c>
      <c r="F54" s="156">
        <f t="shared" si="1"/>
        <v>8.3752656526427782E-3</v>
      </c>
      <c r="G54" s="156">
        <f t="shared" si="2"/>
        <v>0.62971493206264595</v>
      </c>
      <c r="H54" s="157" t="str">
        <f t="shared" si="0"/>
        <v>A</v>
      </c>
    </row>
    <row r="55" spans="1:8" x14ac:dyDescent="0.2">
      <c r="A55" s="183">
        <v>110653</v>
      </c>
      <c r="B55" s="106" t="s">
        <v>934</v>
      </c>
      <c r="C55" s="105" t="s">
        <v>198</v>
      </c>
      <c r="D55" s="107">
        <v>57.06</v>
      </c>
      <c r="E55" s="128">
        <v>45854.559999999998</v>
      </c>
      <c r="F55" s="156">
        <f t="shared" si="1"/>
        <v>8.244403924766594E-3</v>
      </c>
      <c r="G55" s="156">
        <f t="shared" si="2"/>
        <v>0.6379593359874125</v>
      </c>
      <c r="H55" s="157" t="str">
        <f t="shared" si="0"/>
        <v>A</v>
      </c>
    </row>
    <row r="56" spans="1:8" x14ac:dyDescent="0.2">
      <c r="A56" s="183">
        <v>170935</v>
      </c>
      <c r="B56" s="106" t="s">
        <v>813</v>
      </c>
      <c r="C56" s="105" t="s">
        <v>10</v>
      </c>
      <c r="D56" s="107">
        <v>260</v>
      </c>
      <c r="E56" s="128">
        <v>43763.199999999997</v>
      </c>
      <c r="F56" s="156">
        <f t="shared" si="1"/>
        <v>7.8683886147930641E-3</v>
      </c>
      <c r="G56" s="156">
        <f t="shared" si="2"/>
        <v>0.64582772460220561</v>
      </c>
      <c r="H56" s="157" t="str">
        <f t="shared" si="0"/>
        <v>A</v>
      </c>
    </row>
    <row r="57" spans="1:8" ht="27" x14ac:dyDescent="0.2">
      <c r="A57" s="183">
        <v>98557</v>
      </c>
      <c r="B57" s="106" t="s">
        <v>12</v>
      </c>
      <c r="C57" s="105" t="s">
        <v>198</v>
      </c>
      <c r="D57" s="107">
        <v>1015.47</v>
      </c>
      <c r="E57" s="128">
        <v>42334.94</v>
      </c>
      <c r="F57" s="156">
        <f t="shared" si="1"/>
        <v>7.6115951279601933E-3</v>
      </c>
      <c r="G57" s="156">
        <f t="shared" si="2"/>
        <v>0.65343931973016578</v>
      </c>
      <c r="H57" s="157" t="str">
        <f t="shared" si="0"/>
        <v>A</v>
      </c>
    </row>
    <row r="58" spans="1:8" ht="40.5" x14ac:dyDescent="0.2">
      <c r="A58" s="183">
        <v>93210</v>
      </c>
      <c r="B58" s="106" t="s">
        <v>7</v>
      </c>
      <c r="C58" s="105" t="s">
        <v>198</v>
      </c>
      <c r="D58" s="107">
        <v>60</v>
      </c>
      <c r="E58" s="128">
        <v>41991</v>
      </c>
      <c r="F58" s="156">
        <f t="shared" si="1"/>
        <v>7.5497565608496535E-3</v>
      </c>
      <c r="G58" s="156">
        <f t="shared" si="2"/>
        <v>0.66098907629101544</v>
      </c>
      <c r="H58" s="157" t="str">
        <f t="shared" si="0"/>
        <v>A</v>
      </c>
    </row>
    <row r="59" spans="1:8" ht="40.5" x14ac:dyDescent="0.2">
      <c r="A59" s="183">
        <v>87257</v>
      </c>
      <c r="B59" s="106" t="s">
        <v>468</v>
      </c>
      <c r="C59" s="105" t="s">
        <v>198</v>
      </c>
      <c r="D59" s="107">
        <v>393.56</v>
      </c>
      <c r="E59" s="128">
        <v>41717.360000000001</v>
      </c>
      <c r="F59" s="156">
        <f t="shared" si="1"/>
        <v>7.5005575566508753E-3</v>
      </c>
      <c r="G59" s="156">
        <f t="shared" si="2"/>
        <v>0.66848963384766635</v>
      </c>
      <c r="H59" s="157" t="str">
        <f t="shared" si="0"/>
        <v>A</v>
      </c>
    </row>
    <row r="60" spans="1:8" ht="40.5" x14ac:dyDescent="0.2">
      <c r="A60" s="183">
        <v>98546</v>
      </c>
      <c r="B60" s="106" t="s">
        <v>18</v>
      </c>
      <c r="C60" s="105" t="s">
        <v>198</v>
      </c>
      <c r="D60" s="107">
        <v>341.89</v>
      </c>
      <c r="E60" s="128">
        <v>39481.46</v>
      </c>
      <c r="F60" s="156">
        <f t="shared" si="1"/>
        <v>7.0985547299879303E-3</v>
      </c>
      <c r="G60" s="156">
        <f t="shared" si="2"/>
        <v>0.67558818857765424</v>
      </c>
      <c r="H60" s="157" t="str">
        <f t="shared" si="0"/>
        <v>A</v>
      </c>
    </row>
    <row r="61" spans="1:8" ht="40.5" x14ac:dyDescent="0.2">
      <c r="A61" s="183">
        <v>87267</v>
      </c>
      <c r="B61" s="106" t="s">
        <v>458</v>
      </c>
      <c r="C61" s="105" t="s">
        <v>198</v>
      </c>
      <c r="D61" s="107">
        <v>506.58</v>
      </c>
      <c r="E61" s="128">
        <v>35926.65</v>
      </c>
      <c r="F61" s="156">
        <f t="shared" si="1"/>
        <v>6.4594189599402069E-3</v>
      </c>
      <c r="G61" s="156">
        <f t="shared" si="2"/>
        <v>0.68204760753759441</v>
      </c>
      <c r="H61" s="157" t="str">
        <f t="shared" si="0"/>
        <v>A</v>
      </c>
    </row>
    <row r="62" spans="1:8" ht="27" x14ac:dyDescent="0.2">
      <c r="A62" s="183">
        <v>93358</v>
      </c>
      <c r="B62" s="106" t="s">
        <v>210</v>
      </c>
      <c r="C62" s="105" t="s">
        <v>1576</v>
      </c>
      <c r="D62" s="107">
        <v>444.79</v>
      </c>
      <c r="E62" s="128">
        <v>35258.5</v>
      </c>
      <c r="F62" s="156">
        <f t="shared" si="1"/>
        <v>6.3392891738876791E-3</v>
      </c>
      <c r="G62" s="156">
        <f t="shared" si="2"/>
        <v>0.68838689671148212</v>
      </c>
      <c r="H62" s="157" t="str">
        <f t="shared" si="0"/>
        <v>A</v>
      </c>
    </row>
    <row r="63" spans="1:8" x14ac:dyDescent="0.2">
      <c r="A63" s="183">
        <v>92777</v>
      </c>
      <c r="B63" s="106" t="s">
        <v>293</v>
      </c>
      <c r="C63" s="105" t="s">
        <v>19</v>
      </c>
      <c r="D63" s="107">
        <v>2291.3000000000002</v>
      </c>
      <c r="E63" s="128">
        <v>34850.67</v>
      </c>
      <c r="F63" s="156">
        <f t="shared" si="1"/>
        <v>6.2659635274822266E-3</v>
      </c>
      <c r="G63" s="156">
        <f t="shared" si="2"/>
        <v>0.69465286023896433</v>
      </c>
      <c r="H63" s="157" t="str">
        <f t="shared" si="0"/>
        <v>A</v>
      </c>
    </row>
    <row r="64" spans="1:8" ht="27" x14ac:dyDescent="0.2">
      <c r="A64" s="183">
        <v>98567</v>
      </c>
      <c r="B64" s="106" t="s">
        <v>429</v>
      </c>
      <c r="C64" s="105" t="s">
        <v>198</v>
      </c>
      <c r="D64" s="107">
        <v>433.01</v>
      </c>
      <c r="E64" s="128">
        <v>32969.379999999997</v>
      </c>
      <c r="F64" s="156">
        <f t="shared" si="1"/>
        <v>5.9277176766960862E-3</v>
      </c>
      <c r="G64" s="156">
        <f t="shared" si="2"/>
        <v>0.70058057791566042</v>
      </c>
      <c r="H64" s="157" t="str">
        <f t="shared" si="0"/>
        <v>A</v>
      </c>
    </row>
    <row r="65" spans="1:8" x14ac:dyDescent="0.2">
      <c r="A65" s="183">
        <v>91926</v>
      </c>
      <c r="B65" s="106" t="s">
        <v>806</v>
      </c>
      <c r="C65" s="105" t="s">
        <v>10</v>
      </c>
      <c r="D65" s="107">
        <v>7600</v>
      </c>
      <c r="E65" s="128">
        <v>32832</v>
      </c>
      <c r="F65" s="156">
        <f t="shared" si="1"/>
        <v>5.9030174896005294E-3</v>
      </c>
      <c r="G65" s="156">
        <f t="shared" si="2"/>
        <v>0.70648359540526096</v>
      </c>
      <c r="H65" s="157" t="str">
        <f t="shared" si="0"/>
        <v>A</v>
      </c>
    </row>
    <row r="66" spans="1:8" ht="40.5" x14ac:dyDescent="0.2">
      <c r="A66" s="183">
        <v>92917</v>
      </c>
      <c r="B66" s="106" t="s">
        <v>276</v>
      </c>
      <c r="C66" s="105" t="s">
        <v>19</v>
      </c>
      <c r="D66" s="107">
        <v>2240</v>
      </c>
      <c r="E66" s="128">
        <v>31852.799999999999</v>
      </c>
      <c r="F66" s="156">
        <f t="shared" si="1"/>
        <v>5.7269625820159523E-3</v>
      </c>
      <c r="G66" s="156">
        <f t="shared" si="2"/>
        <v>0.71221055798727695</v>
      </c>
      <c r="H66" s="157" t="str">
        <f t="shared" si="0"/>
        <v>A</v>
      </c>
    </row>
    <row r="67" spans="1:8" ht="27" x14ac:dyDescent="0.2">
      <c r="A67" s="183">
        <v>93207</v>
      </c>
      <c r="B67" s="106" t="s">
        <v>186</v>
      </c>
      <c r="C67" s="105" t="s">
        <v>198</v>
      </c>
      <c r="D67" s="107">
        <v>24</v>
      </c>
      <c r="E67" s="128">
        <v>30036.240000000002</v>
      </c>
      <c r="F67" s="156">
        <f t="shared" si="1"/>
        <v>5.4003548380189758E-3</v>
      </c>
      <c r="G67" s="156">
        <f t="shared" si="2"/>
        <v>0.71761091282529588</v>
      </c>
      <c r="H67" s="157" t="str">
        <f t="shared" si="0"/>
        <v>A</v>
      </c>
    </row>
    <row r="68" spans="1:8" x14ac:dyDescent="0.2">
      <c r="A68" s="183">
        <v>96974</v>
      </c>
      <c r="B68" s="106" t="s">
        <v>921</v>
      </c>
      <c r="C68" s="105" t="s">
        <v>10</v>
      </c>
      <c r="D68" s="107">
        <v>308</v>
      </c>
      <c r="E68" s="128">
        <v>27818.560000000001</v>
      </c>
      <c r="F68" s="156">
        <f t="shared" si="1"/>
        <v>5.0016278696241997E-3</v>
      </c>
      <c r="G68" s="156">
        <f t="shared" si="2"/>
        <v>0.72261254069492009</v>
      </c>
      <c r="H68" s="157" t="str">
        <f t="shared" si="0"/>
        <v>A</v>
      </c>
    </row>
    <row r="69" spans="1:8" ht="67.5" x14ac:dyDescent="0.2">
      <c r="A69" s="183">
        <v>90843</v>
      </c>
      <c r="B69" s="106" t="s">
        <v>361</v>
      </c>
      <c r="C69" s="105" t="s">
        <v>1</v>
      </c>
      <c r="D69" s="107">
        <v>26</v>
      </c>
      <c r="E69" s="128">
        <v>26977.86</v>
      </c>
      <c r="F69" s="156">
        <f t="shared" si="1"/>
        <v>4.850474519127514E-3</v>
      </c>
      <c r="G69" s="156">
        <f t="shared" si="2"/>
        <v>0.72746301521404766</v>
      </c>
      <c r="H69" s="157" t="str">
        <f t="shared" si="0"/>
        <v>A</v>
      </c>
    </row>
    <row r="70" spans="1:8" x14ac:dyDescent="0.2">
      <c r="A70" s="183">
        <v>96973</v>
      </c>
      <c r="B70" s="106" t="s">
        <v>919</v>
      </c>
      <c r="C70" s="105" t="s">
        <v>10</v>
      </c>
      <c r="D70" s="107">
        <v>380</v>
      </c>
      <c r="E70" s="128">
        <v>26474.6</v>
      </c>
      <c r="F70" s="156">
        <f t="shared" si="1"/>
        <v>4.7599910706072786E-3</v>
      </c>
      <c r="G70" s="156">
        <f t="shared" si="2"/>
        <v>0.73222300628465498</v>
      </c>
      <c r="H70" s="157" t="str">
        <f t="shared" si="0"/>
        <v>A</v>
      </c>
    </row>
    <row r="71" spans="1:8" x14ac:dyDescent="0.2">
      <c r="A71" s="183">
        <v>220496</v>
      </c>
      <c r="B71" s="106" t="s">
        <v>951</v>
      </c>
      <c r="C71" s="105" t="s">
        <v>1</v>
      </c>
      <c r="D71" s="107">
        <v>1</v>
      </c>
      <c r="E71" s="128">
        <v>26040.959999999999</v>
      </c>
      <c r="F71" s="156">
        <f t="shared" si="1"/>
        <v>4.6820249246463143E-3</v>
      </c>
      <c r="G71" s="156">
        <f t="shared" si="2"/>
        <v>0.73690503120930129</v>
      </c>
      <c r="H71" s="157" t="str">
        <f t="shared" si="0"/>
        <v>A</v>
      </c>
    </row>
    <row r="72" spans="1:8" ht="40.5" x14ac:dyDescent="0.2">
      <c r="A72" s="183">
        <v>87878</v>
      </c>
      <c r="B72" s="106" t="s">
        <v>1480</v>
      </c>
      <c r="C72" s="105" t="s">
        <v>198</v>
      </c>
      <c r="D72" s="107">
        <v>4608.18</v>
      </c>
      <c r="E72" s="128">
        <v>24884.17</v>
      </c>
      <c r="F72" s="156">
        <f t="shared" si="1"/>
        <v>4.4740402876520709E-3</v>
      </c>
      <c r="G72" s="156">
        <f t="shared" si="2"/>
        <v>0.74137907149695337</v>
      </c>
      <c r="H72" s="157" t="str">
        <f t="shared" si="0"/>
        <v>A</v>
      </c>
    </row>
    <row r="73" spans="1:8" ht="40.5" x14ac:dyDescent="0.2">
      <c r="A73" s="183">
        <v>92776</v>
      </c>
      <c r="B73" s="106" t="s">
        <v>274</v>
      </c>
      <c r="C73" s="105" t="s">
        <v>19</v>
      </c>
      <c r="D73" s="107">
        <v>1469.8</v>
      </c>
      <c r="E73" s="128">
        <v>24604.45</v>
      </c>
      <c r="F73" s="156">
        <f t="shared" si="1"/>
        <v>4.42374813206633E-3</v>
      </c>
      <c r="G73" s="156">
        <f t="shared" si="2"/>
        <v>0.74580281962901973</v>
      </c>
      <c r="H73" s="157" t="str">
        <f t="shared" si="0"/>
        <v>A</v>
      </c>
    </row>
    <row r="74" spans="1:8" x14ac:dyDescent="0.2">
      <c r="A74" s="183">
        <v>901795</v>
      </c>
      <c r="B74" s="106" t="s">
        <v>1481</v>
      </c>
      <c r="C74" s="105" t="s">
        <v>1</v>
      </c>
      <c r="D74" s="107">
        <v>3</v>
      </c>
      <c r="E74" s="128">
        <v>24454.080000000002</v>
      </c>
      <c r="F74" s="156">
        <f t="shared" si="1"/>
        <v>4.3967124126489563E-3</v>
      </c>
      <c r="G74" s="156">
        <f t="shared" si="2"/>
        <v>0.75019953204166867</v>
      </c>
      <c r="H74" s="157" t="str">
        <f t="shared" si="0"/>
        <v>A</v>
      </c>
    </row>
    <row r="75" spans="1:8" x14ac:dyDescent="0.2">
      <c r="A75" s="183">
        <v>92919</v>
      </c>
      <c r="B75" s="106" t="s">
        <v>235</v>
      </c>
      <c r="C75" s="105" t="s">
        <v>19</v>
      </c>
      <c r="D75" s="107">
        <v>1931.8</v>
      </c>
      <c r="E75" s="128">
        <v>24205.45</v>
      </c>
      <c r="F75" s="156">
        <f t="shared" si="1"/>
        <v>4.3520100722968793E-3</v>
      </c>
      <c r="G75" s="156">
        <f t="shared" si="2"/>
        <v>0.75455154211396558</v>
      </c>
      <c r="H75" s="157" t="str">
        <f t="shared" si="0"/>
        <v>A</v>
      </c>
    </row>
    <row r="76" spans="1:8" ht="27" x14ac:dyDescent="0.2">
      <c r="A76" s="183">
        <v>91341</v>
      </c>
      <c r="B76" s="106" t="s">
        <v>374</v>
      </c>
      <c r="C76" s="105" t="s">
        <v>198</v>
      </c>
      <c r="D76" s="107">
        <v>48.89</v>
      </c>
      <c r="E76" s="128">
        <v>23678.400000000001</v>
      </c>
      <c r="F76" s="156">
        <f t="shared" si="1"/>
        <v>4.2572493093858792E-3</v>
      </c>
      <c r="G76" s="156">
        <f t="shared" si="2"/>
        <v>0.75880879142335145</v>
      </c>
      <c r="H76" s="157" t="str">
        <f t="shared" si="0"/>
        <v>A</v>
      </c>
    </row>
    <row r="77" spans="1:8" x14ac:dyDescent="0.2">
      <c r="A77" s="183">
        <v>231085</v>
      </c>
      <c r="B77" s="106" t="s">
        <v>850</v>
      </c>
      <c r="C77" s="105" t="s">
        <v>836</v>
      </c>
      <c r="D77" s="107">
        <v>15</v>
      </c>
      <c r="E77" s="128">
        <v>22755.9</v>
      </c>
      <c r="F77" s="156">
        <f t="shared" si="1"/>
        <v>4.0913887576632764E-3</v>
      </c>
      <c r="G77" s="156">
        <f t="shared" si="2"/>
        <v>0.76290018018101469</v>
      </c>
      <c r="H77" s="157" t="str">
        <f t="shared" si="0"/>
        <v>A</v>
      </c>
    </row>
    <row r="78" spans="1:8" x14ac:dyDescent="0.2">
      <c r="A78" s="183">
        <v>10786</v>
      </c>
      <c r="B78" s="106" t="s">
        <v>1482</v>
      </c>
      <c r="C78" s="105" t="s">
        <v>1577</v>
      </c>
      <c r="D78" s="107">
        <v>1831.2</v>
      </c>
      <c r="E78" s="128">
        <v>22651.94</v>
      </c>
      <c r="F78" s="156">
        <f t="shared" si="1"/>
        <v>4.0726973073032958E-3</v>
      </c>
      <c r="G78" s="156">
        <f t="shared" si="2"/>
        <v>0.76697287748831799</v>
      </c>
      <c r="H78" s="157" t="str">
        <f t="shared" si="0"/>
        <v>A</v>
      </c>
    </row>
    <row r="79" spans="1:8" x14ac:dyDescent="0.2">
      <c r="A79" s="183">
        <v>901780</v>
      </c>
      <c r="B79" s="106" t="s">
        <v>495</v>
      </c>
      <c r="C79" s="105" t="s">
        <v>1574</v>
      </c>
      <c r="D79" s="107">
        <v>212.8</v>
      </c>
      <c r="E79" s="128">
        <v>21977.98</v>
      </c>
      <c r="F79" s="156">
        <f t="shared" si="1"/>
        <v>3.9515229144155293E-3</v>
      </c>
      <c r="G79" s="156">
        <f t="shared" si="2"/>
        <v>0.77092440040273358</v>
      </c>
      <c r="H79" s="157" t="str">
        <f t="shared" si="0"/>
        <v>A</v>
      </c>
    </row>
    <row r="80" spans="1:8" ht="27" x14ac:dyDescent="0.2">
      <c r="A80" s="183">
        <v>98568</v>
      </c>
      <c r="B80" s="106" t="s">
        <v>431</v>
      </c>
      <c r="C80" s="105" t="s">
        <v>198</v>
      </c>
      <c r="D80" s="107">
        <v>232.27</v>
      </c>
      <c r="E80" s="128">
        <v>21714.92</v>
      </c>
      <c r="F80" s="156">
        <f t="shared" si="1"/>
        <v>3.9042261374657747E-3</v>
      </c>
      <c r="G80" s="156">
        <f t="shared" si="2"/>
        <v>0.77482862654019935</v>
      </c>
      <c r="H80" s="157" t="str">
        <f t="shared" si="0"/>
        <v>A</v>
      </c>
    </row>
    <row r="81" spans="1:8" ht="27" x14ac:dyDescent="0.2">
      <c r="A81" s="183">
        <v>901783</v>
      </c>
      <c r="B81" s="106" t="s">
        <v>1483</v>
      </c>
      <c r="C81" s="105" t="s">
        <v>1</v>
      </c>
      <c r="D81" s="107">
        <v>20</v>
      </c>
      <c r="E81" s="128">
        <v>21415.200000000001</v>
      </c>
      <c r="F81" s="156">
        <f t="shared" si="1"/>
        <v>3.8503380891597608E-3</v>
      </c>
      <c r="G81" s="156">
        <f t="shared" si="2"/>
        <v>0.77867896462935915</v>
      </c>
      <c r="H81" s="157" t="str">
        <f t="shared" si="0"/>
        <v>A</v>
      </c>
    </row>
    <row r="82" spans="1:8" x14ac:dyDescent="0.2">
      <c r="A82" s="183">
        <v>11330</v>
      </c>
      <c r="B82" s="106" t="s">
        <v>1484</v>
      </c>
      <c r="C82" s="105" t="s">
        <v>1</v>
      </c>
      <c r="D82" s="107">
        <v>7</v>
      </c>
      <c r="E82" s="128">
        <v>21292.18</v>
      </c>
      <c r="F82" s="156">
        <f t="shared" si="1"/>
        <v>3.8282197530373598E-3</v>
      </c>
      <c r="G82" s="156">
        <f t="shared" si="2"/>
        <v>0.78250718438239653</v>
      </c>
      <c r="H82" s="157" t="str">
        <f t="shared" si="0"/>
        <v>A</v>
      </c>
    </row>
    <row r="83" spans="1:8" x14ac:dyDescent="0.2">
      <c r="A83" s="183">
        <v>901842</v>
      </c>
      <c r="B83" s="106" t="s">
        <v>845</v>
      </c>
      <c r="C83" s="105" t="s">
        <v>1</v>
      </c>
      <c r="D83" s="107">
        <v>30</v>
      </c>
      <c r="E83" s="128">
        <v>20843.400000000001</v>
      </c>
      <c r="F83" s="156">
        <f t="shared" si="1"/>
        <v>3.7475315162871494E-3</v>
      </c>
      <c r="G83" s="156">
        <f t="shared" si="2"/>
        <v>0.78625471589868368</v>
      </c>
      <c r="H83" s="157" t="str">
        <f t="shared" ref="H83:H146" si="3">IF(G83&lt;=$K$17,"A",IF(G83&lt;=$K$18,"B","C"))</f>
        <v>A</v>
      </c>
    </row>
    <row r="84" spans="1:8" x14ac:dyDescent="0.2">
      <c r="A84" s="183">
        <v>901794</v>
      </c>
      <c r="B84" s="106" t="s">
        <v>1485</v>
      </c>
      <c r="C84" s="105" t="s">
        <v>1</v>
      </c>
      <c r="D84" s="107">
        <v>1</v>
      </c>
      <c r="E84" s="128">
        <v>20777.150000000001</v>
      </c>
      <c r="F84" s="156">
        <f t="shared" ref="F84:F147" si="4">E84/$F$14</f>
        <v>3.735620121651244E-3</v>
      </c>
      <c r="G84" s="156">
        <f t="shared" ref="G84:G147" si="5">F84+G83</f>
        <v>0.78999033602033497</v>
      </c>
      <c r="H84" s="157" t="str">
        <f t="shared" si="3"/>
        <v>A</v>
      </c>
    </row>
    <row r="85" spans="1:8" ht="27" x14ac:dyDescent="0.2">
      <c r="A85" s="183">
        <v>93197</v>
      </c>
      <c r="B85" s="106" t="s">
        <v>353</v>
      </c>
      <c r="C85" s="105" t="s">
        <v>10</v>
      </c>
      <c r="D85" s="107">
        <v>199.7</v>
      </c>
      <c r="E85" s="128">
        <v>20768.8</v>
      </c>
      <c r="F85" s="156">
        <f t="shared" si="4"/>
        <v>3.7341188364405299E-3</v>
      </c>
      <c r="G85" s="156">
        <f t="shared" si="5"/>
        <v>0.79372445485677545</v>
      </c>
      <c r="H85" s="157" t="str">
        <f t="shared" si="3"/>
        <v>A</v>
      </c>
    </row>
    <row r="86" spans="1:8" ht="40.5" x14ac:dyDescent="0.2">
      <c r="A86" s="183">
        <v>101162</v>
      </c>
      <c r="B86" s="106" t="s">
        <v>330</v>
      </c>
      <c r="C86" s="105" t="s">
        <v>198</v>
      </c>
      <c r="D86" s="107">
        <v>120.04</v>
      </c>
      <c r="E86" s="128">
        <v>18876.29</v>
      </c>
      <c r="F86" s="156">
        <f t="shared" si="4"/>
        <v>3.3938556898383157E-3</v>
      </c>
      <c r="G86" s="156">
        <f t="shared" si="5"/>
        <v>0.79711831054661375</v>
      </c>
      <c r="H86" s="157" t="str">
        <f t="shared" si="3"/>
        <v>A</v>
      </c>
    </row>
    <row r="87" spans="1:8" ht="27" x14ac:dyDescent="0.2">
      <c r="A87" s="183">
        <v>98679</v>
      </c>
      <c r="B87" s="106" t="s">
        <v>466</v>
      </c>
      <c r="C87" s="105" t="s">
        <v>198</v>
      </c>
      <c r="D87" s="107">
        <v>380.36</v>
      </c>
      <c r="E87" s="128">
        <v>16610.32</v>
      </c>
      <c r="F87" s="156">
        <f t="shared" si="4"/>
        <v>2.9864464384704394E-3</v>
      </c>
      <c r="G87" s="156">
        <f t="shared" si="5"/>
        <v>0.80010475698508421</v>
      </c>
      <c r="H87" s="157" t="str">
        <f t="shared" si="3"/>
        <v>B</v>
      </c>
    </row>
    <row r="88" spans="1:8" x14ac:dyDescent="0.2">
      <c r="A88" s="183">
        <v>190529</v>
      </c>
      <c r="B88" s="106" t="s">
        <v>679</v>
      </c>
      <c r="C88" s="105" t="s">
        <v>1</v>
      </c>
      <c r="D88" s="107">
        <v>3</v>
      </c>
      <c r="E88" s="128">
        <v>16097.97</v>
      </c>
      <c r="F88" s="156">
        <f t="shared" si="4"/>
        <v>2.8943286567088399E-3</v>
      </c>
      <c r="G88" s="156">
        <f t="shared" si="5"/>
        <v>0.80299908564179301</v>
      </c>
      <c r="H88" s="157" t="str">
        <f t="shared" si="3"/>
        <v>B</v>
      </c>
    </row>
    <row r="89" spans="1:8" x14ac:dyDescent="0.2">
      <c r="A89" s="183">
        <v>170076</v>
      </c>
      <c r="B89" s="106" t="s">
        <v>784</v>
      </c>
      <c r="C89" s="105" t="s">
        <v>10</v>
      </c>
      <c r="D89" s="107">
        <v>1000</v>
      </c>
      <c r="E89" s="128">
        <v>16020</v>
      </c>
      <c r="F89" s="156">
        <f t="shared" si="4"/>
        <v>2.8803100689388547E-3</v>
      </c>
      <c r="G89" s="156">
        <f t="shared" si="5"/>
        <v>0.80587939571073186</v>
      </c>
      <c r="H89" s="157" t="str">
        <f t="shared" si="3"/>
        <v>B</v>
      </c>
    </row>
    <row r="90" spans="1:8" ht="27" x14ac:dyDescent="0.2">
      <c r="A90" s="183">
        <v>93187</v>
      </c>
      <c r="B90" s="106" t="s">
        <v>349</v>
      </c>
      <c r="C90" s="105" t="s">
        <v>10</v>
      </c>
      <c r="D90" s="107">
        <v>145.80000000000001</v>
      </c>
      <c r="E90" s="128">
        <v>15986.97</v>
      </c>
      <c r="F90" s="156">
        <f t="shared" si="4"/>
        <v>2.8743714521113233E-3</v>
      </c>
      <c r="G90" s="156">
        <f t="shared" si="5"/>
        <v>0.8087537671628432</v>
      </c>
      <c r="H90" s="157" t="str">
        <f t="shared" si="3"/>
        <v>B</v>
      </c>
    </row>
    <row r="91" spans="1:8" ht="27" x14ac:dyDescent="0.2">
      <c r="A91" s="183">
        <v>92655</v>
      </c>
      <c r="B91" s="106" t="s">
        <v>724</v>
      </c>
      <c r="C91" s="105" t="s">
        <v>10</v>
      </c>
      <c r="D91" s="107">
        <v>168.46</v>
      </c>
      <c r="E91" s="128">
        <v>15909.36</v>
      </c>
      <c r="F91" s="156">
        <f t="shared" si="4"/>
        <v>2.8604175904103036E-3</v>
      </c>
      <c r="G91" s="156">
        <f t="shared" si="5"/>
        <v>0.81161418475325353</v>
      </c>
      <c r="H91" s="157" t="str">
        <f t="shared" si="3"/>
        <v>B</v>
      </c>
    </row>
    <row r="92" spans="1:8" x14ac:dyDescent="0.2">
      <c r="A92" s="183">
        <v>180678</v>
      </c>
      <c r="B92" s="106" t="s">
        <v>562</v>
      </c>
      <c r="C92" s="105" t="s">
        <v>1</v>
      </c>
      <c r="D92" s="107">
        <v>20</v>
      </c>
      <c r="E92" s="128">
        <v>15409.6</v>
      </c>
      <c r="F92" s="156">
        <f t="shared" si="4"/>
        <v>2.7705634231161161E-3</v>
      </c>
      <c r="G92" s="156">
        <f t="shared" si="5"/>
        <v>0.81438474817636963</v>
      </c>
      <c r="H92" s="157" t="str">
        <f t="shared" si="3"/>
        <v>B</v>
      </c>
    </row>
    <row r="93" spans="1:8" x14ac:dyDescent="0.2">
      <c r="A93" s="183">
        <v>901876</v>
      </c>
      <c r="B93" s="106" t="s">
        <v>1103</v>
      </c>
      <c r="C93" s="105" t="s">
        <v>1574</v>
      </c>
      <c r="D93" s="107">
        <v>1530</v>
      </c>
      <c r="E93" s="128">
        <v>15238.8</v>
      </c>
      <c r="F93" s="156">
        <f t="shared" si="4"/>
        <v>2.7398544992849826E-3</v>
      </c>
      <c r="G93" s="156">
        <f t="shared" si="5"/>
        <v>0.81712460267565457</v>
      </c>
      <c r="H93" s="157" t="str">
        <f t="shared" si="3"/>
        <v>B</v>
      </c>
    </row>
    <row r="94" spans="1:8" ht="27" x14ac:dyDescent="0.2">
      <c r="A94" s="183">
        <v>100327</v>
      </c>
      <c r="B94" s="106" t="s">
        <v>409</v>
      </c>
      <c r="C94" s="105" t="s">
        <v>10</v>
      </c>
      <c r="D94" s="107">
        <v>223.94</v>
      </c>
      <c r="E94" s="128">
        <v>15118.19</v>
      </c>
      <c r="F94" s="156">
        <f t="shared" si="4"/>
        <v>2.7181694682353748E-3</v>
      </c>
      <c r="G94" s="156">
        <f t="shared" si="5"/>
        <v>0.8198427721438899</v>
      </c>
      <c r="H94" s="157" t="str">
        <f t="shared" si="3"/>
        <v>B</v>
      </c>
    </row>
    <row r="95" spans="1:8" ht="27" x14ac:dyDescent="0.2">
      <c r="A95" s="183">
        <v>93204</v>
      </c>
      <c r="B95" s="106" t="s">
        <v>415</v>
      </c>
      <c r="C95" s="105" t="s">
        <v>10</v>
      </c>
      <c r="D95" s="107">
        <v>221.55</v>
      </c>
      <c r="E95" s="128">
        <v>14815.05</v>
      </c>
      <c r="F95" s="156">
        <f t="shared" si="4"/>
        <v>2.6636665222741934E-3</v>
      </c>
      <c r="G95" s="156">
        <f t="shared" si="5"/>
        <v>0.82250643866616413</v>
      </c>
      <c r="H95" s="157" t="str">
        <f t="shared" si="3"/>
        <v>B</v>
      </c>
    </row>
    <row r="96" spans="1:8" ht="40.5" x14ac:dyDescent="0.2">
      <c r="A96" s="183">
        <v>102253</v>
      </c>
      <c r="B96" s="106" t="s">
        <v>334</v>
      </c>
      <c r="C96" s="105" t="s">
        <v>198</v>
      </c>
      <c r="D96" s="107">
        <v>14.52</v>
      </c>
      <c r="E96" s="128">
        <v>14640.81</v>
      </c>
      <c r="F96" s="156">
        <f t="shared" si="4"/>
        <v>2.6323391048951733E-3</v>
      </c>
      <c r="G96" s="156">
        <f t="shared" si="5"/>
        <v>0.82513877777105926</v>
      </c>
      <c r="H96" s="157" t="str">
        <f t="shared" si="3"/>
        <v>B</v>
      </c>
    </row>
    <row r="97" spans="1:8" ht="27" x14ac:dyDescent="0.2">
      <c r="A97" s="183">
        <v>87620</v>
      </c>
      <c r="B97" s="106" t="s">
        <v>465</v>
      </c>
      <c r="C97" s="105" t="s">
        <v>198</v>
      </c>
      <c r="D97" s="107">
        <v>396.64</v>
      </c>
      <c r="E97" s="128">
        <v>14513.06</v>
      </c>
      <c r="F97" s="156">
        <f t="shared" si="4"/>
        <v>2.609370340144428E-3</v>
      </c>
      <c r="G97" s="156">
        <f t="shared" si="5"/>
        <v>0.82774814811120367</v>
      </c>
      <c r="H97" s="157" t="str">
        <f t="shared" si="3"/>
        <v>B</v>
      </c>
    </row>
    <row r="98" spans="1:8" ht="40.5" x14ac:dyDescent="0.2">
      <c r="A98" s="183">
        <v>87251</v>
      </c>
      <c r="B98" s="106" t="s">
        <v>467</v>
      </c>
      <c r="C98" s="105" t="s">
        <v>198</v>
      </c>
      <c r="D98" s="107">
        <v>236.23</v>
      </c>
      <c r="E98" s="128">
        <v>14287.19</v>
      </c>
      <c r="F98" s="156">
        <f t="shared" si="4"/>
        <v>2.5687601257080223E-3</v>
      </c>
      <c r="G98" s="156">
        <f t="shared" si="5"/>
        <v>0.83031690823691173</v>
      </c>
      <c r="H98" s="157" t="str">
        <f t="shared" si="3"/>
        <v>B</v>
      </c>
    </row>
    <row r="99" spans="1:8" x14ac:dyDescent="0.2">
      <c r="A99" s="183">
        <v>190789</v>
      </c>
      <c r="B99" s="106" t="s">
        <v>685</v>
      </c>
      <c r="C99" s="105" t="s">
        <v>1</v>
      </c>
      <c r="D99" s="107">
        <v>211</v>
      </c>
      <c r="E99" s="128">
        <v>14212.96</v>
      </c>
      <c r="F99" s="156">
        <f t="shared" si="4"/>
        <v>2.5554139698767283E-3</v>
      </c>
      <c r="G99" s="156">
        <f t="shared" si="5"/>
        <v>0.83287232220678842</v>
      </c>
      <c r="H99" s="157" t="str">
        <f t="shared" si="3"/>
        <v>B</v>
      </c>
    </row>
    <row r="100" spans="1:8" ht="40.5" x14ac:dyDescent="0.2">
      <c r="A100" s="183">
        <v>87265</v>
      </c>
      <c r="B100" s="106" t="s">
        <v>457</v>
      </c>
      <c r="C100" s="105" t="s">
        <v>198</v>
      </c>
      <c r="D100" s="107">
        <v>209.21</v>
      </c>
      <c r="E100" s="128">
        <v>13858.07</v>
      </c>
      <c r="F100" s="156">
        <f t="shared" si="4"/>
        <v>2.4916066515018398E-3</v>
      </c>
      <c r="G100" s="156">
        <f t="shared" si="5"/>
        <v>0.83536392885829025</v>
      </c>
      <c r="H100" s="157" t="str">
        <f t="shared" si="3"/>
        <v>B</v>
      </c>
    </row>
    <row r="101" spans="1:8" x14ac:dyDescent="0.2">
      <c r="A101" s="183">
        <v>10000</v>
      </c>
      <c r="B101" s="106" t="s">
        <v>1486</v>
      </c>
      <c r="C101" s="105" t="s">
        <v>16</v>
      </c>
      <c r="D101" s="107">
        <v>1</v>
      </c>
      <c r="E101" s="128">
        <v>13298.06</v>
      </c>
      <c r="F101" s="156">
        <f t="shared" si="4"/>
        <v>2.3909198573878292E-3</v>
      </c>
      <c r="G101" s="156">
        <f t="shared" si="5"/>
        <v>0.83775484871567807</v>
      </c>
      <c r="H101" s="157" t="str">
        <f t="shared" si="3"/>
        <v>B</v>
      </c>
    </row>
    <row r="102" spans="1:8" ht="40.5" x14ac:dyDescent="0.2">
      <c r="A102" s="183">
        <v>86932</v>
      </c>
      <c r="B102" s="106" t="s">
        <v>21</v>
      </c>
      <c r="C102" s="105" t="s">
        <v>1</v>
      </c>
      <c r="D102" s="107">
        <v>24</v>
      </c>
      <c r="E102" s="128">
        <v>12495.84</v>
      </c>
      <c r="F102" s="156">
        <f t="shared" si="4"/>
        <v>2.2466850044849502E-3</v>
      </c>
      <c r="G102" s="156">
        <f t="shared" si="5"/>
        <v>0.84000153372016306</v>
      </c>
      <c r="H102" s="157" t="str">
        <f t="shared" si="3"/>
        <v>B</v>
      </c>
    </row>
    <row r="103" spans="1:8" x14ac:dyDescent="0.2">
      <c r="A103" s="184">
        <v>91934</v>
      </c>
      <c r="B103" s="159" t="s">
        <v>809</v>
      </c>
      <c r="C103" s="160" t="s">
        <v>10</v>
      </c>
      <c r="D103" s="161">
        <v>500</v>
      </c>
      <c r="E103" s="162">
        <v>12210</v>
      </c>
      <c r="F103" s="163">
        <f t="shared" si="4"/>
        <v>2.1952925057268052E-3</v>
      </c>
      <c r="G103" s="163">
        <f t="shared" si="5"/>
        <v>0.84219682622588987</v>
      </c>
      <c r="H103" s="157" t="str">
        <f t="shared" si="3"/>
        <v>B</v>
      </c>
    </row>
    <row r="104" spans="1:8" x14ac:dyDescent="0.2">
      <c r="A104" s="185">
        <v>96536</v>
      </c>
      <c r="B104" s="165" t="s">
        <v>234</v>
      </c>
      <c r="C104" s="166" t="s">
        <v>198</v>
      </c>
      <c r="D104" s="167">
        <v>158.08000000000001</v>
      </c>
      <c r="E104" s="168">
        <v>11979.3</v>
      </c>
      <c r="F104" s="169">
        <f t="shared" si="4"/>
        <v>2.1538138831984533E-3</v>
      </c>
      <c r="G104" s="169">
        <f t="shared" si="5"/>
        <v>0.84435064010908834</v>
      </c>
      <c r="H104" s="157" t="str">
        <f t="shared" si="3"/>
        <v>B</v>
      </c>
    </row>
    <row r="105" spans="1:8" ht="40.5" x14ac:dyDescent="0.2">
      <c r="A105" s="183">
        <v>103315</v>
      </c>
      <c r="B105" s="106" t="s">
        <v>1078</v>
      </c>
      <c r="C105" s="105" t="s">
        <v>198</v>
      </c>
      <c r="D105" s="107">
        <v>47.84</v>
      </c>
      <c r="E105" s="128">
        <v>11839.44</v>
      </c>
      <c r="F105" s="156">
        <f t="shared" si="4"/>
        <v>2.1286678054055828E-3</v>
      </c>
      <c r="G105" s="156">
        <f t="shared" si="5"/>
        <v>0.84647930791449388</v>
      </c>
      <c r="H105" s="157" t="str">
        <f t="shared" si="3"/>
        <v>B</v>
      </c>
    </row>
    <row r="106" spans="1:8" ht="40.5" x14ac:dyDescent="0.2">
      <c r="A106" s="183">
        <v>92761</v>
      </c>
      <c r="B106" s="106" t="s">
        <v>315</v>
      </c>
      <c r="C106" s="105" t="s">
        <v>19</v>
      </c>
      <c r="D106" s="107">
        <v>905.7</v>
      </c>
      <c r="E106" s="128">
        <v>11755.99</v>
      </c>
      <c r="F106" s="156">
        <f t="shared" si="4"/>
        <v>2.1136639430302429E-3</v>
      </c>
      <c r="G106" s="156">
        <f t="shared" si="5"/>
        <v>0.84859297185752414</v>
      </c>
      <c r="H106" s="158" t="str">
        <f t="shared" si="3"/>
        <v>B</v>
      </c>
    </row>
    <row r="107" spans="1:8" x14ac:dyDescent="0.2">
      <c r="A107" s="183">
        <v>91928</v>
      </c>
      <c r="B107" s="106" t="s">
        <v>807</v>
      </c>
      <c r="C107" s="105" t="s">
        <v>10</v>
      </c>
      <c r="D107" s="107">
        <v>1720</v>
      </c>
      <c r="E107" s="128">
        <v>11558.4</v>
      </c>
      <c r="F107" s="156">
        <f t="shared" si="4"/>
        <v>2.0781383209003035E-3</v>
      </c>
      <c r="G107" s="156">
        <f t="shared" si="5"/>
        <v>0.85067111017842445</v>
      </c>
      <c r="H107" s="158" t="str">
        <f t="shared" si="3"/>
        <v>B</v>
      </c>
    </row>
    <row r="108" spans="1:8" x14ac:dyDescent="0.2">
      <c r="A108" s="183">
        <v>901767</v>
      </c>
      <c r="B108" s="106" t="s">
        <v>202</v>
      </c>
      <c r="C108" s="105" t="s">
        <v>1574</v>
      </c>
      <c r="D108" s="107">
        <v>1600</v>
      </c>
      <c r="E108" s="128">
        <v>11488</v>
      </c>
      <c r="F108" s="156">
        <f t="shared" si="4"/>
        <v>2.0654807785249417E-3</v>
      </c>
      <c r="G108" s="156">
        <f t="shared" si="5"/>
        <v>0.85273659095694943</v>
      </c>
      <c r="H108" s="158" t="str">
        <f t="shared" si="3"/>
        <v>B</v>
      </c>
    </row>
    <row r="109" spans="1:8" x14ac:dyDescent="0.2">
      <c r="A109" s="183">
        <v>901769</v>
      </c>
      <c r="B109" s="106" t="s">
        <v>363</v>
      </c>
      <c r="C109" s="105" t="s">
        <v>1</v>
      </c>
      <c r="D109" s="107">
        <v>8</v>
      </c>
      <c r="E109" s="128">
        <v>11379.36</v>
      </c>
      <c r="F109" s="156">
        <f t="shared" si="4"/>
        <v>2.0459478892684174E-3</v>
      </c>
      <c r="G109" s="156">
        <f t="shared" si="5"/>
        <v>0.8547825388462178</v>
      </c>
      <c r="H109" s="158" t="str">
        <f t="shared" si="3"/>
        <v>B</v>
      </c>
    </row>
    <row r="110" spans="1:8" ht="40.5" x14ac:dyDescent="0.2">
      <c r="A110" s="183">
        <v>92759</v>
      </c>
      <c r="B110" s="106" t="s">
        <v>261</v>
      </c>
      <c r="C110" s="105" t="s">
        <v>19</v>
      </c>
      <c r="D110" s="107">
        <v>712</v>
      </c>
      <c r="E110" s="128">
        <v>10402.32</v>
      </c>
      <c r="F110" s="156">
        <f t="shared" si="4"/>
        <v>1.8702813380976297E-3</v>
      </c>
      <c r="G110" s="156">
        <f t="shared" si="5"/>
        <v>0.85665282018431543</v>
      </c>
      <c r="H110" s="158" t="str">
        <f t="shared" si="3"/>
        <v>B</v>
      </c>
    </row>
    <row r="111" spans="1:8" ht="40.5" x14ac:dyDescent="0.2">
      <c r="A111" s="183">
        <v>96534</v>
      </c>
      <c r="B111" s="106" t="s">
        <v>251</v>
      </c>
      <c r="C111" s="105" t="s">
        <v>198</v>
      </c>
      <c r="D111" s="107">
        <v>118.44</v>
      </c>
      <c r="E111" s="128">
        <v>10395.48</v>
      </c>
      <c r="F111" s="156">
        <f t="shared" si="4"/>
        <v>1.8690515427872963E-3</v>
      </c>
      <c r="G111" s="156">
        <f t="shared" si="5"/>
        <v>0.8585218717271027</v>
      </c>
      <c r="H111" s="158" t="str">
        <f t="shared" si="3"/>
        <v>B</v>
      </c>
    </row>
    <row r="112" spans="1:8" x14ac:dyDescent="0.2">
      <c r="A112" s="183">
        <v>91930</v>
      </c>
      <c r="B112" s="106" t="s">
        <v>808</v>
      </c>
      <c r="C112" s="105" t="s">
        <v>10</v>
      </c>
      <c r="D112" s="107">
        <v>1100</v>
      </c>
      <c r="E112" s="128">
        <v>10351</v>
      </c>
      <c r="F112" s="156">
        <f t="shared" si="4"/>
        <v>1.8610542773774086E-3</v>
      </c>
      <c r="G112" s="156">
        <f t="shared" si="5"/>
        <v>0.86038292600448008</v>
      </c>
      <c r="H112" s="158" t="str">
        <f t="shared" si="3"/>
        <v>B</v>
      </c>
    </row>
    <row r="113" spans="1:8" x14ac:dyDescent="0.2">
      <c r="A113" s="183">
        <v>90400</v>
      </c>
      <c r="B113" s="106" t="s">
        <v>1487</v>
      </c>
      <c r="C113" s="105" t="s">
        <v>1574</v>
      </c>
      <c r="D113" s="107">
        <v>26</v>
      </c>
      <c r="E113" s="128">
        <v>10070.84</v>
      </c>
      <c r="F113" s="156">
        <f t="shared" si="4"/>
        <v>1.8106830121518212E-3</v>
      </c>
      <c r="G113" s="156">
        <f t="shared" si="5"/>
        <v>0.86219360901663189</v>
      </c>
      <c r="H113" s="158" t="str">
        <f t="shared" si="3"/>
        <v>B</v>
      </c>
    </row>
    <row r="114" spans="1:8" ht="40.5" x14ac:dyDescent="0.2">
      <c r="A114" s="183">
        <v>94569</v>
      </c>
      <c r="B114" s="106" t="s">
        <v>393</v>
      </c>
      <c r="C114" s="105" t="s">
        <v>198</v>
      </c>
      <c r="D114" s="107">
        <v>19.98</v>
      </c>
      <c r="E114" s="128">
        <v>10051.540000000001</v>
      </c>
      <c r="F114" s="156">
        <f t="shared" si="4"/>
        <v>1.8072129756767578E-3</v>
      </c>
      <c r="G114" s="156">
        <f t="shared" si="5"/>
        <v>0.86400082199230865</v>
      </c>
      <c r="H114" s="158" t="str">
        <f t="shared" si="3"/>
        <v>B</v>
      </c>
    </row>
    <row r="115" spans="1:8" ht="40.5" x14ac:dyDescent="0.2">
      <c r="A115" s="183">
        <v>100742</v>
      </c>
      <c r="B115" s="106" t="s">
        <v>489</v>
      </c>
      <c r="C115" s="105" t="s">
        <v>198</v>
      </c>
      <c r="D115" s="107">
        <v>429.9</v>
      </c>
      <c r="E115" s="128">
        <v>9956.48</v>
      </c>
      <c r="F115" s="156">
        <f t="shared" si="4"/>
        <v>1.7901216975772989E-3</v>
      </c>
      <c r="G115" s="156">
        <f t="shared" si="5"/>
        <v>0.86579094368988596</v>
      </c>
      <c r="H115" s="158" t="str">
        <f t="shared" si="3"/>
        <v>B</v>
      </c>
    </row>
    <row r="116" spans="1:8" x14ac:dyDescent="0.2">
      <c r="A116" s="183">
        <v>180753</v>
      </c>
      <c r="B116" s="106" t="s">
        <v>553</v>
      </c>
      <c r="C116" s="105" t="s">
        <v>10</v>
      </c>
      <c r="D116" s="107">
        <v>47.12</v>
      </c>
      <c r="E116" s="128">
        <v>9759.02</v>
      </c>
      <c r="F116" s="156">
        <f t="shared" si="4"/>
        <v>1.7546194487500415E-3</v>
      </c>
      <c r="G116" s="156">
        <f t="shared" si="5"/>
        <v>0.86754556313863596</v>
      </c>
      <c r="H116" s="158" t="str">
        <f t="shared" si="3"/>
        <v>B</v>
      </c>
    </row>
    <row r="117" spans="1:8" ht="27" x14ac:dyDescent="0.2">
      <c r="A117" s="183">
        <v>88494</v>
      </c>
      <c r="B117" s="106" t="s">
        <v>486</v>
      </c>
      <c r="C117" s="105" t="s">
        <v>198</v>
      </c>
      <c r="D117" s="107">
        <v>522.76</v>
      </c>
      <c r="E117" s="128">
        <v>9749.4699999999993</v>
      </c>
      <c r="F117" s="156">
        <f t="shared" si="4"/>
        <v>1.7529024099761108E-3</v>
      </c>
      <c r="G117" s="156">
        <f t="shared" si="5"/>
        <v>0.86929846554861212</v>
      </c>
      <c r="H117" s="158" t="str">
        <f t="shared" si="3"/>
        <v>B</v>
      </c>
    </row>
    <row r="118" spans="1:8" x14ac:dyDescent="0.2">
      <c r="A118" s="183">
        <v>901803</v>
      </c>
      <c r="B118" s="106" t="s">
        <v>681</v>
      </c>
      <c r="C118" s="105" t="s">
        <v>1</v>
      </c>
      <c r="D118" s="107">
        <v>2</v>
      </c>
      <c r="E118" s="128">
        <v>9568.14</v>
      </c>
      <c r="F118" s="156">
        <f t="shared" si="4"/>
        <v>1.7203002486277537E-3</v>
      </c>
      <c r="G118" s="156">
        <f t="shared" si="5"/>
        <v>0.87101876579723991</v>
      </c>
      <c r="H118" s="158" t="str">
        <f t="shared" si="3"/>
        <v>B</v>
      </c>
    </row>
    <row r="119" spans="1:8" ht="27" x14ac:dyDescent="0.2">
      <c r="A119" s="183">
        <v>104658</v>
      </c>
      <c r="B119" s="106" t="s">
        <v>1088</v>
      </c>
      <c r="C119" s="105" t="s">
        <v>198</v>
      </c>
      <c r="D119" s="107">
        <v>47</v>
      </c>
      <c r="E119" s="128">
        <v>9506.69</v>
      </c>
      <c r="F119" s="156">
        <f t="shared" si="4"/>
        <v>1.7092518682447144E-3</v>
      </c>
      <c r="G119" s="156">
        <f t="shared" si="5"/>
        <v>0.87272801766548458</v>
      </c>
      <c r="H119" s="158" t="str">
        <f t="shared" si="3"/>
        <v>B</v>
      </c>
    </row>
    <row r="120" spans="1:8" ht="27" x14ac:dyDescent="0.2">
      <c r="A120" s="183">
        <v>85005</v>
      </c>
      <c r="B120" s="106" t="s">
        <v>401</v>
      </c>
      <c r="C120" s="105" t="s">
        <v>198</v>
      </c>
      <c r="D120" s="107">
        <v>16.899999999999999</v>
      </c>
      <c r="E120" s="128">
        <v>9458.09</v>
      </c>
      <c r="F120" s="156">
        <f t="shared" si="4"/>
        <v>1.7005138489344504E-3</v>
      </c>
      <c r="G120" s="156">
        <f t="shared" si="5"/>
        <v>0.87442853151441902</v>
      </c>
      <c r="H120" s="158" t="str">
        <f t="shared" si="3"/>
        <v>B</v>
      </c>
    </row>
    <row r="121" spans="1:8" ht="54" x14ac:dyDescent="0.2">
      <c r="A121" s="183">
        <v>100691</v>
      </c>
      <c r="B121" s="106" t="s">
        <v>359</v>
      </c>
      <c r="C121" s="105" t="s">
        <v>1</v>
      </c>
      <c r="D121" s="107">
        <v>6</v>
      </c>
      <c r="E121" s="128">
        <v>9297</v>
      </c>
      <c r="F121" s="156">
        <f t="shared" si="4"/>
        <v>1.6715507310190096E-3</v>
      </c>
      <c r="G121" s="156">
        <f t="shared" si="5"/>
        <v>0.87610008224543801</v>
      </c>
      <c r="H121" s="158" t="str">
        <f t="shared" si="3"/>
        <v>B</v>
      </c>
    </row>
    <row r="122" spans="1:8" x14ac:dyDescent="0.2">
      <c r="A122" s="183">
        <v>171180</v>
      </c>
      <c r="B122" s="106" t="s">
        <v>877</v>
      </c>
      <c r="C122" s="105" t="s">
        <v>10</v>
      </c>
      <c r="D122" s="107">
        <v>1258.9000000000001</v>
      </c>
      <c r="E122" s="128">
        <v>9240.33</v>
      </c>
      <c r="F122" s="156">
        <f t="shared" si="4"/>
        <v>1.6613617689961154E-3</v>
      </c>
      <c r="G122" s="156">
        <f t="shared" si="5"/>
        <v>0.87776144401443412</v>
      </c>
      <c r="H122" s="158" t="str">
        <f t="shared" si="3"/>
        <v>B</v>
      </c>
    </row>
    <row r="123" spans="1:8" x14ac:dyDescent="0.2">
      <c r="A123" s="183">
        <v>180502</v>
      </c>
      <c r="B123" s="106" t="s">
        <v>1036</v>
      </c>
      <c r="C123" s="105" t="s">
        <v>1</v>
      </c>
      <c r="D123" s="107">
        <v>2</v>
      </c>
      <c r="E123" s="128">
        <v>9089.5</v>
      </c>
      <c r="F123" s="156">
        <f t="shared" si="4"/>
        <v>1.6342433440461749E-3</v>
      </c>
      <c r="G123" s="156">
        <f t="shared" si="5"/>
        <v>0.87939568735848028</v>
      </c>
      <c r="H123" s="158" t="str">
        <f t="shared" si="3"/>
        <v>B</v>
      </c>
    </row>
    <row r="124" spans="1:8" x14ac:dyDescent="0.2">
      <c r="A124" s="183">
        <v>89714</v>
      </c>
      <c r="B124" s="106" t="s">
        <v>590</v>
      </c>
      <c r="C124" s="105" t="s">
        <v>10</v>
      </c>
      <c r="D124" s="107">
        <v>246.9</v>
      </c>
      <c r="E124" s="128">
        <v>9085.92</v>
      </c>
      <c r="F124" s="156">
        <f t="shared" si="4"/>
        <v>1.6335996792492459E-3</v>
      </c>
      <c r="G124" s="156">
        <f t="shared" si="5"/>
        <v>0.88102928703772954</v>
      </c>
      <c r="H124" s="158" t="str">
        <f t="shared" si="3"/>
        <v>B</v>
      </c>
    </row>
    <row r="125" spans="1:8" ht="27" x14ac:dyDescent="0.2">
      <c r="A125" s="183">
        <v>88486</v>
      </c>
      <c r="B125" s="106" t="s">
        <v>487</v>
      </c>
      <c r="C125" s="105" t="s">
        <v>198</v>
      </c>
      <c r="D125" s="107">
        <v>522.76</v>
      </c>
      <c r="E125" s="128">
        <v>9022.84</v>
      </c>
      <c r="F125" s="156">
        <f t="shared" si="4"/>
        <v>1.6222582336095043E-3</v>
      </c>
      <c r="G125" s="156">
        <f t="shared" si="5"/>
        <v>0.88265154527133904</v>
      </c>
      <c r="H125" s="158" t="str">
        <f t="shared" si="3"/>
        <v>B</v>
      </c>
    </row>
    <row r="126" spans="1:8" x14ac:dyDescent="0.2">
      <c r="A126" s="183">
        <v>100848</v>
      </c>
      <c r="B126" s="106" t="s">
        <v>631</v>
      </c>
      <c r="C126" s="105" t="s">
        <v>1</v>
      </c>
      <c r="D126" s="107">
        <v>16</v>
      </c>
      <c r="E126" s="128">
        <v>8909.6</v>
      </c>
      <c r="F126" s="156">
        <f t="shared" si="4"/>
        <v>1.6018982890273173E-3</v>
      </c>
      <c r="G126" s="156">
        <f t="shared" si="5"/>
        <v>0.88425344356036639</v>
      </c>
      <c r="H126" s="158" t="str">
        <f t="shared" si="3"/>
        <v>B</v>
      </c>
    </row>
    <row r="127" spans="1:8" x14ac:dyDescent="0.2">
      <c r="A127" s="183">
        <v>180650</v>
      </c>
      <c r="B127" s="106" t="s">
        <v>551</v>
      </c>
      <c r="C127" s="105" t="s">
        <v>10</v>
      </c>
      <c r="D127" s="107">
        <v>54.83</v>
      </c>
      <c r="E127" s="128">
        <v>8768.41</v>
      </c>
      <c r="F127" s="156">
        <f t="shared" si="4"/>
        <v>1.5765130843685483E-3</v>
      </c>
      <c r="G127" s="156">
        <f t="shared" si="5"/>
        <v>0.88582995664473496</v>
      </c>
      <c r="H127" s="158" t="str">
        <f t="shared" si="3"/>
        <v>B</v>
      </c>
    </row>
    <row r="128" spans="1:8" x14ac:dyDescent="0.2">
      <c r="A128" s="183">
        <v>171531</v>
      </c>
      <c r="B128" s="106" t="s">
        <v>839</v>
      </c>
      <c r="C128" s="105" t="s">
        <v>1</v>
      </c>
      <c r="D128" s="107">
        <v>35</v>
      </c>
      <c r="E128" s="128">
        <v>8753.85</v>
      </c>
      <c r="F128" s="156">
        <f t="shared" si="4"/>
        <v>1.5738952744681896E-3</v>
      </c>
      <c r="G128" s="156">
        <f t="shared" si="5"/>
        <v>0.88740385191920312</v>
      </c>
      <c r="H128" s="158" t="str">
        <f t="shared" si="3"/>
        <v>B</v>
      </c>
    </row>
    <row r="129" spans="1:8" ht="27" x14ac:dyDescent="0.2">
      <c r="A129" s="183" t="s">
        <v>1472</v>
      </c>
      <c r="B129" s="106" t="s">
        <v>1488</v>
      </c>
      <c r="C129" s="105" t="s">
        <v>1574</v>
      </c>
      <c r="D129" s="107">
        <v>1514.3</v>
      </c>
      <c r="E129" s="128">
        <v>8646.65</v>
      </c>
      <c r="F129" s="156">
        <f t="shared" si="4"/>
        <v>1.5546212894875248E-3</v>
      </c>
      <c r="G129" s="156">
        <f t="shared" si="5"/>
        <v>0.8889584732086907</v>
      </c>
      <c r="H129" s="158" t="str">
        <f t="shared" si="3"/>
        <v>B</v>
      </c>
    </row>
    <row r="130" spans="1:8" x14ac:dyDescent="0.2">
      <c r="A130" s="183">
        <v>93382</v>
      </c>
      <c r="B130" s="106" t="s">
        <v>214</v>
      </c>
      <c r="C130" s="105" t="s">
        <v>1576</v>
      </c>
      <c r="D130" s="107">
        <v>338.67</v>
      </c>
      <c r="E130" s="128">
        <v>8642.86</v>
      </c>
      <c r="F130" s="156">
        <f t="shared" si="4"/>
        <v>1.5539398678170334E-3</v>
      </c>
      <c r="G130" s="156">
        <f t="shared" si="5"/>
        <v>0.89051241307650775</v>
      </c>
      <c r="H130" s="158" t="str">
        <f t="shared" si="3"/>
        <v>B</v>
      </c>
    </row>
    <row r="131" spans="1:8" ht="27" x14ac:dyDescent="0.2">
      <c r="A131" s="183">
        <v>98555</v>
      </c>
      <c r="B131" s="106" t="s">
        <v>435</v>
      </c>
      <c r="C131" s="105" t="s">
        <v>198</v>
      </c>
      <c r="D131" s="107">
        <v>323.39</v>
      </c>
      <c r="E131" s="128">
        <v>8437.25</v>
      </c>
      <c r="F131" s="156">
        <f t="shared" si="4"/>
        <v>1.5169722927062643E-3</v>
      </c>
      <c r="G131" s="156">
        <f t="shared" si="5"/>
        <v>0.89202938536921406</v>
      </c>
      <c r="H131" s="158" t="str">
        <f t="shared" si="3"/>
        <v>B</v>
      </c>
    </row>
    <row r="132" spans="1:8" ht="27" x14ac:dyDescent="0.2">
      <c r="A132" s="183">
        <v>103979</v>
      </c>
      <c r="B132" s="106" t="s">
        <v>538</v>
      </c>
      <c r="C132" s="105" t="s">
        <v>10</v>
      </c>
      <c r="D132" s="107">
        <v>270.77999999999997</v>
      </c>
      <c r="E132" s="128">
        <v>8353.56</v>
      </c>
      <c r="F132" s="156">
        <f t="shared" si="4"/>
        <v>1.5019252796182809E-3</v>
      </c>
      <c r="G132" s="156">
        <f t="shared" si="5"/>
        <v>0.89353131064883229</v>
      </c>
      <c r="H132" s="158" t="str">
        <f t="shared" si="3"/>
        <v>B</v>
      </c>
    </row>
    <row r="133" spans="1:8" x14ac:dyDescent="0.2">
      <c r="A133" s="183">
        <v>901804</v>
      </c>
      <c r="B133" s="106" t="s">
        <v>683</v>
      </c>
      <c r="C133" s="105" t="s">
        <v>1</v>
      </c>
      <c r="D133" s="107">
        <v>1</v>
      </c>
      <c r="E133" s="128">
        <v>8279.8799999999992</v>
      </c>
      <c r="F133" s="156">
        <f t="shared" si="4"/>
        <v>1.4886780108367941E-3</v>
      </c>
      <c r="G133" s="156">
        <f t="shared" si="5"/>
        <v>0.89501998865966903</v>
      </c>
      <c r="H133" s="158" t="str">
        <f t="shared" si="3"/>
        <v>B</v>
      </c>
    </row>
    <row r="134" spans="1:8" x14ac:dyDescent="0.2">
      <c r="A134" s="183">
        <v>180838</v>
      </c>
      <c r="B134" s="106" t="s">
        <v>943</v>
      </c>
      <c r="C134" s="105" t="s">
        <v>1</v>
      </c>
      <c r="D134" s="107">
        <v>1</v>
      </c>
      <c r="E134" s="128">
        <v>8222.26</v>
      </c>
      <c r="F134" s="156">
        <f t="shared" si="4"/>
        <v>1.4783182439096873E-3</v>
      </c>
      <c r="G134" s="156">
        <f t="shared" si="5"/>
        <v>0.89649830690357868</v>
      </c>
      <c r="H134" s="158" t="str">
        <f t="shared" si="3"/>
        <v>B</v>
      </c>
    </row>
    <row r="135" spans="1:8" x14ac:dyDescent="0.2">
      <c r="A135" s="183">
        <v>230262</v>
      </c>
      <c r="B135" s="106" t="s">
        <v>848</v>
      </c>
      <c r="C135" s="105" t="s">
        <v>836</v>
      </c>
      <c r="D135" s="107">
        <v>15</v>
      </c>
      <c r="E135" s="128">
        <v>8039.85</v>
      </c>
      <c r="F135" s="156">
        <f t="shared" si="4"/>
        <v>1.4455219043544353E-3</v>
      </c>
      <c r="G135" s="156">
        <f t="shared" si="5"/>
        <v>0.89794382880793311</v>
      </c>
      <c r="H135" s="158" t="str">
        <f t="shared" si="3"/>
        <v>B</v>
      </c>
    </row>
    <row r="136" spans="1:8" ht="27" x14ac:dyDescent="0.2">
      <c r="A136" s="183">
        <v>98689</v>
      </c>
      <c r="B136" s="106" t="s">
        <v>1489</v>
      </c>
      <c r="C136" s="105" t="s">
        <v>10</v>
      </c>
      <c r="D136" s="107">
        <v>62.9</v>
      </c>
      <c r="E136" s="128">
        <v>7913.45</v>
      </c>
      <c r="F136" s="156">
        <f t="shared" si="4"/>
        <v>1.4227958623623084E-3</v>
      </c>
      <c r="G136" s="156">
        <f t="shared" si="5"/>
        <v>0.89936662467029538</v>
      </c>
      <c r="H136" s="158" t="str">
        <f t="shared" si="3"/>
        <v>B</v>
      </c>
    </row>
    <row r="137" spans="1:8" ht="27" x14ac:dyDescent="0.2">
      <c r="A137" s="183">
        <v>94589</v>
      </c>
      <c r="B137" s="106" t="s">
        <v>397</v>
      </c>
      <c r="C137" s="105" t="s">
        <v>10</v>
      </c>
      <c r="D137" s="107">
        <v>398.12</v>
      </c>
      <c r="E137" s="128">
        <v>7552.34</v>
      </c>
      <c r="F137" s="156">
        <f t="shared" si="4"/>
        <v>1.3578702213514152E-3</v>
      </c>
      <c r="G137" s="156">
        <f t="shared" si="5"/>
        <v>0.90072449489164674</v>
      </c>
      <c r="H137" s="158" t="str">
        <f t="shared" si="3"/>
        <v>B</v>
      </c>
    </row>
    <row r="138" spans="1:8" ht="27" x14ac:dyDescent="0.2">
      <c r="A138" s="183">
        <v>901784</v>
      </c>
      <c r="B138" s="106" t="s">
        <v>1490</v>
      </c>
      <c r="C138" s="105" t="s">
        <v>10</v>
      </c>
      <c r="D138" s="107">
        <v>8.94</v>
      </c>
      <c r="E138" s="128">
        <v>7353.78</v>
      </c>
      <c r="F138" s="156">
        <f t="shared" si="4"/>
        <v>1.3221701984245425E-3</v>
      </c>
      <c r="G138" s="156">
        <f t="shared" si="5"/>
        <v>0.90204666509007125</v>
      </c>
      <c r="H138" s="158" t="str">
        <f t="shared" si="3"/>
        <v>B</v>
      </c>
    </row>
    <row r="139" spans="1:8" ht="27" x14ac:dyDescent="0.2">
      <c r="A139" s="183">
        <v>901843</v>
      </c>
      <c r="B139" s="106" t="s">
        <v>1491</v>
      </c>
      <c r="C139" s="105" t="s">
        <v>1</v>
      </c>
      <c r="D139" s="107">
        <v>15</v>
      </c>
      <c r="E139" s="128">
        <v>7169.7</v>
      </c>
      <c r="F139" s="156">
        <f t="shared" si="4"/>
        <v>1.2890736018271478E-3</v>
      </c>
      <c r="G139" s="156">
        <f t="shared" si="5"/>
        <v>0.90333573869189843</v>
      </c>
      <c r="H139" s="158" t="str">
        <f t="shared" si="3"/>
        <v>B</v>
      </c>
    </row>
    <row r="140" spans="1:8" ht="40.5" x14ac:dyDescent="0.2">
      <c r="A140" s="183">
        <v>97601</v>
      </c>
      <c r="B140" s="106" t="s">
        <v>837</v>
      </c>
      <c r="C140" s="105" t="s">
        <v>1</v>
      </c>
      <c r="D140" s="107">
        <v>16</v>
      </c>
      <c r="E140" s="128">
        <v>7086.88</v>
      </c>
      <c r="F140" s="156">
        <f t="shared" si="4"/>
        <v>1.2741830100724964E-3</v>
      </c>
      <c r="G140" s="156">
        <f t="shared" si="5"/>
        <v>0.90460992170197096</v>
      </c>
      <c r="H140" s="158" t="str">
        <f t="shared" si="3"/>
        <v>B</v>
      </c>
    </row>
    <row r="141" spans="1:8" ht="27" x14ac:dyDescent="0.2">
      <c r="A141" s="183">
        <v>93189</v>
      </c>
      <c r="B141" s="106" t="s">
        <v>343</v>
      </c>
      <c r="C141" s="105" t="s">
        <v>10</v>
      </c>
      <c r="D141" s="107">
        <v>63.53</v>
      </c>
      <c r="E141" s="128">
        <v>7057.55</v>
      </c>
      <c r="F141" s="156">
        <f t="shared" si="4"/>
        <v>1.2689096333982157E-3</v>
      </c>
      <c r="G141" s="156">
        <f t="shared" si="5"/>
        <v>0.90587883133536917</v>
      </c>
      <c r="H141" s="158" t="str">
        <f t="shared" si="3"/>
        <v>B</v>
      </c>
    </row>
    <row r="142" spans="1:8" ht="27" x14ac:dyDescent="0.2">
      <c r="A142" s="183">
        <v>901858</v>
      </c>
      <c r="B142" s="106" t="s">
        <v>945</v>
      </c>
      <c r="C142" s="105" t="s">
        <v>10</v>
      </c>
      <c r="D142" s="107">
        <v>11.75</v>
      </c>
      <c r="E142" s="128">
        <v>6977.39</v>
      </c>
      <c r="F142" s="156">
        <f t="shared" si="4"/>
        <v>1.2544972953753607E-3</v>
      </c>
      <c r="G142" s="156">
        <f t="shared" si="5"/>
        <v>0.90713332863074458</v>
      </c>
      <c r="H142" s="158" t="str">
        <f t="shared" si="3"/>
        <v>B</v>
      </c>
    </row>
    <row r="143" spans="1:8" ht="27" x14ac:dyDescent="0.2">
      <c r="A143" s="183">
        <v>93188</v>
      </c>
      <c r="B143" s="106" t="s">
        <v>341</v>
      </c>
      <c r="C143" s="105" t="s">
        <v>10</v>
      </c>
      <c r="D143" s="107">
        <v>76.150000000000006</v>
      </c>
      <c r="E143" s="128">
        <v>6963.92</v>
      </c>
      <c r="F143" s="156">
        <f t="shared" si="4"/>
        <v>1.2520754616282565E-3</v>
      </c>
      <c r="G143" s="156">
        <f t="shared" si="5"/>
        <v>0.90838540409237289</v>
      </c>
      <c r="H143" s="158" t="str">
        <f t="shared" si="3"/>
        <v>B</v>
      </c>
    </row>
    <row r="144" spans="1:8" x14ac:dyDescent="0.2">
      <c r="A144" s="183">
        <v>170359</v>
      </c>
      <c r="B144" s="106" t="s">
        <v>811</v>
      </c>
      <c r="C144" s="105" t="s">
        <v>10</v>
      </c>
      <c r="D144" s="107">
        <v>150</v>
      </c>
      <c r="E144" s="128">
        <v>6916.5</v>
      </c>
      <c r="F144" s="156">
        <f t="shared" si="4"/>
        <v>1.2435495999884888E-3</v>
      </c>
      <c r="G144" s="156">
        <f t="shared" si="5"/>
        <v>0.90962895369236141</v>
      </c>
      <c r="H144" s="158" t="str">
        <f t="shared" si="3"/>
        <v>B</v>
      </c>
    </row>
    <row r="145" spans="1:8" x14ac:dyDescent="0.2">
      <c r="A145" s="183">
        <v>901815</v>
      </c>
      <c r="B145" s="106" t="s">
        <v>733</v>
      </c>
      <c r="C145" s="105" t="s">
        <v>1</v>
      </c>
      <c r="D145" s="107">
        <v>3</v>
      </c>
      <c r="E145" s="128">
        <v>6853.08</v>
      </c>
      <c r="F145" s="156">
        <f t="shared" si="4"/>
        <v>1.2321470241725024E-3</v>
      </c>
      <c r="G145" s="156">
        <f t="shared" si="5"/>
        <v>0.91086110071653392</v>
      </c>
      <c r="H145" s="158" t="str">
        <f t="shared" si="3"/>
        <v>B</v>
      </c>
    </row>
    <row r="146" spans="1:8" ht="27" x14ac:dyDescent="0.2">
      <c r="A146" s="183">
        <v>94229</v>
      </c>
      <c r="B146" s="106" t="s">
        <v>22</v>
      </c>
      <c r="C146" s="105" t="s">
        <v>10</v>
      </c>
      <c r="D146" s="107">
        <v>35.630000000000003</v>
      </c>
      <c r="E146" s="128">
        <v>6830.63</v>
      </c>
      <c r="F146" s="156">
        <f t="shared" si="4"/>
        <v>1.2281106345939958E-3</v>
      </c>
      <c r="G146" s="156">
        <f t="shared" si="5"/>
        <v>0.91208921135112797</v>
      </c>
      <c r="H146" s="158" t="str">
        <f t="shared" si="3"/>
        <v>B</v>
      </c>
    </row>
    <row r="147" spans="1:8" x14ac:dyDescent="0.2">
      <c r="A147" s="183">
        <v>901802</v>
      </c>
      <c r="B147" s="106" t="s">
        <v>646</v>
      </c>
      <c r="C147" s="105" t="s">
        <v>1</v>
      </c>
      <c r="D147" s="107">
        <v>4</v>
      </c>
      <c r="E147" s="128">
        <v>6762.64</v>
      </c>
      <c r="F147" s="156">
        <f t="shared" si="4"/>
        <v>1.2158863972914268E-3</v>
      </c>
      <c r="G147" s="156">
        <f t="shared" si="5"/>
        <v>0.91330509774841939</v>
      </c>
      <c r="H147" s="158" t="str">
        <f t="shared" ref="H147:H210" si="6">IF(G147&lt;=$K$17,"A",IF(G147&lt;=$K$18,"B","C"))</f>
        <v>B</v>
      </c>
    </row>
    <row r="148" spans="1:8" x14ac:dyDescent="0.2">
      <c r="A148" s="183">
        <v>89712</v>
      </c>
      <c r="B148" s="106" t="s">
        <v>593</v>
      </c>
      <c r="C148" s="105" t="s">
        <v>10</v>
      </c>
      <c r="D148" s="107">
        <v>247.2</v>
      </c>
      <c r="E148" s="128">
        <v>6538.44</v>
      </c>
      <c r="F148" s="156">
        <f t="shared" ref="F148:F211" si="7">E148/$F$14</f>
        <v>1.1755764398971638E-3</v>
      </c>
      <c r="G148" s="156">
        <f t="shared" ref="G148:G211" si="8">F148+G147</f>
        <v>0.91448067418831658</v>
      </c>
      <c r="H148" s="158" t="str">
        <f t="shared" si="6"/>
        <v>B</v>
      </c>
    </row>
    <row r="149" spans="1:8" x14ac:dyDescent="0.2">
      <c r="A149" s="183">
        <v>231311</v>
      </c>
      <c r="B149" s="106" t="s">
        <v>862</v>
      </c>
      <c r="C149" s="105" t="s">
        <v>1</v>
      </c>
      <c r="D149" s="107">
        <v>1</v>
      </c>
      <c r="E149" s="128">
        <v>6367.07</v>
      </c>
      <c r="F149" s="156">
        <f t="shared" si="7"/>
        <v>1.1447650331235027E-3</v>
      </c>
      <c r="G149" s="156">
        <f t="shared" si="8"/>
        <v>0.91562543922144013</v>
      </c>
      <c r="H149" s="158" t="str">
        <f t="shared" si="6"/>
        <v>B</v>
      </c>
    </row>
    <row r="150" spans="1:8" x14ac:dyDescent="0.2">
      <c r="A150" s="183">
        <v>92983</v>
      </c>
      <c r="B150" s="106" t="s">
        <v>810</v>
      </c>
      <c r="C150" s="105" t="s">
        <v>10</v>
      </c>
      <c r="D150" s="107">
        <v>230</v>
      </c>
      <c r="E150" s="128">
        <v>6304.3</v>
      </c>
      <c r="F150" s="156">
        <f t="shared" si="7"/>
        <v>1.1334793238209253E-3</v>
      </c>
      <c r="G150" s="156">
        <f t="shared" si="8"/>
        <v>0.91675891854526104</v>
      </c>
      <c r="H150" s="158" t="str">
        <f t="shared" si="6"/>
        <v>B</v>
      </c>
    </row>
    <row r="151" spans="1:8" ht="40.5" x14ac:dyDescent="0.2">
      <c r="A151" s="183">
        <v>92762</v>
      </c>
      <c r="B151" s="106" t="s">
        <v>263</v>
      </c>
      <c r="C151" s="105" t="s">
        <v>19</v>
      </c>
      <c r="D151" s="107">
        <v>529.9</v>
      </c>
      <c r="E151" s="128">
        <v>6130.94</v>
      </c>
      <c r="F151" s="156">
        <f t="shared" si="7"/>
        <v>1.1023101257215968E-3</v>
      </c>
      <c r="G151" s="156">
        <f t="shared" si="8"/>
        <v>0.91786122867098263</v>
      </c>
      <c r="H151" s="158" t="str">
        <f t="shared" si="6"/>
        <v>B</v>
      </c>
    </row>
    <row r="152" spans="1:8" x14ac:dyDescent="0.2">
      <c r="A152" s="183">
        <v>231308</v>
      </c>
      <c r="B152" s="106" t="s">
        <v>858</v>
      </c>
      <c r="C152" s="105" t="s">
        <v>1</v>
      </c>
      <c r="D152" s="107">
        <v>2</v>
      </c>
      <c r="E152" s="128">
        <v>6035.54</v>
      </c>
      <c r="F152" s="156">
        <f t="shared" si="7"/>
        <v>1.0851577174458937E-3</v>
      </c>
      <c r="G152" s="156">
        <f t="shared" si="8"/>
        <v>0.91894638638842852</v>
      </c>
      <c r="H152" s="158" t="str">
        <f t="shared" si="6"/>
        <v>B</v>
      </c>
    </row>
    <row r="153" spans="1:8" ht="40.5" x14ac:dyDescent="0.2">
      <c r="A153" s="183">
        <v>92779</v>
      </c>
      <c r="B153" s="106" t="s">
        <v>280</v>
      </c>
      <c r="C153" s="105" t="s">
        <v>19</v>
      </c>
      <c r="D153" s="107">
        <v>538</v>
      </c>
      <c r="E153" s="128">
        <v>5950.28</v>
      </c>
      <c r="F153" s="156">
        <f t="shared" si="7"/>
        <v>1.0698284267793689E-3</v>
      </c>
      <c r="G153" s="156">
        <f t="shared" si="8"/>
        <v>0.9200162148152079</v>
      </c>
      <c r="H153" s="158" t="str">
        <f t="shared" si="6"/>
        <v>B</v>
      </c>
    </row>
    <row r="154" spans="1:8" ht="67.5" x14ac:dyDescent="0.2">
      <c r="A154" s="183">
        <v>90842</v>
      </c>
      <c r="B154" s="106" t="s">
        <v>357</v>
      </c>
      <c r="C154" s="105" t="s">
        <v>1</v>
      </c>
      <c r="D154" s="107">
        <v>6</v>
      </c>
      <c r="E154" s="128">
        <v>5911.2</v>
      </c>
      <c r="F154" s="156">
        <f t="shared" si="7"/>
        <v>1.0628020524039549E-3</v>
      </c>
      <c r="G154" s="156">
        <f t="shared" si="8"/>
        <v>0.92107901686761184</v>
      </c>
      <c r="H154" s="158" t="str">
        <f t="shared" si="6"/>
        <v>B</v>
      </c>
    </row>
    <row r="155" spans="1:8" ht="27" x14ac:dyDescent="0.2">
      <c r="A155" s="183">
        <v>900273</v>
      </c>
      <c r="B155" s="106" t="s">
        <v>1492</v>
      </c>
      <c r="C155" s="105" t="s">
        <v>412</v>
      </c>
      <c r="D155" s="107">
        <v>63.3</v>
      </c>
      <c r="E155" s="128">
        <v>5793.22</v>
      </c>
      <c r="F155" s="156">
        <f t="shared" si="7"/>
        <v>1.0415898812470633E-3</v>
      </c>
      <c r="G155" s="156">
        <f t="shared" si="8"/>
        <v>0.92212060674885887</v>
      </c>
      <c r="H155" s="158" t="str">
        <f t="shared" si="6"/>
        <v>B</v>
      </c>
    </row>
    <row r="156" spans="1:8" x14ac:dyDescent="0.2">
      <c r="A156" s="183">
        <v>91834</v>
      </c>
      <c r="B156" s="106" t="s">
        <v>780</v>
      </c>
      <c r="C156" s="105" t="s">
        <v>10</v>
      </c>
      <c r="D156" s="107">
        <v>605</v>
      </c>
      <c r="E156" s="128">
        <v>5783.8</v>
      </c>
      <c r="F156" s="156">
        <f t="shared" si="7"/>
        <v>1.0398962157758145E-3</v>
      </c>
      <c r="G156" s="156">
        <f t="shared" si="8"/>
        <v>0.9231605029646347</v>
      </c>
      <c r="H156" s="158" t="str">
        <f t="shared" si="6"/>
        <v>B</v>
      </c>
    </row>
    <row r="157" spans="1:8" x14ac:dyDescent="0.2">
      <c r="A157" s="183">
        <v>91996</v>
      </c>
      <c r="B157" s="106" t="s">
        <v>832</v>
      </c>
      <c r="C157" s="105" t="s">
        <v>1</v>
      </c>
      <c r="D157" s="107">
        <v>145</v>
      </c>
      <c r="E157" s="128">
        <v>5608.6</v>
      </c>
      <c r="F157" s="156">
        <f t="shared" si="7"/>
        <v>1.0083961955462211E-3</v>
      </c>
      <c r="G157" s="156">
        <f t="shared" si="8"/>
        <v>0.92416889916018097</v>
      </c>
      <c r="H157" s="158" t="str">
        <f t="shared" si="6"/>
        <v>B</v>
      </c>
    </row>
    <row r="158" spans="1:8" ht="27" x14ac:dyDescent="0.2">
      <c r="A158" s="183">
        <v>100874</v>
      </c>
      <c r="B158" s="106" t="s">
        <v>14</v>
      </c>
      <c r="C158" s="105" t="s">
        <v>1</v>
      </c>
      <c r="D158" s="107">
        <v>15</v>
      </c>
      <c r="E158" s="128">
        <v>5259.15</v>
      </c>
      <c r="F158" s="156">
        <f t="shared" si="7"/>
        <v>9.4556695999124698E-4</v>
      </c>
      <c r="G158" s="156">
        <f t="shared" si="8"/>
        <v>0.92511446612017223</v>
      </c>
      <c r="H158" s="158" t="str">
        <f t="shared" si="6"/>
        <v>B</v>
      </c>
    </row>
    <row r="159" spans="1:8" x14ac:dyDescent="0.2">
      <c r="A159" s="184">
        <v>86872</v>
      </c>
      <c r="B159" s="159" t="s">
        <v>648</v>
      </c>
      <c r="C159" s="160" t="s">
        <v>1</v>
      </c>
      <c r="D159" s="161">
        <v>7</v>
      </c>
      <c r="E159" s="162">
        <v>5111.68</v>
      </c>
      <c r="F159" s="163">
        <f t="shared" si="7"/>
        <v>9.1905264501831248E-4</v>
      </c>
      <c r="G159" s="163">
        <f t="shared" si="8"/>
        <v>0.92603351876519058</v>
      </c>
      <c r="H159" s="164" t="str">
        <f t="shared" si="6"/>
        <v>B</v>
      </c>
    </row>
    <row r="160" spans="1:8" x14ac:dyDescent="0.2">
      <c r="A160" s="185">
        <v>120276</v>
      </c>
      <c r="B160" s="165" t="s">
        <v>471</v>
      </c>
      <c r="C160" s="166" t="s">
        <v>10</v>
      </c>
      <c r="D160" s="167">
        <v>238.6</v>
      </c>
      <c r="E160" s="168">
        <v>5029.6899999999996</v>
      </c>
      <c r="F160" s="169">
        <f t="shared" si="7"/>
        <v>9.0431128281155226E-4</v>
      </c>
      <c r="G160" s="169">
        <f t="shared" si="8"/>
        <v>0.92693783004800212</v>
      </c>
      <c r="H160" s="158" t="str">
        <f t="shared" si="6"/>
        <v>B</v>
      </c>
    </row>
    <row r="161" spans="1:8" x14ac:dyDescent="0.2">
      <c r="A161" s="183">
        <v>901848</v>
      </c>
      <c r="B161" s="106" t="s">
        <v>1493</v>
      </c>
      <c r="C161" s="105" t="s">
        <v>1</v>
      </c>
      <c r="D161" s="107">
        <v>1</v>
      </c>
      <c r="E161" s="128">
        <v>4924.57</v>
      </c>
      <c r="F161" s="156">
        <f t="shared" si="7"/>
        <v>8.8541127067379621E-4</v>
      </c>
      <c r="G161" s="156">
        <f t="shared" si="8"/>
        <v>0.92782324131867588</v>
      </c>
      <c r="H161" s="158" t="str">
        <f t="shared" si="6"/>
        <v>B</v>
      </c>
    </row>
    <row r="162" spans="1:8" ht="40.5" x14ac:dyDescent="0.2">
      <c r="A162" s="183">
        <v>92396</v>
      </c>
      <c r="B162" s="106" t="s">
        <v>478</v>
      </c>
      <c r="C162" s="105" t="s">
        <v>198</v>
      </c>
      <c r="D162" s="107">
        <v>55.59</v>
      </c>
      <c r="E162" s="128">
        <v>4911.93</v>
      </c>
      <c r="F162" s="156">
        <f t="shared" si="7"/>
        <v>8.8313866647458364E-4</v>
      </c>
      <c r="G162" s="156">
        <f t="shared" si="8"/>
        <v>0.92870637998515049</v>
      </c>
      <c r="H162" s="170" t="str">
        <f t="shared" si="6"/>
        <v>B</v>
      </c>
    </row>
    <row r="163" spans="1:8" x14ac:dyDescent="0.2">
      <c r="A163" s="183">
        <v>231310</v>
      </c>
      <c r="B163" s="106" t="s">
        <v>860</v>
      </c>
      <c r="C163" s="105" t="s">
        <v>1</v>
      </c>
      <c r="D163" s="107">
        <v>1</v>
      </c>
      <c r="E163" s="128">
        <v>4736.83</v>
      </c>
      <c r="F163" s="156">
        <f t="shared" si="7"/>
        <v>8.516566257085915E-4</v>
      </c>
      <c r="G163" s="156">
        <f t="shared" si="8"/>
        <v>0.92955803661085912</v>
      </c>
      <c r="H163" s="170" t="str">
        <f t="shared" si="6"/>
        <v>B</v>
      </c>
    </row>
    <row r="164" spans="1:8" x14ac:dyDescent="0.2">
      <c r="A164" s="183">
        <v>170983</v>
      </c>
      <c r="B164" s="106" t="s">
        <v>840</v>
      </c>
      <c r="C164" s="105" t="s">
        <v>1</v>
      </c>
      <c r="D164" s="107">
        <v>40</v>
      </c>
      <c r="E164" s="128">
        <v>4715.2</v>
      </c>
      <c r="F164" s="156">
        <f t="shared" si="7"/>
        <v>8.4776766773161602E-4</v>
      </c>
      <c r="G164" s="156">
        <f t="shared" si="8"/>
        <v>0.93040580427859076</v>
      </c>
      <c r="H164" s="170" t="str">
        <f t="shared" si="6"/>
        <v>B</v>
      </c>
    </row>
    <row r="165" spans="1:8" ht="40.5" x14ac:dyDescent="0.2">
      <c r="A165" s="183">
        <v>901875</v>
      </c>
      <c r="B165" s="106" t="s">
        <v>1095</v>
      </c>
      <c r="C165" s="105" t="s">
        <v>1</v>
      </c>
      <c r="D165" s="107">
        <v>2</v>
      </c>
      <c r="E165" s="128">
        <v>4668.0600000000004</v>
      </c>
      <c r="F165" s="156">
        <f t="shared" si="7"/>
        <v>8.3929214858993208E-4</v>
      </c>
      <c r="G165" s="156">
        <f t="shared" si="8"/>
        <v>0.93124509642718067</v>
      </c>
      <c r="H165" s="170" t="str">
        <f t="shared" si="6"/>
        <v>B</v>
      </c>
    </row>
    <row r="166" spans="1:8" ht="40.5" x14ac:dyDescent="0.2">
      <c r="A166" s="183">
        <v>96802</v>
      </c>
      <c r="B166" s="106" t="s">
        <v>1494</v>
      </c>
      <c r="C166" s="105" t="s">
        <v>1</v>
      </c>
      <c r="D166" s="107">
        <v>12</v>
      </c>
      <c r="E166" s="128">
        <v>4609.32</v>
      </c>
      <c r="F166" s="156">
        <f t="shared" si="7"/>
        <v>8.2873101167048953E-4</v>
      </c>
      <c r="G166" s="156">
        <f t="shared" si="8"/>
        <v>0.93207382743885114</v>
      </c>
      <c r="H166" s="170" t="str">
        <f t="shared" si="6"/>
        <v>B</v>
      </c>
    </row>
    <row r="167" spans="1:8" x14ac:dyDescent="0.2">
      <c r="A167" s="183">
        <v>180417</v>
      </c>
      <c r="B167" s="106" t="s">
        <v>600</v>
      </c>
      <c r="C167" s="105" t="s">
        <v>1</v>
      </c>
      <c r="D167" s="107">
        <v>1</v>
      </c>
      <c r="E167" s="128">
        <v>4572.5600000000004</v>
      </c>
      <c r="F167" s="156">
        <f t="shared" si="7"/>
        <v>8.2212176085062739E-4</v>
      </c>
      <c r="G167" s="156">
        <f t="shared" si="8"/>
        <v>0.93289594919970176</v>
      </c>
      <c r="H167" s="170" t="str">
        <f t="shared" si="6"/>
        <v>B</v>
      </c>
    </row>
    <row r="168" spans="1:8" x14ac:dyDescent="0.2">
      <c r="A168" s="183">
        <v>170745</v>
      </c>
      <c r="B168" s="106" t="s">
        <v>856</v>
      </c>
      <c r="C168" s="105" t="s">
        <v>10</v>
      </c>
      <c r="D168" s="107">
        <v>369</v>
      </c>
      <c r="E168" s="128">
        <v>4538.7</v>
      </c>
      <c r="F168" s="156">
        <f t="shared" si="7"/>
        <v>8.1603391447520473E-4</v>
      </c>
      <c r="G168" s="156">
        <f t="shared" si="8"/>
        <v>0.93371198311417691</v>
      </c>
      <c r="H168" s="170" t="str">
        <f t="shared" si="6"/>
        <v>B</v>
      </c>
    </row>
    <row r="169" spans="1:8" ht="27" x14ac:dyDescent="0.2">
      <c r="A169" s="183">
        <v>901865</v>
      </c>
      <c r="B169" s="106" t="s">
        <v>1495</v>
      </c>
      <c r="C169" s="105" t="s">
        <v>1</v>
      </c>
      <c r="D169" s="107">
        <v>2</v>
      </c>
      <c r="E169" s="128">
        <v>4523.5</v>
      </c>
      <c r="F169" s="156">
        <f t="shared" si="7"/>
        <v>8.1330103600779711E-4</v>
      </c>
      <c r="G169" s="156">
        <f t="shared" si="8"/>
        <v>0.93452528415018477</v>
      </c>
      <c r="H169" s="170" t="str">
        <f t="shared" si="6"/>
        <v>B</v>
      </c>
    </row>
    <row r="170" spans="1:8" x14ac:dyDescent="0.2">
      <c r="A170" s="183">
        <v>901968</v>
      </c>
      <c r="B170" s="106" t="s">
        <v>871</v>
      </c>
      <c r="C170" s="105" t="s">
        <v>1</v>
      </c>
      <c r="D170" s="107">
        <v>1</v>
      </c>
      <c r="E170" s="128">
        <v>4479.22</v>
      </c>
      <c r="F170" s="156">
        <f t="shared" si="7"/>
        <v>8.0533972952511227E-4</v>
      </c>
      <c r="G170" s="156">
        <f t="shared" si="8"/>
        <v>0.93533062387970989</v>
      </c>
      <c r="H170" s="170" t="str">
        <f t="shared" si="6"/>
        <v>B</v>
      </c>
    </row>
    <row r="171" spans="1:8" ht="27" x14ac:dyDescent="0.2">
      <c r="A171" s="183">
        <v>89356</v>
      </c>
      <c r="B171" s="106" t="s">
        <v>537</v>
      </c>
      <c r="C171" s="105" t="s">
        <v>10</v>
      </c>
      <c r="D171" s="107">
        <v>201.65</v>
      </c>
      <c r="E171" s="128">
        <v>4436.3</v>
      </c>
      <c r="F171" s="156">
        <f t="shared" si="7"/>
        <v>7.9762294374740585E-4</v>
      </c>
      <c r="G171" s="156">
        <f t="shared" si="8"/>
        <v>0.9361282468234573</v>
      </c>
      <c r="H171" s="170" t="str">
        <f t="shared" si="6"/>
        <v>B</v>
      </c>
    </row>
    <row r="172" spans="1:8" x14ac:dyDescent="0.2">
      <c r="A172" s="183">
        <v>901966</v>
      </c>
      <c r="B172" s="106" t="s">
        <v>480</v>
      </c>
      <c r="C172" s="105" t="s">
        <v>1576</v>
      </c>
      <c r="D172" s="107">
        <v>25.04</v>
      </c>
      <c r="E172" s="128">
        <v>4305.38</v>
      </c>
      <c r="F172" s="156">
        <f t="shared" si="7"/>
        <v>7.7408423000049735E-4</v>
      </c>
      <c r="G172" s="156">
        <f t="shared" si="8"/>
        <v>0.93690233105345777</v>
      </c>
      <c r="H172" s="170" t="str">
        <f t="shared" si="6"/>
        <v>B</v>
      </c>
    </row>
    <row r="173" spans="1:8" ht="27" x14ac:dyDescent="0.2">
      <c r="A173" s="183">
        <v>901867</v>
      </c>
      <c r="B173" s="106" t="s">
        <v>1496</v>
      </c>
      <c r="C173" s="105" t="s">
        <v>1</v>
      </c>
      <c r="D173" s="107">
        <v>1</v>
      </c>
      <c r="E173" s="128">
        <v>4280.13</v>
      </c>
      <c r="F173" s="156">
        <f t="shared" si="7"/>
        <v>7.6954441544115234E-4</v>
      </c>
      <c r="G173" s="156">
        <f t="shared" si="8"/>
        <v>0.93767187546889896</v>
      </c>
      <c r="H173" s="170" t="str">
        <f t="shared" si="6"/>
        <v>B</v>
      </c>
    </row>
    <row r="174" spans="1:8" x14ac:dyDescent="0.2">
      <c r="A174" s="183">
        <v>901866</v>
      </c>
      <c r="B174" s="106" t="s">
        <v>1497</v>
      </c>
      <c r="C174" s="105" t="s">
        <v>1</v>
      </c>
      <c r="D174" s="107">
        <v>1</v>
      </c>
      <c r="E174" s="128">
        <v>4196.95</v>
      </c>
      <c r="F174" s="156">
        <f t="shared" si="7"/>
        <v>7.5458909761753597E-4</v>
      </c>
      <c r="G174" s="156">
        <f t="shared" si="8"/>
        <v>0.93842646456651646</v>
      </c>
      <c r="H174" s="170" t="str">
        <f t="shared" si="6"/>
        <v>B</v>
      </c>
    </row>
    <row r="175" spans="1:8" x14ac:dyDescent="0.2">
      <c r="A175" s="183">
        <v>901853</v>
      </c>
      <c r="B175" s="106" t="s">
        <v>1498</v>
      </c>
      <c r="C175" s="105" t="s">
        <v>1</v>
      </c>
      <c r="D175" s="107">
        <v>340</v>
      </c>
      <c r="E175" s="128">
        <v>4192.2</v>
      </c>
      <c r="F175" s="156">
        <f t="shared" si="7"/>
        <v>7.537350730964711E-4</v>
      </c>
      <c r="G175" s="156">
        <f t="shared" si="8"/>
        <v>0.93918019963961297</v>
      </c>
      <c r="H175" s="170" t="str">
        <f t="shared" si="6"/>
        <v>B</v>
      </c>
    </row>
    <row r="176" spans="1:8" ht="27" x14ac:dyDescent="0.2">
      <c r="A176" s="183">
        <v>96544</v>
      </c>
      <c r="B176" s="106" t="s">
        <v>265</v>
      </c>
      <c r="C176" s="105" t="s">
        <v>19</v>
      </c>
      <c r="D176" s="107">
        <v>247.3</v>
      </c>
      <c r="E176" s="128">
        <v>4043.36</v>
      </c>
      <c r="F176" s="156">
        <f t="shared" si="7"/>
        <v>7.2697443947219781E-4</v>
      </c>
      <c r="G176" s="156">
        <f t="shared" si="8"/>
        <v>0.93990717407908519</v>
      </c>
      <c r="H176" s="170" t="str">
        <f t="shared" si="6"/>
        <v>B</v>
      </c>
    </row>
    <row r="177" spans="1:8" x14ac:dyDescent="0.2">
      <c r="A177" s="183">
        <v>901850</v>
      </c>
      <c r="B177" s="106" t="s">
        <v>1499</v>
      </c>
      <c r="C177" s="105" t="s">
        <v>10</v>
      </c>
      <c r="D177" s="107">
        <v>154</v>
      </c>
      <c r="E177" s="128">
        <v>4034.8</v>
      </c>
      <c r="F177" s="156">
        <f t="shared" si="7"/>
        <v>7.2543539738792082E-4</v>
      </c>
      <c r="G177" s="156">
        <f t="shared" si="8"/>
        <v>0.94063260947647309</v>
      </c>
      <c r="H177" s="170" t="str">
        <f t="shared" si="6"/>
        <v>B</v>
      </c>
    </row>
    <row r="178" spans="1:8" x14ac:dyDescent="0.2">
      <c r="A178" s="183">
        <v>231084</v>
      </c>
      <c r="B178" s="106" t="s">
        <v>852</v>
      </c>
      <c r="C178" s="105" t="s">
        <v>836</v>
      </c>
      <c r="D178" s="107">
        <v>15</v>
      </c>
      <c r="E178" s="128">
        <v>3959.7</v>
      </c>
      <c r="F178" s="156">
        <f t="shared" si="7"/>
        <v>7.1193282022329486E-4</v>
      </c>
      <c r="G178" s="156">
        <f t="shared" si="8"/>
        <v>0.9413445422966964</v>
      </c>
      <c r="H178" s="170" t="str">
        <f t="shared" si="6"/>
        <v>B</v>
      </c>
    </row>
    <row r="179" spans="1:8" x14ac:dyDescent="0.2">
      <c r="A179" s="183">
        <v>901774</v>
      </c>
      <c r="B179" s="106" t="s">
        <v>1500</v>
      </c>
      <c r="C179" s="105" t="s">
        <v>1574</v>
      </c>
      <c r="D179" s="107">
        <v>5.38</v>
      </c>
      <c r="E179" s="128">
        <v>3943.97</v>
      </c>
      <c r="F179" s="156">
        <f t="shared" si="7"/>
        <v>7.0910465059879988E-4</v>
      </c>
      <c r="G179" s="156">
        <f t="shared" si="8"/>
        <v>0.94205364694729521</v>
      </c>
      <c r="H179" s="170" t="str">
        <f t="shared" si="6"/>
        <v>B</v>
      </c>
    </row>
    <row r="180" spans="1:8" ht="40.5" x14ac:dyDescent="0.2">
      <c r="A180" s="183">
        <v>101880</v>
      </c>
      <c r="B180" s="106" t="s">
        <v>758</v>
      </c>
      <c r="C180" s="105" t="s">
        <v>1</v>
      </c>
      <c r="D180" s="107">
        <v>6</v>
      </c>
      <c r="E180" s="128">
        <v>3928.62</v>
      </c>
      <c r="F180" s="156">
        <f t="shared" si="7"/>
        <v>7.0634480293599029E-4</v>
      </c>
      <c r="G180" s="156">
        <f t="shared" si="8"/>
        <v>0.94275999175023117</v>
      </c>
      <c r="H180" s="170" t="str">
        <f t="shared" si="6"/>
        <v>B</v>
      </c>
    </row>
    <row r="181" spans="1:8" x14ac:dyDescent="0.2">
      <c r="A181" s="183">
        <v>170744</v>
      </c>
      <c r="B181" s="106" t="s">
        <v>854</v>
      </c>
      <c r="C181" s="105" t="s">
        <v>10</v>
      </c>
      <c r="D181" s="107">
        <v>375</v>
      </c>
      <c r="E181" s="128">
        <v>3870</v>
      </c>
      <c r="F181" s="156">
        <f t="shared" si="7"/>
        <v>6.9580524137286947E-4</v>
      </c>
      <c r="G181" s="156">
        <f t="shared" si="8"/>
        <v>0.94345579699160409</v>
      </c>
      <c r="H181" s="170" t="str">
        <f t="shared" si="6"/>
        <v>B</v>
      </c>
    </row>
    <row r="182" spans="1:8" x14ac:dyDescent="0.2">
      <c r="A182" s="183">
        <v>901816</v>
      </c>
      <c r="B182" s="106" t="s">
        <v>737</v>
      </c>
      <c r="C182" s="105" t="s">
        <v>1</v>
      </c>
      <c r="D182" s="107">
        <v>1</v>
      </c>
      <c r="E182" s="128">
        <v>3852.71</v>
      </c>
      <c r="F182" s="156">
        <f t="shared" si="7"/>
        <v>6.9269659211619323E-4</v>
      </c>
      <c r="G182" s="156">
        <f t="shared" si="8"/>
        <v>0.94414849358372033</v>
      </c>
      <c r="H182" s="170" t="str">
        <f t="shared" si="6"/>
        <v>B</v>
      </c>
    </row>
    <row r="183" spans="1:8" ht="27" x14ac:dyDescent="0.2">
      <c r="A183" s="183">
        <v>86915</v>
      </c>
      <c r="B183" s="106" t="s">
        <v>1501</v>
      </c>
      <c r="C183" s="105" t="s">
        <v>1</v>
      </c>
      <c r="D183" s="107">
        <v>34</v>
      </c>
      <c r="E183" s="128">
        <v>3841.66</v>
      </c>
      <c r="F183" s="156">
        <f t="shared" si="7"/>
        <v>6.9070986138824227E-4</v>
      </c>
      <c r="G183" s="156">
        <f t="shared" si="8"/>
        <v>0.94483920344510852</v>
      </c>
      <c r="H183" s="170" t="str">
        <f t="shared" si="6"/>
        <v>B</v>
      </c>
    </row>
    <row r="184" spans="1:8" x14ac:dyDescent="0.2">
      <c r="A184" s="183">
        <v>95241</v>
      </c>
      <c r="B184" s="106" t="s">
        <v>232</v>
      </c>
      <c r="C184" s="105" t="s">
        <v>198</v>
      </c>
      <c r="D184" s="107">
        <v>96.79</v>
      </c>
      <c r="E184" s="128">
        <v>3799.01</v>
      </c>
      <c r="F184" s="156">
        <f t="shared" si="7"/>
        <v>6.8304162016225966E-4</v>
      </c>
      <c r="G184" s="156">
        <f t="shared" si="8"/>
        <v>0.94552224506527083</v>
      </c>
      <c r="H184" s="170" t="str">
        <f t="shared" si="6"/>
        <v>B</v>
      </c>
    </row>
    <row r="185" spans="1:8" ht="27" x14ac:dyDescent="0.2">
      <c r="A185" s="183">
        <v>98302</v>
      </c>
      <c r="B185" s="106" t="s">
        <v>870</v>
      </c>
      <c r="C185" s="105" t="s">
        <v>1</v>
      </c>
      <c r="D185" s="107">
        <v>3</v>
      </c>
      <c r="E185" s="128">
        <v>3753.27</v>
      </c>
      <c r="F185" s="156">
        <f t="shared" si="7"/>
        <v>6.7481781351099476E-4</v>
      </c>
      <c r="G185" s="156">
        <f t="shared" si="8"/>
        <v>0.9461970628787818</v>
      </c>
      <c r="H185" s="170" t="str">
        <f t="shared" si="6"/>
        <v>B</v>
      </c>
    </row>
    <row r="186" spans="1:8" ht="27" x14ac:dyDescent="0.2">
      <c r="A186" s="183">
        <v>93201</v>
      </c>
      <c r="B186" s="106" t="s">
        <v>324</v>
      </c>
      <c r="C186" s="105" t="s">
        <v>10</v>
      </c>
      <c r="D186" s="107">
        <v>522.55999999999995</v>
      </c>
      <c r="E186" s="128">
        <v>3684.05</v>
      </c>
      <c r="F186" s="156">
        <f t="shared" si="7"/>
        <v>6.6237242880612911E-4</v>
      </c>
      <c r="G186" s="156">
        <f t="shared" si="8"/>
        <v>0.94685943530758798</v>
      </c>
      <c r="H186" s="170" t="str">
        <f t="shared" si="6"/>
        <v>B</v>
      </c>
    </row>
    <row r="187" spans="1:8" x14ac:dyDescent="0.2">
      <c r="A187" s="183">
        <v>901826</v>
      </c>
      <c r="B187" s="106" t="s">
        <v>1502</v>
      </c>
      <c r="C187" s="105" t="s">
        <v>16</v>
      </c>
      <c r="D187" s="107">
        <v>80</v>
      </c>
      <c r="E187" s="128">
        <v>3624.8</v>
      </c>
      <c r="F187" s="156">
        <f t="shared" si="7"/>
        <v>6.5171959662231973E-4</v>
      </c>
      <c r="G187" s="156">
        <f t="shared" si="8"/>
        <v>0.94751115490421034</v>
      </c>
      <c r="H187" s="170" t="str">
        <f t="shared" si="6"/>
        <v>B</v>
      </c>
    </row>
    <row r="188" spans="1:8" ht="40.5" x14ac:dyDescent="0.2">
      <c r="A188" s="183">
        <v>901825</v>
      </c>
      <c r="B188" s="106" t="s">
        <v>1503</v>
      </c>
      <c r="C188" s="105" t="s">
        <v>1</v>
      </c>
      <c r="D188" s="107">
        <v>1</v>
      </c>
      <c r="E188" s="128">
        <v>3613.97</v>
      </c>
      <c r="F188" s="156">
        <f t="shared" si="7"/>
        <v>6.497724207142917E-4</v>
      </c>
      <c r="G188" s="156">
        <f t="shared" si="8"/>
        <v>0.94816092732492463</v>
      </c>
      <c r="H188" s="170" t="str">
        <f t="shared" si="6"/>
        <v>B</v>
      </c>
    </row>
    <row r="189" spans="1:8" x14ac:dyDescent="0.2">
      <c r="A189" s="183">
        <v>901859</v>
      </c>
      <c r="B189" s="106" t="s">
        <v>1504</v>
      </c>
      <c r="C189" s="105" t="s">
        <v>10</v>
      </c>
      <c r="D189" s="107">
        <v>28.42</v>
      </c>
      <c r="E189" s="128">
        <v>3569.84</v>
      </c>
      <c r="F189" s="156">
        <f t="shared" si="7"/>
        <v>6.4183808342700883E-4</v>
      </c>
      <c r="G189" s="156">
        <f t="shared" si="8"/>
        <v>0.94880276540835162</v>
      </c>
      <c r="H189" s="170" t="str">
        <f t="shared" si="6"/>
        <v>B</v>
      </c>
    </row>
    <row r="190" spans="1:8" ht="40.5" x14ac:dyDescent="0.2">
      <c r="A190" s="183">
        <v>97669</v>
      </c>
      <c r="B190" s="106" t="s">
        <v>782</v>
      </c>
      <c r="C190" s="105" t="s">
        <v>10</v>
      </c>
      <c r="D190" s="107">
        <v>180</v>
      </c>
      <c r="E190" s="128">
        <v>3547.8</v>
      </c>
      <c r="F190" s="156">
        <f t="shared" si="7"/>
        <v>6.3787540964926773E-4</v>
      </c>
      <c r="G190" s="156">
        <f t="shared" si="8"/>
        <v>0.94944064081800084</v>
      </c>
      <c r="H190" s="170" t="str">
        <f t="shared" si="6"/>
        <v>B</v>
      </c>
    </row>
    <row r="191" spans="1:8" ht="27" x14ac:dyDescent="0.2">
      <c r="A191" s="183">
        <v>901855</v>
      </c>
      <c r="B191" s="106" t="s">
        <v>1505</v>
      </c>
      <c r="C191" s="105" t="s">
        <v>10</v>
      </c>
      <c r="D191" s="107">
        <v>14.6</v>
      </c>
      <c r="E191" s="128">
        <v>3419.61</v>
      </c>
      <c r="F191" s="156">
        <f t="shared" si="7"/>
        <v>6.1482753525867655E-4</v>
      </c>
      <c r="G191" s="156">
        <f t="shared" si="8"/>
        <v>0.95005546835325949</v>
      </c>
      <c r="H191" s="170" t="str">
        <f t="shared" si="6"/>
        <v>C</v>
      </c>
    </row>
    <row r="192" spans="1:8" x14ac:dyDescent="0.2">
      <c r="A192" s="183">
        <v>901830</v>
      </c>
      <c r="B192" s="106" t="s">
        <v>798</v>
      </c>
      <c r="C192" s="105" t="s">
        <v>1</v>
      </c>
      <c r="D192" s="107">
        <v>350</v>
      </c>
      <c r="E192" s="128">
        <v>3381</v>
      </c>
      <c r="F192" s="156">
        <f t="shared" si="7"/>
        <v>6.0788566436218903E-4</v>
      </c>
      <c r="G192" s="156">
        <f t="shared" si="8"/>
        <v>0.9506633540176217</v>
      </c>
      <c r="H192" s="170" t="str">
        <f t="shared" si="6"/>
        <v>C</v>
      </c>
    </row>
    <row r="193" spans="1:8" ht="27" x14ac:dyDescent="0.2">
      <c r="A193" s="183">
        <v>86901</v>
      </c>
      <c r="B193" s="106" t="s">
        <v>635</v>
      </c>
      <c r="C193" s="105" t="s">
        <v>1</v>
      </c>
      <c r="D193" s="107">
        <v>22</v>
      </c>
      <c r="E193" s="128">
        <v>3345.1</v>
      </c>
      <c r="F193" s="156">
        <f t="shared" si="7"/>
        <v>6.0143103692929852E-4</v>
      </c>
      <c r="G193" s="156">
        <f t="shared" si="8"/>
        <v>0.95126478505455103</v>
      </c>
      <c r="H193" s="170" t="str">
        <f t="shared" si="6"/>
        <v>C</v>
      </c>
    </row>
    <row r="194" spans="1:8" x14ac:dyDescent="0.2">
      <c r="A194" s="183">
        <v>98504</v>
      </c>
      <c r="B194" s="106" t="s">
        <v>479</v>
      </c>
      <c r="C194" s="105" t="s">
        <v>198</v>
      </c>
      <c r="D194" s="107">
        <v>245.01</v>
      </c>
      <c r="E194" s="128">
        <v>3334.59</v>
      </c>
      <c r="F194" s="156">
        <f t="shared" si="7"/>
        <v>5.9954139530479507E-4</v>
      </c>
      <c r="G194" s="156">
        <f t="shared" si="8"/>
        <v>0.95186432644985586</v>
      </c>
      <c r="H194" s="170" t="str">
        <f t="shared" si="6"/>
        <v>C</v>
      </c>
    </row>
    <row r="195" spans="1:8" ht="27" x14ac:dyDescent="0.2">
      <c r="A195" s="183">
        <v>901872</v>
      </c>
      <c r="B195" s="106" t="s">
        <v>1506</v>
      </c>
      <c r="C195" s="105" t="s">
        <v>1</v>
      </c>
      <c r="D195" s="107">
        <v>53</v>
      </c>
      <c r="E195" s="128">
        <v>3133.89</v>
      </c>
      <c r="F195" s="156">
        <f t="shared" si="7"/>
        <v>5.634566118568531E-4</v>
      </c>
      <c r="G195" s="156">
        <f t="shared" si="8"/>
        <v>0.95242778306171272</v>
      </c>
      <c r="H195" s="170" t="str">
        <f t="shared" si="6"/>
        <v>C</v>
      </c>
    </row>
    <row r="196" spans="1:8" x14ac:dyDescent="0.2">
      <c r="A196" s="183">
        <v>100868</v>
      </c>
      <c r="B196" s="106" t="s">
        <v>671</v>
      </c>
      <c r="C196" s="105" t="s">
        <v>1</v>
      </c>
      <c r="D196" s="107">
        <v>8</v>
      </c>
      <c r="E196" s="128">
        <v>3090.96</v>
      </c>
      <c r="F196" s="156">
        <f t="shared" si="7"/>
        <v>5.5573802813278675E-4</v>
      </c>
      <c r="G196" s="156">
        <f t="shared" si="8"/>
        <v>0.95298352108984552</v>
      </c>
      <c r="H196" s="170" t="str">
        <f t="shared" si="6"/>
        <v>C</v>
      </c>
    </row>
    <row r="197" spans="1:8" x14ac:dyDescent="0.2">
      <c r="A197" s="183">
        <v>901831</v>
      </c>
      <c r="B197" s="106" t="s">
        <v>799</v>
      </c>
      <c r="C197" s="105" t="s">
        <v>1</v>
      </c>
      <c r="D197" s="107">
        <v>220</v>
      </c>
      <c r="E197" s="128">
        <v>3084.4</v>
      </c>
      <c r="F197" s="156">
        <f t="shared" si="7"/>
        <v>5.5455857532053711E-4</v>
      </c>
      <c r="G197" s="156">
        <f t="shared" si="8"/>
        <v>0.95353807966516602</v>
      </c>
      <c r="H197" s="170" t="str">
        <f t="shared" si="6"/>
        <v>C</v>
      </c>
    </row>
    <row r="198" spans="1:8" ht="27" x14ac:dyDescent="0.2">
      <c r="A198" s="183">
        <v>95471</v>
      </c>
      <c r="B198" s="106" t="s">
        <v>633</v>
      </c>
      <c r="C198" s="105" t="s">
        <v>1</v>
      </c>
      <c r="D198" s="107">
        <v>4</v>
      </c>
      <c r="E198" s="128">
        <v>3074.72</v>
      </c>
      <c r="F198" s="156">
        <f t="shared" si="7"/>
        <v>5.5281816324392484E-4</v>
      </c>
      <c r="G198" s="156">
        <f t="shared" si="8"/>
        <v>0.95409089782840995</v>
      </c>
      <c r="H198" s="170" t="str">
        <f t="shared" si="6"/>
        <v>C</v>
      </c>
    </row>
    <row r="199" spans="1:8" x14ac:dyDescent="0.2">
      <c r="A199" s="183">
        <v>901871</v>
      </c>
      <c r="B199" s="106" t="s">
        <v>1507</v>
      </c>
      <c r="C199" s="105" t="s">
        <v>1</v>
      </c>
      <c r="D199" s="107">
        <v>39</v>
      </c>
      <c r="E199" s="128">
        <v>3013.53</v>
      </c>
      <c r="F199" s="156">
        <f t="shared" si="7"/>
        <v>5.4181652946624892E-4</v>
      </c>
      <c r="G199" s="156">
        <f t="shared" si="8"/>
        <v>0.95463271435787622</v>
      </c>
      <c r="H199" s="170" t="str">
        <f t="shared" si="6"/>
        <v>C</v>
      </c>
    </row>
    <row r="200" spans="1:8" x14ac:dyDescent="0.2">
      <c r="A200" s="183">
        <v>181475</v>
      </c>
      <c r="B200" s="106" t="s">
        <v>955</v>
      </c>
      <c r="C200" s="105" t="s">
        <v>1</v>
      </c>
      <c r="D200" s="107">
        <v>1</v>
      </c>
      <c r="E200" s="128">
        <v>3008.01</v>
      </c>
      <c r="F200" s="156">
        <f t="shared" si="7"/>
        <v>5.4082406307545347E-4</v>
      </c>
      <c r="G200" s="156">
        <f t="shared" si="8"/>
        <v>0.95517353842095165</v>
      </c>
      <c r="H200" s="170" t="str">
        <f t="shared" si="6"/>
        <v>C</v>
      </c>
    </row>
    <row r="201" spans="1:8" ht="40.5" x14ac:dyDescent="0.2">
      <c r="A201" s="183">
        <v>92764</v>
      </c>
      <c r="B201" s="106" t="s">
        <v>282</v>
      </c>
      <c r="C201" s="105" t="s">
        <v>19</v>
      </c>
      <c r="D201" s="107">
        <v>316</v>
      </c>
      <c r="E201" s="128">
        <v>3002</v>
      </c>
      <c r="F201" s="156">
        <f t="shared" si="7"/>
        <v>5.3974349731301138E-4</v>
      </c>
      <c r="G201" s="156">
        <f t="shared" si="8"/>
        <v>0.95571328191826466</v>
      </c>
      <c r="H201" s="170" t="str">
        <f t="shared" si="6"/>
        <v>C</v>
      </c>
    </row>
    <row r="202" spans="1:8" x14ac:dyDescent="0.2">
      <c r="A202" s="183">
        <v>901869</v>
      </c>
      <c r="B202" s="106" t="s">
        <v>1079</v>
      </c>
      <c r="C202" s="105" t="s">
        <v>1</v>
      </c>
      <c r="D202" s="107">
        <v>20</v>
      </c>
      <c r="E202" s="128">
        <v>2906.4</v>
      </c>
      <c r="F202" s="156">
        <f t="shared" si="7"/>
        <v>5.2255513011010537E-4</v>
      </c>
      <c r="G202" s="156">
        <f t="shared" si="8"/>
        <v>0.95623583704837478</v>
      </c>
      <c r="H202" s="170" t="str">
        <f t="shared" si="6"/>
        <v>C</v>
      </c>
    </row>
    <row r="203" spans="1:8" x14ac:dyDescent="0.2">
      <c r="A203" s="183">
        <v>170078</v>
      </c>
      <c r="B203" s="106" t="s">
        <v>783</v>
      </c>
      <c r="C203" s="105" t="s">
        <v>10</v>
      </c>
      <c r="D203" s="107">
        <v>170</v>
      </c>
      <c r="E203" s="128">
        <v>2903.6</v>
      </c>
      <c r="F203" s="156">
        <f t="shared" si="7"/>
        <v>5.2205170512926709E-4</v>
      </c>
      <c r="G203" s="156">
        <f t="shared" si="8"/>
        <v>0.95675788875350409</v>
      </c>
      <c r="H203" s="170" t="str">
        <f t="shared" si="6"/>
        <v>C</v>
      </c>
    </row>
    <row r="204" spans="1:8" ht="27" x14ac:dyDescent="0.2">
      <c r="A204" s="183">
        <v>92678</v>
      </c>
      <c r="B204" s="106" t="s">
        <v>719</v>
      </c>
      <c r="C204" s="105" t="s">
        <v>1</v>
      </c>
      <c r="D204" s="107">
        <v>24</v>
      </c>
      <c r="E204" s="128">
        <v>2876.4</v>
      </c>
      <c r="F204" s="156">
        <f t="shared" si="7"/>
        <v>5.1716129102969549E-4</v>
      </c>
      <c r="G204" s="156">
        <f t="shared" si="8"/>
        <v>0.95727505004453384</v>
      </c>
      <c r="H204" s="170" t="str">
        <f t="shared" si="6"/>
        <v>C</v>
      </c>
    </row>
    <row r="205" spans="1:8" ht="27" x14ac:dyDescent="0.2">
      <c r="A205" s="183">
        <v>901864</v>
      </c>
      <c r="B205" s="106" t="s">
        <v>1508</v>
      </c>
      <c r="C205" s="105" t="s">
        <v>1</v>
      </c>
      <c r="D205" s="107">
        <v>2</v>
      </c>
      <c r="E205" s="128">
        <v>2831.1</v>
      </c>
      <c r="F205" s="156">
        <f t="shared" si="7"/>
        <v>5.0901659401827667E-4</v>
      </c>
      <c r="G205" s="156">
        <f t="shared" si="8"/>
        <v>0.95778406663855209</v>
      </c>
      <c r="H205" s="170" t="str">
        <f t="shared" si="6"/>
        <v>C</v>
      </c>
    </row>
    <row r="206" spans="1:8" ht="40.5" x14ac:dyDescent="0.2">
      <c r="A206" s="183">
        <v>101881</v>
      </c>
      <c r="B206" s="106" t="s">
        <v>759</v>
      </c>
      <c r="C206" s="105" t="s">
        <v>1</v>
      </c>
      <c r="D206" s="107">
        <v>3</v>
      </c>
      <c r="E206" s="128">
        <v>2815.65</v>
      </c>
      <c r="F206" s="156">
        <f t="shared" si="7"/>
        <v>5.0623876689186555E-4</v>
      </c>
      <c r="G206" s="156">
        <f t="shared" si="8"/>
        <v>0.95829030540544391</v>
      </c>
      <c r="H206" s="170" t="str">
        <f t="shared" si="6"/>
        <v>C</v>
      </c>
    </row>
    <row r="207" spans="1:8" x14ac:dyDescent="0.2">
      <c r="A207" s="183">
        <v>901854</v>
      </c>
      <c r="B207" s="106" t="s">
        <v>936</v>
      </c>
      <c r="C207" s="105" t="s">
        <v>1574</v>
      </c>
      <c r="D207" s="107">
        <v>18.55</v>
      </c>
      <c r="E207" s="128">
        <v>2807.36</v>
      </c>
      <c r="F207" s="156">
        <f t="shared" si="7"/>
        <v>5.0474826935931237E-4</v>
      </c>
      <c r="G207" s="156">
        <f t="shared" si="8"/>
        <v>0.95879505367480322</v>
      </c>
      <c r="H207" s="170" t="str">
        <f t="shared" si="6"/>
        <v>C</v>
      </c>
    </row>
    <row r="208" spans="1:8" x14ac:dyDescent="0.2">
      <c r="A208" s="183">
        <v>190795</v>
      </c>
      <c r="B208" s="106" t="s">
        <v>669</v>
      </c>
      <c r="C208" s="105" t="s">
        <v>1</v>
      </c>
      <c r="D208" s="107">
        <v>23</v>
      </c>
      <c r="E208" s="128">
        <v>2767.82</v>
      </c>
      <c r="F208" s="156">
        <f t="shared" si="7"/>
        <v>4.9763918945133214E-4</v>
      </c>
      <c r="G208" s="156">
        <f t="shared" si="8"/>
        <v>0.95929269286425456</v>
      </c>
      <c r="H208" s="170" t="str">
        <f t="shared" si="6"/>
        <v>C</v>
      </c>
    </row>
    <row r="209" spans="1:8" x14ac:dyDescent="0.2">
      <c r="A209" s="183">
        <v>170309</v>
      </c>
      <c r="B209" s="106" t="s">
        <v>846</v>
      </c>
      <c r="C209" s="105" t="s">
        <v>836</v>
      </c>
      <c r="D209" s="107">
        <v>13</v>
      </c>
      <c r="E209" s="128">
        <v>2727.79</v>
      </c>
      <c r="F209" s="156">
        <f t="shared" si="7"/>
        <v>4.9044201017170528E-4</v>
      </c>
      <c r="G209" s="156">
        <f t="shared" si="8"/>
        <v>0.95978313487442624</v>
      </c>
      <c r="H209" s="170" t="str">
        <f t="shared" si="6"/>
        <v>C</v>
      </c>
    </row>
    <row r="210" spans="1:8" x14ac:dyDescent="0.2">
      <c r="A210" s="183">
        <v>901765</v>
      </c>
      <c r="B210" s="106" t="s">
        <v>1509</v>
      </c>
      <c r="C210" s="105" t="s">
        <v>1</v>
      </c>
      <c r="D210" s="107">
        <v>1</v>
      </c>
      <c r="E210" s="128">
        <v>2701.64</v>
      </c>
      <c r="F210" s="156">
        <f t="shared" si="7"/>
        <v>4.8574038043994801E-4</v>
      </c>
      <c r="G210" s="156">
        <f t="shared" si="8"/>
        <v>0.96026887525486615</v>
      </c>
      <c r="H210" s="170" t="str">
        <f t="shared" si="6"/>
        <v>C</v>
      </c>
    </row>
    <row r="211" spans="1:8" x14ac:dyDescent="0.2">
      <c r="A211" s="183">
        <v>901788</v>
      </c>
      <c r="B211" s="106" t="s">
        <v>557</v>
      </c>
      <c r="C211" s="105" t="s">
        <v>1</v>
      </c>
      <c r="D211" s="107">
        <v>22</v>
      </c>
      <c r="E211" s="128">
        <v>2547.6</v>
      </c>
      <c r="F211" s="156">
        <f t="shared" si="7"/>
        <v>4.5804481470840367E-4</v>
      </c>
      <c r="G211" s="156">
        <f t="shared" si="8"/>
        <v>0.96072692006957461</v>
      </c>
      <c r="H211" s="170" t="str">
        <f t="shared" ref="H211:H274" si="9">IF(G211&lt;=$K$17,"A",IF(G211&lt;=$K$18,"B","C"))</f>
        <v>C</v>
      </c>
    </row>
    <row r="212" spans="1:8" x14ac:dyDescent="0.2">
      <c r="A212" s="183">
        <v>99811</v>
      </c>
      <c r="B212" s="106" t="s">
        <v>1099</v>
      </c>
      <c r="C212" s="105" t="s">
        <v>198</v>
      </c>
      <c r="D212" s="107">
        <v>779.53</v>
      </c>
      <c r="E212" s="128">
        <v>2533.4699999999998</v>
      </c>
      <c r="F212" s="156">
        <f t="shared" ref="F212:F275" si="10">E212/$F$14</f>
        <v>4.5550431650153057E-4</v>
      </c>
      <c r="G212" s="156">
        <f t="shared" ref="G212:G275" si="11">F212+G211</f>
        <v>0.96118242438607615</v>
      </c>
      <c r="H212" s="170" t="str">
        <f t="shared" si="9"/>
        <v>C</v>
      </c>
    </row>
    <row r="213" spans="1:8" ht="27" x14ac:dyDescent="0.2">
      <c r="A213" s="183">
        <v>102219</v>
      </c>
      <c r="B213" s="106" t="s">
        <v>488</v>
      </c>
      <c r="C213" s="105" t="s">
        <v>198</v>
      </c>
      <c r="D213" s="107">
        <v>157.02000000000001</v>
      </c>
      <c r="E213" s="128">
        <v>2488.77</v>
      </c>
      <c r="F213" s="156">
        <f t="shared" si="10"/>
        <v>4.4746749627171996E-4</v>
      </c>
      <c r="G213" s="156">
        <f t="shared" si="11"/>
        <v>0.96162989188234782</v>
      </c>
      <c r="H213" s="170" t="str">
        <f t="shared" si="9"/>
        <v>C</v>
      </c>
    </row>
    <row r="214" spans="1:8" x14ac:dyDescent="0.2">
      <c r="A214" s="183">
        <v>901847</v>
      </c>
      <c r="B214" s="106" t="s">
        <v>1510</v>
      </c>
      <c r="C214" s="105" t="s">
        <v>1</v>
      </c>
      <c r="D214" s="107">
        <v>5</v>
      </c>
      <c r="E214" s="128">
        <v>2448.85</v>
      </c>
      <c r="F214" s="156">
        <f t="shared" si="10"/>
        <v>4.4029009440205456E-4</v>
      </c>
      <c r="G214" s="156">
        <f t="shared" si="11"/>
        <v>0.96207018197674987</v>
      </c>
      <c r="H214" s="170" t="str">
        <f t="shared" si="9"/>
        <v>C</v>
      </c>
    </row>
    <row r="215" spans="1:8" x14ac:dyDescent="0.2">
      <c r="A215" s="183">
        <v>901449</v>
      </c>
      <c r="B215" s="106" t="s">
        <v>1511</v>
      </c>
      <c r="C215" s="105" t="s">
        <v>1</v>
      </c>
      <c r="D215" s="107">
        <v>1</v>
      </c>
      <c r="E215" s="128">
        <v>2417.63</v>
      </c>
      <c r="F215" s="156">
        <f t="shared" si="10"/>
        <v>4.3467690586570813E-4</v>
      </c>
      <c r="G215" s="156">
        <f t="shared" si="11"/>
        <v>0.96250485888261561</v>
      </c>
      <c r="H215" s="170" t="str">
        <f t="shared" si="9"/>
        <v>C</v>
      </c>
    </row>
    <row r="216" spans="1:8" x14ac:dyDescent="0.2">
      <c r="A216" s="183">
        <v>171034</v>
      </c>
      <c r="B216" s="106" t="s">
        <v>801</v>
      </c>
      <c r="C216" s="105" t="s">
        <v>1</v>
      </c>
      <c r="D216" s="107">
        <v>28</v>
      </c>
      <c r="E216" s="128">
        <v>2417.52</v>
      </c>
      <c r="F216" s="156">
        <f t="shared" si="10"/>
        <v>4.3465712845574661E-4</v>
      </c>
      <c r="G216" s="156">
        <f t="shared" si="11"/>
        <v>0.96293951601107131</v>
      </c>
      <c r="H216" s="170" t="str">
        <f t="shared" si="9"/>
        <v>C</v>
      </c>
    </row>
    <row r="217" spans="1:8" x14ac:dyDescent="0.2">
      <c r="A217" s="183">
        <v>170393</v>
      </c>
      <c r="B217" s="106" t="s">
        <v>765</v>
      </c>
      <c r="C217" s="105" t="s">
        <v>1</v>
      </c>
      <c r="D217" s="107">
        <v>10</v>
      </c>
      <c r="E217" s="128">
        <v>2408</v>
      </c>
      <c r="F217" s="156">
        <f t="shared" si="10"/>
        <v>4.3294548352089651E-4</v>
      </c>
      <c r="G217" s="156">
        <f t="shared" si="11"/>
        <v>0.96337246149459221</v>
      </c>
      <c r="H217" s="170" t="str">
        <f t="shared" si="9"/>
        <v>C</v>
      </c>
    </row>
    <row r="218" spans="1:8" x14ac:dyDescent="0.2">
      <c r="A218" s="183">
        <v>96971</v>
      </c>
      <c r="B218" s="106" t="s">
        <v>917</v>
      </c>
      <c r="C218" s="105" t="s">
        <v>10</v>
      </c>
      <c r="D218" s="107">
        <v>65</v>
      </c>
      <c r="E218" s="128">
        <v>2394.6</v>
      </c>
      <c r="F218" s="156">
        <f t="shared" si="10"/>
        <v>4.3053623539831344E-4</v>
      </c>
      <c r="G218" s="156">
        <f t="shared" si="11"/>
        <v>0.96380299772999056</v>
      </c>
      <c r="H218" s="170" t="str">
        <f t="shared" si="9"/>
        <v>C</v>
      </c>
    </row>
    <row r="219" spans="1:8" ht="27" x14ac:dyDescent="0.2">
      <c r="A219" s="183">
        <v>91993</v>
      </c>
      <c r="B219" s="106" t="s">
        <v>827</v>
      </c>
      <c r="C219" s="105" t="s">
        <v>1</v>
      </c>
      <c r="D219" s="107">
        <v>46</v>
      </c>
      <c r="E219" s="128">
        <v>2394.3000000000002</v>
      </c>
      <c r="F219" s="156">
        <f t="shared" si="10"/>
        <v>4.304822970075094E-4</v>
      </c>
      <c r="G219" s="156">
        <f t="shared" si="11"/>
        <v>0.96423348002699805</v>
      </c>
      <c r="H219" s="170" t="str">
        <f t="shared" si="9"/>
        <v>C</v>
      </c>
    </row>
    <row r="220" spans="1:8" x14ac:dyDescent="0.2">
      <c r="A220" s="183">
        <v>901796</v>
      </c>
      <c r="B220" s="106" t="s">
        <v>1512</v>
      </c>
      <c r="C220" s="105" t="s">
        <v>1</v>
      </c>
      <c r="D220" s="107">
        <v>11</v>
      </c>
      <c r="E220" s="128">
        <v>2382.38</v>
      </c>
      <c r="F220" s="156">
        <f t="shared" si="10"/>
        <v>4.2833914494622654E-4</v>
      </c>
      <c r="G220" s="156">
        <f t="shared" si="11"/>
        <v>0.96466181917194427</v>
      </c>
      <c r="H220" s="170" t="str">
        <f t="shared" si="9"/>
        <v>C</v>
      </c>
    </row>
    <row r="221" spans="1:8" x14ac:dyDescent="0.2">
      <c r="A221" s="183">
        <v>901846</v>
      </c>
      <c r="B221" s="106" t="s">
        <v>874</v>
      </c>
      <c r="C221" s="105" t="s">
        <v>1</v>
      </c>
      <c r="D221" s="107">
        <v>2</v>
      </c>
      <c r="E221" s="128">
        <v>2377.2399999999998</v>
      </c>
      <c r="F221" s="156">
        <f t="shared" si="10"/>
        <v>4.274150005171163E-4</v>
      </c>
      <c r="G221" s="156">
        <f t="shared" si="11"/>
        <v>0.9650892341724614</v>
      </c>
      <c r="H221" s="170" t="str">
        <f t="shared" si="9"/>
        <v>C</v>
      </c>
    </row>
    <row r="222" spans="1:8" ht="27" x14ac:dyDescent="0.2">
      <c r="A222" s="183">
        <v>102179</v>
      </c>
      <c r="B222" s="106" t="s">
        <v>389</v>
      </c>
      <c r="C222" s="105" t="s">
        <v>198</v>
      </c>
      <c r="D222" s="107">
        <v>5.38</v>
      </c>
      <c r="E222" s="128">
        <v>2339.7600000000002</v>
      </c>
      <c r="F222" s="156">
        <f t="shared" si="10"/>
        <v>4.2067629755932433E-4</v>
      </c>
      <c r="G222" s="156">
        <f t="shared" si="11"/>
        <v>0.96550991047002077</v>
      </c>
      <c r="H222" s="170" t="str">
        <f t="shared" si="9"/>
        <v>C</v>
      </c>
    </row>
    <row r="223" spans="1:8" ht="27" x14ac:dyDescent="0.2">
      <c r="A223" s="183">
        <v>95547</v>
      </c>
      <c r="B223" s="106" t="s">
        <v>665</v>
      </c>
      <c r="C223" s="105" t="s">
        <v>1</v>
      </c>
      <c r="D223" s="107">
        <v>27</v>
      </c>
      <c r="E223" s="128">
        <v>2316.87</v>
      </c>
      <c r="F223" s="156">
        <f t="shared" si="10"/>
        <v>4.1656079834097157E-4</v>
      </c>
      <c r="G223" s="156">
        <f t="shared" si="11"/>
        <v>0.96592647126836173</v>
      </c>
      <c r="H223" s="170" t="str">
        <f t="shared" si="9"/>
        <v>C</v>
      </c>
    </row>
    <row r="224" spans="1:8" x14ac:dyDescent="0.2">
      <c r="A224" s="183">
        <v>260188</v>
      </c>
      <c r="B224" s="106" t="s">
        <v>933</v>
      </c>
      <c r="C224" s="105" t="s">
        <v>16</v>
      </c>
      <c r="D224" s="107">
        <v>1</v>
      </c>
      <c r="E224" s="128">
        <v>2281.38</v>
      </c>
      <c r="F224" s="156">
        <f t="shared" si="10"/>
        <v>4.1017988670884675E-4</v>
      </c>
      <c r="G224" s="156">
        <f t="shared" si="11"/>
        <v>0.96633665115507061</v>
      </c>
      <c r="H224" s="170" t="str">
        <f t="shared" si="9"/>
        <v>C</v>
      </c>
    </row>
    <row r="225" spans="1:8" x14ac:dyDescent="0.2">
      <c r="A225" s="183">
        <v>86900</v>
      </c>
      <c r="B225" s="106" t="s">
        <v>639</v>
      </c>
      <c r="C225" s="105" t="s">
        <v>1</v>
      </c>
      <c r="D225" s="107">
        <v>10</v>
      </c>
      <c r="E225" s="128">
        <v>2279.4</v>
      </c>
      <c r="F225" s="156">
        <f t="shared" si="10"/>
        <v>4.0982389332953971E-4</v>
      </c>
      <c r="G225" s="156">
        <f t="shared" si="11"/>
        <v>0.96674647504840017</v>
      </c>
      <c r="H225" s="170" t="str">
        <f t="shared" si="9"/>
        <v>C</v>
      </c>
    </row>
    <row r="226" spans="1:8" ht="27" x14ac:dyDescent="0.2">
      <c r="A226" s="183">
        <v>104328</v>
      </c>
      <c r="B226" s="106" t="s">
        <v>565</v>
      </c>
      <c r="C226" s="105" t="s">
        <v>1</v>
      </c>
      <c r="D226" s="107">
        <v>29</v>
      </c>
      <c r="E226" s="128">
        <v>2267.8000000000002</v>
      </c>
      <c r="F226" s="156">
        <f t="shared" si="10"/>
        <v>4.0773827555178125E-4</v>
      </c>
      <c r="G226" s="156">
        <f t="shared" si="11"/>
        <v>0.96715421332395191</v>
      </c>
      <c r="H226" s="170" t="str">
        <f t="shared" si="9"/>
        <v>C</v>
      </c>
    </row>
    <row r="227" spans="1:8" x14ac:dyDescent="0.2">
      <c r="A227" s="183">
        <v>171409</v>
      </c>
      <c r="B227" s="106" t="s">
        <v>792</v>
      </c>
      <c r="C227" s="105" t="s">
        <v>1</v>
      </c>
      <c r="D227" s="107">
        <v>330</v>
      </c>
      <c r="E227" s="128">
        <v>2260.5</v>
      </c>
      <c r="F227" s="156">
        <f t="shared" si="10"/>
        <v>4.0642577470888149E-4</v>
      </c>
      <c r="G227" s="156">
        <f t="shared" si="11"/>
        <v>0.96756063909866075</v>
      </c>
      <c r="H227" s="170" t="str">
        <f t="shared" si="9"/>
        <v>C</v>
      </c>
    </row>
    <row r="228" spans="1:8" x14ac:dyDescent="0.2">
      <c r="A228" s="183">
        <v>901776</v>
      </c>
      <c r="B228" s="106" t="s">
        <v>411</v>
      </c>
      <c r="C228" s="105" t="s">
        <v>10</v>
      </c>
      <c r="D228" s="107">
        <v>14.3</v>
      </c>
      <c r="E228" s="128">
        <v>2240.52</v>
      </c>
      <c r="F228" s="156">
        <f t="shared" si="10"/>
        <v>4.0283347788132854E-4</v>
      </c>
      <c r="G228" s="156">
        <f t="shared" si="11"/>
        <v>0.96796347257654203</v>
      </c>
      <c r="H228" s="170" t="str">
        <f t="shared" si="9"/>
        <v>C</v>
      </c>
    </row>
    <row r="229" spans="1:8" x14ac:dyDescent="0.2">
      <c r="A229" s="183">
        <v>100867</v>
      </c>
      <c r="B229" s="106" t="s">
        <v>673</v>
      </c>
      <c r="C229" s="105" t="s">
        <v>1</v>
      </c>
      <c r="D229" s="107">
        <v>6</v>
      </c>
      <c r="E229" s="128">
        <v>2232.36</v>
      </c>
      <c r="F229" s="156">
        <f t="shared" si="10"/>
        <v>4.0136635365145708E-4</v>
      </c>
      <c r="G229" s="156">
        <f t="shared" si="11"/>
        <v>0.96836483893019354</v>
      </c>
      <c r="H229" s="170" t="str">
        <f t="shared" si="9"/>
        <v>C</v>
      </c>
    </row>
    <row r="230" spans="1:8" x14ac:dyDescent="0.2">
      <c r="A230" s="183">
        <v>901785</v>
      </c>
      <c r="B230" s="106" t="s">
        <v>1513</v>
      </c>
      <c r="C230" s="105" t="s">
        <v>10</v>
      </c>
      <c r="D230" s="107">
        <v>27.2</v>
      </c>
      <c r="E230" s="128">
        <v>2201.02</v>
      </c>
      <c r="F230" s="156">
        <f t="shared" si="10"/>
        <v>3.9573158975878892E-4</v>
      </c>
      <c r="G230" s="156">
        <f t="shared" si="11"/>
        <v>0.96876057051995235</v>
      </c>
      <c r="H230" s="170" t="str">
        <f t="shared" si="9"/>
        <v>C</v>
      </c>
    </row>
    <row r="231" spans="1:8" x14ac:dyDescent="0.2">
      <c r="A231" s="183">
        <v>89711</v>
      </c>
      <c r="B231" s="106" t="s">
        <v>592</v>
      </c>
      <c r="C231" s="105" t="s">
        <v>10</v>
      </c>
      <c r="D231" s="107">
        <v>107.7</v>
      </c>
      <c r="E231" s="128">
        <v>2200.31</v>
      </c>
      <c r="F231" s="156">
        <f t="shared" si="10"/>
        <v>3.956039355672192E-4</v>
      </c>
      <c r="G231" s="156">
        <f t="shared" si="11"/>
        <v>0.9691561744555196</v>
      </c>
      <c r="H231" s="170" t="str">
        <f t="shared" si="9"/>
        <v>C</v>
      </c>
    </row>
    <row r="232" spans="1:8" x14ac:dyDescent="0.2">
      <c r="A232" s="183">
        <v>96619</v>
      </c>
      <c r="B232" s="106" t="s">
        <v>232</v>
      </c>
      <c r="C232" s="105" t="s">
        <v>198</v>
      </c>
      <c r="D232" s="107">
        <v>54.26</v>
      </c>
      <c r="E232" s="128">
        <v>2193.19</v>
      </c>
      <c r="F232" s="156">
        <f t="shared" si="10"/>
        <v>3.9432379775880197E-4</v>
      </c>
      <c r="G232" s="156">
        <f t="shared" si="11"/>
        <v>0.96955049825327844</v>
      </c>
      <c r="H232" s="170" t="str">
        <f t="shared" si="9"/>
        <v>C</v>
      </c>
    </row>
    <row r="233" spans="1:8" x14ac:dyDescent="0.2">
      <c r="A233" s="183">
        <v>901791</v>
      </c>
      <c r="B233" s="106" t="s">
        <v>1514</v>
      </c>
      <c r="C233" s="105" t="s">
        <v>1</v>
      </c>
      <c r="D233" s="107">
        <v>36</v>
      </c>
      <c r="E233" s="128">
        <v>2137.3200000000002</v>
      </c>
      <c r="F233" s="156">
        <f t="shared" si="10"/>
        <v>3.8427867144471872E-4</v>
      </c>
      <c r="G233" s="156">
        <f t="shared" si="11"/>
        <v>0.96993477692472319</v>
      </c>
      <c r="H233" s="170" t="str">
        <f t="shared" si="9"/>
        <v>C</v>
      </c>
    </row>
    <row r="234" spans="1:8" x14ac:dyDescent="0.2">
      <c r="A234" s="183">
        <v>180414</v>
      </c>
      <c r="B234" s="106" t="s">
        <v>785</v>
      </c>
      <c r="C234" s="105" t="s">
        <v>1</v>
      </c>
      <c r="D234" s="107">
        <v>8</v>
      </c>
      <c r="E234" s="128">
        <v>2134.2399999999998</v>
      </c>
      <c r="F234" s="156">
        <f t="shared" si="10"/>
        <v>3.8372490396579659E-4</v>
      </c>
      <c r="G234" s="156">
        <f t="shared" si="11"/>
        <v>0.97031850182868895</v>
      </c>
      <c r="H234" s="170" t="str">
        <f t="shared" si="9"/>
        <v>C</v>
      </c>
    </row>
    <row r="235" spans="1:8" x14ac:dyDescent="0.2">
      <c r="A235" s="183">
        <v>86906</v>
      </c>
      <c r="B235" s="106" t="s">
        <v>659</v>
      </c>
      <c r="C235" s="105" t="s">
        <v>1</v>
      </c>
      <c r="D235" s="107">
        <v>36</v>
      </c>
      <c r="E235" s="128">
        <v>2133</v>
      </c>
      <c r="F235" s="156">
        <f t="shared" si="10"/>
        <v>3.8350195861713967E-4</v>
      </c>
      <c r="G235" s="156">
        <f t="shared" si="11"/>
        <v>0.97070200378730609</v>
      </c>
      <c r="H235" s="170" t="str">
        <f t="shared" si="9"/>
        <v>C</v>
      </c>
    </row>
    <row r="236" spans="1:8" ht="40.5" x14ac:dyDescent="0.2">
      <c r="A236" s="183">
        <v>96359</v>
      </c>
      <c r="B236" s="106" t="s">
        <v>20</v>
      </c>
      <c r="C236" s="105" t="s">
        <v>198</v>
      </c>
      <c r="D236" s="107">
        <v>17.12</v>
      </c>
      <c r="E236" s="128">
        <v>2096.69</v>
      </c>
      <c r="F236" s="156">
        <f t="shared" si="10"/>
        <v>3.769736153834836E-4</v>
      </c>
      <c r="G236" s="156">
        <f t="shared" si="11"/>
        <v>0.97107897740268956</v>
      </c>
      <c r="H236" s="170" t="str">
        <f t="shared" si="9"/>
        <v>C</v>
      </c>
    </row>
    <row r="237" spans="1:8" x14ac:dyDescent="0.2">
      <c r="A237" s="183">
        <v>901833</v>
      </c>
      <c r="B237" s="106" t="s">
        <v>1515</v>
      </c>
      <c r="C237" s="105" t="s">
        <v>1</v>
      </c>
      <c r="D237" s="107">
        <v>14</v>
      </c>
      <c r="E237" s="128">
        <v>2068.64</v>
      </c>
      <c r="F237" s="156">
        <f t="shared" si="10"/>
        <v>3.7193037584330041E-4</v>
      </c>
      <c r="G237" s="156">
        <f t="shared" si="11"/>
        <v>0.97145090777853282</v>
      </c>
      <c r="H237" s="170" t="str">
        <f t="shared" si="9"/>
        <v>C</v>
      </c>
    </row>
    <row r="238" spans="1:8" ht="27" x14ac:dyDescent="0.2">
      <c r="A238" s="183">
        <v>86909</v>
      </c>
      <c r="B238" s="106" t="s">
        <v>529</v>
      </c>
      <c r="C238" s="105" t="s">
        <v>1</v>
      </c>
      <c r="D238" s="107">
        <v>20</v>
      </c>
      <c r="E238" s="128">
        <v>2059</v>
      </c>
      <c r="F238" s="156">
        <f t="shared" si="10"/>
        <v>3.7019715555212875E-4</v>
      </c>
      <c r="G238" s="156">
        <f t="shared" si="11"/>
        <v>0.97182110493408491</v>
      </c>
      <c r="H238" s="170" t="str">
        <f t="shared" si="9"/>
        <v>C</v>
      </c>
    </row>
    <row r="239" spans="1:8" x14ac:dyDescent="0.2">
      <c r="A239" s="183">
        <v>171190</v>
      </c>
      <c r="B239" s="106" t="s">
        <v>878</v>
      </c>
      <c r="C239" s="105" t="s">
        <v>1</v>
      </c>
      <c r="D239" s="107">
        <v>28</v>
      </c>
      <c r="E239" s="128">
        <v>2030</v>
      </c>
      <c r="F239" s="156">
        <f t="shared" si="10"/>
        <v>3.6498311110773254E-4</v>
      </c>
      <c r="G239" s="156">
        <f t="shared" si="11"/>
        <v>0.97218608804519269</v>
      </c>
      <c r="H239" s="170" t="str">
        <f t="shared" si="9"/>
        <v>C</v>
      </c>
    </row>
    <row r="240" spans="1:8" ht="40.5" x14ac:dyDescent="0.2">
      <c r="A240" s="183">
        <v>89984</v>
      </c>
      <c r="B240" s="106" t="s">
        <v>516</v>
      </c>
      <c r="C240" s="105" t="s">
        <v>1</v>
      </c>
      <c r="D240" s="107">
        <v>29</v>
      </c>
      <c r="E240" s="128">
        <v>2016.37</v>
      </c>
      <c r="F240" s="156">
        <f t="shared" si="10"/>
        <v>3.6253251021886633E-4</v>
      </c>
      <c r="G240" s="156">
        <f t="shared" si="11"/>
        <v>0.97254862055541158</v>
      </c>
      <c r="H240" s="170" t="str">
        <f t="shared" si="9"/>
        <v>C</v>
      </c>
    </row>
    <row r="241" spans="1:8" x14ac:dyDescent="0.2">
      <c r="A241" s="183">
        <v>100852</v>
      </c>
      <c r="B241" s="106" t="s">
        <v>637</v>
      </c>
      <c r="C241" s="105" t="s">
        <v>1</v>
      </c>
      <c r="D241" s="107">
        <v>8</v>
      </c>
      <c r="E241" s="128">
        <v>2000.96</v>
      </c>
      <c r="F241" s="156">
        <f t="shared" si="10"/>
        <v>3.5976187487789582E-4</v>
      </c>
      <c r="G241" s="156">
        <f t="shared" si="11"/>
        <v>0.97290838243028943</v>
      </c>
      <c r="H241" s="170" t="str">
        <f t="shared" si="9"/>
        <v>C</v>
      </c>
    </row>
    <row r="242" spans="1:8" ht="27" x14ac:dyDescent="0.2">
      <c r="A242" s="183">
        <v>89451</v>
      </c>
      <c r="B242" s="106" t="s">
        <v>540</v>
      </c>
      <c r="C242" s="105" t="s">
        <v>10</v>
      </c>
      <c r="D242" s="107">
        <v>36.75</v>
      </c>
      <c r="E242" s="128">
        <v>1984.5</v>
      </c>
      <c r="F242" s="156">
        <f t="shared" si="10"/>
        <v>3.5680245516911093E-4</v>
      </c>
      <c r="G242" s="156">
        <f t="shared" si="11"/>
        <v>0.97326518488545855</v>
      </c>
      <c r="H242" s="170" t="str">
        <f t="shared" si="9"/>
        <v>C</v>
      </c>
    </row>
    <row r="243" spans="1:8" x14ac:dyDescent="0.2">
      <c r="A243" s="183">
        <v>89362</v>
      </c>
      <c r="B243" s="106" t="s">
        <v>501</v>
      </c>
      <c r="C243" s="105" t="s">
        <v>1</v>
      </c>
      <c r="D243" s="107">
        <v>230</v>
      </c>
      <c r="E243" s="128">
        <v>1982.6</v>
      </c>
      <c r="F243" s="156">
        <f t="shared" si="10"/>
        <v>3.56460845360685E-4</v>
      </c>
      <c r="G243" s="156">
        <f t="shared" si="11"/>
        <v>0.97362164573081922</v>
      </c>
      <c r="H243" s="170" t="str">
        <f t="shared" si="9"/>
        <v>C</v>
      </c>
    </row>
    <row r="244" spans="1:8" x14ac:dyDescent="0.2">
      <c r="A244" s="183">
        <v>99803</v>
      </c>
      <c r="B244" s="106" t="s">
        <v>1097</v>
      </c>
      <c r="C244" s="105" t="s">
        <v>198</v>
      </c>
      <c r="D244" s="107">
        <v>1032.02</v>
      </c>
      <c r="E244" s="128">
        <v>1981.48</v>
      </c>
      <c r="F244" s="156">
        <f t="shared" si="10"/>
        <v>3.5625947536834971E-4</v>
      </c>
      <c r="G244" s="156">
        <f t="shared" si="11"/>
        <v>0.97397790520618754</v>
      </c>
      <c r="H244" s="170" t="str">
        <f t="shared" si="9"/>
        <v>C</v>
      </c>
    </row>
    <row r="245" spans="1:8" x14ac:dyDescent="0.2">
      <c r="A245" s="183">
        <v>901836</v>
      </c>
      <c r="B245" s="106" t="s">
        <v>1516</v>
      </c>
      <c r="C245" s="105" t="s">
        <v>1</v>
      </c>
      <c r="D245" s="107">
        <v>80</v>
      </c>
      <c r="E245" s="128">
        <v>1976</v>
      </c>
      <c r="F245" s="156">
        <f t="shared" si="10"/>
        <v>3.5527420076299481E-4</v>
      </c>
      <c r="G245" s="156">
        <f t="shared" si="11"/>
        <v>0.97433317940695052</v>
      </c>
      <c r="H245" s="170" t="str">
        <f t="shared" si="9"/>
        <v>C</v>
      </c>
    </row>
    <row r="246" spans="1:8" x14ac:dyDescent="0.2">
      <c r="A246" s="183">
        <v>200661</v>
      </c>
      <c r="B246" s="106" t="s">
        <v>734</v>
      </c>
      <c r="C246" s="105" t="s">
        <v>1</v>
      </c>
      <c r="D246" s="107">
        <v>1</v>
      </c>
      <c r="E246" s="128">
        <v>1953.78</v>
      </c>
      <c r="F246" s="156">
        <f t="shared" si="10"/>
        <v>3.5127916395077128E-4</v>
      </c>
      <c r="G246" s="156">
        <f t="shared" si="11"/>
        <v>0.97468445857090125</v>
      </c>
      <c r="H246" s="170" t="str">
        <f t="shared" si="9"/>
        <v>C</v>
      </c>
    </row>
    <row r="247" spans="1:8" x14ac:dyDescent="0.2">
      <c r="A247" s="183">
        <v>171185</v>
      </c>
      <c r="B247" s="106" t="s">
        <v>879</v>
      </c>
      <c r="C247" s="105" t="s">
        <v>1</v>
      </c>
      <c r="D247" s="107">
        <v>1</v>
      </c>
      <c r="E247" s="128">
        <v>1810.72</v>
      </c>
      <c r="F247" s="156">
        <f t="shared" si="10"/>
        <v>3.2555774332265687E-4</v>
      </c>
      <c r="G247" s="156">
        <f t="shared" si="11"/>
        <v>0.9750100163142239</v>
      </c>
      <c r="H247" s="170" t="str">
        <f t="shared" si="9"/>
        <v>C</v>
      </c>
    </row>
    <row r="248" spans="1:8" x14ac:dyDescent="0.2">
      <c r="A248" s="183">
        <v>170900</v>
      </c>
      <c r="B248" s="106" t="s">
        <v>776</v>
      </c>
      <c r="C248" s="105" t="s">
        <v>1</v>
      </c>
      <c r="D248" s="107">
        <v>4</v>
      </c>
      <c r="E248" s="128">
        <v>1800.64</v>
      </c>
      <c r="F248" s="156">
        <f t="shared" si="10"/>
        <v>3.2374541339163918E-4</v>
      </c>
      <c r="G248" s="156">
        <f t="shared" si="11"/>
        <v>0.97533376172761554</v>
      </c>
      <c r="H248" s="170" t="str">
        <f t="shared" si="9"/>
        <v>C</v>
      </c>
    </row>
    <row r="249" spans="1:8" x14ac:dyDescent="0.2">
      <c r="A249" s="183">
        <v>171344</v>
      </c>
      <c r="B249" s="106" t="s">
        <v>790</v>
      </c>
      <c r="C249" s="105" t="s">
        <v>1</v>
      </c>
      <c r="D249" s="107">
        <v>90</v>
      </c>
      <c r="E249" s="128">
        <v>1683</v>
      </c>
      <c r="F249" s="156">
        <f t="shared" si="10"/>
        <v>3.0259437241099207E-4</v>
      </c>
      <c r="G249" s="156">
        <f t="shared" si="11"/>
        <v>0.97563635610002652</v>
      </c>
      <c r="H249" s="170" t="str">
        <f t="shared" si="9"/>
        <v>C</v>
      </c>
    </row>
    <row r="250" spans="1:8" x14ac:dyDescent="0.2">
      <c r="A250" s="183">
        <v>99857</v>
      </c>
      <c r="B250" s="106" t="s">
        <v>652</v>
      </c>
      <c r="C250" s="105" t="s">
        <v>10</v>
      </c>
      <c r="D250" s="107">
        <v>19.399999999999999</v>
      </c>
      <c r="E250" s="128">
        <v>1678.68</v>
      </c>
      <c r="F250" s="156">
        <f t="shared" si="10"/>
        <v>3.0181765958341308E-4</v>
      </c>
      <c r="G250" s="156">
        <f t="shared" si="11"/>
        <v>0.97593817375960989</v>
      </c>
      <c r="H250" s="170" t="str">
        <f t="shared" si="9"/>
        <v>C</v>
      </c>
    </row>
    <row r="251" spans="1:8" ht="27" x14ac:dyDescent="0.2">
      <c r="A251" s="183">
        <v>92023</v>
      </c>
      <c r="B251" s="106" t="s">
        <v>829</v>
      </c>
      <c r="C251" s="105" t="s">
        <v>1</v>
      </c>
      <c r="D251" s="107">
        <v>30</v>
      </c>
      <c r="E251" s="128">
        <v>1674.3</v>
      </c>
      <c r="F251" s="156">
        <f t="shared" si="10"/>
        <v>3.0103015907767322E-4</v>
      </c>
      <c r="G251" s="156">
        <f t="shared" si="11"/>
        <v>0.97623920391868757</v>
      </c>
      <c r="H251" s="170" t="str">
        <f t="shared" si="9"/>
        <v>C</v>
      </c>
    </row>
    <row r="252" spans="1:8" x14ac:dyDescent="0.2">
      <c r="A252" s="183">
        <v>901868</v>
      </c>
      <c r="B252" s="106" t="s">
        <v>1517</v>
      </c>
      <c r="C252" s="105" t="s">
        <v>1</v>
      </c>
      <c r="D252" s="107">
        <v>1</v>
      </c>
      <c r="E252" s="128">
        <v>1668.71</v>
      </c>
      <c r="F252" s="156">
        <f t="shared" si="10"/>
        <v>3.0002510706235685E-4</v>
      </c>
      <c r="G252" s="156">
        <f t="shared" si="11"/>
        <v>0.97653922902574997</v>
      </c>
      <c r="H252" s="170" t="str">
        <f t="shared" si="9"/>
        <v>C</v>
      </c>
    </row>
    <row r="253" spans="1:8" x14ac:dyDescent="0.2">
      <c r="A253" s="183">
        <v>98463</v>
      </c>
      <c r="B253" s="106" t="s">
        <v>904</v>
      </c>
      <c r="C253" s="105" t="s">
        <v>1</v>
      </c>
      <c r="D253" s="107">
        <v>64</v>
      </c>
      <c r="E253" s="128">
        <v>1652.48</v>
      </c>
      <c r="F253" s="156">
        <f t="shared" si="10"/>
        <v>2.971070401198551E-4</v>
      </c>
      <c r="G253" s="156">
        <f t="shared" si="11"/>
        <v>0.97683633606586984</v>
      </c>
      <c r="H253" s="170" t="str">
        <f t="shared" si="9"/>
        <v>C</v>
      </c>
    </row>
    <row r="254" spans="1:8" x14ac:dyDescent="0.2">
      <c r="A254" s="183">
        <v>901778</v>
      </c>
      <c r="B254" s="106" t="s">
        <v>473</v>
      </c>
      <c r="C254" s="105" t="s">
        <v>10</v>
      </c>
      <c r="D254" s="107">
        <v>6.93</v>
      </c>
      <c r="E254" s="128">
        <v>1638.81</v>
      </c>
      <c r="F254" s="156">
        <f t="shared" si="10"/>
        <v>2.9464924744554834E-4</v>
      </c>
      <c r="G254" s="156">
        <f t="shared" si="11"/>
        <v>0.97713098531331544</v>
      </c>
      <c r="H254" s="170" t="str">
        <f t="shared" si="9"/>
        <v>C</v>
      </c>
    </row>
    <row r="255" spans="1:8" ht="54" x14ac:dyDescent="0.2">
      <c r="A255" s="183">
        <v>94713</v>
      </c>
      <c r="B255" s="106" t="s">
        <v>1026</v>
      </c>
      <c r="C255" s="105" t="s">
        <v>1</v>
      </c>
      <c r="D255" s="107">
        <v>6</v>
      </c>
      <c r="E255" s="128">
        <v>1631.16</v>
      </c>
      <c r="F255" s="156">
        <f t="shared" si="10"/>
        <v>2.9327381848004387E-4</v>
      </c>
      <c r="G255" s="156">
        <f t="shared" si="11"/>
        <v>0.97742425913179543</v>
      </c>
      <c r="H255" s="170" t="str">
        <f t="shared" si="9"/>
        <v>C</v>
      </c>
    </row>
    <row r="256" spans="1:8" ht="40.5" x14ac:dyDescent="0.2">
      <c r="A256" s="183">
        <v>87894</v>
      </c>
      <c r="B256" s="106" t="s">
        <v>1518</v>
      </c>
      <c r="C256" s="105" t="s">
        <v>198</v>
      </c>
      <c r="D256" s="107">
        <v>232.27</v>
      </c>
      <c r="E256" s="128">
        <v>1630.54</v>
      </c>
      <c r="F256" s="156">
        <f t="shared" si="10"/>
        <v>2.9316234580571536E-4</v>
      </c>
      <c r="G256" s="156">
        <f t="shared" si="11"/>
        <v>0.9777174214776011</v>
      </c>
      <c r="H256" s="170" t="str">
        <f t="shared" si="9"/>
        <v>C</v>
      </c>
    </row>
    <row r="257" spans="1:8" ht="27" x14ac:dyDescent="0.2">
      <c r="A257" s="183">
        <v>901965</v>
      </c>
      <c r="B257" s="106" t="s">
        <v>1519</v>
      </c>
      <c r="C257" s="105" t="s">
        <v>198</v>
      </c>
      <c r="D257" s="107">
        <v>3.15</v>
      </c>
      <c r="E257" s="128">
        <v>1618.12</v>
      </c>
      <c r="F257" s="156">
        <f t="shared" si="10"/>
        <v>2.9092929642642566E-4</v>
      </c>
      <c r="G257" s="156">
        <f t="shared" si="11"/>
        <v>0.97800835077402748</v>
      </c>
      <c r="H257" s="170" t="str">
        <f t="shared" si="9"/>
        <v>C</v>
      </c>
    </row>
    <row r="258" spans="1:8" x14ac:dyDescent="0.2">
      <c r="A258" s="183">
        <v>89849</v>
      </c>
      <c r="B258" s="106" t="s">
        <v>591</v>
      </c>
      <c r="C258" s="105" t="s">
        <v>10</v>
      </c>
      <c r="D258" s="107">
        <v>26.8</v>
      </c>
      <c r="E258" s="128">
        <v>1575.04</v>
      </c>
      <c r="F258" s="156">
        <f t="shared" si="10"/>
        <v>2.8318374350695718E-4</v>
      </c>
      <c r="G258" s="156">
        <f t="shared" si="11"/>
        <v>0.97829153451753448</v>
      </c>
      <c r="H258" s="170" t="str">
        <f t="shared" si="9"/>
        <v>C</v>
      </c>
    </row>
    <row r="259" spans="1:8" ht="27" x14ac:dyDescent="0.2">
      <c r="A259" s="183">
        <v>94970</v>
      </c>
      <c r="B259" s="106" t="s">
        <v>693</v>
      </c>
      <c r="C259" s="105" t="s">
        <v>1576</v>
      </c>
      <c r="D259" s="107">
        <v>2.4</v>
      </c>
      <c r="E259" s="128">
        <v>1568.42</v>
      </c>
      <c r="F259" s="156">
        <f t="shared" si="10"/>
        <v>2.8199350301654673E-4</v>
      </c>
      <c r="G259" s="156">
        <f t="shared" si="11"/>
        <v>0.97857352802055098</v>
      </c>
      <c r="H259" s="170" t="str">
        <f t="shared" si="9"/>
        <v>C</v>
      </c>
    </row>
    <row r="260" spans="1:8" x14ac:dyDescent="0.2">
      <c r="A260" s="183">
        <v>171299</v>
      </c>
      <c r="B260" s="106" t="s">
        <v>927</v>
      </c>
      <c r="C260" s="105" t="s">
        <v>836</v>
      </c>
      <c r="D260" s="107">
        <v>32</v>
      </c>
      <c r="E260" s="128">
        <v>1551.68</v>
      </c>
      <c r="F260" s="156">
        <f t="shared" si="10"/>
        <v>2.7898374080967804E-4</v>
      </c>
      <c r="G260" s="156">
        <f t="shared" si="11"/>
        <v>0.97885251176136068</v>
      </c>
      <c r="H260" s="170" t="str">
        <f t="shared" si="9"/>
        <v>C</v>
      </c>
    </row>
    <row r="261" spans="1:8" x14ac:dyDescent="0.2">
      <c r="A261" s="183">
        <v>86904</v>
      </c>
      <c r="B261" s="106" t="s">
        <v>643</v>
      </c>
      <c r="C261" s="105" t="s">
        <v>1</v>
      </c>
      <c r="D261" s="107">
        <v>10</v>
      </c>
      <c r="E261" s="128">
        <v>1523</v>
      </c>
      <c r="F261" s="156">
        <f t="shared" si="10"/>
        <v>2.7382723064880624E-4</v>
      </c>
      <c r="G261" s="156">
        <f t="shared" si="11"/>
        <v>0.97912633899200952</v>
      </c>
      <c r="H261" s="170" t="str">
        <f t="shared" si="9"/>
        <v>C</v>
      </c>
    </row>
    <row r="262" spans="1:8" x14ac:dyDescent="0.2">
      <c r="A262" s="183">
        <v>201507</v>
      </c>
      <c r="B262" s="106" t="s">
        <v>740</v>
      </c>
      <c r="C262" s="105" t="s">
        <v>1</v>
      </c>
      <c r="D262" s="107">
        <v>6</v>
      </c>
      <c r="E262" s="128">
        <v>1497.36</v>
      </c>
      <c r="F262" s="156">
        <f t="shared" si="10"/>
        <v>2.6921729618141596E-4</v>
      </c>
      <c r="G262" s="156">
        <f t="shared" si="11"/>
        <v>0.97939555628819097</v>
      </c>
      <c r="H262" s="170" t="str">
        <f t="shared" si="9"/>
        <v>C</v>
      </c>
    </row>
    <row r="263" spans="1:8" x14ac:dyDescent="0.2">
      <c r="A263" s="183">
        <v>89731</v>
      </c>
      <c r="B263" s="106" t="s">
        <v>609</v>
      </c>
      <c r="C263" s="105" t="s">
        <v>1</v>
      </c>
      <c r="D263" s="107">
        <v>93</v>
      </c>
      <c r="E263" s="128">
        <v>1486.14</v>
      </c>
      <c r="F263" s="156">
        <f t="shared" si="10"/>
        <v>2.6720000036534267E-4</v>
      </c>
      <c r="G263" s="156">
        <f t="shared" si="11"/>
        <v>0.97966275628855637</v>
      </c>
      <c r="H263" s="170" t="str">
        <f t="shared" si="9"/>
        <v>C</v>
      </c>
    </row>
    <row r="264" spans="1:8" x14ac:dyDescent="0.2">
      <c r="A264" s="183">
        <v>92685</v>
      </c>
      <c r="B264" s="106" t="s">
        <v>720</v>
      </c>
      <c r="C264" s="105" t="s">
        <v>1</v>
      </c>
      <c r="D264" s="107">
        <v>9</v>
      </c>
      <c r="E264" s="128">
        <v>1484.28</v>
      </c>
      <c r="F264" s="156">
        <f t="shared" si="10"/>
        <v>2.6686558234235725E-4</v>
      </c>
      <c r="G264" s="156">
        <f t="shared" si="11"/>
        <v>0.97992962187089871</v>
      </c>
      <c r="H264" s="170" t="str">
        <f t="shared" si="9"/>
        <v>C</v>
      </c>
    </row>
    <row r="265" spans="1:8" x14ac:dyDescent="0.2">
      <c r="A265" s="183">
        <v>241468</v>
      </c>
      <c r="B265" s="106" t="s">
        <v>709</v>
      </c>
      <c r="C265" s="105" t="s">
        <v>1</v>
      </c>
      <c r="D265" s="107">
        <v>29</v>
      </c>
      <c r="E265" s="128">
        <v>1479</v>
      </c>
      <c r="F265" s="156">
        <f t="shared" si="10"/>
        <v>2.6591626666420514E-4</v>
      </c>
      <c r="G265" s="156">
        <f t="shared" si="11"/>
        <v>0.98019553813756288</v>
      </c>
      <c r="H265" s="170" t="str">
        <f t="shared" si="9"/>
        <v>C</v>
      </c>
    </row>
    <row r="266" spans="1:8" x14ac:dyDescent="0.2">
      <c r="A266" s="183">
        <v>901805</v>
      </c>
      <c r="B266" s="106" t="s">
        <v>1520</v>
      </c>
      <c r="C266" s="105" t="s">
        <v>1</v>
      </c>
      <c r="D266" s="107">
        <v>4</v>
      </c>
      <c r="E266" s="128">
        <v>1450.52</v>
      </c>
      <c r="F266" s="156">
        <f t="shared" si="10"/>
        <v>2.6079571543053607E-4</v>
      </c>
      <c r="G266" s="156">
        <f t="shared" si="11"/>
        <v>0.98045633385299347</v>
      </c>
      <c r="H266" s="170" t="str">
        <f t="shared" si="9"/>
        <v>C</v>
      </c>
    </row>
    <row r="267" spans="1:8" x14ac:dyDescent="0.2">
      <c r="A267" s="183">
        <v>180687</v>
      </c>
      <c r="B267" s="106" t="s">
        <v>1065</v>
      </c>
      <c r="C267" s="105" t="s">
        <v>1</v>
      </c>
      <c r="D267" s="107">
        <v>1</v>
      </c>
      <c r="E267" s="128">
        <v>1444.53</v>
      </c>
      <c r="F267" s="156">
        <f t="shared" si="10"/>
        <v>2.5971874556081424E-4</v>
      </c>
      <c r="G267" s="156">
        <f t="shared" si="11"/>
        <v>0.98071605259855432</v>
      </c>
      <c r="H267" s="170" t="str">
        <f t="shared" si="9"/>
        <v>C</v>
      </c>
    </row>
    <row r="268" spans="1:8" ht="27" x14ac:dyDescent="0.2">
      <c r="A268" s="183">
        <v>92367</v>
      </c>
      <c r="B268" s="106" t="s">
        <v>716</v>
      </c>
      <c r="C268" s="105" t="s">
        <v>10</v>
      </c>
      <c r="D268" s="107">
        <v>16</v>
      </c>
      <c r="E268" s="128">
        <v>1440.48</v>
      </c>
      <c r="F268" s="156">
        <f t="shared" si="10"/>
        <v>2.5899057728495889E-4</v>
      </c>
      <c r="G268" s="156">
        <f t="shared" si="11"/>
        <v>0.98097504317583928</v>
      </c>
      <c r="H268" s="170" t="str">
        <f t="shared" si="9"/>
        <v>C</v>
      </c>
    </row>
    <row r="269" spans="1:8" x14ac:dyDescent="0.2">
      <c r="A269" s="183">
        <v>94499</v>
      </c>
      <c r="B269" s="106" t="s">
        <v>718</v>
      </c>
      <c r="C269" s="105" t="s">
        <v>1</v>
      </c>
      <c r="D269" s="107">
        <v>6</v>
      </c>
      <c r="E269" s="128">
        <v>1421.04</v>
      </c>
      <c r="F269" s="156">
        <f t="shared" si="10"/>
        <v>2.5549536956085333E-4</v>
      </c>
      <c r="G269" s="156">
        <f t="shared" si="11"/>
        <v>0.9812305385454001</v>
      </c>
      <c r="H269" s="170" t="str">
        <f t="shared" si="9"/>
        <v>C</v>
      </c>
    </row>
    <row r="270" spans="1:8" ht="27" x14ac:dyDescent="0.2">
      <c r="A270" s="183">
        <v>88650</v>
      </c>
      <c r="B270" s="106" t="s">
        <v>470</v>
      </c>
      <c r="C270" s="105" t="s">
        <v>10</v>
      </c>
      <c r="D270" s="107">
        <v>73.680000000000007</v>
      </c>
      <c r="E270" s="128">
        <v>1409.5</v>
      </c>
      <c r="F270" s="156">
        <f t="shared" si="10"/>
        <v>2.5342053946125569E-4</v>
      </c>
      <c r="G270" s="156">
        <f t="shared" si="11"/>
        <v>0.9814839590848613</v>
      </c>
      <c r="H270" s="170" t="str">
        <f t="shared" si="9"/>
        <v>C</v>
      </c>
    </row>
    <row r="271" spans="1:8" x14ac:dyDescent="0.2">
      <c r="A271" s="183">
        <v>98525</v>
      </c>
      <c r="B271" s="106" t="s">
        <v>193</v>
      </c>
      <c r="C271" s="105" t="s">
        <v>198</v>
      </c>
      <c r="D271" s="107">
        <v>3600</v>
      </c>
      <c r="E271" s="128">
        <v>1368</v>
      </c>
      <c r="F271" s="156">
        <f t="shared" si="10"/>
        <v>2.4595906206668872E-4</v>
      </c>
      <c r="G271" s="156">
        <f t="shared" si="11"/>
        <v>0.981729918146928</v>
      </c>
      <c r="H271" s="170" t="str">
        <f t="shared" si="9"/>
        <v>C</v>
      </c>
    </row>
    <row r="272" spans="1:8" x14ac:dyDescent="0.2">
      <c r="A272" s="183">
        <v>94794</v>
      </c>
      <c r="B272" s="106" t="s">
        <v>514</v>
      </c>
      <c r="C272" s="105" t="s">
        <v>1</v>
      </c>
      <c r="D272" s="107">
        <v>10</v>
      </c>
      <c r="E272" s="128">
        <v>1360.9</v>
      </c>
      <c r="F272" s="156">
        <f t="shared" si="10"/>
        <v>2.4468252015099175E-4</v>
      </c>
      <c r="G272" s="156">
        <f t="shared" si="11"/>
        <v>0.98197460066707898</v>
      </c>
      <c r="H272" s="170" t="str">
        <f t="shared" si="9"/>
        <v>C</v>
      </c>
    </row>
    <row r="273" spans="1:8" ht="27" x14ac:dyDescent="0.2">
      <c r="A273" s="183">
        <v>901801</v>
      </c>
      <c r="B273" s="106" t="s">
        <v>1521</v>
      </c>
      <c r="C273" s="105" t="s">
        <v>1</v>
      </c>
      <c r="D273" s="107">
        <v>4</v>
      </c>
      <c r="E273" s="128">
        <v>1352.28</v>
      </c>
      <c r="F273" s="156">
        <f t="shared" si="10"/>
        <v>2.4313269038855396E-4</v>
      </c>
      <c r="G273" s="156">
        <f t="shared" si="11"/>
        <v>0.98221773335746754</v>
      </c>
      <c r="H273" s="170" t="str">
        <f t="shared" si="9"/>
        <v>C</v>
      </c>
    </row>
    <row r="274" spans="1:8" x14ac:dyDescent="0.2">
      <c r="A274" s="183">
        <v>98307</v>
      </c>
      <c r="B274" s="106" t="s">
        <v>882</v>
      </c>
      <c r="C274" s="105" t="s">
        <v>1</v>
      </c>
      <c r="D274" s="107">
        <v>28</v>
      </c>
      <c r="E274" s="128">
        <v>1344</v>
      </c>
      <c r="F274" s="156">
        <f t="shared" si="10"/>
        <v>2.4164399080236085E-4</v>
      </c>
      <c r="G274" s="156">
        <f t="shared" si="11"/>
        <v>0.98245937734826994</v>
      </c>
      <c r="H274" s="170" t="str">
        <f t="shared" si="9"/>
        <v>C</v>
      </c>
    </row>
    <row r="275" spans="1:8" ht="27" x14ac:dyDescent="0.2">
      <c r="A275" s="183">
        <v>901810</v>
      </c>
      <c r="B275" s="106" t="s">
        <v>1522</v>
      </c>
      <c r="C275" s="105" t="s">
        <v>1</v>
      </c>
      <c r="D275" s="107">
        <v>2</v>
      </c>
      <c r="E275" s="128">
        <v>1343.82</v>
      </c>
      <c r="F275" s="156">
        <f t="shared" si="10"/>
        <v>2.416116277678784E-4</v>
      </c>
      <c r="G275" s="156">
        <f t="shared" si="11"/>
        <v>0.98270098897603786</v>
      </c>
      <c r="H275" s="170" t="str">
        <f t="shared" ref="H275:H338" si="12">IF(G275&lt;=$K$17,"A",IF(G275&lt;=$K$18,"B","C"))</f>
        <v>C</v>
      </c>
    </row>
    <row r="276" spans="1:8" x14ac:dyDescent="0.2">
      <c r="A276" s="183">
        <v>241318</v>
      </c>
      <c r="B276" s="106" t="s">
        <v>1101</v>
      </c>
      <c r="C276" s="105" t="s">
        <v>1</v>
      </c>
      <c r="D276" s="107">
        <v>1</v>
      </c>
      <c r="E276" s="128">
        <v>1327.11</v>
      </c>
      <c r="F276" s="156">
        <f t="shared" ref="F276:F339" si="13">E276/$F$14</f>
        <v>2.3860725940009009E-4</v>
      </c>
      <c r="G276" s="156">
        <f t="shared" ref="G276:G339" si="14">F276+G275</f>
        <v>0.98293959623543792</v>
      </c>
      <c r="H276" s="170" t="str">
        <f t="shared" si="12"/>
        <v>C</v>
      </c>
    </row>
    <row r="277" spans="1:8" ht="27" x14ac:dyDescent="0.2">
      <c r="A277" s="183">
        <v>89450</v>
      </c>
      <c r="B277" s="106" t="s">
        <v>539</v>
      </c>
      <c r="C277" s="105" t="s">
        <v>10</v>
      </c>
      <c r="D277" s="107">
        <v>39.79</v>
      </c>
      <c r="E277" s="128">
        <v>1313.47</v>
      </c>
      <c r="F277" s="156">
        <f t="shared" si="13"/>
        <v>2.3615486056486378E-4</v>
      </c>
      <c r="G277" s="156">
        <f t="shared" si="14"/>
        <v>0.98317575109600275</v>
      </c>
      <c r="H277" s="170" t="str">
        <f t="shared" si="12"/>
        <v>C</v>
      </c>
    </row>
    <row r="278" spans="1:8" ht="27" x14ac:dyDescent="0.2">
      <c r="A278" s="183">
        <v>901829</v>
      </c>
      <c r="B278" s="106" t="s">
        <v>1523</v>
      </c>
      <c r="C278" s="105" t="s">
        <v>16</v>
      </c>
      <c r="D278" s="107">
        <v>200</v>
      </c>
      <c r="E278" s="128">
        <v>1304</v>
      </c>
      <c r="F278" s="156">
        <f t="shared" si="13"/>
        <v>2.344522053618144E-4</v>
      </c>
      <c r="G278" s="156">
        <f t="shared" si="14"/>
        <v>0.98341020330136453</v>
      </c>
      <c r="H278" s="170" t="str">
        <f t="shared" si="12"/>
        <v>C</v>
      </c>
    </row>
    <row r="279" spans="1:8" x14ac:dyDescent="0.2">
      <c r="A279" s="183">
        <v>89576</v>
      </c>
      <c r="B279" s="106" t="s">
        <v>549</v>
      </c>
      <c r="C279" s="105" t="s">
        <v>10</v>
      </c>
      <c r="D279" s="107">
        <v>45.69</v>
      </c>
      <c r="E279" s="128">
        <v>1303.08</v>
      </c>
      <c r="F279" s="156">
        <f t="shared" si="13"/>
        <v>2.3428679429668181E-4</v>
      </c>
      <c r="G279" s="156">
        <f t="shared" si="14"/>
        <v>0.98364449009566124</v>
      </c>
      <c r="H279" s="170" t="str">
        <f t="shared" si="12"/>
        <v>C</v>
      </c>
    </row>
    <row r="280" spans="1:8" x14ac:dyDescent="0.2">
      <c r="A280" s="183">
        <v>901766</v>
      </c>
      <c r="B280" s="106" t="s">
        <v>195</v>
      </c>
      <c r="C280" s="105" t="s">
        <v>1574</v>
      </c>
      <c r="D280" s="107">
        <v>3600</v>
      </c>
      <c r="E280" s="128">
        <v>1296</v>
      </c>
      <c r="F280" s="156">
        <f t="shared" si="13"/>
        <v>2.3301384827370512E-4</v>
      </c>
      <c r="G280" s="156">
        <f t="shared" si="14"/>
        <v>0.98387750394393492</v>
      </c>
      <c r="H280" s="170" t="str">
        <f t="shared" si="12"/>
        <v>C</v>
      </c>
    </row>
    <row r="281" spans="1:8" ht="27" x14ac:dyDescent="0.2">
      <c r="A281" s="183">
        <v>901870</v>
      </c>
      <c r="B281" s="106" t="s">
        <v>1524</v>
      </c>
      <c r="C281" s="105" t="s">
        <v>1</v>
      </c>
      <c r="D281" s="107">
        <v>14</v>
      </c>
      <c r="E281" s="128">
        <v>1245.1600000000001</v>
      </c>
      <c r="F281" s="156">
        <f t="shared" si="13"/>
        <v>2.2387308897877059E-4</v>
      </c>
      <c r="G281" s="156">
        <f t="shared" si="14"/>
        <v>0.98410137703291367</v>
      </c>
      <c r="H281" s="170" t="str">
        <f t="shared" si="12"/>
        <v>C</v>
      </c>
    </row>
    <row r="282" spans="1:8" ht="27" x14ac:dyDescent="0.2">
      <c r="A282" s="183">
        <v>95544</v>
      </c>
      <c r="B282" s="106" t="s">
        <v>663</v>
      </c>
      <c r="C282" s="105" t="s">
        <v>1</v>
      </c>
      <c r="D282" s="107">
        <v>18</v>
      </c>
      <c r="E282" s="128">
        <v>1230.8399999999999</v>
      </c>
      <c r="F282" s="156">
        <f t="shared" si="13"/>
        <v>2.2129842979105491E-4</v>
      </c>
      <c r="G282" s="156">
        <f t="shared" si="14"/>
        <v>0.98432267546270469</v>
      </c>
      <c r="H282" s="170" t="str">
        <f t="shared" si="12"/>
        <v>C</v>
      </c>
    </row>
    <row r="283" spans="1:8" ht="40.5" x14ac:dyDescent="0.2">
      <c r="A283" s="183">
        <v>100674</v>
      </c>
      <c r="B283" s="106" t="s">
        <v>391</v>
      </c>
      <c r="C283" s="105" t="s">
        <v>198</v>
      </c>
      <c r="D283" s="107">
        <v>2.36</v>
      </c>
      <c r="E283" s="128">
        <v>1228.1199999999999</v>
      </c>
      <c r="F283" s="156">
        <f t="shared" si="13"/>
        <v>2.2080938838109777E-4</v>
      </c>
      <c r="G283" s="156">
        <f t="shared" si="14"/>
        <v>0.98454348485108578</v>
      </c>
      <c r="H283" s="170" t="str">
        <f t="shared" si="12"/>
        <v>C</v>
      </c>
    </row>
    <row r="284" spans="1:8" ht="27" x14ac:dyDescent="0.2">
      <c r="A284" s="183">
        <v>95470</v>
      </c>
      <c r="B284" s="106" t="s">
        <v>629</v>
      </c>
      <c r="C284" s="105" t="s">
        <v>1</v>
      </c>
      <c r="D284" s="107">
        <v>4</v>
      </c>
      <c r="E284" s="128">
        <v>1211.96</v>
      </c>
      <c r="F284" s="156">
        <f t="shared" si="13"/>
        <v>2.1790390706311703E-4</v>
      </c>
      <c r="G284" s="156">
        <f t="shared" si="14"/>
        <v>0.98476138875814889</v>
      </c>
      <c r="H284" s="170" t="str">
        <f t="shared" si="12"/>
        <v>C</v>
      </c>
    </row>
    <row r="285" spans="1:8" x14ac:dyDescent="0.2">
      <c r="A285" s="183">
        <v>104746</v>
      </c>
      <c r="B285" s="106" t="s">
        <v>929</v>
      </c>
      <c r="C285" s="105" t="s">
        <v>1</v>
      </c>
      <c r="D285" s="107">
        <v>42</v>
      </c>
      <c r="E285" s="128">
        <v>1211.28</v>
      </c>
      <c r="F285" s="156">
        <f t="shared" si="13"/>
        <v>2.1778164671062771E-4</v>
      </c>
      <c r="G285" s="156">
        <f t="shared" si="14"/>
        <v>0.98497917040485949</v>
      </c>
      <c r="H285" s="170" t="str">
        <f t="shared" si="12"/>
        <v>C</v>
      </c>
    </row>
    <row r="286" spans="1:8" x14ac:dyDescent="0.2">
      <c r="A286" s="183">
        <v>100875</v>
      </c>
      <c r="B286" s="106" t="s">
        <v>677</v>
      </c>
      <c r="C286" s="105" t="s">
        <v>1</v>
      </c>
      <c r="D286" s="107">
        <v>1</v>
      </c>
      <c r="E286" s="128">
        <v>1203.05</v>
      </c>
      <c r="F286" s="156">
        <f t="shared" si="13"/>
        <v>2.1630193685623529E-4</v>
      </c>
      <c r="G286" s="156">
        <f t="shared" si="14"/>
        <v>0.98519547234171578</v>
      </c>
      <c r="H286" s="170" t="str">
        <f t="shared" si="12"/>
        <v>C</v>
      </c>
    </row>
    <row r="287" spans="1:8" x14ac:dyDescent="0.2">
      <c r="A287" s="183">
        <v>901789</v>
      </c>
      <c r="B287" s="106" t="s">
        <v>1525</v>
      </c>
      <c r="C287" s="105" t="s">
        <v>1</v>
      </c>
      <c r="D287" s="107">
        <v>38</v>
      </c>
      <c r="E287" s="128">
        <v>1197.3800000000001</v>
      </c>
      <c r="F287" s="156">
        <f t="shared" si="13"/>
        <v>2.1528250127003784E-4</v>
      </c>
      <c r="G287" s="156">
        <f t="shared" si="14"/>
        <v>0.98541075484298579</v>
      </c>
      <c r="H287" s="170" t="str">
        <f t="shared" si="12"/>
        <v>C</v>
      </c>
    </row>
    <row r="288" spans="1:8" x14ac:dyDescent="0.2">
      <c r="A288" s="183">
        <v>89713</v>
      </c>
      <c r="B288" s="106" t="s">
        <v>594</v>
      </c>
      <c r="C288" s="105" t="s">
        <v>10</v>
      </c>
      <c r="D288" s="107">
        <v>35.9</v>
      </c>
      <c r="E288" s="128">
        <v>1187.57</v>
      </c>
      <c r="F288" s="156">
        <f t="shared" si="13"/>
        <v>2.1351871589074379E-4</v>
      </c>
      <c r="G288" s="156">
        <f t="shared" si="14"/>
        <v>0.9856242735588765</v>
      </c>
      <c r="H288" s="170" t="str">
        <f t="shared" si="12"/>
        <v>C</v>
      </c>
    </row>
    <row r="289" spans="1:8" x14ac:dyDescent="0.2">
      <c r="A289" s="183">
        <v>98104</v>
      </c>
      <c r="B289" s="106" t="s">
        <v>614</v>
      </c>
      <c r="C289" s="105" t="s">
        <v>1</v>
      </c>
      <c r="D289" s="107">
        <v>3</v>
      </c>
      <c r="E289" s="128">
        <v>1174.5</v>
      </c>
      <c r="F289" s="156">
        <f t="shared" si="13"/>
        <v>2.1116879999804526E-4</v>
      </c>
      <c r="G289" s="156">
        <f t="shared" si="14"/>
        <v>0.98583544235887455</v>
      </c>
      <c r="H289" s="170" t="str">
        <f t="shared" si="12"/>
        <v>C</v>
      </c>
    </row>
    <row r="290" spans="1:8" x14ac:dyDescent="0.2">
      <c r="A290" s="183">
        <v>901790</v>
      </c>
      <c r="B290" s="106" t="s">
        <v>1526</v>
      </c>
      <c r="C290" s="105" t="s">
        <v>1</v>
      </c>
      <c r="D290" s="107">
        <v>5</v>
      </c>
      <c r="E290" s="128">
        <v>1170.1500000000001</v>
      </c>
      <c r="F290" s="156">
        <f t="shared" si="13"/>
        <v>2.1038669333138584E-4</v>
      </c>
      <c r="G290" s="156">
        <f t="shared" si="14"/>
        <v>0.98604582905220595</v>
      </c>
      <c r="H290" s="170" t="str">
        <f t="shared" si="12"/>
        <v>C</v>
      </c>
    </row>
    <row r="291" spans="1:8" x14ac:dyDescent="0.2">
      <c r="A291" s="183">
        <v>100860</v>
      </c>
      <c r="B291" s="106" t="s">
        <v>650</v>
      </c>
      <c r="C291" s="105" t="s">
        <v>1</v>
      </c>
      <c r="D291" s="107">
        <v>12</v>
      </c>
      <c r="E291" s="128">
        <v>1166.1600000000001</v>
      </c>
      <c r="F291" s="156">
        <f t="shared" si="13"/>
        <v>2.0966931273369135E-4</v>
      </c>
      <c r="G291" s="156">
        <f t="shared" si="14"/>
        <v>0.98625549836493964</v>
      </c>
      <c r="H291" s="170" t="str">
        <f t="shared" si="12"/>
        <v>C</v>
      </c>
    </row>
    <row r="292" spans="1:8" x14ac:dyDescent="0.2">
      <c r="A292" s="183">
        <v>96985</v>
      </c>
      <c r="B292" s="106" t="s">
        <v>915</v>
      </c>
      <c r="C292" s="105" t="s">
        <v>1</v>
      </c>
      <c r="D292" s="107">
        <v>16</v>
      </c>
      <c r="E292" s="128">
        <v>1151.04</v>
      </c>
      <c r="F292" s="156">
        <f t="shared" si="13"/>
        <v>2.0695081783716476E-4</v>
      </c>
      <c r="G292" s="156">
        <f t="shared" si="14"/>
        <v>0.98646244918277681</v>
      </c>
      <c r="H292" s="170" t="str">
        <f t="shared" si="12"/>
        <v>C</v>
      </c>
    </row>
    <row r="293" spans="1:8" x14ac:dyDescent="0.2">
      <c r="A293" s="183">
        <v>901786</v>
      </c>
      <c r="B293" s="106" t="s">
        <v>1527</v>
      </c>
      <c r="C293" s="105" t="s">
        <v>10</v>
      </c>
      <c r="D293" s="107">
        <v>11.6</v>
      </c>
      <c r="E293" s="128">
        <v>1137.26</v>
      </c>
      <c r="F293" s="156">
        <f t="shared" si="13"/>
        <v>2.0447324775289651E-4</v>
      </c>
      <c r="G293" s="156">
        <f t="shared" si="14"/>
        <v>0.98666692243052967</v>
      </c>
      <c r="H293" s="170" t="str">
        <f t="shared" si="12"/>
        <v>C</v>
      </c>
    </row>
    <row r="294" spans="1:8" x14ac:dyDescent="0.2">
      <c r="A294" s="183">
        <v>901849</v>
      </c>
      <c r="B294" s="106" t="s">
        <v>1528</v>
      </c>
      <c r="C294" s="105" t="s">
        <v>1</v>
      </c>
      <c r="D294" s="107">
        <v>4</v>
      </c>
      <c r="E294" s="128">
        <v>1116.32</v>
      </c>
      <c r="F294" s="156">
        <f t="shared" si="13"/>
        <v>2.0070834807477044E-4</v>
      </c>
      <c r="G294" s="156">
        <f t="shared" si="14"/>
        <v>0.9868676307786044</v>
      </c>
      <c r="H294" s="170" t="str">
        <f t="shared" si="12"/>
        <v>C</v>
      </c>
    </row>
    <row r="295" spans="1:8" x14ac:dyDescent="0.2">
      <c r="A295" s="183">
        <v>91940</v>
      </c>
      <c r="B295" s="106" t="s">
        <v>788</v>
      </c>
      <c r="C295" s="105" t="s">
        <v>1</v>
      </c>
      <c r="D295" s="107">
        <v>66</v>
      </c>
      <c r="E295" s="128">
        <v>1116.06</v>
      </c>
      <c r="F295" s="156">
        <f t="shared" si="13"/>
        <v>2.0066160146940687E-4</v>
      </c>
      <c r="G295" s="156">
        <f t="shared" si="14"/>
        <v>0.98706829238007376</v>
      </c>
      <c r="H295" s="170" t="str">
        <f t="shared" si="12"/>
        <v>C</v>
      </c>
    </row>
    <row r="296" spans="1:8" ht="27" x14ac:dyDescent="0.2">
      <c r="A296" s="183">
        <v>89748</v>
      </c>
      <c r="B296" s="106" t="s">
        <v>575</v>
      </c>
      <c r="C296" s="105" t="s">
        <v>1</v>
      </c>
      <c r="D296" s="107">
        <v>24</v>
      </c>
      <c r="E296" s="128">
        <v>1113.5999999999999</v>
      </c>
      <c r="F296" s="156">
        <f t="shared" si="13"/>
        <v>2.0021930666481327E-4</v>
      </c>
      <c r="G296" s="156">
        <f t="shared" si="14"/>
        <v>0.98726851168673857</v>
      </c>
      <c r="H296" s="170" t="str">
        <f t="shared" si="12"/>
        <v>C</v>
      </c>
    </row>
    <row r="297" spans="1:8" x14ac:dyDescent="0.2">
      <c r="A297" s="183">
        <v>11340</v>
      </c>
      <c r="B297" s="106" t="s">
        <v>1529</v>
      </c>
      <c r="C297" s="105" t="s">
        <v>1574</v>
      </c>
      <c r="D297" s="107">
        <v>6</v>
      </c>
      <c r="E297" s="128">
        <v>1091.94</v>
      </c>
      <c r="F297" s="156">
        <f t="shared" si="13"/>
        <v>1.9632495484875738E-4</v>
      </c>
      <c r="G297" s="156">
        <f t="shared" si="14"/>
        <v>0.98746483664158735</v>
      </c>
      <c r="H297" s="170" t="str">
        <f t="shared" si="12"/>
        <v>C</v>
      </c>
    </row>
    <row r="298" spans="1:8" ht="27" x14ac:dyDescent="0.2">
      <c r="A298" s="183">
        <v>901817</v>
      </c>
      <c r="B298" s="106" t="s">
        <v>1530</v>
      </c>
      <c r="C298" s="105" t="s">
        <v>1</v>
      </c>
      <c r="D298" s="107">
        <v>4</v>
      </c>
      <c r="E298" s="128">
        <v>1088.52</v>
      </c>
      <c r="F298" s="156">
        <f t="shared" si="13"/>
        <v>1.9571005719359064E-4</v>
      </c>
      <c r="G298" s="156">
        <f t="shared" si="14"/>
        <v>0.98766054669878089</v>
      </c>
      <c r="H298" s="170" t="str">
        <f t="shared" si="12"/>
        <v>C</v>
      </c>
    </row>
    <row r="299" spans="1:8" x14ac:dyDescent="0.2">
      <c r="A299" s="183">
        <v>901838</v>
      </c>
      <c r="B299" s="106" t="s">
        <v>1531</v>
      </c>
      <c r="C299" s="105" t="s">
        <v>1</v>
      </c>
      <c r="D299" s="107">
        <v>80</v>
      </c>
      <c r="E299" s="128">
        <v>1076.8</v>
      </c>
      <c r="F299" s="156">
        <f t="shared" si="13"/>
        <v>1.9360286405951054E-4</v>
      </c>
      <c r="G299" s="156">
        <f t="shared" si="14"/>
        <v>0.98785414956284046</v>
      </c>
      <c r="H299" s="170" t="str">
        <f t="shared" si="12"/>
        <v>C</v>
      </c>
    </row>
    <row r="300" spans="1:8" ht="27" x14ac:dyDescent="0.2">
      <c r="A300" s="183">
        <v>86886</v>
      </c>
      <c r="B300" s="106" t="s">
        <v>530</v>
      </c>
      <c r="C300" s="105" t="s">
        <v>1</v>
      </c>
      <c r="D300" s="107">
        <v>24</v>
      </c>
      <c r="E300" s="128">
        <v>1059.1199999999999</v>
      </c>
      <c r="F300" s="156">
        <f t="shared" si="13"/>
        <v>1.9042409489478899E-4</v>
      </c>
      <c r="G300" s="156">
        <f t="shared" si="14"/>
        <v>0.98804457365773524</v>
      </c>
      <c r="H300" s="170" t="str">
        <f t="shared" si="12"/>
        <v>C</v>
      </c>
    </row>
    <row r="301" spans="1:8" ht="54" x14ac:dyDescent="0.2">
      <c r="A301" s="183">
        <v>94789</v>
      </c>
      <c r="B301" s="106" t="s">
        <v>986</v>
      </c>
      <c r="C301" s="105" t="s">
        <v>1</v>
      </c>
      <c r="D301" s="107">
        <v>4</v>
      </c>
      <c r="E301" s="128">
        <v>1038.8</v>
      </c>
      <c r="F301" s="156">
        <f t="shared" si="13"/>
        <v>1.867706678909914E-4</v>
      </c>
      <c r="G301" s="156">
        <f t="shared" si="14"/>
        <v>0.9882313443256262</v>
      </c>
      <c r="H301" s="170" t="str">
        <f t="shared" si="12"/>
        <v>C</v>
      </c>
    </row>
    <row r="302" spans="1:8" x14ac:dyDescent="0.2">
      <c r="A302" s="183">
        <v>91997</v>
      </c>
      <c r="B302" s="106" t="s">
        <v>833</v>
      </c>
      <c r="C302" s="105" t="s">
        <v>1</v>
      </c>
      <c r="D302" s="107">
        <v>25</v>
      </c>
      <c r="E302" s="128">
        <v>1020.75</v>
      </c>
      <c r="F302" s="156">
        <f t="shared" si="13"/>
        <v>1.8352537471094484E-4</v>
      </c>
      <c r="G302" s="156">
        <f t="shared" si="14"/>
        <v>0.9884148697003371</v>
      </c>
      <c r="H302" s="170" t="str">
        <f t="shared" si="12"/>
        <v>C</v>
      </c>
    </row>
    <row r="303" spans="1:8" x14ac:dyDescent="0.2">
      <c r="A303" s="183">
        <v>901856</v>
      </c>
      <c r="B303" s="106" t="s">
        <v>938</v>
      </c>
      <c r="C303" s="105" t="s">
        <v>1574</v>
      </c>
      <c r="D303" s="107">
        <v>6.34</v>
      </c>
      <c r="E303" s="128">
        <v>1013.45</v>
      </c>
      <c r="F303" s="156">
        <f t="shared" si="13"/>
        <v>1.822128738680451E-4</v>
      </c>
      <c r="G303" s="156">
        <f t="shared" si="14"/>
        <v>0.98859708257420509</v>
      </c>
      <c r="H303" s="170" t="str">
        <f t="shared" si="12"/>
        <v>C</v>
      </c>
    </row>
    <row r="304" spans="1:8" ht="27" x14ac:dyDescent="0.2">
      <c r="A304" s="183">
        <v>89501</v>
      </c>
      <c r="B304" s="106" t="s">
        <v>502</v>
      </c>
      <c r="C304" s="105" t="s">
        <v>1</v>
      </c>
      <c r="D304" s="107">
        <v>72</v>
      </c>
      <c r="E304" s="128">
        <v>1009.44</v>
      </c>
      <c r="F304" s="156">
        <f t="shared" si="13"/>
        <v>1.8149189737763034E-4</v>
      </c>
      <c r="G304" s="156">
        <f t="shared" si="14"/>
        <v>0.98877857447158268</v>
      </c>
      <c r="H304" s="170" t="str">
        <f t="shared" si="12"/>
        <v>C</v>
      </c>
    </row>
    <row r="305" spans="1:8" x14ac:dyDescent="0.2">
      <c r="A305" s="183">
        <v>89825</v>
      </c>
      <c r="B305" s="106" t="s">
        <v>625</v>
      </c>
      <c r="C305" s="105" t="s">
        <v>1</v>
      </c>
      <c r="D305" s="107">
        <v>50</v>
      </c>
      <c r="E305" s="128">
        <v>1005.5</v>
      </c>
      <c r="F305" s="156">
        <f t="shared" si="13"/>
        <v>1.8078350651173648E-4</v>
      </c>
      <c r="G305" s="156">
        <f t="shared" si="14"/>
        <v>0.98895935797809442</v>
      </c>
      <c r="H305" s="170" t="str">
        <f t="shared" si="12"/>
        <v>C</v>
      </c>
    </row>
    <row r="306" spans="1:8" x14ac:dyDescent="0.2">
      <c r="A306" s="183">
        <v>190716</v>
      </c>
      <c r="B306" s="106" t="s">
        <v>690</v>
      </c>
      <c r="C306" s="105" t="s">
        <v>10</v>
      </c>
      <c r="D306" s="107">
        <v>3.2</v>
      </c>
      <c r="E306" s="128">
        <v>1003.04</v>
      </c>
      <c r="F306" s="156">
        <f t="shared" si="13"/>
        <v>1.8034121170714288E-4</v>
      </c>
      <c r="G306" s="156">
        <f t="shared" si="14"/>
        <v>0.9891396991898016</v>
      </c>
      <c r="H306" s="170" t="str">
        <f t="shared" si="12"/>
        <v>C</v>
      </c>
    </row>
    <row r="307" spans="1:8" ht="27" x14ac:dyDescent="0.2">
      <c r="A307" s="183">
        <v>98111</v>
      </c>
      <c r="B307" s="106" t="s">
        <v>923</v>
      </c>
      <c r="C307" s="105" t="s">
        <v>1</v>
      </c>
      <c r="D307" s="107">
        <v>16</v>
      </c>
      <c r="E307" s="128">
        <v>996.96</v>
      </c>
      <c r="F307" s="156">
        <f t="shared" si="13"/>
        <v>1.7924806032017983E-4</v>
      </c>
      <c r="G307" s="156">
        <f t="shared" si="14"/>
        <v>0.98931894725012182</v>
      </c>
      <c r="H307" s="170" t="str">
        <f t="shared" si="12"/>
        <v>C</v>
      </c>
    </row>
    <row r="308" spans="1:8" ht="27" x14ac:dyDescent="0.2">
      <c r="A308" s="183">
        <v>89353</v>
      </c>
      <c r="B308" s="106" t="s">
        <v>515</v>
      </c>
      <c r="C308" s="105" t="s">
        <v>1</v>
      </c>
      <c r="D308" s="107">
        <v>30</v>
      </c>
      <c r="E308" s="128">
        <v>976.2</v>
      </c>
      <c r="F308" s="156">
        <f t="shared" si="13"/>
        <v>1.7551552367653622E-4</v>
      </c>
      <c r="G308" s="156">
        <f t="shared" si="14"/>
        <v>0.98949446277379838</v>
      </c>
      <c r="H308" s="170" t="str">
        <f t="shared" si="12"/>
        <v>C</v>
      </c>
    </row>
    <row r="309" spans="1:8" x14ac:dyDescent="0.2">
      <c r="A309" s="183">
        <v>92915</v>
      </c>
      <c r="B309" s="106" t="s">
        <v>254</v>
      </c>
      <c r="C309" s="105" t="s">
        <v>19</v>
      </c>
      <c r="D309" s="107">
        <v>56.8</v>
      </c>
      <c r="E309" s="128">
        <v>966.74</v>
      </c>
      <c r="F309" s="156">
        <f t="shared" si="13"/>
        <v>1.7381466641984699E-4</v>
      </c>
      <c r="G309" s="156">
        <f t="shared" si="14"/>
        <v>0.98966827744021824</v>
      </c>
      <c r="H309" s="170" t="str">
        <f t="shared" si="12"/>
        <v>C</v>
      </c>
    </row>
    <row r="310" spans="1:8" ht="40.5" x14ac:dyDescent="0.2">
      <c r="A310" s="183">
        <v>92766</v>
      </c>
      <c r="B310" s="106" t="s">
        <v>284</v>
      </c>
      <c r="C310" s="105" t="s">
        <v>19</v>
      </c>
      <c r="D310" s="107">
        <v>90</v>
      </c>
      <c r="E310" s="128">
        <v>964.8</v>
      </c>
      <c r="F310" s="156">
        <f t="shared" si="13"/>
        <v>1.7346586482598048E-4</v>
      </c>
      <c r="G310" s="156">
        <f t="shared" si="14"/>
        <v>0.98984174330504426</v>
      </c>
      <c r="H310" s="170" t="str">
        <f t="shared" si="12"/>
        <v>C</v>
      </c>
    </row>
    <row r="311" spans="1:8" ht="40.5" x14ac:dyDescent="0.2">
      <c r="A311" s="183">
        <v>90373</v>
      </c>
      <c r="B311" s="106" t="s">
        <v>1532</v>
      </c>
      <c r="C311" s="105" t="s">
        <v>1</v>
      </c>
      <c r="D311" s="107">
        <v>73</v>
      </c>
      <c r="E311" s="128">
        <v>945.35</v>
      </c>
      <c r="F311" s="156">
        <f t="shared" si="13"/>
        <v>1.6996885915551477E-4</v>
      </c>
      <c r="G311" s="156">
        <f t="shared" si="14"/>
        <v>0.99001171216419981</v>
      </c>
      <c r="H311" s="170" t="str">
        <f t="shared" si="12"/>
        <v>C</v>
      </c>
    </row>
    <row r="312" spans="1:8" x14ac:dyDescent="0.2">
      <c r="A312" s="183">
        <v>89708</v>
      </c>
      <c r="B312" s="106" t="s">
        <v>566</v>
      </c>
      <c r="C312" s="105" t="s">
        <v>1</v>
      </c>
      <c r="D312" s="107">
        <v>8</v>
      </c>
      <c r="E312" s="128">
        <v>929.68</v>
      </c>
      <c r="F312" s="156">
        <f t="shared" si="13"/>
        <v>1.6715147720918069E-4</v>
      </c>
      <c r="G312" s="156">
        <f t="shared" si="14"/>
        <v>0.99017886364140895</v>
      </c>
      <c r="H312" s="170" t="str">
        <f t="shared" si="12"/>
        <v>C</v>
      </c>
    </row>
    <row r="313" spans="1:8" ht="27" x14ac:dyDescent="0.2">
      <c r="A313" s="183">
        <v>93662</v>
      </c>
      <c r="B313" s="106" t="s">
        <v>773</v>
      </c>
      <c r="C313" s="105" t="s">
        <v>1</v>
      </c>
      <c r="D313" s="107">
        <v>15</v>
      </c>
      <c r="E313" s="128">
        <v>923.7</v>
      </c>
      <c r="F313" s="156">
        <f t="shared" si="13"/>
        <v>1.66076305285819E-4</v>
      </c>
      <c r="G313" s="156">
        <f t="shared" si="14"/>
        <v>0.99034493994669481</v>
      </c>
      <c r="H313" s="170" t="str">
        <f t="shared" si="12"/>
        <v>C</v>
      </c>
    </row>
    <row r="314" spans="1:8" x14ac:dyDescent="0.2">
      <c r="A314" s="183">
        <v>98397</v>
      </c>
      <c r="B314" s="106" t="s">
        <v>442</v>
      </c>
      <c r="C314" s="105" t="s">
        <v>198</v>
      </c>
      <c r="D314" s="107">
        <v>71.53</v>
      </c>
      <c r="E314" s="128">
        <v>878.39</v>
      </c>
      <c r="F314" s="156">
        <f t="shared" si="13"/>
        <v>1.5792981032804E-4</v>
      </c>
      <c r="G314" s="156">
        <f t="shared" si="14"/>
        <v>0.99050286975702284</v>
      </c>
      <c r="H314" s="170" t="str">
        <f t="shared" si="12"/>
        <v>C</v>
      </c>
    </row>
    <row r="315" spans="1:8" x14ac:dyDescent="0.2">
      <c r="A315" s="183">
        <v>101617</v>
      </c>
      <c r="B315" s="106" t="s">
        <v>212</v>
      </c>
      <c r="C315" s="105" t="s">
        <v>198</v>
      </c>
      <c r="D315" s="107">
        <v>306.39</v>
      </c>
      <c r="E315" s="128">
        <v>873.21</v>
      </c>
      <c r="F315" s="156">
        <f t="shared" si="13"/>
        <v>1.5699847411348924E-4</v>
      </c>
      <c r="G315" s="156">
        <f t="shared" si="14"/>
        <v>0.99065986823113628</v>
      </c>
      <c r="H315" s="170" t="str">
        <f t="shared" si="12"/>
        <v>C</v>
      </c>
    </row>
    <row r="316" spans="1:8" x14ac:dyDescent="0.2">
      <c r="A316" s="183">
        <v>170630</v>
      </c>
      <c r="B316" s="106" t="s">
        <v>890</v>
      </c>
      <c r="C316" s="105" t="s">
        <v>10</v>
      </c>
      <c r="D316" s="107">
        <v>22.5</v>
      </c>
      <c r="E316" s="128">
        <v>870.3</v>
      </c>
      <c r="F316" s="156">
        <f t="shared" si="13"/>
        <v>1.5647527172268946E-4</v>
      </c>
      <c r="G316" s="156">
        <f t="shared" si="14"/>
        <v>0.99081634350285896</v>
      </c>
      <c r="H316" s="170" t="str">
        <f t="shared" si="12"/>
        <v>C</v>
      </c>
    </row>
    <row r="317" spans="1:8" ht="27" x14ac:dyDescent="0.2">
      <c r="A317" s="183">
        <v>101895</v>
      </c>
      <c r="B317" s="106" t="s">
        <v>775</v>
      </c>
      <c r="C317" s="105" t="s">
        <v>1</v>
      </c>
      <c r="D317" s="107">
        <v>2</v>
      </c>
      <c r="E317" s="128">
        <v>861.36</v>
      </c>
      <c r="F317" s="156">
        <f t="shared" si="13"/>
        <v>1.5486790767672734E-4</v>
      </c>
      <c r="G317" s="156">
        <f t="shared" si="14"/>
        <v>0.99097121141053568</v>
      </c>
      <c r="H317" s="170" t="str">
        <f t="shared" si="12"/>
        <v>C</v>
      </c>
    </row>
    <row r="318" spans="1:8" x14ac:dyDescent="0.2">
      <c r="A318" s="183">
        <v>103009</v>
      </c>
      <c r="B318" s="106" t="s">
        <v>728</v>
      </c>
      <c r="C318" s="105" t="s">
        <v>1</v>
      </c>
      <c r="D318" s="107">
        <v>3</v>
      </c>
      <c r="E318" s="128">
        <v>836.73</v>
      </c>
      <c r="F318" s="156">
        <f t="shared" si="13"/>
        <v>1.5043956579171086E-4</v>
      </c>
      <c r="G318" s="156">
        <f t="shared" si="14"/>
        <v>0.99112165097632743</v>
      </c>
      <c r="H318" s="170" t="str">
        <f t="shared" si="12"/>
        <v>C</v>
      </c>
    </row>
    <row r="319" spans="1:8" x14ac:dyDescent="0.2">
      <c r="A319" s="183">
        <v>901813</v>
      </c>
      <c r="B319" s="106" t="s">
        <v>717</v>
      </c>
      <c r="C319" s="105" t="s">
        <v>1</v>
      </c>
      <c r="D319" s="107">
        <v>4</v>
      </c>
      <c r="E319" s="128">
        <v>825</v>
      </c>
      <c r="F319" s="156">
        <f t="shared" si="13"/>
        <v>1.4833057471127061E-4</v>
      </c>
      <c r="G319" s="156">
        <f t="shared" si="14"/>
        <v>0.99126998155103874</v>
      </c>
      <c r="H319" s="170" t="str">
        <f t="shared" si="12"/>
        <v>C</v>
      </c>
    </row>
    <row r="320" spans="1:8" ht="40.5" x14ac:dyDescent="0.2">
      <c r="A320" s="183">
        <v>99264</v>
      </c>
      <c r="B320" s="106" t="s">
        <v>1066</v>
      </c>
      <c r="C320" s="105" t="s">
        <v>1</v>
      </c>
      <c r="D320" s="107">
        <v>1</v>
      </c>
      <c r="E320" s="128">
        <v>814.74</v>
      </c>
      <c r="F320" s="156">
        <f t="shared" si="13"/>
        <v>1.4648588174577046E-4</v>
      </c>
      <c r="G320" s="156">
        <f t="shared" si="14"/>
        <v>0.99141646743278455</v>
      </c>
      <c r="H320" s="170" t="str">
        <f t="shared" si="12"/>
        <v>C</v>
      </c>
    </row>
    <row r="321" spans="1:8" ht="27" x14ac:dyDescent="0.2">
      <c r="A321" s="183">
        <v>1716011</v>
      </c>
      <c r="B321" s="106" t="s">
        <v>818</v>
      </c>
      <c r="C321" s="105" t="s">
        <v>1</v>
      </c>
      <c r="D321" s="107">
        <v>10</v>
      </c>
      <c r="E321" s="128">
        <v>811</v>
      </c>
      <c r="F321" s="156">
        <f t="shared" si="13"/>
        <v>1.4581344980707937E-4</v>
      </c>
      <c r="G321" s="156">
        <f t="shared" si="14"/>
        <v>0.99156228088259168</v>
      </c>
      <c r="H321" s="170" t="str">
        <f t="shared" si="12"/>
        <v>C</v>
      </c>
    </row>
    <row r="322" spans="1:8" ht="27" x14ac:dyDescent="0.2">
      <c r="A322" s="183">
        <v>93663</v>
      </c>
      <c r="B322" s="106" t="s">
        <v>771</v>
      </c>
      <c r="C322" s="105" t="s">
        <v>1</v>
      </c>
      <c r="D322" s="107">
        <v>13</v>
      </c>
      <c r="E322" s="128">
        <v>800.54</v>
      </c>
      <c r="F322" s="156">
        <f t="shared" si="13"/>
        <v>1.4393279791437646E-4</v>
      </c>
      <c r="G322" s="156">
        <f t="shared" si="14"/>
        <v>0.99170621368050604</v>
      </c>
      <c r="H322" s="170" t="str">
        <f t="shared" si="12"/>
        <v>C</v>
      </c>
    </row>
    <row r="323" spans="1:8" x14ac:dyDescent="0.2">
      <c r="A323" s="183">
        <v>180245</v>
      </c>
      <c r="B323" s="106" t="s">
        <v>585</v>
      </c>
      <c r="C323" s="105" t="s">
        <v>1</v>
      </c>
      <c r="D323" s="107">
        <v>15</v>
      </c>
      <c r="E323" s="128">
        <v>793.95</v>
      </c>
      <c r="F323" s="156">
        <f t="shared" si="13"/>
        <v>1.4274795126304645E-4</v>
      </c>
      <c r="G323" s="156">
        <f t="shared" si="14"/>
        <v>0.99184896163176905</v>
      </c>
      <c r="H323" s="170" t="str">
        <f t="shared" si="12"/>
        <v>C</v>
      </c>
    </row>
    <row r="324" spans="1:8" x14ac:dyDescent="0.2">
      <c r="A324" s="183">
        <v>901837</v>
      </c>
      <c r="B324" s="106" t="s">
        <v>1533</v>
      </c>
      <c r="C324" s="105" t="s">
        <v>1</v>
      </c>
      <c r="D324" s="107">
        <v>8</v>
      </c>
      <c r="E324" s="128">
        <v>790.24</v>
      </c>
      <c r="F324" s="156">
        <f t="shared" si="13"/>
        <v>1.4208091316343576E-4</v>
      </c>
      <c r="G324" s="156">
        <f t="shared" si="14"/>
        <v>0.99199104254493253</v>
      </c>
      <c r="H324" s="170" t="str">
        <f t="shared" si="12"/>
        <v>C</v>
      </c>
    </row>
    <row r="325" spans="1:8" ht="27" x14ac:dyDescent="0.2">
      <c r="A325" s="183">
        <v>97599</v>
      </c>
      <c r="B325" s="106" t="s">
        <v>741</v>
      </c>
      <c r="C325" s="105" t="s">
        <v>1</v>
      </c>
      <c r="D325" s="107">
        <v>29</v>
      </c>
      <c r="E325" s="128">
        <v>779.23</v>
      </c>
      <c r="F325" s="156">
        <f t="shared" si="13"/>
        <v>1.4010137422092533E-4</v>
      </c>
      <c r="G325" s="156">
        <f t="shared" si="14"/>
        <v>0.99213114391915347</v>
      </c>
      <c r="H325" s="170" t="str">
        <f t="shared" si="12"/>
        <v>C</v>
      </c>
    </row>
    <row r="326" spans="1:8" x14ac:dyDescent="0.2">
      <c r="A326" s="183">
        <v>89726</v>
      </c>
      <c r="B326" s="106" t="s">
        <v>578</v>
      </c>
      <c r="C326" s="105" t="s">
        <v>1</v>
      </c>
      <c r="D326" s="107">
        <v>78</v>
      </c>
      <c r="E326" s="128">
        <v>764.4</v>
      </c>
      <c r="F326" s="156">
        <f t="shared" si="13"/>
        <v>1.3743501976884275E-4</v>
      </c>
      <c r="G326" s="156">
        <f t="shared" si="14"/>
        <v>0.99226857893892229</v>
      </c>
      <c r="H326" s="170" t="str">
        <f t="shared" si="12"/>
        <v>C</v>
      </c>
    </row>
    <row r="327" spans="1:8" x14ac:dyDescent="0.2">
      <c r="A327" s="183">
        <v>901832</v>
      </c>
      <c r="B327" s="106" t="s">
        <v>1534</v>
      </c>
      <c r="C327" s="105" t="s">
        <v>1</v>
      </c>
      <c r="D327" s="107">
        <v>5</v>
      </c>
      <c r="E327" s="128">
        <v>726.35</v>
      </c>
      <c r="F327" s="156">
        <f t="shared" si="13"/>
        <v>1.3059383386852293E-4</v>
      </c>
      <c r="G327" s="156">
        <f t="shared" si="14"/>
        <v>0.99239917277279077</v>
      </c>
      <c r="H327" s="170" t="str">
        <f t="shared" si="12"/>
        <v>C</v>
      </c>
    </row>
    <row r="328" spans="1:8" ht="27" x14ac:dyDescent="0.2">
      <c r="A328" s="183">
        <v>901942</v>
      </c>
      <c r="B328" s="106" t="s">
        <v>1535</v>
      </c>
      <c r="C328" s="105" t="s">
        <v>1</v>
      </c>
      <c r="D328" s="107">
        <v>40</v>
      </c>
      <c r="E328" s="128">
        <v>723.2</v>
      </c>
      <c r="F328" s="156">
        <f t="shared" si="13"/>
        <v>1.3002748076507991E-4</v>
      </c>
      <c r="G328" s="156">
        <f t="shared" si="14"/>
        <v>0.99252920025355584</v>
      </c>
      <c r="H328" s="170" t="str">
        <f t="shared" si="12"/>
        <v>C</v>
      </c>
    </row>
    <row r="329" spans="1:8" x14ac:dyDescent="0.2">
      <c r="A329" s="183">
        <v>89744</v>
      </c>
      <c r="B329" s="106" t="s">
        <v>581</v>
      </c>
      <c r="C329" s="105" t="s">
        <v>1</v>
      </c>
      <c r="D329" s="107">
        <v>24</v>
      </c>
      <c r="E329" s="128">
        <v>718.56</v>
      </c>
      <c r="F329" s="156">
        <f t="shared" si="13"/>
        <v>1.2919323365397648E-4</v>
      </c>
      <c r="G329" s="156">
        <f t="shared" si="14"/>
        <v>0.99265839348720986</v>
      </c>
      <c r="H329" s="170" t="str">
        <f t="shared" si="12"/>
        <v>C</v>
      </c>
    </row>
    <row r="330" spans="1:8" ht="27" x14ac:dyDescent="0.2">
      <c r="A330" s="183">
        <v>901809</v>
      </c>
      <c r="B330" s="106" t="s">
        <v>1536</v>
      </c>
      <c r="C330" s="105" t="s">
        <v>1</v>
      </c>
      <c r="D330" s="107">
        <v>1</v>
      </c>
      <c r="E330" s="128">
        <v>712.63</v>
      </c>
      <c r="F330" s="156">
        <f t="shared" si="13"/>
        <v>1.2812705146241548E-4</v>
      </c>
      <c r="G330" s="156">
        <f t="shared" si="14"/>
        <v>0.99278652053867222</v>
      </c>
      <c r="H330" s="170" t="str">
        <f t="shared" si="12"/>
        <v>C</v>
      </c>
    </row>
    <row r="331" spans="1:8" ht="27" x14ac:dyDescent="0.2">
      <c r="A331" s="183">
        <v>86914</v>
      </c>
      <c r="B331" s="106" t="s">
        <v>1537</v>
      </c>
      <c r="C331" s="105" t="s">
        <v>1</v>
      </c>
      <c r="D331" s="107">
        <v>9</v>
      </c>
      <c r="E331" s="128">
        <v>702.27</v>
      </c>
      <c r="F331" s="156">
        <f t="shared" si="13"/>
        <v>1.2626437903331394E-4</v>
      </c>
      <c r="G331" s="156">
        <f t="shared" si="14"/>
        <v>0.99291278491770552</v>
      </c>
      <c r="H331" s="170" t="str">
        <f t="shared" si="12"/>
        <v>C</v>
      </c>
    </row>
    <row r="332" spans="1:8" x14ac:dyDescent="0.2">
      <c r="A332" s="183">
        <v>180249</v>
      </c>
      <c r="B332" s="106" t="s">
        <v>583</v>
      </c>
      <c r="C332" s="105" t="s">
        <v>1</v>
      </c>
      <c r="D332" s="107">
        <v>14</v>
      </c>
      <c r="E332" s="128">
        <v>692.02</v>
      </c>
      <c r="F332" s="156">
        <f t="shared" si="13"/>
        <v>1.2442148401417392E-4</v>
      </c>
      <c r="G332" s="156">
        <f t="shared" si="14"/>
        <v>0.99303720640171966</v>
      </c>
      <c r="H332" s="170" t="str">
        <f t="shared" si="12"/>
        <v>C</v>
      </c>
    </row>
    <row r="333" spans="1:8" ht="27" x14ac:dyDescent="0.2">
      <c r="A333" s="183">
        <v>93186</v>
      </c>
      <c r="B333" s="106" t="s">
        <v>347</v>
      </c>
      <c r="C333" s="105" t="s">
        <v>10</v>
      </c>
      <c r="D333" s="107">
        <v>6.6</v>
      </c>
      <c r="E333" s="128">
        <v>633.34</v>
      </c>
      <c r="F333" s="156">
        <f t="shared" si="13"/>
        <v>1.1387113477289229E-4</v>
      </c>
      <c r="G333" s="156">
        <f t="shared" si="14"/>
        <v>0.99315107753649257</v>
      </c>
      <c r="H333" s="170" t="str">
        <f t="shared" si="12"/>
        <v>C</v>
      </c>
    </row>
    <row r="334" spans="1:8" x14ac:dyDescent="0.2">
      <c r="A334" s="183">
        <v>901824</v>
      </c>
      <c r="B334" s="106" t="s">
        <v>752</v>
      </c>
      <c r="C334" s="105" t="s">
        <v>1</v>
      </c>
      <c r="D334" s="107">
        <v>17</v>
      </c>
      <c r="E334" s="128">
        <v>622.37</v>
      </c>
      <c r="F334" s="156">
        <f t="shared" si="13"/>
        <v>1.1189878761582242E-4</v>
      </c>
      <c r="G334" s="156">
        <f t="shared" si="14"/>
        <v>0.99326297632410843</v>
      </c>
      <c r="H334" s="170" t="str">
        <f t="shared" si="12"/>
        <v>C</v>
      </c>
    </row>
    <row r="335" spans="1:8" x14ac:dyDescent="0.2">
      <c r="A335" s="183">
        <v>171059</v>
      </c>
      <c r="B335" s="106" t="s">
        <v>841</v>
      </c>
      <c r="C335" s="105" t="s">
        <v>1</v>
      </c>
      <c r="D335" s="107">
        <v>6</v>
      </c>
      <c r="E335" s="128">
        <v>621</v>
      </c>
      <c r="F335" s="156">
        <f t="shared" si="13"/>
        <v>1.116524689644837E-4</v>
      </c>
      <c r="G335" s="156">
        <f t="shared" si="14"/>
        <v>0.99337462879307292</v>
      </c>
      <c r="H335" s="170" t="str">
        <f t="shared" si="12"/>
        <v>C</v>
      </c>
    </row>
    <row r="336" spans="1:8" ht="27" x14ac:dyDescent="0.2">
      <c r="A336" s="183">
        <v>99623</v>
      </c>
      <c r="B336" s="106" t="s">
        <v>1044</v>
      </c>
      <c r="C336" s="105" t="s">
        <v>1</v>
      </c>
      <c r="D336" s="107">
        <v>2</v>
      </c>
      <c r="E336" s="128">
        <v>613.28</v>
      </c>
      <c r="F336" s="156">
        <f t="shared" si="13"/>
        <v>1.1026445437445822E-4</v>
      </c>
      <c r="G336" s="156">
        <f t="shared" si="14"/>
        <v>0.99348489324744738</v>
      </c>
      <c r="H336" s="170" t="str">
        <f t="shared" si="12"/>
        <v>C</v>
      </c>
    </row>
    <row r="337" spans="1:8" ht="27" x14ac:dyDescent="0.2">
      <c r="A337" s="183">
        <v>104004</v>
      </c>
      <c r="B337" s="106" t="s">
        <v>507</v>
      </c>
      <c r="C337" s="105" t="s">
        <v>1</v>
      </c>
      <c r="D337" s="107">
        <v>21</v>
      </c>
      <c r="E337" s="128">
        <v>605.42999999999995</v>
      </c>
      <c r="F337" s="156">
        <f t="shared" si="13"/>
        <v>1.0885306648175098E-4</v>
      </c>
      <c r="G337" s="156">
        <f t="shared" si="14"/>
        <v>0.99359374631392916</v>
      </c>
      <c r="H337" s="170" t="str">
        <f t="shared" si="12"/>
        <v>C</v>
      </c>
    </row>
    <row r="338" spans="1:8" ht="27" x14ac:dyDescent="0.2">
      <c r="A338" s="183">
        <v>97453</v>
      </c>
      <c r="B338" s="106" t="s">
        <v>960</v>
      </c>
      <c r="C338" s="105" t="s">
        <v>1</v>
      </c>
      <c r="D338" s="107">
        <v>3</v>
      </c>
      <c r="E338" s="128">
        <v>604.32000000000005</v>
      </c>
      <c r="F338" s="156">
        <f t="shared" si="13"/>
        <v>1.0865349443577584E-4</v>
      </c>
      <c r="G338" s="156">
        <f t="shared" si="14"/>
        <v>0.99370239980836494</v>
      </c>
      <c r="H338" s="170" t="str">
        <f t="shared" si="12"/>
        <v>C</v>
      </c>
    </row>
    <row r="339" spans="1:8" ht="27" x14ac:dyDescent="0.2">
      <c r="A339" s="183">
        <v>901821</v>
      </c>
      <c r="B339" s="106" t="s">
        <v>1538</v>
      </c>
      <c r="C339" s="105" t="s">
        <v>1</v>
      </c>
      <c r="D339" s="107">
        <v>6</v>
      </c>
      <c r="E339" s="128">
        <v>602.46</v>
      </c>
      <c r="F339" s="156">
        <f t="shared" si="13"/>
        <v>1.0831907641279042E-4</v>
      </c>
      <c r="G339" s="156">
        <f t="shared" si="14"/>
        <v>0.99381071888477779</v>
      </c>
      <c r="H339" s="170" t="str">
        <f t="shared" ref="H339:H402" si="15">IF(G339&lt;=$K$17,"A",IF(G339&lt;=$K$18,"B","C"))</f>
        <v>C</v>
      </c>
    </row>
    <row r="340" spans="1:8" x14ac:dyDescent="0.2">
      <c r="A340" s="183">
        <v>251530</v>
      </c>
      <c r="B340" s="106" t="s">
        <v>399</v>
      </c>
      <c r="C340" s="105" t="s">
        <v>198</v>
      </c>
      <c r="D340" s="107">
        <v>23.08</v>
      </c>
      <c r="E340" s="128">
        <v>595.23</v>
      </c>
      <c r="F340" s="156">
        <f t="shared" ref="F340:F403" si="16">E340/$F$14</f>
        <v>1.0701916119441165E-4</v>
      </c>
      <c r="G340" s="156">
        <f t="shared" ref="G340:G403" si="17">F340+G339</f>
        <v>0.99391773804597217</v>
      </c>
      <c r="H340" s="170" t="str">
        <f t="shared" si="15"/>
        <v>C</v>
      </c>
    </row>
    <row r="341" spans="1:8" x14ac:dyDescent="0.2">
      <c r="A341" s="183">
        <v>171188</v>
      </c>
      <c r="B341" s="106" t="s">
        <v>872</v>
      </c>
      <c r="C341" s="105" t="s">
        <v>1</v>
      </c>
      <c r="D341" s="107">
        <v>6</v>
      </c>
      <c r="E341" s="128">
        <v>593.94000000000005</v>
      </c>
      <c r="F341" s="156">
        <f t="shared" si="16"/>
        <v>1.0678722611395404E-4</v>
      </c>
      <c r="G341" s="156">
        <f t="shared" si="17"/>
        <v>0.99402452527208607</v>
      </c>
      <c r="H341" s="170" t="str">
        <f t="shared" si="15"/>
        <v>C</v>
      </c>
    </row>
    <row r="342" spans="1:8" ht="40.5" x14ac:dyDescent="0.2">
      <c r="A342" s="183">
        <v>901772</v>
      </c>
      <c r="B342" s="106" t="s">
        <v>1539</v>
      </c>
      <c r="C342" s="105" t="s">
        <v>1</v>
      </c>
      <c r="D342" s="107">
        <v>1</v>
      </c>
      <c r="E342" s="128">
        <v>580.16</v>
      </c>
      <c r="F342" s="156">
        <f t="shared" si="16"/>
        <v>1.0430965602968577E-4</v>
      </c>
      <c r="G342" s="156">
        <f t="shared" si="17"/>
        <v>0.99412883492811577</v>
      </c>
      <c r="H342" s="170" t="str">
        <f t="shared" si="15"/>
        <v>C</v>
      </c>
    </row>
    <row r="343" spans="1:8" ht="27" x14ac:dyDescent="0.2">
      <c r="A343" s="183">
        <v>89728</v>
      </c>
      <c r="B343" s="106" t="s">
        <v>576</v>
      </c>
      <c r="C343" s="105" t="s">
        <v>1</v>
      </c>
      <c r="D343" s="107">
        <v>46</v>
      </c>
      <c r="E343" s="128">
        <v>574.08000000000004</v>
      </c>
      <c r="F343" s="156">
        <f t="shared" si="16"/>
        <v>1.0321650464272272E-4</v>
      </c>
      <c r="G343" s="156">
        <f t="shared" si="17"/>
        <v>0.9942320514327585</v>
      </c>
      <c r="H343" s="170" t="str">
        <f t="shared" si="15"/>
        <v>C</v>
      </c>
    </row>
    <row r="344" spans="1:8" ht="27" x14ac:dyDescent="0.2">
      <c r="A344" s="183">
        <v>97443</v>
      </c>
      <c r="B344" s="106" t="s">
        <v>957</v>
      </c>
      <c r="C344" s="105" t="s">
        <v>1</v>
      </c>
      <c r="D344" s="107">
        <v>5</v>
      </c>
      <c r="E344" s="128">
        <v>572.85</v>
      </c>
      <c r="F344" s="156">
        <f t="shared" si="16"/>
        <v>1.0299535724042591E-4</v>
      </c>
      <c r="G344" s="156">
        <f t="shared" si="17"/>
        <v>0.99433504678999896</v>
      </c>
      <c r="H344" s="170" t="str">
        <f t="shared" si="15"/>
        <v>C</v>
      </c>
    </row>
    <row r="345" spans="1:8" x14ac:dyDescent="0.2">
      <c r="A345" s="183">
        <v>901787</v>
      </c>
      <c r="B345" s="106" t="s">
        <v>1540</v>
      </c>
      <c r="C345" s="105" t="s">
        <v>1</v>
      </c>
      <c r="D345" s="107">
        <v>8</v>
      </c>
      <c r="E345" s="128">
        <v>570.72</v>
      </c>
      <c r="F345" s="156">
        <f t="shared" si="16"/>
        <v>1.0261239466571681E-4</v>
      </c>
      <c r="G345" s="156">
        <f t="shared" si="17"/>
        <v>0.99443765918466465</v>
      </c>
      <c r="H345" s="170" t="str">
        <f t="shared" si="15"/>
        <v>C</v>
      </c>
    </row>
    <row r="346" spans="1:8" ht="27" x14ac:dyDescent="0.2">
      <c r="A346" s="183">
        <v>89355</v>
      </c>
      <c r="B346" s="106" t="s">
        <v>536</v>
      </c>
      <c r="C346" s="105" t="s">
        <v>10</v>
      </c>
      <c r="D346" s="107">
        <v>29.11</v>
      </c>
      <c r="E346" s="128">
        <v>555.41999999999996</v>
      </c>
      <c r="F346" s="156">
        <f t="shared" si="16"/>
        <v>9.9861536734707784E-5</v>
      </c>
      <c r="G346" s="156">
        <f t="shared" si="17"/>
        <v>0.99453752072139934</v>
      </c>
      <c r="H346" s="170" t="str">
        <f t="shared" si="15"/>
        <v>C</v>
      </c>
    </row>
    <row r="347" spans="1:8" ht="27" x14ac:dyDescent="0.2">
      <c r="A347" s="183">
        <v>901852</v>
      </c>
      <c r="B347" s="106" t="s">
        <v>1541</v>
      </c>
      <c r="C347" s="105" t="s">
        <v>1</v>
      </c>
      <c r="D347" s="107">
        <v>1</v>
      </c>
      <c r="E347" s="128">
        <v>537.37</v>
      </c>
      <c r="F347" s="156">
        <f t="shared" si="16"/>
        <v>9.6616243554661205E-5</v>
      </c>
      <c r="G347" s="156">
        <f t="shared" si="17"/>
        <v>0.99463413696495395</v>
      </c>
      <c r="H347" s="170" t="str">
        <f t="shared" si="15"/>
        <v>C</v>
      </c>
    </row>
    <row r="348" spans="1:8" x14ac:dyDescent="0.2">
      <c r="A348" s="183">
        <v>89395</v>
      </c>
      <c r="B348" s="106" t="s">
        <v>506</v>
      </c>
      <c r="C348" s="105" t="s">
        <v>1</v>
      </c>
      <c r="D348" s="107">
        <v>45</v>
      </c>
      <c r="E348" s="128">
        <v>534.6</v>
      </c>
      <c r="F348" s="156">
        <f t="shared" si="16"/>
        <v>9.6118212412903364E-5</v>
      </c>
      <c r="G348" s="156">
        <f t="shared" si="17"/>
        <v>0.99473025517736691</v>
      </c>
      <c r="H348" s="170" t="str">
        <f t="shared" si="15"/>
        <v>C</v>
      </c>
    </row>
    <row r="349" spans="1:8" x14ac:dyDescent="0.2">
      <c r="A349" s="183">
        <v>89732</v>
      </c>
      <c r="B349" s="106" t="s">
        <v>579</v>
      </c>
      <c r="C349" s="105" t="s">
        <v>1</v>
      </c>
      <c r="D349" s="107">
        <v>30</v>
      </c>
      <c r="E349" s="128">
        <v>504</v>
      </c>
      <c r="F349" s="156">
        <f t="shared" si="16"/>
        <v>9.0616496550885317E-5</v>
      </c>
      <c r="G349" s="156">
        <f t="shared" si="17"/>
        <v>0.99482087167391775</v>
      </c>
      <c r="H349" s="170" t="str">
        <f t="shared" si="15"/>
        <v>C</v>
      </c>
    </row>
    <row r="350" spans="1:8" x14ac:dyDescent="0.2">
      <c r="A350" s="183">
        <v>89578</v>
      </c>
      <c r="B350" s="106" t="s">
        <v>550</v>
      </c>
      <c r="C350" s="105" t="s">
        <v>10</v>
      </c>
      <c r="D350" s="107">
        <v>14.29</v>
      </c>
      <c r="E350" s="128">
        <v>503.44</v>
      </c>
      <c r="F350" s="156">
        <f t="shared" si="16"/>
        <v>9.0515811554717671E-5</v>
      </c>
      <c r="G350" s="156">
        <f t="shared" si="17"/>
        <v>0.99491138748547248</v>
      </c>
      <c r="H350" s="170" t="str">
        <f t="shared" si="15"/>
        <v>C</v>
      </c>
    </row>
    <row r="351" spans="1:8" x14ac:dyDescent="0.2">
      <c r="A351" s="183">
        <v>91836</v>
      </c>
      <c r="B351" s="106" t="s">
        <v>779</v>
      </c>
      <c r="C351" s="105" t="s">
        <v>10</v>
      </c>
      <c r="D351" s="107">
        <v>40</v>
      </c>
      <c r="E351" s="128">
        <v>502.8</v>
      </c>
      <c r="F351" s="156">
        <f t="shared" si="16"/>
        <v>9.0400742987668936E-5</v>
      </c>
      <c r="G351" s="156">
        <f t="shared" si="17"/>
        <v>0.99500178822846019</v>
      </c>
      <c r="H351" s="170" t="str">
        <f t="shared" si="15"/>
        <v>C</v>
      </c>
    </row>
    <row r="352" spans="1:8" ht="27" x14ac:dyDescent="0.2">
      <c r="A352" s="183">
        <v>94498</v>
      </c>
      <c r="B352" s="106" t="s">
        <v>964</v>
      </c>
      <c r="C352" s="105" t="s">
        <v>1</v>
      </c>
      <c r="D352" s="107">
        <v>4</v>
      </c>
      <c r="E352" s="128">
        <v>478.52</v>
      </c>
      <c r="F352" s="156">
        <f t="shared" si="16"/>
        <v>8.603532922525723E-5</v>
      </c>
      <c r="G352" s="156">
        <f t="shared" si="17"/>
        <v>0.99508782355768544</v>
      </c>
      <c r="H352" s="170" t="str">
        <f t="shared" si="15"/>
        <v>C</v>
      </c>
    </row>
    <row r="353" spans="1:8" x14ac:dyDescent="0.2">
      <c r="A353" s="183">
        <v>92780</v>
      </c>
      <c r="B353" s="106" t="s">
        <v>307</v>
      </c>
      <c r="C353" s="105" t="s">
        <v>19</v>
      </c>
      <c r="D353" s="107">
        <v>44.1</v>
      </c>
      <c r="E353" s="128">
        <v>454.67</v>
      </c>
      <c r="F353" s="156">
        <f t="shared" si="16"/>
        <v>8.1747227156331412E-5</v>
      </c>
      <c r="G353" s="156">
        <f t="shared" si="17"/>
        <v>0.99516957078484181</v>
      </c>
      <c r="H353" s="170" t="str">
        <f t="shared" si="15"/>
        <v>C</v>
      </c>
    </row>
    <row r="354" spans="1:8" x14ac:dyDescent="0.2">
      <c r="A354" s="183">
        <v>901823</v>
      </c>
      <c r="B354" s="106" t="s">
        <v>1542</v>
      </c>
      <c r="C354" s="105" t="s">
        <v>1</v>
      </c>
      <c r="D354" s="107">
        <v>9</v>
      </c>
      <c r="E354" s="128">
        <v>444.87</v>
      </c>
      <c r="F354" s="156">
        <f t="shared" si="16"/>
        <v>7.9985239723397533E-5</v>
      </c>
      <c r="G354" s="156">
        <f t="shared" si="17"/>
        <v>0.99524955602456522</v>
      </c>
      <c r="H354" s="170" t="str">
        <f t="shared" si="15"/>
        <v>C</v>
      </c>
    </row>
    <row r="355" spans="1:8" x14ac:dyDescent="0.2">
      <c r="A355" s="183">
        <v>901793</v>
      </c>
      <c r="B355" s="106" t="s">
        <v>1543</v>
      </c>
      <c r="C355" s="105" t="s">
        <v>1</v>
      </c>
      <c r="D355" s="107">
        <v>24</v>
      </c>
      <c r="E355" s="128">
        <v>441.84</v>
      </c>
      <c r="F355" s="156">
        <f t="shared" si="16"/>
        <v>7.944046197627612E-5</v>
      </c>
      <c r="G355" s="156">
        <f t="shared" si="17"/>
        <v>0.9953289964865415</v>
      </c>
      <c r="H355" s="170" t="str">
        <f t="shared" si="15"/>
        <v>C</v>
      </c>
    </row>
    <row r="356" spans="1:8" ht="27" x14ac:dyDescent="0.2">
      <c r="A356" s="183">
        <v>901818</v>
      </c>
      <c r="B356" s="106" t="s">
        <v>1544</v>
      </c>
      <c r="C356" s="105" t="s">
        <v>1</v>
      </c>
      <c r="D356" s="107">
        <v>3</v>
      </c>
      <c r="E356" s="128">
        <v>438.72</v>
      </c>
      <c r="F356" s="156">
        <f t="shared" si="16"/>
        <v>7.8879502711913508E-5</v>
      </c>
      <c r="G356" s="156">
        <f t="shared" si="17"/>
        <v>0.9954078759892534</v>
      </c>
      <c r="H356" s="170" t="str">
        <f t="shared" si="15"/>
        <v>C</v>
      </c>
    </row>
    <row r="357" spans="1:8" ht="27" x14ac:dyDescent="0.2">
      <c r="A357" s="183">
        <v>86884</v>
      </c>
      <c r="B357" s="106" t="s">
        <v>1545</v>
      </c>
      <c r="C357" s="105" t="s">
        <v>1</v>
      </c>
      <c r="D357" s="107">
        <v>40</v>
      </c>
      <c r="E357" s="128">
        <v>438</v>
      </c>
      <c r="F357" s="156">
        <f t="shared" si="16"/>
        <v>7.8750050573983671E-5</v>
      </c>
      <c r="G357" s="156">
        <f t="shared" si="17"/>
        <v>0.9954866260398274</v>
      </c>
      <c r="H357" s="170" t="str">
        <f t="shared" si="15"/>
        <v>C</v>
      </c>
    </row>
    <row r="358" spans="1:8" x14ac:dyDescent="0.2">
      <c r="A358" s="183">
        <v>99624</v>
      </c>
      <c r="B358" s="106" t="s">
        <v>723</v>
      </c>
      <c r="C358" s="105" t="s">
        <v>1</v>
      </c>
      <c r="D358" s="107">
        <v>1</v>
      </c>
      <c r="E358" s="128">
        <v>437.12</v>
      </c>
      <c r="F358" s="156">
        <f t="shared" si="16"/>
        <v>7.8591831294291657E-5</v>
      </c>
      <c r="G358" s="156">
        <f t="shared" si="17"/>
        <v>0.99556521787112173</v>
      </c>
      <c r="H358" s="170" t="str">
        <f t="shared" si="15"/>
        <v>C</v>
      </c>
    </row>
    <row r="359" spans="1:8" ht="40.5" x14ac:dyDescent="0.2">
      <c r="A359" s="183">
        <v>89366</v>
      </c>
      <c r="B359" s="106" t="s">
        <v>1546</v>
      </c>
      <c r="C359" s="105" t="s">
        <v>1</v>
      </c>
      <c r="D359" s="107">
        <v>26</v>
      </c>
      <c r="E359" s="128">
        <v>431.34</v>
      </c>
      <c r="F359" s="156">
        <f t="shared" si="16"/>
        <v>7.7552618298132683E-5</v>
      </c>
      <c r="G359" s="156">
        <f t="shared" si="17"/>
        <v>0.99564277048941985</v>
      </c>
      <c r="H359" s="170" t="str">
        <f t="shared" si="15"/>
        <v>C</v>
      </c>
    </row>
    <row r="360" spans="1:8" ht="27" x14ac:dyDescent="0.2">
      <c r="A360" s="183">
        <v>89629</v>
      </c>
      <c r="B360" s="106" t="s">
        <v>992</v>
      </c>
      <c r="C360" s="105" t="s">
        <v>1</v>
      </c>
      <c r="D360" s="107">
        <v>5</v>
      </c>
      <c r="E360" s="128">
        <v>429.95</v>
      </c>
      <c r="F360" s="156">
        <f t="shared" si="16"/>
        <v>7.7302703754073693E-5</v>
      </c>
      <c r="G360" s="156">
        <f t="shared" si="17"/>
        <v>0.9957200731931739</v>
      </c>
      <c r="H360" s="170" t="str">
        <f t="shared" si="15"/>
        <v>C</v>
      </c>
    </row>
    <row r="361" spans="1:8" ht="27" x14ac:dyDescent="0.2">
      <c r="A361" s="183">
        <v>901811</v>
      </c>
      <c r="B361" s="106" t="s">
        <v>1547</v>
      </c>
      <c r="C361" s="105" t="s">
        <v>1</v>
      </c>
      <c r="D361" s="107">
        <v>1</v>
      </c>
      <c r="E361" s="128">
        <v>416.28</v>
      </c>
      <c r="F361" s="156">
        <f t="shared" si="16"/>
        <v>7.4844911079766945E-5</v>
      </c>
      <c r="G361" s="156">
        <f t="shared" si="17"/>
        <v>0.99579491810425369</v>
      </c>
      <c r="H361" s="170" t="str">
        <f t="shared" si="15"/>
        <v>C</v>
      </c>
    </row>
    <row r="362" spans="1:8" x14ac:dyDescent="0.2">
      <c r="A362" s="183">
        <v>171070</v>
      </c>
      <c r="B362" s="106" t="s">
        <v>800</v>
      </c>
      <c r="C362" s="105" t="s">
        <v>1</v>
      </c>
      <c r="D362" s="107">
        <v>4</v>
      </c>
      <c r="E362" s="128">
        <v>411.68</v>
      </c>
      <c r="F362" s="156">
        <f t="shared" si="16"/>
        <v>7.40178557541041E-5</v>
      </c>
      <c r="G362" s="156">
        <f t="shared" si="17"/>
        <v>0.99586893596000781</v>
      </c>
      <c r="H362" s="170" t="str">
        <f t="shared" si="15"/>
        <v>C</v>
      </c>
    </row>
    <row r="363" spans="1:8" x14ac:dyDescent="0.2">
      <c r="A363" s="183">
        <v>171264</v>
      </c>
      <c r="B363" s="106" t="s">
        <v>789</v>
      </c>
      <c r="C363" s="105" t="s">
        <v>1</v>
      </c>
      <c r="D363" s="107">
        <v>6</v>
      </c>
      <c r="E363" s="128">
        <v>410.4</v>
      </c>
      <c r="F363" s="156">
        <f t="shared" si="16"/>
        <v>7.3787718620006617E-5</v>
      </c>
      <c r="G363" s="156">
        <f t="shared" si="17"/>
        <v>0.99594272367862779</v>
      </c>
      <c r="H363" s="170" t="str">
        <f t="shared" si="15"/>
        <v>C</v>
      </c>
    </row>
    <row r="364" spans="1:8" x14ac:dyDescent="0.2">
      <c r="A364" s="183">
        <v>180680</v>
      </c>
      <c r="B364" s="106" t="s">
        <v>786</v>
      </c>
      <c r="C364" s="105" t="s">
        <v>1</v>
      </c>
      <c r="D364" s="107">
        <v>1</v>
      </c>
      <c r="E364" s="128">
        <v>407.22</v>
      </c>
      <c r="F364" s="156">
        <f t="shared" si="16"/>
        <v>7.3215971677483181E-5</v>
      </c>
      <c r="G364" s="156">
        <f t="shared" si="17"/>
        <v>0.99601593965030533</v>
      </c>
      <c r="H364" s="170" t="str">
        <f t="shared" si="15"/>
        <v>C</v>
      </c>
    </row>
    <row r="365" spans="1:8" x14ac:dyDescent="0.2">
      <c r="A365" s="183">
        <v>901799</v>
      </c>
      <c r="B365" s="106" t="s">
        <v>1548</v>
      </c>
      <c r="C365" s="105" t="s">
        <v>1</v>
      </c>
      <c r="D365" s="107">
        <v>1</v>
      </c>
      <c r="E365" s="128">
        <v>406.31</v>
      </c>
      <c r="F365" s="156">
        <f t="shared" si="16"/>
        <v>7.3052358558710749E-5</v>
      </c>
      <c r="G365" s="156">
        <f t="shared" si="17"/>
        <v>0.99608899200886403</v>
      </c>
      <c r="H365" s="170" t="str">
        <f t="shared" si="15"/>
        <v>C</v>
      </c>
    </row>
    <row r="366" spans="1:8" ht="40.5" x14ac:dyDescent="0.2">
      <c r="A366" s="183">
        <v>97668</v>
      </c>
      <c r="B366" s="106" t="s">
        <v>781</v>
      </c>
      <c r="C366" s="105" t="s">
        <v>10</v>
      </c>
      <c r="D366" s="107">
        <v>30</v>
      </c>
      <c r="E366" s="128">
        <v>402.9</v>
      </c>
      <c r="F366" s="156">
        <f t="shared" si="16"/>
        <v>7.243925884990416E-5</v>
      </c>
      <c r="G366" s="156">
        <f t="shared" si="17"/>
        <v>0.99616143126771395</v>
      </c>
      <c r="H366" s="170" t="str">
        <f t="shared" si="15"/>
        <v>C</v>
      </c>
    </row>
    <row r="367" spans="1:8" x14ac:dyDescent="0.2">
      <c r="A367" s="183">
        <v>251027</v>
      </c>
      <c r="B367" s="106" t="s">
        <v>895</v>
      </c>
      <c r="C367" s="105" t="s">
        <v>1</v>
      </c>
      <c r="D367" s="107">
        <v>1</v>
      </c>
      <c r="E367" s="128">
        <v>401.25</v>
      </c>
      <c r="F367" s="156">
        <f t="shared" si="16"/>
        <v>7.2142597700481612E-5</v>
      </c>
      <c r="G367" s="156">
        <f t="shared" si="17"/>
        <v>0.99623357386541445</v>
      </c>
      <c r="H367" s="170" t="str">
        <f t="shared" si="15"/>
        <v>C</v>
      </c>
    </row>
    <row r="368" spans="1:8" x14ac:dyDescent="0.2">
      <c r="A368" s="183">
        <v>901834</v>
      </c>
      <c r="B368" s="106" t="s">
        <v>1549</v>
      </c>
      <c r="C368" s="105" t="s">
        <v>1</v>
      </c>
      <c r="D368" s="107">
        <v>10</v>
      </c>
      <c r="E368" s="128">
        <v>399.4</v>
      </c>
      <c r="F368" s="156">
        <f t="shared" si="16"/>
        <v>7.1809977623856343E-5</v>
      </c>
      <c r="G368" s="156">
        <f t="shared" si="17"/>
        <v>0.99630538384303835</v>
      </c>
      <c r="H368" s="170" t="str">
        <f t="shared" si="15"/>
        <v>C</v>
      </c>
    </row>
    <row r="369" spans="1:8" ht="40.5" x14ac:dyDescent="0.2">
      <c r="A369" s="183">
        <v>101875</v>
      </c>
      <c r="B369" s="106" t="s">
        <v>757</v>
      </c>
      <c r="C369" s="105" t="s">
        <v>1</v>
      </c>
      <c r="D369" s="107">
        <v>1</v>
      </c>
      <c r="E369" s="128">
        <v>392.83</v>
      </c>
      <c r="F369" s="156">
        <f t="shared" si="16"/>
        <v>7.0628726865246583E-5</v>
      </c>
      <c r="G369" s="156">
        <f t="shared" si="17"/>
        <v>0.9963760125699036</v>
      </c>
      <c r="H369" s="170" t="str">
        <f t="shared" si="15"/>
        <v>C</v>
      </c>
    </row>
    <row r="370" spans="1:8" x14ac:dyDescent="0.2">
      <c r="A370" s="183">
        <v>901806</v>
      </c>
      <c r="B370" s="106" t="s">
        <v>1550</v>
      </c>
      <c r="C370" s="105" t="s">
        <v>1574</v>
      </c>
      <c r="D370" s="107">
        <v>0.27</v>
      </c>
      <c r="E370" s="128">
        <v>391.45</v>
      </c>
      <c r="F370" s="156">
        <f t="shared" si="16"/>
        <v>7.0380610267547732E-5</v>
      </c>
      <c r="G370" s="156">
        <f t="shared" si="17"/>
        <v>0.99644639318017114</v>
      </c>
      <c r="H370" s="170" t="str">
        <f t="shared" si="15"/>
        <v>C</v>
      </c>
    </row>
    <row r="371" spans="1:8" x14ac:dyDescent="0.2">
      <c r="A371" s="183">
        <v>181518</v>
      </c>
      <c r="B371" s="106" t="s">
        <v>1021</v>
      </c>
      <c r="C371" s="105" t="s">
        <v>1</v>
      </c>
      <c r="D371" s="107">
        <v>8</v>
      </c>
      <c r="E371" s="128">
        <v>380.16</v>
      </c>
      <c r="F371" s="156">
        <f t="shared" si="16"/>
        <v>6.8350728826953509E-5</v>
      </c>
      <c r="G371" s="156">
        <f t="shared" si="17"/>
        <v>0.99651474390899808</v>
      </c>
      <c r="H371" s="170" t="str">
        <f t="shared" si="15"/>
        <v>C</v>
      </c>
    </row>
    <row r="372" spans="1:8" ht="27" x14ac:dyDescent="0.2">
      <c r="A372" s="183">
        <v>93196</v>
      </c>
      <c r="B372" s="106" t="s">
        <v>351</v>
      </c>
      <c r="C372" s="105" t="s">
        <v>10</v>
      </c>
      <c r="D372" s="107">
        <v>4.0999999999999996</v>
      </c>
      <c r="E372" s="128">
        <v>377.9</v>
      </c>
      <c r="F372" s="156">
        <f t="shared" si="16"/>
        <v>6.7944392949562617E-5</v>
      </c>
      <c r="G372" s="156">
        <f t="shared" si="17"/>
        <v>0.99658268830194763</v>
      </c>
      <c r="H372" s="170" t="str">
        <f t="shared" si="15"/>
        <v>C</v>
      </c>
    </row>
    <row r="373" spans="1:8" x14ac:dyDescent="0.2">
      <c r="A373" s="183">
        <v>901781</v>
      </c>
      <c r="B373" s="106" t="s">
        <v>1551</v>
      </c>
      <c r="C373" s="105" t="s">
        <v>1</v>
      </c>
      <c r="D373" s="107">
        <v>1</v>
      </c>
      <c r="E373" s="128">
        <v>367.86</v>
      </c>
      <c r="F373" s="156">
        <f t="shared" si="16"/>
        <v>6.6139254803985472E-5</v>
      </c>
      <c r="G373" s="156">
        <f t="shared" si="17"/>
        <v>0.99664882755675166</v>
      </c>
      <c r="H373" s="170" t="str">
        <f t="shared" si="15"/>
        <v>C</v>
      </c>
    </row>
    <row r="374" spans="1:8" x14ac:dyDescent="0.2">
      <c r="A374" s="183">
        <v>901839</v>
      </c>
      <c r="B374" s="106" t="s">
        <v>1552</v>
      </c>
      <c r="C374" s="105" t="s">
        <v>1</v>
      </c>
      <c r="D374" s="107">
        <v>8</v>
      </c>
      <c r="E374" s="128">
        <v>364.64</v>
      </c>
      <c r="F374" s="156">
        <f t="shared" si="16"/>
        <v>6.5560316076021478E-5</v>
      </c>
      <c r="G374" s="156">
        <f t="shared" si="17"/>
        <v>0.99671438787282773</v>
      </c>
      <c r="H374" s="170" t="str">
        <f t="shared" si="15"/>
        <v>C</v>
      </c>
    </row>
    <row r="375" spans="1:8" ht="27" x14ac:dyDescent="0.2">
      <c r="A375" s="183">
        <v>93653</v>
      </c>
      <c r="B375" s="106" t="s">
        <v>24</v>
      </c>
      <c r="C375" s="105" t="s">
        <v>1</v>
      </c>
      <c r="D375" s="107">
        <v>30</v>
      </c>
      <c r="E375" s="128">
        <v>354.3</v>
      </c>
      <c r="F375" s="156">
        <f t="shared" si="16"/>
        <v>6.3701239539640218E-5</v>
      </c>
      <c r="G375" s="156">
        <f t="shared" si="17"/>
        <v>0.99677808911236743</v>
      </c>
      <c r="H375" s="170" t="str">
        <f t="shared" si="15"/>
        <v>C</v>
      </c>
    </row>
    <row r="376" spans="1:8" x14ac:dyDescent="0.2">
      <c r="A376" s="183">
        <v>100866</v>
      </c>
      <c r="B376" s="106" t="s">
        <v>675</v>
      </c>
      <c r="C376" s="105" t="s">
        <v>1</v>
      </c>
      <c r="D376" s="107">
        <v>1</v>
      </c>
      <c r="E376" s="128">
        <v>350.61</v>
      </c>
      <c r="F376" s="156">
        <f t="shared" si="16"/>
        <v>6.3037797332749805E-5</v>
      </c>
      <c r="G376" s="156">
        <f t="shared" si="17"/>
        <v>0.99684112690970017</v>
      </c>
      <c r="H376" s="170" t="str">
        <f t="shared" si="15"/>
        <v>C</v>
      </c>
    </row>
    <row r="377" spans="1:8" ht="27" x14ac:dyDescent="0.2">
      <c r="A377" s="183">
        <v>89449</v>
      </c>
      <c r="B377" s="106" t="s">
        <v>1048</v>
      </c>
      <c r="C377" s="105" t="s">
        <v>10</v>
      </c>
      <c r="D377" s="107">
        <v>17</v>
      </c>
      <c r="E377" s="128">
        <v>348.33</v>
      </c>
      <c r="F377" s="156">
        <f t="shared" si="16"/>
        <v>6.2627865562638662E-5</v>
      </c>
      <c r="G377" s="156">
        <f t="shared" si="17"/>
        <v>0.99690375477526283</v>
      </c>
      <c r="H377" s="170" t="str">
        <f t="shared" si="15"/>
        <v>C</v>
      </c>
    </row>
    <row r="378" spans="1:8" x14ac:dyDescent="0.2">
      <c r="A378" s="183">
        <v>901845</v>
      </c>
      <c r="B378" s="106" t="s">
        <v>1553</v>
      </c>
      <c r="C378" s="105" t="s">
        <v>1</v>
      </c>
      <c r="D378" s="107">
        <v>2</v>
      </c>
      <c r="E378" s="128">
        <v>343.02</v>
      </c>
      <c r="F378" s="156">
        <f t="shared" si="16"/>
        <v>6.167315604540612E-5</v>
      </c>
      <c r="G378" s="156">
        <f t="shared" si="17"/>
        <v>0.99696542793130827</v>
      </c>
      <c r="H378" s="170" t="str">
        <f t="shared" si="15"/>
        <v>C</v>
      </c>
    </row>
    <row r="379" spans="1:8" x14ac:dyDescent="0.2">
      <c r="A379" s="183">
        <v>89397</v>
      </c>
      <c r="B379" s="106" t="s">
        <v>508</v>
      </c>
      <c r="C379" s="105" t="s">
        <v>1</v>
      </c>
      <c r="D379" s="107">
        <v>24</v>
      </c>
      <c r="E379" s="128">
        <v>340.56</v>
      </c>
      <c r="F379" s="156">
        <f t="shared" si="16"/>
        <v>6.1230861240812507E-5</v>
      </c>
      <c r="G379" s="156">
        <f t="shared" si="17"/>
        <v>0.99702665879254904</v>
      </c>
      <c r="H379" s="170" t="str">
        <f t="shared" si="15"/>
        <v>C</v>
      </c>
    </row>
    <row r="380" spans="1:8" ht="27" x14ac:dyDescent="0.2">
      <c r="A380" s="183">
        <v>89429</v>
      </c>
      <c r="B380" s="106" t="s">
        <v>519</v>
      </c>
      <c r="C380" s="105" t="s">
        <v>1</v>
      </c>
      <c r="D380" s="107">
        <v>60</v>
      </c>
      <c r="E380" s="128">
        <v>339</v>
      </c>
      <c r="F380" s="156">
        <f t="shared" si="16"/>
        <v>6.0950381608631201E-5</v>
      </c>
      <c r="G380" s="156">
        <f t="shared" si="17"/>
        <v>0.99708760917415762</v>
      </c>
      <c r="H380" s="170" t="str">
        <f t="shared" si="15"/>
        <v>C</v>
      </c>
    </row>
    <row r="381" spans="1:8" x14ac:dyDescent="0.2">
      <c r="A381" s="183">
        <v>901841</v>
      </c>
      <c r="B381" s="106" t="s">
        <v>1554</v>
      </c>
      <c r="C381" s="105" t="s">
        <v>1</v>
      </c>
      <c r="D381" s="107">
        <v>10</v>
      </c>
      <c r="E381" s="128">
        <v>322.5</v>
      </c>
      <c r="F381" s="156">
        <f t="shared" si="16"/>
        <v>5.7983770114405789E-5</v>
      </c>
      <c r="G381" s="156">
        <f t="shared" si="17"/>
        <v>0.99714559294427207</v>
      </c>
      <c r="H381" s="170" t="str">
        <f t="shared" si="15"/>
        <v>C</v>
      </c>
    </row>
    <row r="382" spans="1:8" x14ac:dyDescent="0.2">
      <c r="A382" s="183">
        <v>94799</v>
      </c>
      <c r="B382" s="106" t="s">
        <v>1054</v>
      </c>
      <c r="C382" s="105" t="s">
        <v>1</v>
      </c>
      <c r="D382" s="107">
        <v>2</v>
      </c>
      <c r="E382" s="128">
        <v>316.95999999999998</v>
      </c>
      <c r="F382" s="156">
        <f t="shared" si="16"/>
        <v>5.6987707830890101E-5</v>
      </c>
      <c r="G382" s="156">
        <f t="shared" si="17"/>
        <v>0.99720258065210299</v>
      </c>
      <c r="H382" s="170" t="str">
        <f t="shared" si="15"/>
        <v>C</v>
      </c>
    </row>
    <row r="383" spans="1:8" x14ac:dyDescent="0.2">
      <c r="A383" s="183">
        <v>171339</v>
      </c>
      <c r="B383" s="106" t="s">
        <v>791</v>
      </c>
      <c r="C383" s="105" t="s">
        <v>1</v>
      </c>
      <c r="D383" s="107">
        <v>40</v>
      </c>
      <c r="E383" s="128">
        <v>311.2</v>
      </c>
      <c r="F383" s="156">
        <f t="shared" si="16"/>
        <v>5.5952090727451413E-5</v>
      </c>
      <c r="G383" s="156">
        <f t="shared" si="17"/>
        <v>0.99725853274283049</v>
      </c>
      <c r="H383" s="170" t="str">
        <f t="shared" si="15"/>
        <v>C</v>
      </c>
    </row>
    <row r="384" spans="1:8" ht="27" x14ac:dyDescent="0.2">
      <c r="A384" s="183">
        <v>96989</v>
      </c>
      <c r="B384" s="106" t="s">
        <v>900</v>
      </c>
      <c r="C384" s="105" t="s">
        <v>1</v>
      </c>
      <c r="D384" s="107">
        <v>2</v>
      </c>
      <c r="E384" s="128">
        <v>308.7</v>
      </c>
      <c r="F384" s="156">
        <f t="shared" si="16"/>
        <v>5.5502604137417256E-5</v>
      </c>
      <c r="G384" s="156">
        <f t="shared" si="17"/>
        <v>0.99731403534696794</v>
      </c>
      <c r="H384" s="170" t="str">
        <f t="shared" si="15"/>
        <v>C</v>
      </c>
    </row>
    <row r="385" spans="1:8" x14ac:dyDescent="0.2">
      <c r="A385" s="183">
        <v>89746</v>
      </c>
      <c r="B385" s="106" t="s">
        <v>577</v>
      </c>
      <c r="C385" s="105" t="s">
        <v>1</v>
      </c>
      <c r="D385" s="107">
        <v>10</v>
      </c>
      <c r="E385" s="128">
        <v>308.3</v>
      </c>
      <c r="F385" s="156">
        <f t="shared" si="16"/>
        <v>5.54306862830118E-5</v>
      </c>
      <c r="G385" s="156">
        <f t="shared" si="17"/>
        <v>0.99736946603325094</v>
      </c>
      <c r="H385" s="170" t="str">
        <f t="shared" si="15"/>
        <v>C</v>
      </c>
    </row>
    <row r="386" spans="1:8" ht="27" x14ac:dyDescent="0.2">
      <c r="A386" s="183">
        <v>92004</v>
      </c>
      <c r="B386" s="106" t="s">
        <v>831</v>
      </c>
      <c r="C386" s="105" t="s">
        <v>1</v>
      </c>
      <c r="D386" s="107">
        <v>5</v>
      </c>
      <c r="E386" s="128">
        <v>306.89999999999998</v>
      </c>
      <c r="F386" s="156">
        <f t="shared" si="16"/>
        <v>5.5178973792592663E-5</v>
      </c>
      <c r="G386" s="156">
        <f t="shared" si="17"/>
        <v>0.99742464500704353</v>
      </c>
      <c r="H386" s="170" t="str">
        <f t="shared" si="15"/>
        <v>C</v>
      </c>
    </row>
    <row r="387" spans="1:8" x14ac:dyDescent="0.2">
      <c r="A387" s="183">
        <v>104352</v>
      </c>
      <c r="B387" s="106" t="s">
        <v>624</v>
      </c>
      <c r="C387" s="105" t="s">
        <v>1</v>
      </c>
      <c r="D387" s="107">
        <v>7</v>
      </c>
      <c r="E387" s="128">
        <v>304.01</v>
      </c>
      <c r="F387" s="156">
        <f t="shared" si="16"/>
        <v>5.4659367294513183E-5</v>
      </c>
      <c r="G387" s="156">
        <f t="shared" si="17"/>
        <v>0.99747930437433807</v>
      </c>
      <c r="H387" s="170" t="str">
        <f t="shared" si="15"/>
        <v>C</v>
      </c>
    </row>
    <row r="388" spans="1:8" ht="27" x14ac:dyDescent="0.2">
      <c r="A388" s="183">
        <v>89507</v>
      </c>
      <c r="B388" s="106" t="s">
        <v>996</v>
      </c>
      <c r="C388" s="105" t="s">
        <v>1</v>
      </c>
      <c r="D388" s="107">
        <v>6</v>
      </c>
      <c r="E388" s="128">
        <v>300.83999999999997</v>
      </c>
      <c r="F388" s="156">
        <f t="shared" si="16"/>
        <v>5.408941829834988E-5</v>
      </c>
      <c r="G388" s="156">
        <f t="shared" si="17"/>
        <v>0.99753339379263639</v>
      </c>
      <c r="H388" s="170" t="str">
        <f t="shared" si="15"/>
        <v>C</v>
      </c>
    </row>
    <row r="389" spans="1:8" ht="27" x14ac:dyDescent="0.2">
      <c r="A389" s="183">
        <v>92688</v>
      </c>
      <c r="B389" s="106" t="s">
        <v>697</v>
      </c>
      <c r="C389" s="105" t="s">
        <v>10</v>
      </c>
      <c r="D389" s="107">
        <v>9</v>
      </c>
      <c r="E389" s="128">
        <v>300.77999999999997</v>
      </c>
      <c r="F389" s="156">
        <f t="shared" si="16"/>
        <v>5.4078630620189057E-5</v>
      </c>
      <c r="G389" s="156">
        <f t="shared" si="17"/>
        <v>0.99758747242325663</v>
      </c>
      <c r="H389" s="170" t="str">
        <f t="shared" si="15"/>
        <v>C</v>
      </c>
    </row>
    <row r="390" spans="1:8" x14ac:dyDescent="0.2">
      <c r="A390" s="183">
        <v>86877</v>
      </c>
      <c r="B390" s="106" t="s">
        <v>572</v>
      </c>
      <c r="C390" s="105" t="s">
        <v>1</v>
      </c>
      <c r="D390" s="107">
        <v>5</v>
      </c>
      <c r="E390" s="128">
        <v>298.10000000000002</v>
      </c>
      <c r="F390" s="156">
        <f t="shared" si="16"/>
        <v>5.3596780995672451E-5</v>
      </c>
      <c r="G390" s="156">
        <f t="shared" si="17"/>
        <v>0.99764106920425233</v>
      </c>
      <c r="H390" s="170" t="str">
        <f t="shared" si="15"/>
        <v>C</v>
      </c>
    </row>
    <row r="391" spans="1:8" ht="27" x14ac:dyDescent="0.2">
      <c r="A391" s="183">
        <v>93661</v>
      </c>
      <c r="B391" s="106" t="s">
        <v>23</v>
      </c>
      <c r="C391" s="105" t="s">
        <v>1</v>
      </c>
      <c r="D391" s="107">
        <v>5</v>
      </c>
      <c r="E391" s="128">
        <v>296.25</v>
      </c>
      <c r="F391" s="156">
        <f t="shared" si="16"/>
        <v>5.3264160919047175E-5</v>
      </c>
      <c r="G391" s="156">
        <f t="shared" si="17"/>
        <v>0.99769433336517133</v>
      </c>
      <c r="H391" s="170" t="str">
        <f t="shared" si="15"/>
        <v>C</v>
      </c>
    </row>
    <row r="392" spans="1:8" ht="27" x14ac:dyDescent="0.2">
      <c r="A392" s="183">
        <v>104348</v>
      </c>
      <c r="B392" s="106" t="s">
        <v>623</v>
      </c>
      <c r="C392" s="105" t="s">
        <v>1</v>
      </c>
      <c r="D392" s="107">
        <v>25</v>
      </c>
      <c r="E392" s="128">
        <v>291.5</v>
      </c>
      <c r="F392" s="156">
        <f t="shared" si="16"/>
        <v>5.2410136397982286E-5</v>
      </c>
      <c r="G392" s="156">
        <f t="shared" si="17"/>
        <v>0.99774674350156933</v>
      </c>
      <c r="H392" s="170" t="str">
        <f t="shared" si="15"/>
        <v>C</v>
      </c>
    </row>
    <row r="393" spans="1:8" ht="27" x14ac:dyDescent="0.2">
      <c r="A393" s="183">
        <v>93660</v>
      </c>
      <c r="B393" s="106" t="s">
        <v>770</v>
      </c>
      <c r="C393" s="105" t="s">
        <v>1</v>
      </c>
      <c r="D393" s="107">
        <v>5</v>
      </c>
      <c r="E393" s="128">
        <v>290.55</v>
      </c>
      <c r="F393" s="156">
        <f t="shared" si="16"/>
        <v>5.223933149376931E-5</v>
      </c>
      <c r="G393" s="156">
        <f t="shared" si="17"/>
        <v>0.99779898283306312</v>
      </c>
      <c r="H393" s="170" t="str">
        <f t="shared" si="15"/>
        <v>C</v>
      </c>
    </row>
    <row r="394" spans="1:8" ht="27" x14ac:dyDescent="0.2">
      <c r="A394" s="183">
        <v>901820</v>
      </c>
      <c r="B394" s="106" t="s">
        <v>1555</v>
      </c>
      <c r="C394" s="105" t="s">
        <v>1</v>
      </c>
      <c r="D394" s="107">
        <v>1</v>
      </c>
      <c r="E394" s="128">
        <v>287.69</v>
      </c>
      <c r="F394" s="156">
        <f t="shared" si="16"/>
        <v>5.1725118834770234E-5</v>
      </c>
      <c r="G394" s="156">
        <f t="shared" si="17"/>
        <v>0.9978507079518979</v>
      </c>
      <c r="H394" s="170" t="str">
        <f t="shared" si="15"/>
        <v>C</v>
      </c>
    </row>
    <row r="395" spans="1:8" ht="40.5" x14ac:dyDescent="0.2">
      <c r="A395" s="183">
        <v>89546</v>
      </c>
      <c r="B395" s="106" t="s">
        <v>500</v>
      </c>
      <c r="C395" s="105" t="s">
        <v>1</v>
      </c>
      <c r="D395" s="107">
        <v>23</v>
      </c>
      <c r="E395" s="128">
        <v>283.13</v>
      </c>
      <c r="F395" s="156">
        <f t="shared" si="16"/>
        <v>5.0905255294547941E-5</v>
      </c>
      <c r="G395" s="156">
        <f t="shared" si="17"/>
        <v>0.9979016132071924</v>
      </c>
      <c r="H395" s="170" t="str">
        <f t="shared" si="15"/>
        <v>C</v>
      </c>
    </row>
    <row r="396" spans="1:8" ht="27" x14ac:dyDescent="0.2">
      <c r="A396" s="183">
        <v>89369</v>
      </c>
      <c r="B396" s="106" t="s">
        <v>1009</v>
      </c>
      <c r="C396" s="105" t="s">
        <v>1</v>
      </c>
      <c r="D396" s="107">
        <v>16</v>
      </c>
      <c r="E396" s="128">
        <v>270.88</v>
      </c>
      <c r="F396" s="156">
        <f t="shared" si="16"/>
        <v>4.8702771003380588E-5</v>
      </c>
      <c r="G396" s="156">
        <f t="shared" si="17"/>
        <v>0.99795031597819572</v>
      </c>
      <c r="H396" s="170" t="str">
        <f t="shared" si="15"/>
        <v>C</v>
      </c>
    </row>
    <row r="397" spans="1:8" ht="27" x14ac:dyDescent="0.2">
      <c r="A397" s="183">
        <v>901777</v>
      </c>
      <c r="B397" s="106" t="s">
        <v>1556</v>
      </c>
      <c r="C397" s="105" t="s">
        <v>1574</v>
      </c>
      <c r="D397" s="107">
        <v>7.15</v>
      </c>
      <c r="E397" s="128">
        <v>268.05</v>
      </c>
      <c r="F397" s="156">
        <f t="shared" si="16"/>
        <v>4.8193952183461924E-5</v>
      </c>
      <c r="G397" s="156">
        <f t="shared" si="17"/>
        <v>0.9979985099303792</v>
      </c>
      <c r="H397" s="170" t="str">
        <f t="shared" si="15"/>
        <v>C</v>
      </c>
    </row>
    <row r="398" spans="1:8" ht="40.5" x14ac:dyDescent="0.2">
      <c r="A398" s="183">
        <v>89442</v>
      </c>
      <c r="B398" s="106" t="s">
        <v>533</v>
      </c>
      <c r="C398" s="105" t="s">
        <v>1</v>
      </c>
      <c r="D398" s="107">
        <v>20</v>
      </c>
      <c r="E398" s="128">
        <v>265.8</v>
      </c>
      <c r="F398" s="156">
        <f t="shared" si="16"/>
        <v>4.7789414252431192E-5</v>
      </c>
      <c r="G398" s="156">
        <f t="shared" si="17"/>
        <v>0.99804629934463163</v>
      </c>
      <c r="H398" s="170" t="str">
        <f t="shared" si="15"/>
        <v>C</v>
      </c>
    </row>
    <row r="399" spans="1:8" ht="27" x14ac:dyDescent="0.2">
      <c r="A399" s="183">
        <v>89575</v>
      </c>
      <c r="B399" s="106" t="s">
        <v>505</v>
      </c>
      <c r="C399" s="105" t="s">
        <v>1</v>
      </c>
      <c r="D399" s="107">
        <v>23</v>
      </c>
      <c r="E399" s="128">
        <v>262.2</v>
      </c>
      <c r="F399" s="156">
        <f t="shared" si="16"/>
        <v>4.7142153562782001E-5</v>
      </c>
      <c r="G399" s="156">
        <f t="shared" si="17"/>
        <v>0.99809344149819446</v>
      </c>
      <c r="H399" s="170" t="str">
        <f t="shared" si="15"/>
        <v>C</v>
      </c>
    </row>
    <row r="400" spans="1:8" x14ac:dyDescent="0.2">
      <c r="A400" s="183">
        <v>181527</v>
      </c>
      <c r="B400" s="106" t="s">
        <v>584</v>
      </c>
      <c r="C400" s="105" t="s">
        <v>1</v>
      </c>
      <c r="D400" s="107">
        <v>6</v>
      </c>
      <c r="E400" s="128">
        <v>260.10000000000002</v>
      </c>
      <c r="F400" s="156">
        <f t="shared" si="16"/>
        <v>4.676458482715332E-5</v>
      </c>
      <c r="G400" s="156">
        <f t="shared" si="17"/>
        <v>0.99814020608302156</v>
      </c>
      <c r="H400" s="170" t="str">
        <f t="shared" si="15"/>
        <v>C</v>
      </c>
    </row>
    <row r="401" spans="1:8" ht="54" x14ac:dyDescent="0.2">
      <c r="A401" s="183">
        <v>94466</v>
      </c>
      <c r="B401" s="106" t="s">
        <v>1557</v>
      </c>
      <c r="C401" s="105" t="s">
        <v>1</v>
      </c>
      <c r="D401" s="107">
        <v>5</v>
      </c>
      <c r="E401" s="128">
        <v>258.55</v>
      </c>
      <c r="F401" s="156">
        <f t="shared" si="16"/>
        <v>4.6485903141332146E-5</v>
      </c>
      <c r="G401" s="156">
        <f t="shared" si="17"/>
        <v>0.99818669198616294</v>
      </c>
      <c r="H401" s="170" t="str">
        <f t="shared" si="15"/>
        <v>C</v>
      </c>
    </row>
    <row r="402" spans="1:8" x14ac:dyDescent="0.2">
      <c r="A402" s="183">
        <v>901800</v>
      </c>
      <c r="B402" s="106" t="s">
        <v>1558</v>
      </c>
      <c r="C402" s="105" t="s">
        <v>1</v>
      </c>
      <c r="D402" s="107">
        <v>7</v>
      </c>
      <c r="E402" s="128">
        <v>257.45999999999998</v>
      </c>
      <c r="F402" s="156">
        <f t="shared" si="16"/>
        <v>4.6289926988077245E-5</v>
      </c>
      <c r="G402" s="156">
        <f t="shared" si="17"/>
        <v>0.99823298191315102</v>
      </c>
      <c r="H402" s="170" t="str">
        <f t="shared" si="15"/>
        <v>C</v>
      </c>
    </row>
    <row r="403" spans="1:8" x14ac:dyDescent="0.2">
      <c r="A403" s="183">
        <v>901807</v>
      </c>
      <c r="B403" s="106" t="s">
        <v>1559</v>
      </c>
      <c r="C403" s="105" t="s">
        <v>10</v>
      </c>
      <c r="D403" s="107">
        <v>9</v>
      </c>
      <c r="E403" s="128">
        <v>257.04000000000002</v>
      </c>
      <c r="F403" s="156">
        <f t="shared" si="16"/>
        <v>4.6214413240951517E-5</v>
      </c>
      <c r="G403" s="156">
        <f t="shared" si="17"/>
        <v>0.99827919632639195</v>
      </c>
      <c r="H403" s="170" t="str">
        <f t="shared" ref="H403:H466" si="18">IF(G403&lt;=$K$17,"A",IF(G403&lt;=$K$18,"B","C"))</f>
        <v>C</v>
      </c>
    </row>
    <row r="404" spans="1:8" x14ac:dyDescent="0.2">
      <c r="A404" s="183">
        <v>901814</v>
      </c>
      <c r="B404" s="106" t="s">
        <v>1560</v>
      </c>
      <c r="C404" s="105" t="s">
        <v>1</v>
      </c>
      <c r="D404" s="107">
        <v>1</v>
      </c>
      <c r="E404" s="128">
        <v>237.32</v>
      </c>
      <c r="F404" s="156">
        <f t="shared" ref="F404:F467" si="19">E404/$F$14</f>
        <v>4.2668863018762111E-5</v>
      </c>
      <c r="G404" s="156">
        <f t="shared" ref="G404:G467" si="20">F404+G403</f>
        <v>0.99832186518941068</v>
      </c>
      <c r="H404" s="170" t="str">
        <f t="shared" si="18"/>
        <v>C</v>
      </c>
    </row>
    <row r="405" spans="1:8" x14ac:dyDescent="0.2">
      <c r="A405" s="183">
        <v>901861</v>
      </c>
      <c r="B405" s="106" t="s">
        <v>1561</v>
      </c>
      <c r="C405" s="105" t="s">
        <v>1</v>
      </c>
      <c r="D405" s="107">
        <v>1</v>
      </c>
      <c r="E405" s="128">
        <v>236.86</v>
      </c>
      <c r="F405" s="156">
        <f t="shared" si="19"/>
        <v>4.2586157486195832E-5</v>
      </c>
      <c r="G405" s="156">
        <f t="shared" si="20"/>
        <v>0.99836445134689689</v>
      </c>
      <c r="H405" s="170" t="str">
        <f t="shared" si="18"/>
        <v>C</v>
      </c>
    </row>
    <row r="406" spans="1:8" ht="54" x14ac:dyDescent="0.2">
      <c r="A406" s="183">
        <v>94704</v>
      </c>
      <c r="B406" s="106" t="s">
        <v>1005</v>
      </c>
      <c r="C406" s="105" t="s">
        <v>1</v>
      </c>
      <c r="D406" s="107">
        <v>8</v>
      </c>
      <c r="E406" s="128">
        <v>235.28</v>
      </c>
      <c r="F406" s="156">
        <f t="shared" si="19"/>
        <v>4.230208196129424E-5</v>
      </c>
      <c r="G406" s="156">
        <f t="shared" si="20"/>
        <v>0.99840675342885821</v>
      </c>
      <c r="H406" s="170" t="str">
        <f t="shared" si="18"/>
        <v>C</v>
      </c>
    </row>
    <row r="407" spans="1:8" x14ac:dyDescent="0.2">
      <c r="A407" s="183">
        <v>170398</v>
      </c>
      <c r="B407" s="106" t="s">
        <v>835</v>
      </c>
      <c r="C407" s="105" t="s">
        <v>836</v>
      </c>
      <c r="D407" s="107">
        <v>1</v>
      </c>
      <c r="E407" s="128">
        <v>231.02</v>
      </c>
      <c r="F407" s="156">
        <f t="shared" si="19"/>
        <v>4.1536156811876049E-5</v>
      </c>
      <c r="G407" s="156">
        <f t="shared" si="20"/>
        <v>0.99844828958567011</v>
      </c>
      <c r="H407" s="170" t="str">
        <f t="shared" si="18"/>
        <v>C</v>
      </c>
    </row>
    <row r="408" spans="1:8" x14ac:dyDescent="0.2">
      <c r="A408" s="183">
        <v>180250</v>
      </c>
      <c r="B408" s="106" t="s">
        <v>586</v>
      </c>
      <c r="C408" s="105" t="s">
        <v>1</v>
      </c>
      <c r="D408" s="107">
        <v>7</v>
      </c>
      <c r="E408" s="128">
        <v>230.79</v>
      </c>
      <c r="F408" s="156">
        <f t="shared" si="19"/>
        <v>4.1494804045592902E-5</v>
      </c>
      <c r="G408" s="156">
        <f t="shared" si="20"/>
        <v>0.9984897843897157</v>
      </c>
      <c r="H408" s="170" t="str">
        <f t="shared" si="18"/>
        <v>C</v>
      </c>
    </row>
    <row r="409" spans="1:8" ht="40.5" x14ac:dyDescent="0.2">
      <c r="A409" s="183">
        <v>91965</v>
      </c>
      <c r="B409" s="106" t="s">
        <v>830</v>
      </c>
      <c r="C409" s="105" t="s">
        <v>1</v>
      </c>
      <c r="D409" s="107">
        <v>3</v>
      </c>
      <c r="E409" s="128">
        <v>222.36</v>
      </c>
      <c r="F409" s="156">
        <f t="shared" si="19"/>
        <v>3.9979135263997741E-5</v>
      </c>
      <c r="G409" s="156">
        <f t="shared" si="20"/>
        <v>0.99852976352497969</v>
      </c>
      <c r="H409" s="170" t="str">
        <f t="shared" si="18"/>
        <v>C</v>
      </c>
    </row>
    <row r="410" spans="1:8" x14ac:dyDescent="0.2">
      <c r="A410" s="183">
        <v>95601</v>
      </c>
      <c r="B410" s="106" t="s">
        <v>247</v>
      </c>
      <c r="C410" s="105" t="s">
        <v>1</v>
      </c>
      <c r="D410" s="107">
        <v>12</v>
      </c>
      <c r="E410" s="128">
        <v>214.68</v>
      </c>
      <c r="F410" s="156">
        <f t="shared" si="19"/>
        <v>3.8598312459412821E-5</v>
      </c>
      <c r="G410" s="156">
        <f t="shared" si="20"/>
        <v>0.99856836183743913</v>
      </c>
      <c r="H410" s="170" t="str">
        <f t="shared" si="18"/>
        <v>C</v>
      </c>
    </row>
    <row r="411" spans="1:8" ht="40.5" x14ac:dyDescent="0.2">
      <c r="A411" s="183">
        <v>89596</v>
      </c>
      <c r="B411" s="106" t="s">
        <v>520</v>
      </c>
      <c r="C411" s="105" t="s">
        <v>1</v>
      </c>
      <c r="D411" s="107">
        <v>20</v>
      </c>
      <c r="E411" s="128">
        <v>209.4</v>
      </c>
      <c r="F411" s="156">
        <f t="shared" si="19"/>
        <v>3.764899678126069E-5</v>
      </c>
      <c r="G411" s="156">
        <f t="shared" si="20"/>
        <v>0.9986060108342204</v>
      </c>
      <c r="H411" s="170" t="str">
        <f t="shared" si="18"/>
        <v>C</v>
      </c>
    </row>
    <row r="412" spans="1:8" ht="27" x14ac:dyDescent="0.2">
      <c r="A412" s="183">
        <v>901828</v>
      </c>
      <c r="B412" s="106" t="s">
        <v>1562</v>
      </c>
      <c r="C412" s="105" t="s">
        <v>16</v>
      </c>
      <c r="D412" s="107">
        <v>30</v>
      </c>
      <c r="E412" s="128">
        <v>209.1</v>
      </c>
      <c r="F412" s="156">
        <f t="shared" si="19"/>
        <v>3.7595058390456588E-5</v>
      </c>
      <c r="G412" s="156">
        <f t="shared" si="20"/>
        <v>0.99864360589261081</v>
      </c>
      <c r="H412" s="170" t="str">
        <f t="shared" si="18"/>
        <v>C</v>
      </c>
    </row>
    <row r="413" spans="1:8" ht="27" x14ac:dyDescent="0.2">
      <c r="A413" s="183">
        <v>901770</v>
      </c>
      <c r="B413" s="106" t="s">
        <v>1563</v>
      </c>
      <c r="C413" s="105" t="s">
        <v>1574</v>
      </c>
      <c r="D413" s="107">
        <v>1.31</v>
      </c>
      <c r="E413" s="128">
        <v>208.5</v>
      </c>
      <c r="F413" s="156">
        <f t="shared" si="19"/>
        <v>3.7487181608848391E-5</v>
      </c>
      <c r="G413" s="156">
        <f t="shared" si="20"/>
        <v>0.99868109307421971</v>
      </c>
      <c r="H413" s="170" t="str">
        <f t="shared" si="18"/>
        <v>C</v>
      </c>
    </row>
    <row r="414" spans="1:8" x14ac:dyDescent="0.2">
      <c r="A414" s="183">
        <v>89739</v>
      </c>
      <c r="B414" s="106" t="s">
        <v>580</v>
      </c>
      <c r="C414" s="105" t="s">
        <v>1</v>
      </c>
      <c r="D414" s="107">
        <v>8</v>
      </c>
      <c r="E414" s="128">
        <v>205.44</v>
      </c>
      <c r="F414" s="156">
        <f t="shared" si="19"/>
        <v>3.6937010022646588E-5</v>
      </c>
      <c r="G414" s="156">
        <f t="shared" si="20"/>
        <v>0.99871803008424231</v>
      </c>
      <c r="H414" s="170" t="str">
        <f t="shared" si="18"/>
        <v>C</v>
      </c>
    </row>
    <row r="415" spans="1:8" ht="27" x14ac:dyDescent="0.2">
      <c r="A415" s="183">
        <v>93655</v>
      </c>
      <c r="B415" s="106" t="s">
        <v>767</v>
      </c>
      <c r="C415" s="105" t="s">
        <v>1</v>
      </c>
      <c r="D415" s="107">
        <v>15</v>
      </c>
      <c r="E415" s="128">
        <v>203.55</v>
      </c>
      <c r="F415" s="156">
        <f t="shared" si="19"/>
        <v>3.6597198160580767E-5</v>
      </c>
      <c r="G415" s="156">
        <f t="shared" si="20"/>
        <v>0.99875462728240294</v>
      </c>
      <c r="H415" s="170" t="str">
        <f t="shared" si="18"/>
        <v>C</v>
      </c>
    </row>
    <row r="416" spans="1:8" ht="27" x14ac:dyDescent="0.2">
      <c r="A416" s="183">
        <v>91955</v>
      </c>
      <c r="B416" s="106" t="s">
        <v>828</v>
      </c>
      <c r="C416" s="105" t="s">
        <v>1</v>
      </c>
      <c r="D416" s="107">
        <v>5</v>
      </c>
      <c r="E416" s="128">
        <v>198.95</v>
      </c>
      <c r="F416" s="156">
        <f t="shared" si="19"/>
        <v>3.5770142834917923E-5</v>
      </c>
      <c r="G416" s="156">
        <f t="shared" si="20"/>
        <v>0.9987903974252379</v>
      </c>
      <c r="H416" s="170" t="str">
        <f t="shared" si="18"/>
        <v>C</v>
      </c>
    </row>
    <row r="417" spans="1:8" ht="40.5" x14ac:dyDescent="0.2">
      <c r="A417" s="183">
        <v>89385</v>
      </c>
      <c r="B417" s="106" t="s">
        <v>517</v>
      </c>
      <c r="C417" s="105" t="s">
        <v>1</v>
      </c>
      <c r="D417" s="107">
        <v>29</v>
      </c>
      <c r="E417" s="128">
        <v>197.2</v>
      </c>
      <c r="F417" s="156">
        <f t="shared" si="19"/>
        <v>3.5455502221894014E-5</v>
      </c>
      <c r="G417" s="156">
        <f t="shared" si="20"/>
        <v>0.99882585292745985</v>
      </c>
      <c r="H417" s="170" t="str">
        <f t="shared" si="18"/>
        <v>C</v>
      </c>
    </row>
    <row r="418" spans="1:8" ht="27" x14ac:dyDescent="0.2">
      <c r="A418" s="183">
        <v>901827</v>
      </c>
      <c r="B418" s="106" t="s">
        <v>1564</v>
      </c>
      <c r="C418" s="105" t="s">
        <v>16</v>
      </c>
      <c r="D418" s="107">
        <v>10</v>
      </c>
      <c r="E418" s="128">
        <v>195.2</v>
      </c>
      <c r="F418" s="156">
        <f t="shared" si="19"/>
        <v>3.5095912949866694E-5</v>
      </c>
      <c r="G418" s="156">
        <f t="shared" si="20"/>
        <v>0.99886094884040966</v>
      </c>
      <c r="H418" s="170" t="str">
        <f t="shared" si="18"/>
        <v>C</v>
      </c>
    </row>
    <row r="419" spans="1:8" ht="27" x14ac:dyDescent="0.2">
      <c r="A419" s="183">
        <v>93664</v>
      </c>
      <c r="B419" s="106" t="s">
        <v>772</v>
      </c>
      <c r="C419" s="105" t="s">
        <v>1</v>
      </c>
      <c r="D419" s="107">
        <v>3</v>
      </c>
      <c r="E419" s="128">
        <v>193.11</v>
      </c>
      <c r="F419" s="156">
        <f t="shared" si="19"/>
        <v>3.4720142160598146E-5</v>
      </c>
      <c r="G419" s="156">
        <f t="shared" si="20"/>
        <v>0.99889566898257021</v>
      </c>
      <c r="H419" s="170" t="str">
        <f t="shared" si="18"/>
        <v>C</v>
      </c>
    </row>
    <row r="420" spans="1:8" ht="27" x14ac:dyDescent="0.2">
      <c r="A420" s="183">
        <v>92902</v>
      </c>
      <c r="B420" s="106" t="s">
        <v>727</v>
      </c>
      <c r="C420" s="105" t="s">
        <v>1</v>
      </c>
      <c r="D420" s="107">
        <v>1</v>
      </c>
      <c r="E420" s="128">
        <v>190.44</v>
      </c>
      <c r="F420" s="156">
        <f t="shared" si="19"/>
        <v>3.4240090482441666E-5</v>
      </c>
      <c r="G420" s="156">
        <f t="shared" si="20"/>
        <v>0.99892990907305268</v>
      </c>
      <c r="H420" s="170" t="str">
        <f t="shared" si="18"/>
        <v>C</v>
      </c>
    </row>
    <row r="421" spans="1:8" ht="27" x14ac:dyDescent="0.2">
      <c r="A421" s="183">
        <v>94792</v>
      </c>
      <c r="B421" s="106" t="s">
        <v>1011</v>
      </c>
      <c r="C421" s="105" t="s">
        <v>1</v>
      </c>
      <c r="D421" s="107">
        <v>2</v>
      </c>
      <c r="E421" s="128">
        <v>187.92</v>
      </c>
      <c r="F421" s="156">
        <f t="shared" si="19"/>
        <v>3.3787007999687237E-5</v>
      </c>
      <c r="G421" s="156">
        <f t="shared" si="20"/>
        <v>0.9989636960810524</v>
      </c>
      <c r="H421" s="170" t="str">
        <f t="shared" si="18"/>
        <v>C</v>
      </c>
    </row>
    <row r="422" spans="1:8" ht="54" x14ac:dyDescent="0.2">
      <c r="A422" s="183">
        <v>94706</v>
      </c>
      <c r="B422" s="106" t="s">
        <v>978</v>
      </c>
      <c r="C422" s="105" t="s">
        <v>1</v>
      </c>
      <c r="D422" s="107">
        <v>4</v>
      </c>
      <c r="E422" s="128">
        <v>185.72</v>
      </c>
      <c r="F422" s="156">
        <f t="shared" si="19"/>
        <v>3.3391459800457189E-5</v>
      </c>
      <c r="G422" s="156">
        <f t="shared" si="20"/>
        <v>0.99899708754085281</v>
      </c>
      <c r="H422" s="170" t="str">
        <f t="shared" si="18"/>
        <v>C</v>
      </c>
    </row>
    <row r="423" spans="1:8" ht="27" x14ac:dyDescent="0.2">
      <c r="A423" s="183">
        <v>901874</v>
      </c>
      <c r="B423" s="106" t="s">
        <v>1565</v>
      </c>
      <c r="C423" s="105" t="s">
        <v>1</v>
      </c>
      <c r="D423" s="107">
        <v>4</v>
      </c>
      <c r="E423" s="128">
        <v>185.16</v>
      </c>
      <c r="F423" s="156">
        <f t="shared" si="19"/>
        <v>3.3290774804289536E-5</v>
      </c>
      <c r="G423" s="156">
        <f t="shared" si="20"/>
        <v>0.99903037831565711</v>
      </c>
      <c r="H423" s="170" t="str">
        <f t="shared" si="18"/>
        <v>C</v>
      </c>
    </row>
    <row r="424" spans="1:8" ht="27" x14ac:dyDescent="0.2">
      <c r="A424" s="183">
        <v>89609</v>
      </c>
      <c r="B424" s="106" t="s">
        <v>1060</v>
      </c>
      <c r="C424" s="105" t="s">
        <v>1</v>
      </c>
      <c r="D424" s="107">
        <v>2</v>
      </c>
      <c r="E424" s="128">
        <v>184.52</v>
      </c>
      <c r="F424" s="156">
        <f t="shared" si="19"/>
        <v>3.3175706237240794E-5</v>
      </c>
      <c r="G424" s="156">
        <f t="shared" si="20"/>
        <v>0.9990635540218944</v>
      </c>
      <c r="H424" s="170" t="str">
        <f t="shared" si="18"/>
        <v>C</v>
      </c>
    </row>
    <row r="425" spans="1:8" ht="27" x14ac:dyDescent="0.2">
      <c r="A425" s="183">
        <v>99632</v>
      </c>
      <c r="B425" s="106" t="s">
        <v>966</v>
      </c>
      <c r="C425" s="105" t="s">
        <v>1</v>
      </c>
      <c r="D425" s="107">
        <v>1</v>
      </c>
      <c r="E425" s="128">
        <v>176.58</v>
      </c>
      <c r="F425" s="156">
        <f t="shared" si="19"/>
        <v>3.1748136827292323E-5</v>
      </c>
      <c r="G425" s="156">
        <f t="shared" si="20"/>
        <v>0.99909530215872167</v>
      </c>
      <c r="H425" s="170" t="str">
        <f t="shared" si="18"/>
        <v>C</v>
      </c>
    </row>
    <row r="426" spans="1:8" x14ac:dyDescent="0.2">
      <c r="A426" s="183">
        <v>180247</v>
      </c>
      <c r="B426" s="106" t="s">
        <v>611</v>
      </c>
      <c r="C426" s="105" t="s">
        <v>1</v>
      </c>
      <c r="D426" s="107">
        <v>7</v>
      </c>
      <c r="E426" s="128">
        <v>176.54</v>
      </c>
      <c r="F426" s="156">
        <f t="shared" si="19"/>
        <v>3.1740945041851772E-5</v>
      </c>
      <c r="G426" s="156">
        <f t="shared" si="20"/>
        <v>0.99912704310376355</v>
      </c>
      <c r="H426" s="170" t="str">
        <f t="shared" si="18"/>
        <v>C</v>
      </c>
    </row>
    <row r="427" spans="1:8" x14ac:dyDescent="0.2">
      <c r="A427" s="183">
        <v>190691</v>
      </c>
      <c r="B427" s="106" t="s">
        <v>654</v>
      </c>
      <c r="C427" s="105" t="s">
        <v>1</v>
      </c>
      <c r="D427" s="107">
        <v>1</v>
      </c>
      <c r="E427" s="128">
        <v>175.01</v>
      </c>
      <c r="F427" s="156">
        <f t="shared" si="19"/>
        <v>3.146585924875087E-5</v>
      </c>
      <c r="G427" s="156">
        <f t="shared" si="20"/>
        <v>0.99915850896301228</v>
      </c>
      <c r="H427" s="170" t="str">
        <f t="shared" si="18"/>
        <v>C</v>
      </c>
    </row>
    <row r="428" spans="1:8" ht="27" x14ac:dyDescent="0.2">
      <c r="A428" s="183">
        <v>94497</v>
      </c>
      <c r="B428" s="106" t="s">
        <v>1042</v>
      </c>
      <c r="C428" s="105" t="s">
        <v>1</v>
      </c>
      <c r="D428" s="107">
        <v>2</v>
      </c>
      <c r="E428" s="128">
        <v>173.46</v>
      </c>
      <c r="F428" s="156">
        <f t="shared" si="19"/>
        <v>3.1187177562929696E-5</v>
      </c>
      <c r="G428" s="156">
        <f t="shared" si="20"/>
        <v>0.99918969614057518</v>
      </c>
      <c r="H428" s="170" t="str">
        <f t="shared" si="18"/>
        <v>C</v>
      </c>
    </row>
    <row r="429" spans="1:8" ht="40.5" x14ac:dyDescent="0.2">
      <c r="A429" s="183">
        <v>98558</v>
      </c>
      <c r="B429" s="106" t="s">
        <v>437</v>
      </c>
      <c r="C429" s="105" t="s">
        <v>1</v>
      </c>
      <c r="D429" s="107">
        <v>22</v>
      </c>
      <c r="E429" s="128">
        <v>172.7</v>
      </c>
      <c r="F429" s="156">
        <f t="shared" si="19"/>
        <v>3.1050533639559315E-5</v>
      </c>
      <c r="G429" s="156">
        <f t="shared" si="20"/>
        <v>0.99922074667421479</v>
      </c>
      <c r="H429" s="170" t="str">
        <f t="shared" si="18"/>
        <v>C</v>
      </c>
    </row>
    <row r="430" spans="1:8" x14ac:dyDescent="0.2">
      <c r="A430" s="183">
        <v>86916</v>
      </c>
      <c r="B430" s="106" t="s">
        <v>657</v>
      </c>
      <c r="C430" s="105" t="s">
        <v>1</v>
      </c>
      <c r="D430" s="107">
        <v>7</v>
      </c>
      <c r="E430" s="128">
        <v>171.92</v>
      </c>
      <c r="F430" s="156">
        <f t="shared" si="19"/>
        <v>3.0910293823468655E-5</v>
      </c>
      <c r="G430" s="156">
        <f t="shared" si="20"/>
        <v>0.9992516569680383</v>
      </c>
      <c r="H430" s="170" t="str">
        <f t="shared" si="18"/>
        <v>C</v>
      </c>
    </row>
    <row r="431" spans="1:8" x14ac:dyDescent="0.2">
      <c r="A431" s="183">
        <v>93671</v>
      </c>
      <c r="B431" s="106" t="s">
        <v>764</v>
      </c>
      <c r="C431" s="105" t="s">
        <v>1</v>
      </c>
      <c r="D431" s="107">
        <v>2</v>
      </c>
      <c r="E431" s="128">
        <v>164.04</v>
      </c>
      <c r="F431" s="156">
        <f t="shared" si="19"/>
        <v>2.9493512091681007E-5</v>
      </c>
      <c r="G431" s="156">
        <f t="shared" si="20"/>
        <v>0.99928115048013</v>
      </c>
      <c r="H431" s="170" t="str">
        <f t="shared" si="18"/>
        <v>C</v>
      </c>
    </row>
    <row r="432" spans="1:8" x14ac:dyDescent="0.2">
      <c r="A432" s="183">
        <v>901639</v>
      </c>
      <c r="B432" s="106" t="s">
        <v>1566</v>
      </c>
      <c r="C432" s="105" t="s">
        <v>1</v>
      </c>
      <c r="D432" s="107">
        <v>7</v>
      </c>
      <c r="E432" s="128">
        <v>154.28</v>
      </c>
      <c r="F432" s="156">
        <f t="shared" si="19"/>
        <v>2.7738716444187672E-5</v>
      </c>
      <c r="G432" s="156">
        <f t="shared" si="20"/>
        <v>0.99930888919657423</v>
      </c>
      <c r="H432" s="170" t="str">
        <f t="shared" si="18"/>
        <v>C</v>
      </c>
    </row>
    <row r="433" spans="1:8" ht="27" x14ac:dyDescent="0.2">
      <c r="A433" s="183">
        <v>89517</v>
      </c>
      <c r="B433" s="106" t="s">
        <v>984</v>
      </c>
      <c r="C433" s="105" t="s">
        <v>1</v>
      </c>
      <c r="D433" s="107">
        <v>2</v>
      </c>
      <c r="E433" s="128">
        <v>149.47999999999999</v>
      </c>
      <c r="F433" s="156">
        <f t="shared" si="19"/>
        <v>2.6875702191322096E-5</v>
      </c>
      <c r="G433" s="156">
        <f t="shared" si="20"/>
        <v>0.99933576489876552</v>
      </c>
      <c r="H433" s="170" t="str">
        <f t="shared" si="18"/>
        <v>C</v>
      </c>
    </row>
    <row r="434" spans="1:8" ht="27" x14ac:dyDescent="0.2">
      <c r="A434" s="183">
        <v>104343</v>
      </c>
      <c r="B434" s="106" t="s">
        <v>589</v>
      </c>
      <c r="C434" s="105" t="s">
        <v>1</v>
      </c>
      <c r="D434" s="107">
        <v>4</v>
      </c>
      <c r="E434" s="128">
        <v>148.32</v>
      </c>
      <c r="F434" s="156">
        <f t="shared" si="19"/>
        <v>2.6667140413546249E-5</v>
      </c>
      <c r="G434" s="156">
        <f t="shared" si="20"/>
        <v>0.99936243203917907</v>
      </c>
      <c r="H434" s="170" t="str">
        <f t="shared" si="18"/>
        <v>C</v>
      </c>
    </row>
    <row r="435" spans="1:8" x14ac:dyDescent="0.2">
      <c r="A435" s="183">
        <v>85120</v>
      </c>
      <c r="B435" s="106" t="s">
        <v>729</v>
      </c>
      <c r="C435" s="105" t="s">
        <v>1</v>
      </c>
      <c r="D435" s="107">
        <v>1</v>
      </c>
      <c r="E435" s="128">
        <v>148.29</v>
      </c>
      <c r="F435" s="156">
        <f t="shared" si="19"/>
        <v>2.6661746574465841E-5</v>
      </c>
      <c r="G435" s="156">
        <f t="shared" si="20"/>
        <v>0.99938909378575358</v>
      </c>
      <c r="H435" s="170" t="str">
        <f t="shared" si="18"/>
        <v>C</v>
      </c>
    </row>
    <row r="436" spans="1:8" ht="27" x14ac:dyDescent="0.2">
      <c r="A436" s="183">
        <v>93667</v>
      </c>
      <c r="B436" s="106" t="s">
        <v>763</v>
      </c>
      <c r="C436" s="105" t="s">
        <v>1</v>
      </c>
      <c r="D436" s="107">
        <v>2</v>
      </c>
      <c r="E436" s="128">
        <v>145.24</v>
      </c>
      <c r="F436" s="156">
        <f t="shared" si="19"/>
        <v>2.6113372934624177E-5</v>
      </c>
      <c r="G436" s="156">
        <f t="shared" si="20"/>
        <v>0.99941520715868826</v>
      </c>
      <c r="H436" s="170" t="str">
        <f t="shared" si="18"/>
        <v>C</v>
      </c>
    </row>
    <row r="437" spans="1:8" ht="27" x14ac:dyDescent="0.2">
      <c r="A437" s="183">
        <v>93665</v>
      </c>
      <c r="B437" s="106" t="s">
        <v>774</v>
      </c>
      <c r="C437" s="105" t="s">
        <v>1</v>
      </c>
      <c r="D437" s="107">
        <v>2</v>
      </c>
      <c r="E437" s="128">
        <v>135.84</v>
      </c>
      <c r="F437" s="156">
        <f t="shared" si="19"/>
        <v>2.442330335609576E-5</v>
      </c>
      <c r="G437" s="156">
        <f t="shared" si="20"/>
        <v>0.99943963046204431</v>
      </c>
      <c r="H437" s="170" t="str">
        <f t="shared" si="18"/>
        <v>C</v>
      </c>
    </row>
    <row r="438" spans="1:8" ht="27" x14ac:dyDescent="0.2">
      <c r="A438" s="183">
        <v>92889</v>
      </c>
      <c r="B438" s="106" t="s">
        <v>962</v>
      </c>
      <c r="C438" s="105" t="s">
        <v>1</v>
      </c>
      <c r="D438" s="107">
        <v>1</v>
      </c>
      <c r="E438" s="128">
        <v>133.11000000000001</v>
      </c>
      <c r="F438" s="156">
        <f t="shared" si="19"/>
        <v>2.3932463999778463E-5</v>
      </c>
      <c r="G438" s="156">
        <f t="shared" si="20"/>
        <v>0.9994635629260441</v>
      </c>
      <c r="H438" s="170" t="str">
        <f t="shared" si="18"/>
        <v>C</v>
      </c>
    </row>
    <row r="439" spans="1:8" ht="27" x14ac:dyDescent="0.2">
      <c r="A439" s="183">
        <v>86879</v>
      </c>
      <c r="B439" s="106" t="s">
        <v>1567</v>
      </c>
      <c r="C439" s="105" t="s">
        <v>1</v>
      </c>
      <c r="D439" s="107">
        <v>13</v>
      </c>
      <c r="E439" s="128">
        <v>128.69999999999999</v>
      </c>
      <c r="F439" s="156">
        <f t="shared" si="19"/>
        <v>2.3139569654958214E-5</v>
      </c>
      <c r="G439" s="156">
        <f t="shared" si="20"/>
        <v>0.99948670249569904</v>
      </c>
      <c r="H439" s="170" t="str">
        <f t="shared" si="18"/>
        <v>C</v>
      </c>
    </row>
    <row r="440" spans="1:8" ht="40.5" x14ac:dyDescent="0.2">
      <c r="A440" s="183">
        <v>94679</v>
      </c>
      <c r="B440" s="106" t="s">
        <v>1046</v>
      </c>
      <c r="C440" s="105" t="s">
        <v>1</v>
      </c>
      <c r="D440" s="107">
        <v>5</v>
      </c>
      <c r="E440" s="128">
        <v>128.05000000000001</v>
      </c>
      <c r="F440" s="156">
        <f t="shared" si="19"/>
        <v>2.3022703141549337E-5</v>
      </c>
      <c r="G440" s="156">
        <f t="shared" si="20"/>
        <v>0.99950972519884063</v>
      </c>
      <c r="H440" s="170" t="str">
        <f t="shared" si="18"/>
        <v>C</v>
      </c>
    </row>
    <row r="441" spans="1:8" ht="27" x14ac:dyDescent="0.2">
      <c r="A441" s="183">
        <v>92356</v>
      </c>
      <c r="B441" s="106" t="s">
        <v>968</v>
      </c>
      <c r="C441" s="105" t="s">
        <v>1</v>
      </c>
      <c r="D441" s="107">
        <v>1</v>
      </c>
      <c r="E441" s="128">
        <v>125.52</v>
      </c>
      <c r="F441" s="156">
        <f t="shared" si="19"/>
        <v>2.2567822712434771E-5</v>
      </c>
      <c r="G441" s="156">
        <f t="shared" si="20"/>
        <v>0.99953229302155311</v>
      </c>
      <c r="H441" s="170" t="str">
        <f t="shared" si="18"/>
        <v>C</v>
      </c>
    </row>
    <row r="442" spans="1:8" x14ac:dyDescent="0.2">
      <c r="A442" s="183">
        <v>171144</v>
      </c>
      <c r="B442" s="106" t="s">
        <v>842</v>
      </c>
      <c r="C442" s="105" t="s">
        <v>1</v>
      </c>
      <c r="D442" s="107">
        <v>6</v>
      </c>
      <c r="E442" s="128">
        <v>125.34</v>
      </c>
      <c r="F442" s="156">
        <f t="shared" si="19"/>
        <v>2.2535459677952316E-5</v>
      </c>
      <c r="G442" s="156">
        <f t="shared" si="20"/>
        <v>0.99955482848123101</v>
      </c>
      <c r="H442" s="170" t="str">
        <f t="shared" si="18"/>
        <v>C</v>
      </c>
    </row>
    <row r="443" spans="1:8" ht="27" x14ac:dyDescent="0.2">
      <c r="A443" s="183">
        <v>93654</v>
      </c>
      <c r="B443" s="106" t="s">
        <v>766</v>
      </c>
      <c r="C443" s="105" t="s">
        <v>1</v>
      </c>
      <c r="D443" s="107">
        <v>10</v>
      </c>
      <c r="E443" s="128">
        <v>123.7</v>
      </c>
      <c r="F443" s="156">
        <f t="shared" si="19"/>
        <v>2.224059647488991E-5</v>
      </c>
      <c r="G443" s="156">
        <f t="shared" si="20"/>
        <v>0.99957706907770594</v>
      </c>
      <c r="H443" s="170" t="str">
        <f t="shared" si="18"/>
        <v>C</v>
      </c>
    </row>
    <row r="444" spans="1:8" ht="27" x14ac:dyDescent="0.2">
      <c r="A444" s="183">
        <v>89422</v>
      </c>
      <c r="B444" s="106" t="s">
        <v>518</v>
      </c>
      <c r="C444" s="105" t="s">
        <v>1</v>
      </c>
      <c r="D444" s="107">
        <v>29</v>
      </c>
      <c r="E444" s="128">
        <v>118.03</v>
      </c>
      <c r="F444" s="156">
        <f t="shared" si="19"/>
        <v>2.122116088869245E-5</v>
      </c>
      <c r="G444" s="156">
        <f t="shared" si="20"/>
        <v>0.99959829023859459</v>
      </c>
      <c r="H444" s="170" t="str">
        <f t="shared" si="18"/>
        <v>C</v>
      </c>
    </row>
    <row r="445" spans="1:8" ht="27" x14ac:dyDescent="0.2">
      <c r="A445" s="183">
        <v>89513</v>
      </c>
      <c r="B445" s="106" t="s">
        <v>503</v>
      </c>
      <c r="C445" s="105" t="s">
        <v>1</v>
      </c>
      <c r="D445" s="107">
        <v>1</v>
      </c>
      <c r="E445" s="128">
        <v>113.52</v>
      </c>
      <c r="F445" s="156">
        <f t="shared" si="19"/>
        <v>2.0410287080270837E-5</v>
      </c>
      <c r="G445" s="156">
        <f t="shared" si="20"/>
        <v>0.99961870052567481</v>
      </c>
      <c r="H445" s="170" t="str">
        <f t="shared" si="18"/>
        <v>C</v>
      </c>
    </row>
    <row r="446" spans="1:8" x14ac:dyDescent="0.2">
      <c r="A446" s="183">
        <v>170323</v>
      </c>
      <c r="B446" s="106" t="s">
        <v>787</v>
      </c>
      <c r="C446" s="105" t="s">
        <v>1</v>
      </c>
      <c r="D446" s="107">
        <v>2</v>
      </c>
      <c r="E446" s="128">
        <v>102.62</v>
      </c>
      <c r="F446" s="156">
        <f t="shared" si="19"/>
        <v>1.845052554772193E-5</v>
      </c>
      <c r="G446" s="156">
        <f t="shared" si="20"/>
        <v>0.99963715105122253</v>
      </c>
      <c r="H446" s="170" t="str">
        <f t="shared" si="18"/>
        <v>C</v>
      </c>
    </row>
    <row r="447" spans="1:8" x14ac:dyDescent="0.2">
      <c r="A447" s="183">
        <v>901863</v>
      </c>
      <c r="B447" s="106" t="s">
        <v>1038</v>
      </c>
      <c r="C447" s="105" t="s">
        <v>1</v>
      </c>
      <c r="D447" s="107">
        <v>4</v>
      </c>
      <c r="E447" s="128">
        <v>98.08</v>
      </c>
      <c r="F447" s="156">
        <f t="shared" si="19"/>
        <v>1.7634257900219905E-5</v>
      </c>
      <c r="G447" s="156">
        <f t="shared" si="20"/>
        <v>0.99965478530912277</v>
      </c>
      <c r="H447" s="170" t="str">
        <f t="shared" si="18"/>
        <v>C</v>
      </c>
    </row>
    <row r="448" spans="1:8" x14ac:dyDescent="0.2">
      <c r="A448" s="183">
        <v>901819</v>
      </c>
      <c r="B448" s="106" t="s">
        <v>744</v>
      </c>
      <c r="C448" s="105" t="s">
        <v>1</v>
      </c>
      <c r="D448" s="107">
        <v>1</v>
      </c>
      <c r="E448" s="128">
        <v>96.58</v>
      </c>
      <c r="F448" s="156">
        <f t="shared" si="19"/>
        <v>1.7364565946199412E-5</v>
      </c>
      <c r="G448" s="156">
        <f t="shared" si="20"/>
        <v>0.99967214987506903</v>
      </c>
      <c r="H448" s="170" t="str">
        <f t="shared" si="18"/>
        <v>C</v>
      </c>
    </row>
    <row r="449" spans="1:8" x14ac:dyDescent="0.2">
      <c r="A449" s="183">
        <v>901812</v>
      </c>
      <c r="B449" s="106" t="s">
        <v>715</v>
      </c>
      <c r="C449" s="105" t="s">
        <v>1</v>
      </c>
      <c r="D449" s="107">
        <v>2</v>
      </c>
      <c r="E449" s="128">
        <v>94.92</v>
      </c>
      <c r="F449" s="156">
        <f t="shared" si="19"/>
        <v>1.7066106850416734E-5</v>
      </c>
      <c r="G449" s="156">
        <f t="shared" si="20"/>
        <v>0.9996892159819194</v>
      </c>
      <c r="H449" s="170" t="str">
        <f t="shared" si="18"/>
        <v>C</v>
      </c>
    </row>
    <row r="450" spans="1:8" ht="27" x14ac:dyDescent="0.2">
      <c r="A450" s="183">
        <v>89503</v>
      </c>
      <c r="B450" s="106" t="s">
        <v>976</v>
      </c>
      <c r="C450" s="105" t="s">
        <v>1</v>
      </c>
      <c r="D450" s="107">
        <v>4</v>
      </c>
      <c r="E450" s="128">
        <v>93.92</v>
      </c>
      <c r="F450" s="156">
        <f t="shared" si="19"/>
        <v>1.6886312214403074E-5</v>
      </c>
      <c r="G450" s="156">
        <f t="shared" si="20"/>
        <v>0.99970610229413381</v>
      </c>
      <c r="H450" s="170" t="str">
        <f t="shared" si="18"/>
        <v>C</v>
      </c>
    </row>
    <row r="451" spans="1:8" x14ac:dyDescent="0.2">
      <c r="A451" s="183">
        <v>89709</v>
      </c>
      <c r="B451" s="106" t="s">
        <v>568</v>
      </c>
      <c r="C451" s="105" t="s">
        <v>1</v>
      </c>
      <c r="D451" s="107">
        <v>4</v>
      </c>
      <c r="E451" s="128">
        <v>90.92</v>
      </c>
      <c r="F451" s="156">
        <f t="shared" si="19"/>
        <v>1.6346928306362091E-5</v>
      </c>
      <c r="G451" s="156">
        <f t="shared" si="20"/>
        <v>0.99972244922244013</v>
      </c>
      <c r="H451" s="170" t="str">
        <f t="shared" si="18"/>
        <v>C</v>
      </c>
    </row>
    <row r="452" spans="1:8" x14ac:dyDescent="0.2">
      <c r="A452" s="183">
        <v>901840</v>
      </c>
      <c r="B452" s="106" t="s">
        <v>1568</v>
      </c>
      <c r="C452" s="105" t="s">
        <v>1</v>
      </c>
      <c r="D452" s="107">
        <v>3</v>
      </c>
      <c r="E452" s="128">
        <v>89.1</v>
      </c>
      <c r="F452" s="156">
        <f t="shared" si="19"/>
        <v>1.6019702068817226E-5</v>
      </c>
      <c r="G452" s="156">
        <f t="shared" si="20"/>
        <v>0.99973846892450891</v>
      </c>
      <c r="H452" s="170" t="str">
        <f t="shared" si="18"/>
        <v>C</v>
      </c>
    </row>
    <row r="453" spans="1:8" ht="27" x14ac:dyDescent="0.2">
      <c r="A453" s="183">
        <v>103997</v>
      </c>
      <c r="B453" s="106" t="s">
        <v>1040</v>
      </c>
      <c r="C453" s="105" t="s">
        <v>1</v>
      </c>
      <c r="D453" s="107">
        <v>2</v>
      </c>
      <c r="E453" s="128">
        <v>83.7</v>
      </c>
      <c r="F453" s="156">
        <f t="shared" si="19"/>
        <v>1.5048811034343456E-5</v>
      </c>
      <c r="G453" s="156">
        <f t="shared" si="20"/>
        <v>0.99975351773554322</v>
      </c>
      <c r="H453" s="170" t="str">
        <f t="shared" si="18"/>
        <v>C</v>
      </c>
    </row>
    <row r="454" spans="1:8" x14ac:dyDescent="0.2">
      <c r="A454" s="183">
        <v>171519</v>
      </c>
      <c r="B454" s="106" t="s">
        <v>834</v>
      </c>
      <c r="C454" s="105" t="s">
        <v>1</v>
      </c>
      <c r="D454" s="107">
        <v>1</v>
      </c>
      <c r="E454" s="128">
        <v>81.540000000000006</v>
      </c>
      <c r="F454" s="156">
        <f t="shared" si="19"/>
        <v>1.4660454620553947E-5</v>
      </c>
      <c r="G454" s="156">
        <f t="shared" si="20"/>
        <v>0.99976817819016373</v>
      </c>
      <c r="H454" s="170" t="str">
        <f t="shared" si="18"/>
        <v>C</v>
      </c>
    </row>
    <row r="455" spans="1:8" ht="27" x14ac:dyDescent="0.2">
      <c r="A455" s="183">
        <v>901873</v>
      </c>
      <c r="B455" s="106" t="s">
        <v>1569</v>
      </c>
      <c r="C455" s="105" t="s">
        <v>1</v>
      </c>
      <c r="D455" s="107">
        <v>1</v>
      </c>
      <c r="E455" s="128">
        <v>80.22</v>
      </c>
      <c r="F455" s="156">
        <f t="shared" si="19"/>
        <v>1.4423125701015913E-5</v>
      </c>
      <c r="G455" s="156">
        <f t="shared" si="20"/>
        <v>0.99978260131586472</v>
      </c>
      <c r="H455" s="170" t="str">
        <f t="shared" si="18"/>
        <v>C</v>
      </c>
    </row>
    <row r="456" spans="1:8" ht="27" x14ac:dyDescent="0.2">
      <c r="A456" s="183">
        <v>94797</v>
      </c>
      <c r="B456" s="106" t="s">
        <v>1001</v>
      </c>
      <c r="C456" s="105" t="s">
        <v>1</v>
      </c>
      <c r="D456" s="107">
        <v>1</v>
      </c>
      <c r="E456" s="128">
        <v>77.94</v>
      </c>
      <c r="F456" s="156">
        <f t="shared" si="19"/>
        <v>1.4013193930904765E-5</v>
      </c>
      <c r="G456" s="156">
        <f t="shared" si="20"/>
        <v>0.99979661450979562</v>
      </c>
      <c r="H456" s="170" t="str">
        <f t="shared" si="18"/>
        <v>C</v>
      </c>
    </row>
    <row r="457" spans="1:8" ht="27" x14ac:dyDescent="0.2">
      <c r="A457" s="183">
        <v>89594</v>
      </c>
      <c r="B457" s="106" t="s">
        <v>980</v>
      </c>
      <c r="C457" s="105" t="s">
        <v>1</v>
      </c>
      <c r="D457" s="107">
        <v>2</v>
      </c>
      <c r="E457" s="128">
        <v>77.400000000000006</v>
      </c>
      <c r="F457" s="156">
        <f t="shared" si="19"/>
        <v>1.3916104827457389E-5</v>
      </c>
      <c r="G457" s="156">
        <f t="shared" si="20"/>
        <v>0.99981053061462311</v>
      </c>
      <c r="H457" s="170" t="str">
        <f t="shared" si="18"/>
        <v>C</v>
      </c>
    </row>
    <row r="458" spans="1:8" x14ac:dyDescent="0.2">
      <c r="A458" s="183">
        <v>100556</v>
      </c>
      <c r="B458" s="106" t="s">
        <v>886</v>
      </c>
      <c r="C458" s="105" t="s">
        <v>1</v>
      </c>
      <c r="D458" s="107">
        <v>2</v>
      </c>
      <c r="E458" s="128">
        <v>77.14</v>
      </c>
      <c r="F458" s="156">
        <f t="shared" si="19"/>
        <v>1.3869358222093836E-5</v>
      </c>
      <c r="G458" s="156">
        <f t="shared" si="20"/>
        <v>0.99982439997284522</v>
      </c>
      <c r="H458" s="170" t="str">
        <f t="shared" si="18"/>
        <v>C</v>
      </c>
    </row>
    <row r="459" spans="1:8" ht="27" x14ac:dyDescent="0.2">
      <c r="A459" s="183">
        <v>93657</v>
      </c>
      <c r="B459" s="106" t="s">
        <v>769</v>
      </c>
      <c r="C459" s="105" t="s">
        <v>1</v>
      </c>
      <c r="D459" s="107">
        <v>5</v>
      </c>
      <c r="E459" s="128">
        <v>74.7</v>
      </c>
      <c r="F459" s="156">
        <f t="shared" si="19"/>
        <v>1.3430659310220504E-5</v>
      </c>
      <c r="G459" s="156">
        <f t="shared" si="20"/>
        <v>0.99983783063215548</v>
      </c>
      <c r="H459" s="170" t="str">
        <f t="shared" si="18"/>
        <v>C</v>
      </c>
    </row>
    <row r="460" spans="1:8" ht="27" x14ac:dyDescent="0.2">
      <c r="A460" s="183">
        <v>89730</v>
      </c>
      <c r="B460" s="106" t="s">
        <v>608</v>
      </c>
      <c r="C460" s="105" t="s">
        <v>1</v>
      </c>
      <c r="D460" s="107">
        <v>5</v>
      </c>
      <c r="E460" s="128">
        <v>74.2</v>
      </c>
      <c r="F460" s="156">
        <f t="shared" si="19"/>
        <v>1.3340761992213672E-5</v>
      </c>
      <c r="G460" s="156">
        <f t="shared" si="20"/>
        <v>0.9998511713941477</v>
      </c>
      <c r="H460" s="170" t="str">
        <f t="shared" si="18"/>
        <v>C</v>
      </c>
    </row>
    <row r="461" spans="1:8" ht="54" x14ac:dyDescent="0.2">
      <c r="A461" s="183">
        <v>94707</v>
      </c>
      <c r="B461" s="106" t="s">
        <v>999</v>
      </c>
      <c r="C461" s="105" t="s">
        <v>1</v>
      </c>
      <c r="D461" s="107">
        <v>1</v>
      </c>
      <c r="E461" s="128">
        <v>69.38</v>
      </c>
      <c r="F461" s="156">
        <f t="shared" si="19"/>
        <v>1.2474151846627824E-5</v>
      </c>
      <c r="G461" s="156">
        <f t="shared" si="20"/>
        <v>0.99986364554599427</v>
      </c>
      <c r="H461" s="170" t="str">
        <f t="shared" si="18"/>
        <v>C</v>
      </c>
    </row>
    <row r="462" spans="1:8" ht="27" x14ac:dyDescent="0.2">
      <c r="A462" s="183">
        <v>89625</v>
      </c>
      <c r="B462" s="106" t="s">
        <v>1052</v>
      </c>
      <c r="C462" s="105" t="s">
        <v>1</v>
      </c>
      <c r="D462" s="107">
        <v>3</v>
      </c>
      <c r="E462" s="128">
        <v>68.16</v>
      </c>
      <c r="F462" s="156">
        <f t="shared" si="19"/>
        <v>1.2254802390691157E-5</v>
      </c>
      <c r="G462" s="156">
        <f t="shared" si="20"/>
        <v>0.99987590034838492</v>
      </c>
      <c r="H462" s="170" t="str">
        <f t="shared" si="18"/>
        <v>C</v>
      </c>
    </row>
    <row r="463" spans="1:8" ht="27" x14ac:dyDescent="0.2">
      <c r="A463" s="183">
        <v>89630</v>
      </c>
      <c r="B463" s="106" t="s">
        <v>510</v>
      </c>
      <c r="C463" s="105" t="s">
        <v>1</v>
      </c>
      <c r="D463" s="107">
        <v>1</v>
      </c>
      <c r="E463" s="128">
        <v>64.97</v>
      </c>
      <c r="F463" s="156">
        <f t="shared" si="19"/>
        <v>1.1681257501807578E-5</v>
      </c>
      <c r="G463" s="156">
        <f t="shared" si="20"/>
        <v>0.99988758160588675</v>
      </c>
      <c r="H463" s="170" t="str">
        <f t="shared" si="18"/>
        <v>C</v>
      </c>
    </row>
    <row r="464" spans="1:8" ht="27" x14ac:dyDescent="0.2">
      <c r="A464" s="183">
        <v>89357</v>
      </c>
      <c r="B464" s="106" t="s">
        <v>1007</v>
      </c>
      <c r="C464" s="105" t="s">
        <v>10</v>
      </c>
      <c r="D464" s="107">
        <v>2</v>
      </c>
      <c r="E464" s="128">
        <v>62.44</v>
      </c>
      <c r="F464" s="156">
        <f t="shared" si="19"/>
        <v>1.1226377072693015E-5</v>
      </c>
      <c r="G464" s="156">
        <f t="shared" si="20"/>
        <v>0.99989880798295949</v>
      </c>
      <c r="H464" s="170" t="str">
        <f t="shared" si="18"/>
        <v>C</v>
      </c>
    </row>
    <row r="465" spans="1:8" x14ac:dyDescent="0.2">
      <c r="A465" s="183">
        <v>901822</v>
      </c>
      <c r="B465" s="106" t="s">
        <v>1570</v>
      </c>
      <c r="C465" s="105" t="s">
        <v>1</v>
      </c>
      <c r="D465" s="107">
        <v>1</v>
      </c>
      <c r="E465" s="128">
        <v>58.98</v>
      </c>
      <c r="F465" s="156">
        <f t="shared" si="19"/>
        <v>1.0604287632085745E-5</v>
      </c>
      <c r="G465" s="156">
        <f t="shared" si="20"/>
        <v>0.9999094122705916</v>
      </c>
      <c r="H465" s="170" t="str">
        <f t="shared" si="18"/>
        <v>C</v>
      </c>
    </row>
    <row r="466" spans="1:8" ht="40.5" x14ac:dyDescent="0.2">
      <c r="A466" s="183">
        <v>94681</v>
      </c>
      <c r="B466" s="106" t="s">
        <v>1018</v>
      </c>
      <c r="C466" s="105" t="s">
        <v>1</v>
      </c>
      <c r="D466" s="107">
        <v>1</v>
      </c>
      <c r="E466" s="128">
        <v>58.27</v>
      </c>
      <c r="F466" s="156">
        <f t="shared" si="19"/>
        <v>1.0476633440516048E-5</v>
      </c>
      <c r="G466" s="156">
        <f t="shared" si="20"/>
        <v>0.99991988890403216</v>
      </c>
      <c r="H466" s="170" t="str">
        <f t="shared" si="18"/>
        <v>C</v>
      </c>
    </row>
    <row r="467" spans="1:8" ht="27" x14ac:dyDescent="0.2">
      <c r="A467" s="183">
        <v>104347</v>
      </c>
      <c r="B467" s="106" t="s">
        <v>588</v>
      </c>
      <c r="C467" s="105" t="s">
        <v>1</v>
      </c>
      <c r="D467" s="107">
        <v>1</v>
      </c>
      <c r="E467" s="128">
        <v>52.32</v>
      </c>
      <c r="F467" s="156">
        <f t="shared" si="19"/>
        <v>9.4068553562347627E-6</v>
      </c>
      <c r="G467" s="156">
        <f t="shared" si="20"/>
        <v>0.99992929575938838</v>
      </c>
      <c r="H467" s="170" t="str">
        <f t="shared" ref="H467:H480" si="21">IF(G467&lt;=$K$17,"A",IF(G467&lt;=$K$18,"B","C"))</f>
        <v>C</v>
      </c>
    </row>
    <row r="468" spans="1:8" ht="40.5" x14ac:dyDescent="0.2">
      <c r="A468" s="183">
        <v>103950</v>
      </c>
      <c r="B468" s="106" t="s">
        <v>504</v>
      </c>
      <c r="C468" s="105" t="s">
        <v>1</v>
      </c>
      <c r="D468" s="107">
        <v>5</v>
      </c>
      <c r="E468" s="128">
        <v>51.5</v>
      </c>
      <c r="F468" s="156">
        <f t="shared" ref="F468:F480" si="22">E468/$F$14</f>
        <v>9.2594237547035602E-6</v>
      </c>
      <c r="G468" s="156">
        <f t="shared" ref="G468:G481" si="23">F468+G467</f>
        <v>0.99993855518314312</v>
      </c>
      <c r="H468" s="170" t="str">
        <f t="shared" si="21"/>
        <v>C</v>
      </c>
    </row>
    <row r="469" spans="1:8" x14ac:dyDescent="0.2">
      <c r="A469" s="183">
        <v>901967</v>
      </c>
      <c r="B469" s="106" t="s">
        <v>521</v>
      </c>
      <c r="C469" s="105" t="s">
        <v>1</v>
      </c>
      <c r="D469" s="107">
        <v>2</v>
      </c>
      <c r="E469" s="128">
        <v>48.66</v>
      </c>
      <c r="F469" s="156">
        <f t="shared" si="22"/>
        <v>8.7488069884247603E-6</v>
      </c>
      <c r="G469" s="156">
        <f t="shared" si="23"/>
        <v>0.99994730399013154</v>
      </c>
      <c r="H469" s="170" t="str">
        <f t="shared" si="21"/>
        <v>C</v>
      </c>
    </row>
    <row r="470" spans="1:8" ht="27" x14ac:dyDescent="0.2">
      <c r="A470" s="183">
        <v>104345</v>
      </c>
      <c r="B470" s="106" t="s">
        <v>587</v>
      </c>
      <c r="C470" s="105" t="s">
        <v>1</v>
      </c>
      <c r="D470" s="107">
        <v>1</v>
      </c>
      <c r="E470" s="128">
        <v>46.8</v>
      </c>
      <c r="F470" s="156">
        <f t="shared" si="22"/>
        <v>8.41438896543935E-6</v>
      </c>
      <c r="G470" s="156">
        <f t="shared" si="23"/>
        <v>0.99995571837909702</v>
      </c>
      <c r="H470" s="170" t="str">
        <f t="shared" si="21"/>
        <v>C</v>
      </c>
    </row>
    <row r="471" spans="1:8" x14ac:dyDescent="0.2">
      <c r="A471" s="183">
        <v>901808</v>
      </c>
      <c r="B471" s="106" t="s">
        <v>1571</v>
      </c>
      <c r="C471" s="105" t="s">
        <v>1</v>
      </c>
      <c r="D471" s="107">
        <v>2</v>
      </c>
      <c r="E471" s="128">
        <v>38.700000000000003</v>
      </c>
      <c r="F471" s="156">
        <f t="shared" si="22"/>
        <v>6.9580524137286944E-6</v>
      </c>
      <c r="G471" s="156">
        <f t="shared" si="23"/>
        <v>0.99996267643151071</v>
      </c>
      <c r="H471" s="170" t="str">
        <f t="shared" si="21"/>
        <v>C</v>
      </c>
    </row>
    <row r="472" spans="1:8" ht="40.5" x14ac:dyDescent="0.2">
      <c r="A472" s="183">
        <v>89832</v>
      </c>
      <c r="B472" s="106" t="s">
        <v>499</v>
      </c>
      <c r="C472" s="105" t="s">
        <v>1</v>
      </c>
      <c r="D472" s="107">
        <v>1</v>
      </c>
      <c r="E472" s="128">
        <v>35.47</v>
      </c>
      <c r="F472" s="156">
        <f t="shared" si="22"/>
        <v>6.3773157394045679E-6</v>
      </c>
      <c r="G472" s="156">
        <f t="shared" si="23"/>
        <v>0.99996905374725009</v>
      </c>
      <c r="H472" s="170" t="str">
        <f t="shared" si="21"/>
        <v>C</v>
      </c>
    </row>
    <row r="473" spans="1:8" x14ac:dyDescent="0.2">
      <c r="A473" s="183">
        <v>180246</v>
      </c>
      <c r="B473" s="106" t="s">
        <v>613</v>
      </c>
      <c r="C473" s="105" t="s">
        <v>1</v>
      </c>
      <c r="D473" s="107">
        <v>1</v>
      </c>
      <c r="E473" s="128">
        <v>34.630000000000003</v>
      </c>
      <c r="F473" s="156">
        <f t="shared" si="22"/>
        <v>6.2262882451530932E-6</v>
      </c>
      <c r="G473" s="156">
        <f t="shared" si="23"/>
        <v>0.9999752800354953</v>
      </c>
      <c r="H473" s="170" t="str">
        <f t="shared" si="21"/>
        <v>C</v>
      </c>
    </row>
    <row r="474" spans="1:8" x14ac:dyDescent="0.2">
      <c r="A474" s="183">
        <v>901862</v>
      </c>
      <c r="B474" s="106" t="s">
        <v>1572</v>
      </c>
      <c r="C474" s="105" t="s">
        <v>1</v>
      </c>
      <c r="D474" s="107">
        <v>1</v>
      </c>
      <c r="E474" s="128">
        <v>34.43</v>
      </c>
      <c r="F474" s="156">
        <f t="shared" si="22"/>
        <v>6.1903293179503602E-6</v>
      </c>
      <c r="G474" s="156">
        <f t="shared" si="23"/>
        <v>0.99998147036481322</v>
      </c>
      <c r="H474" s="170" t="str">
        <f t="shared" si="21"/>
        <v>C</v>
      </c>
    </row>
    <row r="475" spans="1:8" x14ac:dyDescent="0.2">
      <c r="A475" s="183">
        <v>901851</v>
      </c>
      <c r="B475" s="106" t="s">
        <v>1573</v>
      </c>
      <c r="C475" s="105" t="s">
        <v>1</v>
      </c>
      <c r="D475" s="107">
        <v>4</v>
      </c>
      <c r="E475" s="128">
        <v>33.72</v>
      </c>
      <c r="F475" s="156">
        <f t="shared" si="22"/>
        <v>6.0626751263806602E-6</v>
      </c>
      <c r="G475" s="156">
        <f t="shared" si="23"/>
        <v>0.99998753303993959</v>
      </c>
      <c r="H475" s="170" t="str">
        <f t="shared" si="21"/>
        <v>C</v>
      </c>
    </row>
    <row r="476" spans="1:8" ht="27" x14ac:dyDescent="0.2">
      <c r="A476" s="183">
        <v>89627</v>
      </c>
      <c r="B476" s="106" t="s">
        <v>509</v>
      </c>
      <c r="C476" s="105" t="s">
        <v>1</v>
      </c>
      <c r="D476" s="107">
        <v>1</v>
      </c>
      <c r="E476" s="128">
        <v>20.170000000000002</v>
      </c>
      <c r="F476" s="156">
        <f t="shared" si="22"/>
        <v>3.6264578083955497E-6</v>
      </c>
      <c r="G476" s="156">
        <f t="shared" si="23"/>
        <v>0.99999115949774797</v>
      </c>
      <c r="H476" s="170" t="str">
        <f t="shared" si="21"/>
        <v>C</v>
      </c>
    </row>
    <row r="477" spans="1:8" ht="27" x14ac:dyDescent="0.2">
      <c r="A477" s="183">
        <v>93656</v>
      </c>
      <c r="B477" s="106" t="s">
        <v>768</v>
      </c>
      <c r="C477" s="105" t="s">
        <v>1</v>
      </c>
      <c r="D477" s="107">
        <v>1</v>
      </c>
      <c r="E477" s="128">
        <v>13.57</v>
      </c>
      <c r="F477" s="156">
        <f t="shared" si="22"/>
        <v>2.4398132107053847E-6</v>
      </c>
      <c r="G477" s="156">
        <f t="shared" si="23"/>
        <v>0.99999359931095866</v>
      </c>
      <c r="H477" s="170" t="str">
        <f t="shared" si="21"/>
        <v>C</v>
      </c>
    </row>
    <row r="478" spans="1:8" x14ac:dyDescent="0.2">
      <c r="A478" s="183">
        <v>901860</v>
      </c>
      <c r="B478" s="106" t="s">
        <v>953</v>
      </c>
      <c r="C478" s="105" t="s">
        <v>1</v>
      </c>
      <c r="D478" s="107">
        <v>1</v>
      </c>
      <c r="E478" s="128">
        <v>11.97</v>
      </c>
      <c r="F478" s="156">
        <f t="shared" si="22"/>
        <v>2.1521417930835263E-6</v>
      </c>
      <c r="G478" s="156">
        <f t="shared" si="23"/>
        <v>0.99999575145275177</v>
      </c>
      <c r="H478" s="170" t="str">
        <f t="shared" si="21"/>
        <v>C</v>
      </c>
    </row>
    <row r="479" spans="1:8" ht="27" x14ac:dyDescent="0.2">
      <c r="A479" s="183">
        <v>89620</v>
      </c>
      <c r="B479" s="106" t="s">
        <v>1014</v>
      </c>
      <c r="C479" s="105" t="s">
        <v>1</v>
      </c>
      <c r="D479" s="107">
        <v>1</v>
      </c>
      <c r="E479" s="128">
        <v>11.55</v>
      </c>
      <c r="F479" s="156">
        <f t="shared" si="22"/>
        <v>2.0766280459577886E-6</v>
      </c>
      <c r="G479" s="156">
        <f t="shared" si="23"/>
        <v>0.99999782808079773</v>
      </c>
      <c r="H479" s="170" t="str">
        <f t="shared" si="21"/>
        <v>C</v>
      </c>
    </row>
    <row r="480" spans="1:8" ht="40.5" x14ac:dyDescent="0.2">
      <c r="A480" s="183">
        <v>89412</v>
      </c>
      <c r="B480" s="106" t="s">
        <v>526</v>
      </c>
      <c r="C480" s="105" t="s">
        <v>1</v>
      </c>
      <c r="D480" s="107">
        <v>1</v>
      </c>
      <c r="E480" s="128">
        <v>9.32</v>
      </c>
      <c r="F480" s="156">
        <f t="shared" si="22"/>
        <v>1.6756860076473238E-6</v>
      </c>
      <c r="G480" s="156">
        <f t="shared" si="23"/>
        <v>0.99999950376680535</v>
      </c>
      <c r="H480" s="170" t="str">
        <f t="shared" si="21"/>
        <v>C</v>
      </c>
    </row>
    <row r="481" spans="1:8" ht="40.5" x14ac:dyDescent="0.2">
      <c r="A481" s="183">
        <v>92760</v>
      </c>
      <c r="B481" s="106" t="s">
        <v>313</v>
      </c>
      <c r="C481" s="105" t="s">
        <v>19</v>
      </c>
      <c r="D481" s="107">
        <v>0.2</v>
      </c>
      <c r="E481" s="128">
        <v>2.76</v>
      </c>
      <c r="F481" s="156">
        <f t="shared" ref="F481" si="24">E481/$F$14</f>
        <v>4.962331953977053E-7</v>
      </c>
      <c r="G481" s="156">
        <f t="shared" si="23"/>
        <v>1.0000000000000007</v>
      </c>
      <c r="H481" s="170" t="str">
        <f t="shared" ref="H481" si="25">IF(G481&lt;=$K$17,"A",IF(G481&lt;=$K$18,"B","C"))</f>
        <v>C</v>
      </c>
    </row>
    <row r="482" spans="1:8" x14ac:dyDescent="0.2">
      <c r="A482" s="5"/>
      <c r="B482" s="7"/>
      <c r="C482" s="8"/>
      <c r="D482" s="9"/>
      <c r="E482" s="130"/>
      <c r="F482" s="171"/>
      <c r="G482" s="171"/>
      <c r="H482" s="172"/>
    </row>
    <row r="485" spans="1:8" x14ac:dyDescent="0.2">
      <c r="A485" s="3" t="s">
        <v>1454</v>
      </c>
      <c r="B485" s="3"/>
    </row>
    <row r="486" spans="1:8" x14ac:dyDescent="0.2">
      <c r="B486" s="4" t="s">
        <v>1455</v>
      </c>
    </row>
    <row r="487" spans="1:8" x14ac:dyDescent="0.2">
      <c r="B487" s="4" t="s">
        <v>1456</v>
      </c>
    </row>
    <row r="488" spans="1:8" x14ac:dyDescent="0.2">
      <c r="B488" s="4" t="s">
        <v>1457</v>
      </c>
    </row>
    <row r="490" spans="1:8" x14ac:dyDescent="0.2">
      <c r="A490" s="14" t="str">
        <f>'ORÇAMENTO RESUMIDO'!A55</f>
        <v>Castanhal/ PA, 04 de julho de 2024</v>
      </c>
    </row>
    <row r="491" spans="1:8" x14ac:dyDescent="0.2">
      <c r="A491" s="14"/>
    </row>
    <row r="492" spans="1:8" x14ac:dyDescent="0.2">
      <c r="A492" s="14"/>
    </row>
    <row r="493" spans="1:8" x14ac:dyDescent="0.2">
      <c r="A493" s="14"/>
    </row>
    <row r="494" spans="1:8" x14ac:dyDescent="0.2">
      <c r="A494" s="18"/>
    </row>
    <row r="495" spans="1:8" x14ac:dyDescent="0.25">
      <c r="A495" s="96" t="s">
        <v>162</v>
      </c>
    </row>
    <row r="496" spans="1:8" x14ac:dyDescent="0.2">
      <c r="A496" s="57" t="str">
        <f>'ORÇAMENTO RESUMIDO'!A61</f>
        <v>AOKI &amp; SOUZA ENGENHARIA LTDA</v>
      </c>
    </row>
    <row r="497" spans="1:1" x14ac:dyDescent="0.2">
      <c r="A497" s="14" t="str">
        <f>'ORÇAMENTO RESUMIDO'!A62</f>
        <v>CNPJ N° 21.250.517/0001-09</v>
      </c>
    </row>
    <row r="498" spans="1:1" x14ac:dyDescent="0.2">
      <c r="A498" s="14" t="str">
        <f>'ORÇAMENTO RESUMIDO'!A63</f>
        <v>Flaviana Massami Aoki</v>
      </c>
    </row>
    <row r="499" spans="1:1" x14ac:dyDescent="0.2">
      <c r="A499" s="14" t="str">
        <f>'ORÇAMENTO RESUMIDO'!A64</f>
        <v>CREA/PA 16.135D</v>
      </c>
    </row>
  </sheetData>
  <mergeCells count="1">
    <mergeCell ref="A14:D14"/>
  </mergeCells>
  <conditionalFormatting sqref="H18:H481">
    <cfRule type="containsText" dxfId="5" priority="1" operator="containsText" text="C">
      <formula>NOT(ISERROR(SEARCH("C",H18)))</formula>
    </cfRule>
    <cfRule type="containsText" dxfId="4" priority="2" operator="containsText" text="B">
      <formula>NOT(ISERROR(SEARCH("B",H18)))</formula>
    </cfRule>
    <cfRule type="containsText" dxfId="3" priority="3" operator="containsText" text="A">
      <formula>NOT(ISERROR(SEARCH("A",H18)))</formula>
    </cfRule>
  </conditionalFormatting>
  <printOptions horizontalCentered="1"/>
  <pageMargins left="0.19685039370078741" right="0.19685039370078741" top="0.59055118110236227" bottom="0.59055118110236227" header="0" footer="0"/>
  <pageSetup paperSize="9" scale="52" orientation="portrait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6D1E-2431-44E8-A11C-D545788B256E}">
  <dimension ref="A1:H60"/>
  <sheetViews>
    <sheetView view="pageBreakPreview" zoomScale="70" zoomScaleNormal="100" zoomScaleSheetLayoutView="70" workbookViewId="0"/>
  </sheetViews>
  <sheetFormatPr defaultColWidth="11.19921875" defaultRowHeight="13.5" x14ac:dyDescent="0.2"/>
  <cols>
    <col min="1" max="1" width="11.8984375" style="4" customWidth="1"/>
    <col min="2" max="2" width="54.69921875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8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8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8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8" ht="5.0999999999999996" customHeight="1" x14ac:dyDescent="0.2"/>
    <row r="5" spans="1:8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8" x14ac:dyDescent="0.2">
      <c r="A6" s="40"/>
      <c r="C6" s="40"/>
      <c r="D6" s="41"/>
      <c r="E6" s="41"/>
      <c r="F6" s="40" t="s">
        <v>83</v>
      </c>
      <c r="G6" s="40" t="s">
        <v>84</v>
      </c>
    </row>
    <row r="7" spans="1:8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8" ht="5.0999999999999996" customHeight="1" x14ac:dyDescent="0.2"/>
    <row r="9" spans="1:8" x14ac:dyDescent="0.2">
      <c r="F9" s="3" t="s">
        <v>27</v>
      </c>
      <c r="G9" s="41"/>
    </row>
    <row r="10" spans="1:8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8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8" ht="5.0999999999999996" customHeight="1" x14ac:dyDescent="0.2">
      <c r="F12" s="49"/>
      <c r="G12" s="49"/>
    </row>
    <row r="13" spans="1:8" x14ac:dyDescent="0.2">
      <c r="A13" s="40" t="s">
        <v>89</v>
      </c>
      <c r="F13" s="40" t="s">
        <v>1449</v>
      </c>
    </row>
    <row r="14" spans="1:8" ht="36" customHeight="1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ANALÍTICO!H14</f>
        <v>5561901.1900000004</v>
      </c>
      <c r="G14" s="51"/>
    </row>
    <row r="15" spans="1:8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8" s="39" customFormat="1" ht="24.75" customHeight="1" x14ac:dyDescent="0.2">
      <c r="A16" s="11" t="s">
        <v>1463</v>
      </c>
      <c r="B16" s="11"/>
      <c r="C16" s="11"/>
      <c r="D16" s="11"/>
      <c r="E16" s="11"/>
      <c r="F16" s="11"/>
      <c r="G16" s="11"/>
      <c r="H16" s="11"/>
    </row>
    <row r="17" spans="1:8" ht="15" x14ac:dyDescent="0.2">
      <c r="A17"/>
      <c r="B17"/>
      <c r="C17"/>
      <c r="D17"/>
      <c r="E17"/>
      <c r="F17"/>
      <c r="G17"/>
      <c r="H17"/>
    </row>
    <row r="18" spans="1:8" ht="15" x14ac:dyDescent="0.2">
      <c r="A18"/>
      <c r="B18"/>
      <c r="C18"/>
      <c r="D18"/>
      <c r="E18"/>
      <c r="F18"/>
      <c r="G18"/>
      <c r="H18"/>
    </row>
    <row r="19" spans="1:8" ht="15" x14ac:dyDescent="0.2">
      <c r="A19"/>
      <c r="B19"/>
      <c r="C19"/>
      <c r="D19"/>
      <c r="E19"/>
      <c r="F19"/>
      <c r="G19"/>
      <c r="H19"/>
    </row>
    <row r="20" spans="1:8" ht="15" x14ac:dyDescent="0.2">
      <c r="A20"/>
      <c r="B20"/>
      <c r="C20"/>
      <c r="D20"/>
      <c r="E20"/>
      <c r="F20"/>
      <c r="G20"/>
      <c r="H20"/>
    </row>
    <row r="21" spans="1:8" ht="15" x14ac:dyDescent="0.2">
      <c r="A21"/>
      <c r="B21"/>
      <c r="C21"/>
      <c r="D21"/>
      <c r="E21"/>
      <c r="F21"/>
      <c r="G21"/>
      <c r="H21"/>
    </row>
    <row r="22" spans="1:8" ht="15" x14ac:dyDescent="0.2">
      <c r="A22"/>
      <c r="B22"/>
      <c r="C22"/>
      <c r="D22"/>
      <c r="E22"/>
      <c r="F22"/>
      <c r="G22"/>
      <c r="H22"/>
    </row>
    <row r="23" spans="1:8" ht="15" x14ac:dyDescent="0.2">
      <c r="A23"/>
      <c r="B23"/>
      <c r="C23"/>
      <c r="D23"/>
      <c r="E23"/>
      <c r="F23"/>
      <c r="G23"/>
      <c r="H23"/>
    </row>
    <row r="24" spans="1:8" ht="15" x14ac:dyDescent="0.2">
      <c r="A24"/>
      <c r="B24"/>
      <c r="C24"/>
      <c r="D24"/>
      <c r="E24"/>
      <c r="F24"/>
      <c r="G24"/>
      <c r="H24"/>
    </row>
    <row r="25" spans="1:8" ht="15" x14ac:dyDescent="0.2">
      <c r="A25"/>
      <c r="B25"/>
      <c r="C25"/>
      <c r="D25"/>
      <c r="E25"/>
      <c r="F25"/>
      <c r="G25"/>
      <c r="H25"/>
    </row>
    <row r="26" spans="1:8" ht="15" x14ac:dyDescent="0.2">
      <c r="A26"/>
      <c r="B26"/>
      <c r="C26"/>
      <c r="D26"/>
      <c r="E26"/>
      <c r="F26"/>
      <c r="G26"/>
      <c r="H26"/>
    </row>
    <row r="27" spans="1:8" ht="15" x14ac:dyDescent="0.2">
      <c r="A27"/>
      <c r="B27"/>
      <c r="C27"/>
      <c r="D27"/>
      <c r="E27"/>
      <c r="F27"/>
      <c r="G27"/>
      <c r="H27"/>
    </row>
    <row r="28" spans="1:8" ht="15" x14ac:dyDescent="0.2">
      <c r="A28"/>
      <c r="B28"/>
      <c r="C28"/>
      <c r="D28"/>
      <c r="E28"/>
      <c r="F28"/>
      <c r="G28"/>
      <c r="H28"/>
    </row>
    <row r="29" spans="1:8" ht="15" x14ac:dyDescent="0.2">
      <c r="A29"/>
      <c r="B29"/>
      <c r="C29"/>
      <c r="D29"/>
      <c r="E29"/>
      <c r="F29"/>
      <c r="G29"/>
      <c r="H29"/>
    </row>
    <row r="30" spans="1:8" ht="15" x14ac:dyDescent="0.2">
      <c r="A30"/>
      <c r="B30"/>
      <c r="C30"/>
      <c r="D30"/>
      <c r="E30"/>
      <c r="F30"/>
      <c r="G30"/>
      <c r="H30"/>
    </row>
    <row r="31" spans="1:8" ht="15" x14ac:dyDescent="0.2">
      <c r="A31"/>
      <c r="B31"/>
      <c r="C31"/>
      <c r="D31"/>
      <c r="E31"/>
      <c r="F31"/>
      <c r="G31"/>
      <c r="H31"/>
    </row>
    <row r="32" spans="1:8" ht="15" x14ac:dyDescent="0.2">
      <c r="A32"/>
      <c r="B32"/>
      <c r="C32"/>
      <c r="D32"/>
      <c r="E32"/>
      <c r="F32"/>
      <c r="G32"/>
      <c r="H32"/>
    </row>
    <row r="33" spans="1:8" ht="15" x14ac:dyDescent="0.2">
      <c r="A33"/>
      <c r="B33"/>
      <c r="C33"/>
      <c r="D33"/>
      <c r="E33"/>
      <c r="F33"/>
      <c r="G33"/>
      <c r="H33"/>
    </row>
    <row r="34" spans="1:8" ht="15" x14ac:dyDescent="0.2">
      <c r="A34"/>
      <c r="B34"/>
      <c r="C34"/>
      <c r="D34"/>
      <c r="E34"/>
      <c r="F34"/>
      <c r="G34"/>
      <c r="H34"/>
    </row>
    <row r="35" spans="1:8" ht="15" x14ac:dyDescent="0.2">
      <c r="A35"/>
      <c r="B35"/>
      <c r="C35"/>
      <c r="D35"/>
      <c r="E35"/>
      <c r="F35"/>
      <c r="G35"/>
      <c r="H35"/>
    </row>
    <row r="36" spans="1:8" ht="15" x14ac:dyDescent="0.2">
      <c r="A36"/>
      <c r="B36"/>
      <c r="C36"/>
      <c r="D36"/>
      <c r="E36"/>
      <c r="F36"/>
      <c r="G36"/>
      <c r="H36"/>
    </row>
    <row r="37" spans="1:8" ht="15" x14ac:dyDescent="0.2">
      <c r="A37"/>
      <c r="B37"/>
      <c r="C37"/>
      <c r="D37"/>
      <c r="E37"/>
      <c r="F37"/>
      <c r="G37"/>
      <c r="H37"/>
    </row>
    <row r="38" spans="1:8" ht="15" x14ac:dyDescent="0.2">
      <c r="A38"/>
      <c r="B38"/>
      <c r="C38"/>
      <c r="D38"/>
      <c r="E38"/>
      <c r="F38"/>
      <c r="G38"/>
      <c r="H38"/>
    </row>
    <row r="39" spans="1:8" ht="15" x14ac:dyDescent="0.2">
      <c r="A39"/>
      <c r="B39"/>
      <c r="C39"/>
      <c r="D39"/>
      <c r="E39"/>
      <c r="F39"/>
      <c r="G39"/>
      <c r="H39"/>
    </row>
    <row r="40" spans="1:8" ht="15" x14ac:dyDescent="0.2">
      <c r="A40"/>
      <c r="B40"/>
      <c r="C40"/>
      <c r="D40"/>
      <c r="E40"/>
      <c r="F40"/>
      <c r="G40"/>
      <c r="H40"/>
    </row>
    <row r="41" spans="1:8" ht="15" x14ac:dyDescent="0.2">
      <c r="A41"/>
      <c r="B41"/>
      <c r="C41"/>
      <c r="D41"/>
      <c r="E41"/>
      <c r="F41"/>
      <c r="G41"/>
      <c r="H41"/>
    </row>
    <row r="42" spans="1:8" ht="15" x14ac:dyDescent="0.2">
      <c r="A42"/>
      <c r="B42"/>
      <c r="C42"/>
      <c r="D42"/>
      <c r="E42"/>
      <c r="F42"/>
      <c r="G42"/>
      <c r="H42"/>
    </row>
    <row r="43" spans="1:8" ht="15" x14ac:dyDescent="0.2">
      <c r="A43"/>
      <c r="B43"/>
      <c r="C43"/>
      <c r="D43"/>
      <c r="E43"/>
      <c r="F43"/>
      <c r="G43"/>
      <c r="H43"/>
    </row>
    <row r="44" spans="1:8" ht="15" x14ac:dyDescent="0.2">
      <c r="A44"/>
      <c r="B44"/>
      <c r="C44"/>
      <c r="D44"/>
      <c r="E44"/>
      <c r="F44"/>
      <c r="G44"/>
      <c r="H44"/>
    </row>
    <row r="45" spans="1:8" ht="15" x14ac:dyDescent="0.2">
      <c r="A45"/>
      <c r="B45"/>
      <c r="C45"/>
      <c r="D45"/>
      <c r="E45"/>
      <c r="F45"/>
      <c r="G45"/>
      <c r="H45"/>
    </row>
    <row r="47" spans="1:8" x14ac:dyDescent="0.2">
      <c r="A47" s="3" t="s">
        <v>1454</v>
      </c>
      <c r="B47" s="3"/>
    </row>
    <row r="48" spans="1:8" x14ac:dyDescent="0.2">
      <c r="B48" s="4" t="s">
        <v>1455</v>
      </c>
    </row>
    <row r="49" spans="1:2" x14ac:dyDescent="0.2">
      <c r="B49" s="4" t="s">
        <v>1456</v>
      </c>
    </row>
    <row r="50" spans="1:2" x14ac:dyDescent="0.2">
      <c r="B50" s="4" t="s">
        <v>1457</v>
      </c>
    </row>
    <row r="52" spans="1:2" x14ac:dyDescent="0.2">
      <c r="A52" s="14" t="str">
        <f>'ORÇAMENTO RESUMIDO'!A55</f>
        <v>Castanhal/ PA, 04 de julho de 2024</v>
      </c>
    </row>
    <row r="53" spans="1:2" x14ac:dyDescent="0.2">
      <c r="A53" s="14"/>
    </row>
    <row r="54" spans="1:2" x14ac:dyDescent="0.2">
      <c r="A54" s="14"/>
    </row>
    <row r="55" spans="1:2" x14ac:dyDescent="0.2">
      <c r="A55" s="18"/>
    </row>
    <row r="56" spans="1:2" x14ac:dyDescent="0.25">
      <c r="A56" s="96" t="s">
        <v>162</v>
      </c>
    </row>
    <row r="57" spans="1:2" x14ac:dyDescent="0.2">
      <c r="A57" s="57" t="str">
        <f>'ORÇAMENTO RESUMIDO'!A61</f>
        <v>AOKI &amp; SOUZA ENGENHARIA LTDA</v>
      </c>
    </row>
    <row r="58" spans="1:2" x14ac:dyDescent="0.2">
      <c r="A58" s="14" t="str">
        <f>'ORÇAMENTO RESUMIDO'!A62</f>
        <v>CNPJ N° 21.250.517/0001-09</v>
      </c>
    </row>
    <row r="59" spans="1:2" x14ac:dyDescent="0.2">
      <c r="A59" s="14" t="str">
        <f>'ORÇAMENTO RESUMIDO'!A63</f>
        <v>Flaviana Massami Aoki</v>
      </c>
    </row>
    <row r="60" spans="1:2" x14ac:dyDescent="0.2">
      <c r="A60" s="14" t="str">
        <f>'ORÇAMENTO RESUMIDO'!A64</f>
        <v>CREA/PA 16.135D</v>
      </c>
    </row>
  </sheetData>
  <mergeCells count="1">
    <mergeCell ref="A14:D14"/>
  </mergeCells>
  <printOptions horizontalCentered="1"/>
  <pageMargins left="0.19685039370078741" right="0.19685039370078741" top="0.59055118110236227" bottom="0.59055118110236227" header="0" footer="0"/>
  <pageSetup paperSize="9" scale="55" orientation="landscape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D2CD-4520-49CB-9A94-F860D9D7D66F}">
  <dimension ref="A1:K827"/>
  <sheetViews>
    <sheetView tabSelected="1" view="pageBreakPreview" zoomScale="80" zoomScaleNormal="100" zoomScaleSheetLayoutView="80" workbookViewId="0"/>
  </sheetViews>
  <sheetFormatPr defaultColWidth="11.19921875" defaultRowHeight="13.5" x14ac:dyDescent="0.2"/>
  <cols>
    <col min="1" max="1" width="8.8984375" style="4" customWidth="1"/>
    <col min="2" max="2" width="54.69921875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11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11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11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11" ht="5.0999999999999996" customHeight="1" x14ac:dyDescent="0.2"/>
    <row r="5" spans="1:11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11" x14ac:dyDescent="0.2">
      <c r="A6" s="40"/>
      <c r="C6" s="40"/>
      <c r="D6" s="41"/>
      <c r="E6" s="41"/>
      <c r="F6" s="40" t="s">
        <v>83</v>
      </c>
      <c r="G6" s="40" t="s">
        <v>84</v>
      </c>
    </row>
    <row r="7" spans="1:11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11" ht="5.0999999999999996" customHeight="1" x14ac:dyDescent="0.2"/>
    <row r="9" spans="1:11" x14ac:dyDescent="0.2">
      <c r="F9" s="3" t="s">
        <v>27</v>
      </c>
      <c r="G9" s="41"/>
    </row>
    <row r="10" spans="1:11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11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11" ht="5.0999999999999996" customHeight="1" x14ac:dyDescent="0.2">
      <c r="F12" s="49"/>
      <c r="G12" s="49"/>
    </row>
    <row r="13" spans="1:11" x14ac:dyDescent="0.2">
      <c r="A13" s="40" t="s">
        <v>89</v>
      </c>
      <c r="F13" s="40" t="s">
        <v>1466</v>
      </c>
    </row>
    <row r="14" spans="1:11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SUM(E18:E809)</f>
        <v>3309610.2199999979</v>
      </c>
      <c r="G14" s="51"/>
    </row>
    <row r="15" spans="1:11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11" s="39" customFormat="1" ht="24.75" customHeight="1" x14ac:dyDescent="0.2">
      <c r="A16" s="11" t="s">
        <v>1464</v>
      </c>
      <c r="B16" s="11"/>
      <c r="C16" s="11"/>
      <c r="D16" s="11"/>
      <c r="E16" s="11"/>
      <c r="F16" s="11"/>
      <c r="G16" s="11"/>
      <c r="H16" s="11"/>
      <c r="J16" s="179" t="s">
        <v>1458</v>
      </c>
      <c r="K16" s="179" t="s">
        <v>1459</v>
      </c>
    </row>
    <row r="17" spans="1:11" x14ac:dyDescent="0.2">
      <c r="A17" s="1" t="s">
        <v>29</v>
      </c>
      <c r="B17" s="1" t="s">
        <v>30</v>
      </c>
      <c r="C17" s="1" t="s">
        <v>164</v>
      </c>
      <c r="D17" s="1" t="s">
        <v>1465</v>
      </c>
      <c r="E17" s="2" t="s">
        <v>76</v>
      </c>
      <c r="F17" s="2" t="s">
        <v>1451</v>
      </c>
      <c r="G17" s="2" t="s">
        <v>1452</v>
      </c>
      <c r="H17" s="2" t="s">
        <v>1453</v>
      </c>
      <c r="J17" s="179" t="s">
        <v>1460</v>
      </c>
      <c r="K17" s="180">
        <v>0.8</v>
      </c>
    </row>
    <row r="18" spans="1:11" ht="54" x14ac:dyDescent="0.2">
      <c r="A18" s="183">
        <v>40740</v>
      </c>
      <c r="B18" s="106" t="s">
        <v>1578</v>
      </c>
      <c r="C18" s="105" t="s">
        <v>1574</v>
      </c>
      <c r="D18" s="107">
        <v>1298.73</v>
      </c>
      <c r="E18" s="128">
        <v>234392.63</v>
      </c>
      <c r="F18" s="156">
        <f>E18/$F$14</f>
        <v>7.0821823241771401E-2</v>
      </c>
      <c r="G18" s="156">
        <f>F18</f>
        <v>7.0821823241771401E-2</v>
      </c>
      <c r="H18" s="157" t="str">
        <f>IF(G18&lt;=$K$17,"A",IF(G18&lt;=$K$18,"B","C"))</f>
        <v>A</v>
      </c>
      <c r="J18" s="179" t="s">
        <v>1461</v>
      </c>
      <c r="K18" s="180">
        <v>0.95</v>
      </c>
    </row>
    <row r="19" spans="1:11" x14ac:dyDescent="0.2">
      <c r="A19" s="183">
        <v>1379</v>
      </c>
      <c r="B19" s="106" t="s">
        <v>1579</v>
      </c>
      <c r="C19" s="105" t="s">
        <v>19</v>
      </c>
      <c r="D19" s="107">
        <v>166280.46</v>
      </c>
      <c r="E19" s="128">
        <v>184778.94</v>
      </c>
      <c r="F19" s="156">
        <f>E19/$F$14</f>
        <v>5.5831027739574761E-2</v>
      </c>
      <c r="G19" s="156">
        <f>F19+G18</f>
        <v>0.12665285098134615</v>
      </c>
      <c r="H19" s="157" t="str">
        <f t="shared" ref="H19:H39" si="0">IF(G19&lt;=$K$17,"A",IF(G19&lt;=$K$18,"B","C"))</f>
        <v>A</v>
      </c>
      <c r="J19" s="179" t="s">
        <v>1462</v>
      </c>
      <c r="K19" s="180">
        <v>1</v>
      </c>
    </row>
    <row r="20" spans="1:11" x14ac:dyDescent="0.2">
      <c r="A20" s="183" t="s">
        <v>1580</v>
      </c>
      <c r="B20" s="106" t="s">
        <v>1581</v>
      </c>
      <c r="C20" s="105" t="s">
        <v>19</v>
      </c>
      <c r="D20" s="107">
        <v>17323.849999999999</v>
      </c>
      <c r="E20" s="128">
        <v>165009.48000000001</v>
      </c>
      <c r="F20" s="156">
        <f t="shared" ref="F20:F39" si="1">E20/$F$14</f>
        <v>4.9857677802312358E-2</v>
      </c>
      <c r="G20" s="156">
        <f t="shared" ref="G20:G39" si="2">F20+G19</f>
        <v>0.17651052878365853</v>
      </c>
      <c r="H20" s="157" t="str">
        <f t="shared" si="0"/>
        <v>A</v>
      </c>
    </row>
    <row r="21" spans="1:11" x14ac:dyDescent="0.2">
      <c r="A21" s="183" t="s">
        <v>1582</v>
      </c>
      <c r="B21" s="106" t="s">
        <v>1583</v>
      </c>
      <c r="C21" s="105" t="s">
        <v>1584</v>
      </c>
      <c r="D21" s="107">
        <v>2221.15</v>
      </c>
      <c r="E21" s="128">
        <v>100823.39</v>
      </c>
      <c r="F21" s="156">
        <f t="shared" si="1"/>
        <v>3.0463826039309264E-2</v>
      </c>
      <c r="G21" s="156">
        <f t="shared" si="2"/>
        <v>0.20697435482296778</v>
      </c>
      <c r="H21" s="157" t="str">
        <f t="shared" si="0"/>
        <v>A</v>
      </c>
    </row>
    <row r="22" spans="1:11" x14ac:dyDescent="0.2">
      <c r="A22" s="183">
        <v>1106</v>
      </c>
      <c r="B22" s="106" t="s">
        <v>1585</v>
      </c>
      <c r="C22" s="105" t="s">
        <v>19</v>
      </c>
      <c r="D22" s="107">
        <v>34786.65</v>
      </c>
      <c r="E22" s="128">
        <v>69029.679999999993</v>
      </c>
      <c r="F22" s="156">
        <f t="shared" si="1"/>
        <v>2.0857344343105166E-2</v>
      </c>
      <c r="G22" s="156">
        <f t="shared" si="2"/>
        <v>0.22783169916607293</v>
      </c>
      <c r="H22" s="157" t="str">
        <f t="shared" si="0"/>
        <v>A</v>
      </c>
    </row>
    <row r="23" spans="1:11" x14ac:dyDescent="0.2">
      <c r="A23" s="183" t="s">
        <v>1586</v>
      </c>
      <c r="B23" s="106" t="s">
        <v>1587</v>
      </c>
      <c r="C23" s="105" t="s">
        <v>1</v>
      </c>
      <c r="D23" s="107">
        <v>11</v>
      </c>
      <c r="E23" s="128">
        <v>68986.289999999994</v>
      </c>
      <c r="F23" s="156">
        <f t="shared" si="1"/>
        <v>2.08442340379285E-2</v>
      </c>
      <c r="G23" s="156">
        <f t="shared" si="2"/>
        <v>0.24867593320400144</v>
      </c>
      <c r="H23" s="157" t="str">
        <f t="shared" si="0"/>
        <v>A</v>
      </c>
    </row>
    <row r="24" spans="1:11" x14ac:dyDescent="0.2">
      <c r="A24" s="183">
        <v>7267</v>
      </c>
      <c r="B24" s="106" t="s">
        <v>1588</v>
      </c>
      <c r="C24" s="105" t="s">
        <v>1</v>
      </c>
      <c r="D24" s="107">
        <v>91130.4</v>
      </c>
      <c r="E24" s="128">
        <v>66005.39</v>
      </c>
      <c r="F24" s="156">
        <f t="shared" si="1"/>
        <v>1.9943553957239121E-2</v>
      </c>
      <c r="G24" s="156">
        <f t="shared" si="2"/>
        <v>0.26861948716124057</v>
      </c>
      <c r="H24" s="157" t="str">
        <f t="shared" si="0"/>
        <v>A</v>
      </c>
    </row>
    <row r="25" spans="1:11" x14ac:dyDescent="0.2">
      <c r="A25" s="183">
        <v>34</v>
      </c>
      <c r="B25" s="106" t="s">
        <v>1589</v>
      </c>
      <c r="C25" s="105" t="s">
        <v>19</v>
      </c>
      <c r="D25" s="107">
        <v>7241.31</v>
      </c>
      <c r="E25" s="128">
        <v>59058.45</v>
      </c>
      <c r="F25" s="156">
        <f t="shared" si="1"/>
        <v>1.7844533366228255E-2</v>
      </c>
      <c r="G25" s="156">
        <f t="shared" si="2"/>
        <v>0.28646402052746883</v>
      </c>
      <c r="H25" s="157" t="str">
        <f t="shared" si="0"/>
        <v>A</v>
      </c>
    </row>
    <row r="26" spans="1:11" x14ac:dyDescent="0.2">
      <c r="A26" s="183" t="s">
        <v>1590</v>
      </c>
      <c r="B26" s="106" t="s">
        <v>1591</v>
      </c>
      <c r="C26" s="105" t="s">
        <v>1575</v>
      </c>
      <c r="D26" s="107">
        <v>262.18</v>
      </c>
      <c r="E26" s="128">
        <v>58692.41</v>
      </c>
      <c r="F26" s="156">
        <f t="shared" si="1"/>
        <v>1.773393423954318E-2</v>
      </c>
      <c r="G26" s="156">
        <f t="shared" si="2"/>
        <v>0.304197954767012</v>
      </c>
      <c r="H26" s="157" t="str">
        <f t="shared" si="0"/>
        <v>A</v>
      </c>
    </row>
    <row r="27" spans="1:11" ht="27" x14ac:dyDescent="0.2">
      <c r="A27" s="183">
        <v>536</v>
      </c>
      <c r="B27" s="106" t="s">
        <v>1592</v>
      </c>
      <c r="C27" s="105" t="s">
        <v>1574</v>
      </c>
      <c r="D27" s="107">
        <v>1501.61</v>
      </c>
      <c r="E27" s="128">
        <v>55572.46</v>
      </c>
      <c r="F27" s="156">
        <f t="shared" si="1"/>
        <v>1.6791240147910842E-2</v>
      </c>
      <c r="G27" s="156">
        <f t="shared" si="2"/>
        <v>0.32098919491492284</v>
      </c>
      <c r="H27" s="157" t="str">
        <f t="shared" si="0"/>
        <v>A</v>
      </c>
    </row>
    <row r="28" spans="1:11" x14ac:dyDescent="0.2">
      <c r="A28" s="183">
        <v>33</v>
      </c>
      <c r="B28" s="106" t="s">
        <v>1593</v>
      </c>
      <c r="C28" s="105" t="s">
        <v>19</v>
      </c>
      <c r="D28" s="107">
        <v>6412.91</v>
      </c>
      <c r="E28" s="128">
        <v>55483.61</v>
      </c>
      <c r="F28" s="156">
        <f t="shared" si="1"/>
        <v>1.6764394086261927E-2</v>
      </c>
      <c r="G28" s="156">
        <f t="shared" si="2"/>
        <v>0.33775358900118474</v>
      </c>
      <c r="H28" s="157" t="str">
        <f t="shared" si="0"/>
        <v>A</v>
      </c>
    </row>
    <row r="29" spans="1:11" x14ac:dyDescent="0.2">
      <c r="A29" s="183">
        <v>901172</v>
      </c>
      <c r="B29" s="106" t="s">
        <v>1594</v>
      </c>
      <c r="C29" s="105" t="s">
        <v>1</v>
      </c>
      <c r="D29" s="107">
        <v>1</v>
      </c>
      <c r="E29" s="128">
        <v>51350.5</v>
      </c>
      <c r="F29" s="156">
        <f t="shared" si="1"/>
        <v>1.5515573311228182E-2</v>
      </c>
      <c r="G29" s="156">
        <f t="shared" si="2"/>
        <v>0.3532691623124129</v>
      </c>
      <c r="H29" s="157" t="str">
        <f t="shared" si="0"/>
        <v>A</v>
      </c>
    </row>
    <row r="30" spans="1:11" x14ac:dyDescent="0.2">
      <c r="A30" s="183" t="s">
        <v>1595</v>
      </c>
      <c r="B30" s="106" t="s">
        <v>1596</v>
      </c>
      <c r="C30" s="105" t="s">
        <v>1574</v>
      </c>
      <c r="D30" s="107">
        <v>442.72</v>
      </c>
      <c r="E30" s="128">
        <v>50251.199999999997</v>
      </c>
      <c r="F30" s="156">
        <f t="shared" si="1"/>
        <v>1.518341939371943E-2</v>
      </c>
      <c r="G30" s="156">
        <f t="shared" si="2"/>
        <v>0.36845258170613232</v>
      </c>
      <c r="H30" s="157" t="str">
        <f t="shared" si="0"/>
        <v>A</v>
      </c>
    </row>
    <row r="31" spans="1:11" ht="27" x14ac:dyDescent="0.2">
      <c r="A31" s="183">
        <v>370</v>
      </c>
      <c r="B31" s="106" t="s">
        <v>1597</v>
      </c>
      <c r="C31" s="105" t="s">
        <v>1575</v>
      </c>
      <c r="D31" s="107">
        <v>515.64</v>
      </c>
      <c r="E31" s="128">
        <v>49881.9</v>
      </c>
      <c r="F31" s="156">
        <f t="shared" si="1"/>
        <v>1.5071835256781397E-2</v>
      </c>
      <c r="G31" s="156">
        <f t="shared" si="2"/>
        <v>0.38352441696291373</v>
      </c>
      <c r="H31" s="157" t="str">
        <f t="shared" si="0"/>
        <v>A</v>
      </c>
    </row>
    <row r="32" spans="1:11" x14ac:dyDescent="0.2">
      <c r="A32" s="183" t="s">
        <v>1598</v>
      </c>
      <c r="B32" s="106" t="s">
        <v>1599</v>
      </c>
      <c r="C32" s="105" t="s">
        <v>1</v>
      </c>
      <c r="D32" s="107">
        <v>145</v>
      </c>
      <c r="E32" s="128">
        <v>45614.48</v>
      </c>
      <c r="F32" s="156">
        <f t="shared" si="1"/>
        <v>1.3782432663626484E-2</v>
      </c>
      <c r="G32" s="156">
        <f t="shared" si="2"/>
        <v>0.39730684962654023</v>
      </c>
      <c r="H32" s="157" t="str">
        <f t="shared" si="0"/>
        <v>A</v>
      </c>
    </row>
    <row r="33" spans="1:8" x14ac:dyDescent="0.2">
      <c r="A33" s="183" t="s">
        <v>1600</v>
      </c>
      <c r="B33" s="106" t="s">
        <v>1601</v>
      </c>
      <c r="C33" s="105" t="s">
        <v>10</v>
      </c>
      <c r="D33" s="107">
        <v>601.79999999999995</v>
      </c>
      <c r="E33" s="128">
        <v>40507.11</v>
      </c>
      <c r="F33" s="156">
        <f t="shared" si="1"/>
        <v>1.2239238855142292E-2</v>
      </c>
      <c r="G33" s="156">
        <f t="shared" si="2"/>
        <v>0.4095460884816825</v>
      </c>
      <c r="H33" s="157" t="str">
        <f t="shared" si="0"/>
        <v>A</v>
      </c>
    </row>
    <row r="34" spans="1:8" x14ac:dyDescent="0.2">
      <c r="A34" s="183" t="s">
        <v>1602</v>
      </c>
      <c r="B34" s="106" t="s">
        <v>1603</v>
      </c>
      <c r="C34" s="105" t="s">
        <v>1574</v>
      </c>
      <c r="D34" s="107">
        <v>65.62</v>
      </c>
      <c r="E34" s="128">
        <v>39761.050000000003</v>
      </c>
      <c r="F34" s="156">
        <f t="shared" si="1"/>
        <v>1.201381653939902E-2</v>
      </c>
      <c r="G34" s="156">
        <f t="shared" si="2"/>
        <v>0.42155990502108154</v>
      </c>
      <c r="H34" s="157" t="str">
        <f t="shared" si="0"/>
        <v>A</v>
      </c>
    </row>
    <row r="35" spans="1:8" x14ac:dyDescent="0.2">
      <c r="A35" s="183">
        <v>10505</v>
      </c>
      <c r="B35" s="106" t="s">
        <v>1604</v>
      </c>
      <c r="C35" s="105" t="s">
        <v>1574</v>
      </c>
      <c r="D35" s="107">
        <v>137.68</v>
      </c>
      <c r="E35" s="128">
        <v>39683.53</v>
      </c>
      <c r="F35" s="156">
        <f t="shared" si="1"/>
        <v>1.1990393841604715E-2</v>
      </c>
      <c r="G35" s="156">
        <f t="shared" si="2"/>
        <v>0.43355029886268626</v>
      </c>
      <c r="H35" s="157" t="str">
        <f t="shared" si="0"/>
        <v>A</v>
      </c>
    </row>
    <row r="36" spans="1:8" x14ac:dyDescent="0.2">
      <c r="A36" s="183">
        <v>7356</v>
      </c>
      <c r="B36" s="106" t="s">
        <v>1605</v>
      </c>
      <c r="C36" s="105" t="s">
        <v>1606</v>
      </c>
      <c r="D36" s="107">
        <v>1114.29</v>
      </c>
      <c r="E36" s="128">
        <v>37766.61</v>
      </c>
      <c r="F36" s="156">
        <f t="shared" si="1"/>
        <v>1.1411195726849075E-2</v>
      </c>
      <c r="G36" s="156">
        <f t="shared" si="2"/>
        <v>0.44496149458953532</v>
      </c>
      <c r="H36" s="157" t="str">
        <f t="shared" si="0"/>
        <v>A</v>
      </c>
    </row>
    <row r="37" spans="1:8" ht="27" x14ac:dyDescent="0.2">
      <c r="A37" s="183">
        <v>36238</v>
      </c>
      <c r="B37" s="106" t="s">
        <v>1607</v>
      </c>
      <c r="C37" s="105" t="s">
        <v>1574</v>
      </c>
      <c r="D37" s="107">
        <v>1344.06</v>
      </c>
      <c r="E37" s="128">
        <v>37659.68</v>
      </c>
      <c r="F37" s="156">
        <f t="shared" si="1"/>
        <v>1.137888678625123E-2</v>
      </c>
      <c r="G37" s="156">
        <f t="shared" si="2"/>
        <v>0.45634038137578653</v>
      </c>
      <c r="H37" s="157" t="str">
        <f t="shared" si="0"/>
        <v>A</v>
      </c>
    </row>
    <row r="38" spans="1:8" x14ac:dyDescent="0.2">
      <c r="A38" s="183" t="s">
        <v>1608</v>
      </c>
      <c r="B38" s="106" t="s">
        <v>1609</v>
      </c>
      <c r="C38" s="105" t="s">
        <v>10</v>
      </c>
      <c r="D38" s="107">
        <v>265.2</v>
      </c>
      <c r="E38" s="128">
        <v>35245.97</v>
      </c>
      <c r="F38" s="156">
        <f t="shared" si="1"/>
        <v>1.0649583382057608E-2</v>
      </c>
      <c r="G38" s="156">
        <f t="shared" si="2"/>
        <v>0.46698996475784416</v>
      </c>
      <c r="H38" s="157" t="str">
        <f t="shared" si="0"/>
        <v>A</v>
      </c>
    </row>
    <row r="39" spans="1:8" x14ac:dyDescent="0.2">
      <c r="A39" s="183">
        <v>6189</v>
      </c>
      <c r="B39" s="106" t="s">
        <v>1610</v>
      </c>
      <c r="C39" s="105" t="s">
        <v>10</v>
      </c>
      <c r="D39" s="107">
        <v>1327.88</v>
      </c>
      <c r="E39" s="128">
        <v>32608.29</v>
      </c>
      <c r="F39" s="156">
        <f t="shared" si="1"/>
        <v>9.8526073562825844E-3</v>
      </c>
      <c r="G39" s="156">
        <f t="shared" si="2"/>
        <v>0.47684257211412673</v>
      </c>
      <c r="H39" s="157" t="str">
        <f t="shared" si="0"/>
        <v>A</v>
      </c>
    </row>
    <row r="40" spans="1:8" ht="27" x14ac:dyDescent="0.2">
      <c r="A40" s="183">
        <v>39427</v>
      </c>
      <c r="B40" s="106" t="s">
        <v>1611</v>
      </c>
      <c r="C40" s="105" t="s">
        <v>10</v>
      </c>
      <c r="D40" s="107">
        <v>4600.3900000000003</v>
      </c>
      <c r="E40" s="128">
        <v>32544.47</v>
      </c>
      <c r="F40" s="156">
        <f t="shared" ref="F40:F103" si="3">E40/$F$14</f>
        <v>9.8333241187537855E-3</v>
      </c>
      <c r="G40" s="156">
        <f t="shared" ref="G40:G103" si="4">F40+G39</f>
        <v>0.48667589623288049</v>
      </c>
      <c r="H40" s="157" t="str">
        <f t="shared" ref="H40:H103" si="5">IF(G40&lt;=$K$17,"A",IF(G40&lt;=$K$18,"B","C"))</f>
        <v>A</v>
      </c>
    </row>
    <row r="41" spans="1:8" ht="27" x14ac:dyDescent="0.2">
      <c r="A41" s="183">
        <v>1292</v>
      </c>
      <c r="B41" s="106" t="s">
        <v>1612</v>
      </c>
      <c r="C41" s="105" t="s">
        <v>1574</v>
      </c>
      <c r="D41" s="107">
        <v>434.57</v>
      </c>
      <c r="E41" s="128">
        <v>31553.34</v>
      </c>
      <c r="F41" s="156">
        <f t="shared" si="3"/>
        <v>9.5338538083194636E-3</v>
      </c>
      <c r="G41" s="156">
        <f t="shared" si="4"/>
        <v>0.49620975004119994</v>
      </c>
      <c r="H41" s="157" t="str">
        <f t="shared" si="5"/>
        <v>A</v>
      </c>
    </row>
    <row r="42" spans="1:8" ht="27" x14ac:dyDescent="0.2">
      <c r="A42" s="183">
        <v>6079</v>
      </c>
      <c r="B42" s="106" t="s">
        <v>1613</v>
      </c>
      <c r="C42" s="105" t="s">
        <v>1575</v>
      </c>
      <c r="D42" s="107">
        <v>865.16</v>
      </c>
      <c r="E42" s="128">
        <v>31340.17</v>
      </c>
      <c r="F42" s="156">
        <f t="shared" si="3"/>
        <v>9.4694444108889709E-3</v>
      </c>
      <c r="G42" s="156">
        <f t="shared" si="4"/>
        <v>0.50567919445208886</v>
      </c>
      <c r="H42" s="157" t="str">
        <f t="shared" si="5"/>
        <v>A</v>
      </c>
    </row>
    <row r="43" spans="1:8" ht="40.5" x14ac:dyDescent="0.2">
      <c r="A43" s="183">
        <v>901058</v>
      </c>
      <c r="B43" s="106" t="s">
        <v>1614</v>
      </c>
      <c r="C43" s="105" t="s">
        <v>1</v>
      </c>
      <c r="D43" s="107">
        <v>84.61</v>
      </c>
      <c r="E43" s="128">
        <v>31061.09</v>
      </c>
      <c r="F43" s="156">
        <f t="shared" si="3"/>
        <v>9.385120281626403E-3</v>
      </c>
      <c r="G43" s="156">
        <f t="shared" si="4"/>
        <v>0.51506431473371528</v>
      </c>
      <c r="H43" s="157" t="str">
        <f t="shared" si="5"/>
        <v>A</v>
      </c>
    </row>
    <row r="44" spans="1:8" ht="27" x14ac:dyDescent="0.2">
      <c r="A44" s="183">
        <v>3992</v>
      </c>
      <c r="B44" s="106" t="s">
        <v>1615</v>
      </c>
      <c r="C44" s="105" t="s">
        <v>10</v>
      </c>
      <c r="D44" s="107">
        <v>1111.54</v>
      </c>
      <c r="E44" s="128">
        <v>30703.38</v>
      </c>
      <c r="F44" s="156">
        <f t="shared" si="3"/>
        <v>9.2770380676429082E-3</v>
      </c>
      <c r="G44" s="156">
        <f t="shared" si="4"/>
        <v>0.52434135280135818</v>
      </c>
      <c r="H44" s="157" t="str">
        <f t="shared" si="5"/>
        <v>A</v>
      </c>
    </row>
    <row r="45" spans="1:8" x14ac:dyDescent="0.2">
      <c r="A45" s="183">
        <v>43059</v>
      </c>
      <c r="B45" s="106" t="s">
        <v>1616</v>
      </c>
      <c r="C45" s="105" t="s">
        <v>19</v>
      </c>
      <c r="D45" s="107">
        <v>3931.77</v>
      </c>
      <c r="E45" s="128">
        <v>30350.14</v>
      </c>
      <c r="F45" s="156">
        <f t="shared" si="3"/>
        <v>9.1703064658774282E-3</v>
      </c>
      <c r="G45" s="156">
        <f t="shared" si="4"/>
        <v>0.53351165926723565</v>
      </c>
      <c r="H45" s="157" t="str">
        <f t="shared" si="5"/>
        <v>A</v>
      </c>
    </row>
    <row r="46" spans="1:8" ht="40.5" x14ac:dyDescent="0.2">
      <c r="A46" s="183">
        <v>626</v>
      </c>
      <c r="B46" s="106" t="s">
        <v>1617</v>
      </c>
      <c r="C46" s="105" t="s">
        <v>19</v>
      </c>
      <c r="D46" s="107">
        <v>1523.21</v>
      </c>
      <c r="E46" s="128">
        <v>29606.42</v>
      </c>
      <c r="F46" s="156">
        <f t="shared" si="3"/>
        <v>8.9455911820335195E-3</v>
      </c>
      <c r="G46" s="156">
        <f t="shared" si="4"/>
        <v>0.54245725044926918</v>
      </c>
      <c r="H46" s="157" t="str">
        <f t="shared" si="5"/>
        <v>A</v>
      </c>
    </row>
    <row r="47" spans="1:8" x14ac:dyDescent="0.2">
      <c r="A47" s="183" t="s">
        <v>1618</v>
      </c>
      <c r="B47" s="106" t="s">
        <v>1619</v>
      </c>
      <c r="C47" s="105" t="s">
        <v>1</v>
      </c>
      <c r="D47" s="107">
        <v>224</v>
      </c>
      <c r="E47" s="128">
        <v>29468.09</v>
      </c>
      <c r="F47" s="156">
        <f t="shared" si="3"/>
        <v>8.903794719367291E-3</v>
      </c>
      <c r="G47" s="156">
        <f t="shared" si="4"/>
        <v>0.55136104516863649</v>
      </c>
      <c r="H47" s="157" t="str">
        <f t="shared" si="5"/>
        <v>A</v>
      </c>
    </row>
    <row r="48" spans="1:8" ht="27" x14ac:dyDescent="0.2">
      <c r="A48" s="183">
        <v>4015</v>
      </c>
      <c r="B48" s="106" t="s">
        <v>1620</v>
      </c>
      <c r="C48" s="105" t="s">
        <v>1574</v>
      </c>
      <c r="D48" s="107">
        <v>386.99</v>
      </c>
      <c r="E48" s="128">
        <v>29088.93</v>
      </c>
      <c r="F48" s="156">
        <f t="shared" si="3"/>
        <v>8.7892313796396303E-3</v>
      </c>
      <c r="G48" s="156">
        <f t="shared" si="4"/>
        <v>0.56015027654827609</v>
      </c>
      <c r="H48" s="157" t="str">
        <f t="shared" si="5"/>
        <v>A</v>
      </c>
    </row>
    <row r="49" spans="1:8" x14ac:dyDescent="0.2">
      <c r="A49" s="183" t="s">
        <v>1621</v>
      </c>
      <c r="B49" s="106" t="s">
        <v>1622</v>
      </c>
      <c r="C49" s="105" t="s">
        <v>10</v>
      </c>
      <c r="D49" s="107">
        <v>173.24</v>
      </c>
      <c r="E49" s="128">
        <v>28522.58</v>
      </c>
      <c r="F49" s="156">
        <f t="shared" si="3"/>
        <v>8.6181085094667199E-3</v>
      </c>
      <c r="G49" s="156">
        <f t="shared" si="4"/>
        <v>0.56876838505774285</v>
      </c>
      <c r="H49" s="157" t="str">
        <f t="shared" si="5"/>
        <v>A</v>
      </c>
    </row>
    <row r="50" spans="1:8" x14ac:dyDescent="0.2">
      <c r="A50" s="183" t="s">
        <v>1623</v>
      </c>
      <c r="B50" s="106" t="s">
        <v>1624</v>
      </c>
      <c r="C50" s="105" t="s">
        <v>1</v>
      </c>
      <c r="D50" s="107">
        <v>1</v>
      </c>
      <c r="E50" s="128">
        <v>28268.94</v>
      </c>
      <c r="F50" s="156">
        <f t="shared" si="3"/>
        <v>8.5414710859818468E-3</v>
      </c>
      <c r="G50" s="156">
        <f t="shared" si="4"/>
        <v>0.57730985614372465</v>
      </c>
      <c r="H50" s="157" t="str">
        <f t="shared" si="5"/>
        <v>A</v>
      </c>
    </row>
    <row r="51" spans="1:8" ht="27" x14ac:dyDescent="0.2">
      <c r="A51" s="183">
        <v>4433</v>
      </c>
      <c r="B51" s="106" t="s">
        <v>1625</v>
      </c>
      <c r="C51" s="105" t="s">
        <v>10</v>
      </c>
      <c r="D51" s="107">
        <v>1204.3399999999999</v>
      </c>
      <c r="E51" s="128">
        <v>28033.08</v>
      </c>
      <c r="F51" s="156">
        <f t="shared" si="3"/>
        <v>8.4702058963306015E-3</v>
      </c>
      <c r="G51" s="156">
        <f t="shared" si="4"/>
        <v>0.58578006204005528</v>
      </c>
      <c r="H51" s="157" t="str">
        <f t="shared" si="5"/>
        <v>A</v>
      </c>
    </row>
    <row r="52" spans="1:8" ht="27" x14ac:dyDescent="0.2">
      <c r="A52" s="183">
        <v>367</v>
      </c>
      <c r="B52" s="106" t="s">
        <v>1626</v>
      </c>
      <c r="C52" s="105" t="s">
        <v>1575</v>
      </c>
      <c r="D52" s="107">
        <v>284.62</v>
      </c>
      <c r="E52" s="128">
        <v>27892.18</v>
      </c>
      <c r="F52" s="156">
        <f t="shared" si="3"/>
        <v>8.427632907176609E-3</v>
      </c>
      <c r="G52" s="156">
        <f t="shared" si="4"/>
        <v>0.59420769494723191</v>
      </c>
      <c r="H52" s="157" t="str">
        <f t="shared" si="5"/>
        <v>A</v>
      </c>
    </row>
    <row r="53" spans="1:8" x14ac:dyDescent="0.2">
      <c r="A53" s="183">
        <v>43651</v>
      </c>
      <c r="B53" s="106" t="s">
        <v>1627</v>
      </c>
      <c r="C53" s="105" t="s">
        <v>19</v>
      </c>
      <c r="D53" s="107">
        <v>5380.63</v>
      </c>
      <c r="E53" s="128">
        <v>25625.23</v>
      </c>
      <c r="F53" s="156">
        <f t="shared" si="3"/>
        <v>7.7426730933892315E-3</v>
      </c>
      <c r="G53" s="156">
        <f t="shared" si="4"/>
        <v>0.60195036804062119</v>
      </c>
      <c r="H53" s="157" t="str">
        <f t="shared" si="5"/>
        <v>A</v>
      </c>
    </row>
    <row r="54" spans="1:8" x14ac:dyDescent="0.2">
      <c r="A54" s="183">
        <v>43056</v>
      </c>
      <c r="B54" s="106" t="s">
        <v>1628</v>
      </c>
      <c r="C54" s="105" t="s">
        <v>19</v>
      </c>
      <c r="D54" s="107">
        <v>2948.04</v>
      </c>
      <c r="E54" s="128">
        <v>24014.29</v>
      </c>
      <c r="F54" s="156">
        <f t="shared" si="3"/>
        <v>7.2559269532349998E-3</v>
      </c>
      <c r="G54" s="156">
        <f t="shared" si="4"/>
        <v>0.60920629499385615</v>
      </c>
      <c r="H54" s="157" t="str">
        <f t="shared" si="5"/>
        <v>A</v>
      </c>
    </row>
    <row r="55" spans="1:8" ht="27" x14ac:dyDescent="0.2">
      <c r="A55" s="183">
        <v>1345</v>
      </c>
      <c r="B55" s="106" t="s">
        <v>1629</v>
      </c>
      <c r="C55" s="105" t="s">
        <v>1574</v>
      </c>
      <c r="D55" s="107">
        <v>259.22000000000003</v>
      </c>
      <c r="E55" s="128">
        <v>23422.67</v>
      </c>
      <c r="F55" s="156">
        <f t="shared" si="3"/>
        <v>7.0771687428497288E-3</v>
      </c>
      <c r="G55" s="156">
        <f t="shared" si="4"/>
        <v>0.61628346373670584</v>
      </c>
      <c r="H55" s="157" t="str">
        <f t="shared" si="5"/>
        <v>A</v>
      </c>
    </row>
    <row r="56" spans="1:8" x14ac:dyDescent="0.2">
      <c r="A56" s="183" t="s">
        <v>1630</v>
      </c>
      <c r="B56" s="106" t="s">
        <v>1631</v>
      </c>
      <c r="C56" s="105" t="s">
        <v>1</v>
      </c>
      <c r="D56" s="107">
        <v>5</v>
      </c>
      <c r="E56" s="128">
        <v>22091.03</v>
      </c>
      <c r="F56" s="156">
        <f t="shared" si="3"/>
        <v>6.6748132050426208E-3</v>
      </c>
      <c r="G56" s="156">
        <f t="shared" si="4"/>
        <v>0.62295827694174843</v>
      </c>
      <c r="H56" s="157" t="str">
        <f t="shared" si="5"/>
        <v>A</v>
      </c>
    </row>
    <row r="57" spans="1:8" ht="27" x14ac:dyDescent="0.2">
      <c r="A57" s="183">
        <v>1014</v>
      </c>
      <c r="B57" s="106" t="s">
        <v>1632</v>
      </c>
      <c r="C57" s="105" t="s">
        <v>10</v>
      </c>
      <c r="D57" s="107">
        <v>9778.68</v>
      </c>
      <c r="E57" s="128">
        <v>22024.15</v>
      </c>
      <c r="F57" s="156">
        <f t="shared" si="3"/>
        <v>6.6546053873377314E-3</v>
      </c>
      <c r="G57" s="156">
        <f t="shared" si="4"/>
        <v>0.62961288232908619</v>
      </c>
      <c r="H57" s="157" t="str">
        <f t="shared" si="5"/>
        <v>A</v>
      </c>
    </row>
    <row r="58" spans="1:8" x14ac:dyDescent="0.2">
      <c r="A58" s="183" t="s">
        <v>1633</v>
      </c>
      <c r="B58" s="106" t="s">
        <v>1484</v>
      </c>
      <c r="C58" s="105" t="s">
        <v>1</v>
      </c>
      <c r="D58" s="107">
        <v>7</v>
      </c>
      <c r="E58" s="128">
        <v>21292.14</v>
      </c>
      <c r="F58" s="156">
        <f t="shared" si="3"/>
        <v>6.4334282844944841E-3</v>
      </c>
      <c r="G58" s="156">
        <f t="shared" si="4"/>
        <v>0.63604631061358063</v>
      </c>
      <c r="H58" s="157" t="str">
        <f t="shared" si="5"/>
        <v>A</v>
      </c>
    </row>
    <row r="59" spans="1:8" ht="27" x14ac:dyDescent="0.2">
      <c r="A59" s="183">
        <v>7194</v>
      </c>
      <c r="B59" s="106" t="s">
        <v>1634</v>
      </c>
      <c r="C59" s="105" t="s">
        <v>1574</v>
      </c>
      <c r="D59" s="107">
        <v>389.6</v>
      </c>
      <c r="E59" s="128">
        <v>19586.96</v>
      </c>
      <c r="F59" s="156">
        <f t="shared" si="3"/>
        <v>5.9182074921197252E-3</v>
      </c>
      <c r="G59" s="156">
        <f t="shared" si="4"/>
        <v>0.64196451810570032</v>
      </c>
      <c r="H59" s="157" t="str">
        <f t="shared" si="5"/>
        <v>A</v>
      </c>
    </row>
    <row r="60" spans="1:8" x14ac:dyDescent="0.2">
      <c r="A60" s="183" t="s">
        <v>1635</v>
      </c>
      <c r="B60" s="106" t="s">
        <v>1636</v>
      </c>
      <c r="C60" s="105" t="s">
        <v>16</v>
      </c>
      <c r="D60" s="107">
        <v>123</v>
      </c>
      <c r="E60" s="128">
        <v>19057.59</v>
      </c>
      <c r="F60" s="156">
        <f t="shared" si="3"/>
        <v>5.7582581431598352E-3</v>
      </c>
      <c r="G60" s="156">
        <f t="shared" si="4"/>
        <v>0.64772277624886021</v>
      </c>
      <c r="H60" s="157" t="str">
        <f t="shared" si="5"/>
        <v>A</v>
      </c>
    </row>
    <row r="61" spans="1:8" ht="27" x14ac:dyDescent="0.2">
      <c r="A61" s="183">
        <v>901087</v>
      </c>
      <c r="B61" s="106" t="s">
        <v>1637</v>
      </c>
      <c r="C61" s="105" t="s">
        <v>1</v>
      </c>
      <c r="D61" s="107">
        <v>30</v>
      </c>
      <c r="E61" s="128">
        <v>18630.28</v>
      </c>
      <c r="F61" s="156">
        <f t="shared" si="3"/>
        <v>5.6291462624260364E-3</v>
      </c>
      <c r="G61" s="156">
        <f t="shared" si="4"/>
        <v>0.65335192251128626</v>
      </c>
      <c r="H61" s="157" t="str">
        <f t="shared" si="5"/>
        <v>A</v>
      </c>
    </row>
    <row r="62" spans="1:8" ht="27" x14ac:dyDescent="0.2">
      <c r="A62" s="183">
        <v>40275</v>
      </c>
      <c r="B62" s="106" t="s">
        <v>1638</v>
      </c>
      <c r="C62" s="105" t="s">
        <v>3</v>
      </c>
      <c r="D62" s="107">
        <v>1138.0999999999999</v>
      </c>
      <c r="E62" s="128">
        <v>18067.259999999998</v>
      </c>
      <c r="F62" s="156">
        <f t="shared" si="3"/>
        <v>5.4590295530329881E-3</v>
      </c>
      <c r="G62" s="156">
        <f t="shared" si="4"/>
        <v>0.65881095206431928</v>
      </c>
      <c r="H62" s="157" t="str">
        <f t="shared" si="5"/>
        <v>A</v>
      </c>
    </row>
    <row r="63" spans="1:8" x14ac:dyDescent="0.2">
      <c r="A63" s="183">
        <v>32</v>
      </c>
      <c r="B63" s="106" t="s">
        <v>1639</v>
      </c>
      <c r="C63" s="105" t="s">
        <v>19</v>
      </c>
      <c r="D63" s="107">
        <v>2098.04</v>
      </c>
      <c r="E63" s="128">
        <v>18047.89</v>
      </c>
      <c r="F63" s="156">
        <f t="shared" si="3"/>
        <v>5.4531769000882562E-3</v>
      </c>
      <c r="G63" s="156">
        <f t="shared" si="4"/>
        <v>0.66426412896440756</v>
      </c>
      <c r="H63" s="157" t="str">
        <f t="shared" si="5"/>
        <v>A</v>
      </c>
    </row>
    <row r="64" spans="1:8" x14ac:dyDescent="0.2">
      <c r="A64" s="183">
        <v>867</v>
      </c>
      <c r="B64" s="106" t="s">
        <v>1640</v>
      </c>
      <c r="C64" s="105" t="s">
        <v>10</v>
      </c>
      <c r="D64" s="107">
        <v>323.39999999999998</v>
      </c>
      <c r="E64" s="128">
        <v>17144.240000000002</v>
      </c>
      <c r="F64" s="156">
        <f t="shared" si="3"/>
        <v>5.1801387052763008E-3</v>
      </c>
      <c r="G64" s="156">
        <f t="shared" si="4"/>
        <v>0.6694442676696839</v>
      </c>
      <c r="H64" s="157" t="str">
        <f t="shared" si="5"/>
        <v>A</v>
      </c>
    </row>
    <row r="65" spans="1:8" x14ac:dyDescent="0.2">
      <c r="A65" s="183">
        <v>901062</v>
      </c>
      <c r="B65" s="106" t="s">
        <v>1641</v>
      </c>
      <c r="C65" s="105" t="s">
        <v>1574</v>
      </c>
      <c r="D65" s="107">
        <v>212.8</v>
      </c>
      <c r="E65" s="128">
        <v>16890.98</v>
      </c>
      <c r="F65" s="156">
        <f t="shared" si="3"/>
        <v>5.1036160989374789E-3</v>
      </c>
      <c r="G65" s="156">
        <f t="shared" si="4"/>
        <v>0.6745478837686214</v>
      </c>
      <c r="H65" s="157" t="str">
        <f t="shared" si="5"/>
        <v>A</v>
      </c>
    </row>
    <row r="66" spans="1:8" ht="27" x14ac:dyDescent="0.2">
      <c r="A66" s="183">
        <v>7243</v>
      </c>
      <c r="B66" s="106" t="s">
        <v>1642</v>
      </c>
      <c r="C66" s="105" t="s">
        <v>1574</v>
      </c>
      <c r="D66" s="107">
        <v>309.04000000000002</v>
      </c>
      <c r="E66" s="128">
        <v>16677.27</v>
      </c>
      <c r="F66" s="156">
        <f t="shared" si="3"/>
        <v>5.0390435402994406E-3</v>
      </c>
      <c r="G66" s="156">
        <f t="shared" si="4"/>
        <v>0.6795869273089209</v>
      </c>
      <c r="H66" s="157" t="str">
        <f t="shared" si="5"/>
        <v>A</v>
      </c>
    </row>
    <row r="67" spans="1:8" x14ac:dyDescent="0.2">
      <c r="A67" s="183" t="s">
        <v>1643</v>
      </c>
      <c r="B67" s="106" t="s">
        <v>1482</v>
      </c>
      <c r="C67" s="105" t="s">
        <v>1574</v>
      </c>
      <c r="D67" s="107">
        <v>1831.2</v>
      </c>
      <c r="E67" s="128">
        <v>16352.02</v>
      </c>
      <c r="F67" s="156">
        <f t="shared" si="3"/>
        <v>4.9407691277917349E-3</v>
      </c>
      <c r="G67" s="156">
        <f t="shared" si="4"/>
        <v>0.68452769643671263</v>
      </c>
      <c r="H67" s="157" t="str">
        <f t="shared" si="5"/>
        <v>A</v>
      </c>
    </row>
    <row r="68" spans="1:8" x14ac:dyDescent="0.2">
      <c r="A68" s="183" t="s">
        <v>1644</v>
      </c>
      <c r="B68" s="106" t="s">
        <v>1645</v>
      </c>
      <c r="C68" s="105" t="s">
        <v>19</v>
      </c>
      <c r="D68" s="107">
        <v>1695.55</v>
      </c>
      <c r="E68" s="128">
        <v>16301.53</v>
      </c>
      <c r="F68" s="156">
        <f t="shared" si="3"/>
        <v>4.9255135548862345E-3</v>
      </c>
      <c r="G68" s="156">
        <f t="shared" si="4"/>
        <v>0.68945320999159887</v>
      </c>
      <c r="H68" s="157" t="str">
        <f t="shared" si="5"/>
        <v>A</v>
      </c>
    </row>
    <row r="69" spans="1:8" ht="27" x14ac:dyDescent="0.2">
      <c r="A69" s="183">
        <v>39025</v>
      </c>
      <c r="B69" s="106" t="s">
        <v>1646</v>
      </c>
      <c r="C69" s="105" t="s">
        <v>1</v>
      </c>
      <c r="D69" s="107">
        <v>31.37</v>
      </c>
      <c r="E69" s="128">
        <v>16186.46</v>
      </c>
      <c r="F69" s="156">
        <f t="shared" si="3"/>
        <v>4.8907451101598328E-3</v>
      </c>
      <c r="G69" s="156">
        <f t="shared" si="4"/>
        <v>0.69434395510175873</v>
      </c>
      <c r="H69" s="157" t="str">
        <f t="shared" si="5"/>
        <v>A</v>
      </c>
    </row>
    <row r="70" spans="1:8" ht="27" x14ac:dyDescent="0.2">
      <c r="A70" s="183">
        <v>43132</v>
      </c>
      <c r="B70" s="106" t="s">
        <v>1647</v>
      </c>
      <c r="C70" s="105" t="s">
        <v>19</v>
      </c>
      <c r="D70" s="107">
        <v>638.55999999999995</v>
      </c>
      <c r="E70" s="128">
        <v>15965.9</v>
      </c>
      <c r="F70" s="156">
        <f t="shared" si="3"/>
        <v>4.824102821389043E-3</v>
      </c>
      <c r="G70" s="156">
        <f t="shared" si="4"/>
        <v>0.69916805792314773</v>
      </c>
      <c r="H70" s="157" t="str">
        <f t="shared" si="5"/>
        <v>A</v>
      </c>
    </row>
    <row r="71" spans="1:8" x14ac:dyDescent="0.2">
      <c r="A71" s="183">
        <v>863</v>
      </c>
      <c r="B71" s="106" t="s">
        <v>1648</v>
      </c>
      <c r="C71" s="105" t="s">
        <v>10</v>
      </c>
      <c r="D71" s="107">
        <v>399</v>
      </c>
      <c r="E71" s="128">
        <v>14849.55</v>
      </c>
      <c r="F71" s="156">
        <f t="shared" si="3"/>
        <v>4.4867972398272352E-3</v>
      </c>
      <c r="G71" s="156">
        <f t="shared" si="4"/>
        <v>0.70365485516297499</v>
      </c>
      <c r="H71" s="157" t="str">
        <f t="shared" si="5"/>
        <v>A</v>
      </c>
    </row>
    <row r="72" spans="1:8" ht="27" x14ac:dyDescent="0.2">
      <c r="A72" s="183">
        <v>7701</v>
      </c>
      <c r="B72" s="106" t="s">
        <v>1649</v>
      </c>
      <c r="C72" s="105" t="s">
        <v>10</v>
      </c>
      <c r="D72" s="107">
        <v>191.65</v>
      </c>
      <c r="E72" s="128">
        <v>13765.42</v>
      </c>
      <c r="F72" s="156">
        <f t="shared" si="3"/>
        <v>4.1592269436489743E-3</v>
      </c>
      <c r="G72" s="156">
        <f t="shared" si="4"/>
        <v>0.707814082106624</v>
      </c>
      <c r="H72" s="157" t="str">
        <f t="shared" si="5"/>
        <v>A</v>
      </c>
    </row>
    <row r="73" spans="1:8" ht="27" x14ac:dyDescent="0.2">
      <c r="A73" s="183">
        <v>11587</v>
      </c>
      <c r="B73" s="106" t="s">
        <v>1650</v>
      </c>
      <c r="C73" s="105" t="s">
        <v>1574</v>
      </c>
      <c r="D73" s="107">
        <v>142.41999999999999</v>
      </c>
      <c r="E73" s="128">
        <v>13683.08</v>
      </c>
      <c r="F73" s="156">
        <f t="shared" si="3"/>
        <v>4.134347881002135E-3</v>
      </c>
      <c r="G73" s="156">
        <f t="shared" si="4"/>
        <v>0.71194842998762609</v>
      </c>
      <c r="H73" s="157" t="str">
        <f t="shared" si="5"/>
        <v>A</v>
      </c>
    </row>
    <row r="74" spans="1:8" ht="27" x14ac:dyDescent="0.2">
      <c r="A74" s="183">
        <v>40287</v>
      </c>
      <c r="B74" s="106" t="s">
        <v>1651</v>
      </c>
      <c r="C74" s="105" t="s">
        <v>3</v>
      </c>
      <c r="D74" s="107">
        <v>2273.3000000000002</v>
      </c>
      <c r="E74" s="128">
        <v>13285.09</v>
      </c>
      <c r="F74" s="156">
        <f t="shared" si="3"/>
        <v>4.0140950495372862E-3</v>
      </c>
      <c r="G74" s="156">
        <f t="shared" si="4"/>
        <v>0.7159625250371634</v>
      </c>
      <c r="H74" s="157" t="str">
        <f t="shared" si="5"/>
        <v>A</v>
      </c>
    </row>
    <row r="75" spans="1:8" x14ac:dyDescent="0.2">
      <c r="A75" s="183">
        <v>1381</v>
      </c>
      <c r="B75" s="106" t="s">
        <v>1652</v>
      </c>
      <c r="C75" s="105" t="s">
        <v>19</v>
      </c>
      <c r="D75" s="107">
        <v>14296.53</v>
      </c>
      <c r="E75" s="128">
        <v>12198.94</v>
      </c>
      <c r="F75" s="156">
        <f t="shared" si="3"/>
        <v>3.685914409582651E-3</v>
      </c>
      <c r="G75" s="156">
        <f t="shared" si="4"/>
        <v>0.71964843944674606</v>
      </c>
      <c r="H75" s="157" t="str">
        <f t="shared" si="5"/>
        <v>A</v>
      </c>
    </row>
    <row r="76" spans="1:8" ht="40.5" x14ac:dyDescent="0.2">
      <c r="A76" s="183">
        <v>44476</v>
      </c>
      <c r="B76" s="106" t="s">
        <v>1653</v>
      </c>
      <c r="C76" s="105" t="s">
        <v>1574</v>
      </c>
      <c r="D76" s="107">
        <v>15.25</v>
      </c>
      <c r="E76" s="128">
        <v>12147.03</v>
      </c>
      <c r="F76" s="156">
        <f t="shared" si="3"/>
        <v>3.6702297831313828E-3</v>
      </c>
      <c r="G76" s="156">
        <f t="shared" si="4"/>
        <v>0.72331866922987742</v>
      </c>
      <c r="H76" s="157" t="str">
        <f t="shared" si="5"/>
        <v>A</v>
      </c>
    </row>
    <row r="77" spans="1:8" x14ac:dyDescent="0.2">
      <c r="A77" s="183" t="s">
        <v>1654</v>
      </c>
      <c r="B77" s="106" t="s">
        <v>1655</v>
      </c>
      <c r="C77" s="105" t="s">
        <v>1</v>
      </c>
      <c r="D77" s="107">
        <v>160</v>
      </c>
      <c r="E77" s="128">
        <v>12063.39</v>
      </c>
      <c r="F77" s="156">
        <f t="shared" si="3"/>
        <v>3.6449579249848967E-3</v>
      </c>
      <c r="G77" s="156">
        <f t="shared" si="4"/>
        <v>0.72696362715486229</v>
      </c>
      <c r="H77" s="157" t="str">
        <f t="shared" si="5"/>
        <v>A</v>
      </c>
    </row>
    <row r="78" spans="1:8" x14ac:dyDescent="0.2">
      <c r="A78" s="183">
        <v>4517</v>
      </c>
      <c r="B78" s="106" t="s">
        <v>1656</v>
      </c>
      <c r="C78" s="105" t="s">
        <v>10</v>
      </c>
      <c r="D78" s="107">
        <v>3052.12</v>
      </c>
      <c r="E78" s="128">
        <v>11507.43</v>
      </c>
      <c r="F78" s="156">
        <f t="shared" si="3"/>
        <v>3.4769743973053139E-3</v>
      </c>
      <c r="G78" s="156">
        <f t="shared" si="4"/>
        <v>0.73044060155216761</v>
      </c>
      <c r="H78" s="157" t="str">
        <f t="shared" si="5"/>
        <v>A</v>
      </c>
    </row>
    <row r="79" spans="1:8" ht="27" x14ac:dyDescent="0.2">
      <c r="A79" s="183">
        <v>43681</v>
      </c>
      <c r="B79" s="106" t="s">
        <v>1657</v>
      </c>
      <c r="C79" s="105" t="s">
        <v>1574</v>
      </c>
      <c r="D79" s="107">
        <v>341.71</v>
      </c>
      <c r="E79" s="128">
        <v>11486.74</v>
      </c>
      <c r="F79" s="156">
        <f t="shared" si="3"/>
        <v>3.4707229058532478E-3</v>
      </c>
      <c r="G79" s="156">
        <f t="shared" si="4"/>
        <v>0.73391132445802088</v>
      </c>
      <c r="H79" s="157" t="str">
        <f t="shared" si="5"/>
        <v>A</v>
      </c>
    </row>
    <row r="80" spans="1:8" ht="40.5" x14ac:dyDescent="0.2">
      <c r="A80" s="183">
        <v>7156</v>
      </c>
      <c r="B80" s="106" t="s">
        <v>1658</v>
      </c>
      <c r="C80" s="105" t="s">
        <v>1574</v>
      </c>
      <c r="D80" s="107">
        <v>374.78</v>
      </c>
      <c r="E80" s="128">
        <v>11181.6</v>
      </c>
      <c r="F80" s="156">
        <f t="shared" si="3"/>
        <v>3.3785247375746888E-3</v>
      </c>
      <c r="G80" s="156">
        <f t="shared" si="4"/>
        <v>0.73728984919559559</v>
      </c>
      <c r="H80" s="157" t="str">
        <f t="shared" si="5"/>
        <v>A</v>
      </c>
    </row>
    <row r="81" spans="1:8" x14ac:dyDescent="0.2">
      <c r="A81" s="183" t="s">
        <v>1659</v>
      </c>
      <c r="B81" s="106" t="s">
        <v>1660</v>
      </c>
      <c r="C81" s="105" t="s">
        <v>1</v>
      </c>
      <c r="D81" s="107">
        <v>211</v>
      </c>
      <c r="E81" s="128">
        <v>10808.81</v>
      </c>
      <c r="F81" s="156">
        <f t="shared" si="3"/>
        <v>3.2658860957952948E-3</v>
      </c>
      <c r="G81" s="156">
        <f t="shared" si="4"/>
        <v>0.74055573529139085</v>
      </c>
      <c r="H81" s="157" t="str">
        <f t="shared" si="5"/>
        <v>A</v>
      </c>
    </row>
    <row r="82" spans="1:8" x14ac:dyDescent="0.2">
      <c r="A82" s="183" t="s">
        <v>1661</v>
      </c>
      <c r="B82" s="106" t="s">
        <v>1662</v>
      </c>
      <c r="C82" s="105" t="s">
        <v>16</v>
      </c>
      <c r="D82" s="107">
        <v>1</v>
      </c>
      <c r="E82" s="128">
        <v>10383.1</v>
      </c>
      <c r="F82" s="156">
        <f t="shared" si="3"/>
        <v>3.1372576556764459E-3</v>
      </c>
      <c r="G82" s="156">
        <f t="shared" si="4"/>
        <v>0.74369299294706726</v>
      </c>
      <c r="H82" s="157" t="str">
        <f t="shared" si="5"/>
        <v>A</v>
      </c>
    </row>
    <row r="83" spans="1:8" x14ac:dyDescent="0.2">
      <c r="A83" s="183">
        <v>10422</v>
      </c>
      <c r="B83" s="106" t="s">
        <v>1663</v>
      </c>
      <c r="C83" s="105" t="s">
        <v>1</v>
      </c>
      <c r="D83" s="107">
        <v>28.06</v>
      </c>
      <c r="E83" s="128">
        <v>10081.36</v>
      </c>
      <c r="F83" s="156">
        <f t="shared" si="3"/>
        <v>3.0460867987046544E-3</v>
      </c>
      <c r="G83" s="156">
        <f t="shared" si="4"/>
        <v>0.74673907974577192</v>
      </c>
      <c r="H83" s="157" t="str">
        <f t="shared" si="5"/>
        <v>A</v>
      </c>
    </row>
    <row r="84" spans="1:8" ht="27" x14ac:dyDescent="0.2">
      <c r="A84" s="183">
        <v>1287</v>
      </c>
      <c r="B84" s="106" t="s">
        <v>1664</v>
      </c>
      <c r="C84" s="105" t="s">
        <v>1574</v>
      </c>
      <c r="D84" s="107">
        <v>281.89</v>
      </c>
      <c r="E84" s="128">
        <v>10040.64</v>
      </c>
      <c r="F84" s="156">
        <f t="shared" si="3"/>
        <v>3.0337832350541888E-3</v>
      </c>
      <c r="G84" s="156">
        <f t="shared" si="4"/>
        <v>0.74977286298082613</v>
      </c>
      <c r="H84" s="157" t="str">
        <f t="shared" si="5"/>
        <v>A</v>
      </c>
    </row>
    <row r="85" spans="1:8" ht="40.5" x14ac:dyDescent="0.2">
      <c r="A85" s="183">
        <v>11029</v>
      </c>
      <c r="B85" s="106" t="s">
        <v>1665</v>
      </c>
      <c r="C85" s="105" t="s">
        <v>16</v>
      </c>
      <c r="D85" s="107">
        <v>4703.07</v>
      </c>
      <c r="E85" s="128">
        <v>9845.94</v>
      </c>
      <c r="F85" s="156">
        <f t="shared" si="3"/>
        <v>2.97495455522252E-3</v>
      </c>
      <c r="G85" s="156">
        <f t="shared" si="4"/>
        <v>0.75274781753604869</v>
      </c>
      <c r="H85" s="157" t="str">
        <f t="shared" si="5"/>
        <v>A</v>
      </c>
    </row>
    <row r="86" spans="1:8" ht="27" x14ac:dyDescent="0.2">
      <c r="A86" s="183">
        <v>4721</v>
      </c>
      <c r="B86" s="106" t="s">
        <v>1666</v>
      </c>
      <c r="C86" s="105" t="s">
        <v>1575</v>
      </c>
      <c r="D86" s="107">
        <v>49.29</v>
      </c>
      <c r="E86" s="128">
        <v>9729.8700000000008</v>
      </c>
      <c r="F86" s="156">
        <f t="shared" si="3"/>
        <v>2.9398839601117764E-3</v>
      </c>
      <c r="G86" s="156">
        <f t="shared" si="4"/>
        <v>0.75568770149616049</v>
      </c>
      <c r="H86" s="157" t="str">
        <f t="shared" si="5"/>
        <v>A</v>
      </c>
    </row>
    <row r="87" spans="1:8" x14ac:dyDescent="0.2">
      <c r="A87" s="183" t="s">
        <v>1667</v>
      </c>
      <c r="B87" s="106" t="s">
        <v>1668</v>
      </c>
      <c r="C87" s="105" t="s">
        <v>1575</v>
      </c>
      <c r="D87" s="107">
        <v>102.8</v>
      </c>
      <c r="E87" s="128">
        <v>9689.69</v>
      </c>
      <c r="F87" s="156">
        <f t="shared" si="3"/>
        <v>2.9277435576688564E-3</v>
      </c>
      <c r="G87" s="156">
        <f t="shared" si="4"/>
        <v>0.75861544505382938</v>
      </c>
      <c r="H87" s="157" t="str">
        <f t="shared" si="5"/>
        <v>A</v>
      </c>
    </row>
    <row r="88" spans="1:8" ht="27" x14ac:dyDescent="0.2">
      <c r="A88" s="183">
        <v>979</v>
      </c>
      <c r="B88" s="106" t="s">
        <v>1669</v>
      </c>
      <c r="C88" s="105" t="s">
        <v>10</v>
      </c>
      <c r="D88" s="107">
        <v>642.54</v>
      </c>
      <c r="E88" s="128">
        <v>9409.76</v>
      </c>
      <c r="F88" s="156">
        <f t="shared" si="3"/>
        <v>2.8431626005795954E-3</v>
      </c>
      <c r="G88" s="156">
        <f t="shared" si="4"/>
        <v>0.76145860765440898</v>
      </c>
      <c r="H88" s="157" t="str">
        <f t="shared" si="5"/>
        <v>A</v>
      </c>
    </row>
    <row r="89" spans="1:8" ht="27" x14ac:dyDescent="0.2">
      <c r="A89" s="183">
        <v>4491</v>
      </c>
      <c r="B89" s="106" t="s">
        <v>1670</v>
      </c>
      <c r="C89" s="105" t="s">
        <v>10</v>
      </c>
      <c r="D89" s="107">
        <v>824.36</v>
      </c>
      <c r="E89" s="128">
        <v>8890.77</v>
      </c>
      <c r="F89" s="156">
        <f t="shared" si="3"/>
        <v>2.6863495726091899E-3</v>
      </c>
      <c r="G89" s="156">
        <f t="shared" si="4"/>
        <v>0.76414495722701814</v>
      </c>
      <c r="H89" s="157" t="str">
        <f t="shared" si="5"/>
        <v>A</v>
      </c>
    </row>
    <row r="90" spans="1:8" ht="27" x14ac:dyDescent="0.2">
      <c r="A90" s="183">
        <v>40271</v>
      </c>
      <c r="B90" s="106" t="s">
        <v>1671</v>
      </c>
      <c r="C90" s="105" t="s">
        <v>3</v>
      </c>
      <c r="D90" s="107">
        <v>567.6</v>
      </c>
      <c r="E90" s="128">
        <v>8622.06</v>
      </c>
      <c r="F90" s="156">
        <f t="shared" si="3"/>
        <v>2.6051587428322616E-3</v>
      </c>
      <c r="G90" s="156">
        <f t="shared" si="4"/>
        <v>0.76675011596985043</v>
      </c>
      <c r="H90" s="157" t="str">
        <f t="shared" si="5"/>
        <v>A</v>
      </c>
    </row>
    <row r="91" spans="1:8" ht="27" x14ac:dyDescent="0.2">
      <c r="A91" s="183">
        <v>981</v>
      </c>
      <c r="B91" s="106" t="s">
        <v>1672</v>
      </c>
      <c r="C91" s="105" t="s">
        <v>10</v>
      </c>
      <c r="D91" s="107">
        <v>2276.9299999999998</v>
      </c>
      <c r="E91" s="128">
        <v>8494.3700000000008</v>
      </c>
      <c r="F91" s="156">
        <f t="shared" si="3"/>
        <v>2.5665771602554474E-3</v>
      </c>
      <c r="G91" s="156">
        <f t="shared" si="4"/>
        <v>0.76931669313010587</v>
      </c>
      <c r="H91" s="157" t="str">
        <f t="shared" si="5"/>
        <v>A</v>
      </c>
    </row>
    <row r="92" spans="1:8" x14ac:dyDescent="0.2">
      <c r="A92" s="183" t="s">
        <v>1673</v>
      </c>
      <c r="B92" s="106" t="s">
        <v>1674</v>
      </c>
      <c r="C92" s="105" t="s">
        <v>10</v>
      </c>
      <c r="D92" s="107">
        <v>30</v>
      </c>
      <c r="E92" s="128">
        <v>8409.3799999999992</v>
      </c>
      <c r="F92" s="156">
        <f t="shared" si="3"/>
        <v>2.5408973990900972E-3</v>
      </c>
      <c r="G92" s="156">
        <f t="shared" si="4"/>
        <v>0.771857590529196</v>
      </c>
      <c r="H92" s="157" t="str">
        <f t="shared" si="5"/>
        <v>A</v>
      </c>
    </row>
    <row r="93" spans="1:8" x14ac:dyDescent="0.2">
      <c r="A93" s="183" t="s">
        <v>1675</v>
      </c>
      <c r="B93" s="106" t="s">
        <v>1676</v>
      </c>
      <c r="C93" s="105" t="s">
        <v>1677</v>
      </c>
      <c r="D93" s="107">
        <v>37.950000000000003</v>
      </c>
      <c r="E93" s="128">
        <v>7908</v>
      </c>
      <c r="F93" s="156">
        <f t="shared" si="3"/>
        <v>2.3894052393879802E-3</v>
      </c>
      <c r="G93" s="156">
        <f t="shared" si="4"/>
        <v>0.77424699576858402</v>
      </c>
      <c r="H93" s="157" t="str">
        <f t="shared" si="5"/>
        <v>A</v>
      </c>
    </row>
    <row r="94" spans="1:8" x14ac:dyDescent="0.2">
      <c r="A94" s="183" t="s">
        <v>1678</v>
      </c>
      <c r="B94" s="106" t="s">
        <v>1679</v>
      </c>
      <c r="C94" s="105" t="s">
        <v>10</v>
      </c>
      <c r="D94" s="107">
        <v>49.48</v>
      </c>
      <c r="E94" s="128">
        <v>7775.77</v>
      </c>
      <c r="F94" s="156">
        <f t="shared" si="3"/>
        <v>2.3494518940662462E-3</v>
      </c>
      <c r="G94" s="156">
        <f t="shared" si="4"/>
        <v>0.77659644766265024</v>
      </c>
      <c r="H94" s="157" t="str">
        <f t="shared" si="5"/>
        <v>A</v>
      </c>
    </row>
    <row r="95" spans="1:8" x14ac:dyDescent="0.2">
      <c r="A95" s="183">
        <v>901067</v>
      </c>
      <c r="B95" s="106" t="s">
        <v>1680</v>
      </c>
      <c r="C95" s="105" t="s">
        <v>1</v>
      </c>
      <c r="D95" s="107">
        <v>1</v>
      </c>
      <c r="E95" s="128">
        <v>7739.05</v>
      </c>
      <c r="F95" s="156">
        <f t="shared" si="3"/>
        <v>2.3383569319531546E-3</v>
      </c>
      <c r="G95" s="156">
        <f t="shared" si="4"/>
        <v>0.7789348045946034</v>
      </c>
      <c r="H95" s="157" t="str">
        <f t="shared" si="5"/>
        <v>A</v>
      </c>
    </row>
    <row r="96" spans="1:8" ht="40.5" x14ac:dyDescent="0.2">
      <c r="A96" s="183">
        <v>10555</v>
      </c>
      <c r="B96" s="106" t="s">
        <v>1681</v>
      </c>
      <c r="C96" s="105" t="s">
        <v>1</v>
      </c>
      <c r="D96" s="107">
        <v>31.08</v>
      </c>
      <c r="E96" s="128">
        <v>7704.53</v>
      </c>
      <c r="F96" s="156">
        <f t="shared" si="3"/>
        <v>2.3279267006856186E-3</v>
      </c>
      <c r="G96" s="156">
        <f t="shared" si="4"/>
        <v>0.781262731295289</v>
      </c>
      <c r="H96" s="157" t="str">
        <f t="shared" si="5"/>
        <v>A</v>
      </c>
    </row>
    <row r="97" spans="1:8" ht="27" x14ac:dyDescent="0.2">
      <c r="A97" s="183">
        <v>34381</v>
      </c>
      <c r="B97" s="106" t="s">
        <v>1682</v>
      </c>
      <c r="C97" s="105" t="s">
        <v>1</v>
      </c>
      <c r="D97" s="107">
        <v>41.62</v>
      </c>
      <c r="E97" s="128">
        <v>7660.98</v>
      </c>
      <c r="F97" s="156">
        <f t="shared" si="3"/>
        <v>2.3147680514474613E-3</v>
      </c>
      <c r="G97" s="156">
        <f t="shared" si="4"/>
        <v>0.78357749934673648</v>
      </c>
      <c r="H97" s="157" t="str">
        <f t="shared" si="5"/>
        <v>A</v>
      </c>
    </row>
    <row r="98" spans="1:8" x14ac:dyDescent="0.2">
      <c r="A98" s="183">
        <v>11186</v>
      </c>
      <c r="B98" s="106" t="s">
        <v>1683</v>
      </c>
      <c r="C98" s="105" t="s">
        <v>1574</v>
      </c>
      <c r="D98" s="107">
        <v>16.899999999999999</v>
      </c>
      <c r="E98" s="128">
        <v>7546.58</v>
      </c>
      <c r="F98" s="156">
        <f t="shared" si="3"/>
        <v>2.2802020474785713E-3</v>
      </c>
      <c r="G98" s="156">
        <f t="shared" si="4"/>
        <v>0.78585770139421507</v>
      </c>
      <c r="H98" s="157" t="str">
        <f t="shared" si="5"/>
        <v>A</v>
      </c>
    </row>
    <row r="99" spans="1:8" ht="27" x14ac:dyDescent="0.2">
      <c r="A99" s="183">
        <v>7696</v>
      </c>
      <c r="B99" s="106" t="s">
        <v>1684</v>
      </c>
      <c r="C99" s="105" t="s">
        <v>10</v>
      </c>
      <c r="D99" s="107">
        <v>126.92</v>
      </c>
      <c r="E99" s="128">
        <v>7345.1</v>
      </c>
      <c r="F99" s="156">
        <f t="shared" si="3"/>
        <v>2.2193247880410538E-3</v>
      </c>
      <c r="G99" s="156">
        <f t="shared" si="4"/>
        <v>0.78807702618225617</v>
      </c>
      <c r="H99" s="157" t="str">
        <f t="shared" si="5"/>
        <v>A</v>
      </c>
    </row>
    <row r="100" spans="1:8" ht="27" x14ac:dyDescent="0.2">
      <c r="A100" s="183">
        <v>982</v>
      </c>
      <c r="B100" s="106" t="s">
        <v>1685</v>
      </c>
      <c r="C100" s="105" t="s">
        <v>10</v>
      </c>
      <c r="D100" s="107">
        <v>1367.74</v>
      </c>
      <c r="E100" s="128">
        <v>7328.09</v>
      </c>
      <c r="F100" s="156">
        <f t="shared" si="3"/>
        <v>2.2141852100033715E-3</v>
      </c>
      <c r="G100" s="156">
        <f t="shared" si="4"/>
        <v>0.79029121139225955</v>
      </c>
      <c r="H100" s="157" t="str">
        <f t="shared" si="5"/>
        <v>A</v>
      </c>
    </row>
    <row r="101" spans="1:8" ht="27" x14ac:dyDescent="0.2">
      <c r="A101" s="183">
        <v>36888</v>
      </c>
      <c r="B101" s="106" t="s">
        <v>1686</v>
      </c>
      <c r="C101" s="105" t="s">
        <v>10</v>
      </c>
      <c r="D101" s="107">
        <v>392.65</v>
      </c>
      <c r="E101" s="128">
        <v>7195.55</v>
      </c>
      <c r="F101" s="156">
        <f t="shared" si="3"/>
        <v>2.1741381980624913E-3</v>
      </c>
      <c r="G101" s="156">
        <f t="shared" si="4"/>
        <v>0.792465349590322</v>
      </c>
      <c r="H101" s="157" t="str">
        <f t="shared" si="5"/>
        <v>A</v>
      </c>
    </row>
    <row r="102" spans="1:8" x14ac:dyDescent="0.2">
      <c r="A102" s="183" t="s">
        <v>1687</v>
      </c>
      <c r="B102" s="106" t="s">
        <v>1688</v>
      </c>
      <c r="C102" s="105" t="s">
        <v>10</v>
      </c>
      <c r="D102" s="107">
        <v>1084</v>
      </c>
      <c r="E102" s="128">
        <v>7173.79</v>
      </c>
      <c r="F102" s="156">
        <f t="shared" si="3"/>
        <v>2.1675634056991778E-3</v>
      </c>
      <c r="G102" s="156">
        <f t="shared" si="4"/>
        <v>0.79463291299602112</v>
      </c>
      <c r="H102" s="157" t="str">
        <f t="shared" si="5"/>
        <v>A</v>
      </c>
    </row>
    <row r="103" spans="1:8" x14ac:dyDescent="0.2">
      <c r="A103" s="183">
        <v>7272</v>
      </c>
      <c r="B103" s="106" t="s">
        <v>1689</v>
      </c>
      <c r="C103" s="105" t="s">
        <v>1</v>
      </c>
      <c r="D103" s="107">
        <v>2795.73</v>
      </c>
      <c r="E103" s="128">
        <v>7073.41</v>
      </c>
      <c r="F103" s="156">
        <f t="shared" si="3"/>
        <v>2.1372335501187822E-3</v>
      </c>
      <c r="G103" s="156">
        <f t="shared" si="4"/>
        <v>0.79677014654613987</v>
      </c>
      <c r="H103" s="157" t="str">
        <f t="shared" si="5"/>
        <v>A</v>
      </c>
    </row>
    <row r="104" spans="1:8" x14ac:dyDescent="0.2">
      <c r="A104" s="183">
        <v>43055</v>
      </c>
      <c r="B104" s="106" t="s">
        <v>1690</v>
      </c>
      <c r="C104" s="105" t="s">
        <v>19</v>
      </c>
      <c r="D104" s="107">
        <v>996.89</v>
      </c>
      <c r="E104" s="128">
        <v>7042.4</v>
      </c>
      <c r="F104" s="156">
        <f t="shared" ref="F104:F167" si="6">E104/$F$14</f>
        <v>2.1278638667002921E-3</v>
      </c>
      <c r="G104" s="156">
        <f t="shared" ref="G104:G167" si="7">F104+G103</f>
        <v>0.79889801041284014</v>
      </c>
      <c r="H104" s="157" t="str">
        <f t="shared" ref="H104:H167" si="8">IF(G104&lt;=$K$17,"A",IF(G104&lt;=$K$18,"B","C"))</f>
        <v>A</v>
      </c>
    </row>
    <row r="105" spans="1:8" x14ac:dyDescent="0.2">
      <c r="A105" s="183" t="s">
        <v>1691</v>
      </c>
      <c r="B105" s="106" t="s">
        <v>1599</v>
      </c>
      <c r="C105" s="105" t="s">
        <v>1</v>
      </c>
      <c r="D105" s="107">
        <v>35</v>
      </c>
      <c r="E105" s="128">
        <v>6973.09</v>
      </c>
      <c r="F105" s="156">
        <f t="shared" si="6"/>
        <v>2.1069218235614477E-3</v>
      </c>
      <c r="G105" s="156">
        <f t="shared" si="7"/>
        <v>0.80100493223640157</v>
      </c>
      <c r="H105" s="157" t="str">
        <f t="shared" si="8"/>
        <v>B</v>
      </c>
    </row>
    <row r="106" spans="1:8" ht="27" x14ac:dyDescent="0.2">
      <c r="A106" s="183">
        <v>37411</v>
      </c>
      <c r="B106" s="106" t="s">
        <v>1692</v>
      </c>
      <c r="C106" s="105" t="s">
        <v>1574</v>
      </c>
      <c r="D106" s="107">
        <v>355.38</v>
      </c>
      <c r="E106" s="128">
        <v>6868.69</v>
      </c>
      <c r="F106" s="156">
        <f t="shared" si="6"/>
        <v>2.0753773234359917E-3</v>
      </c>
      <c r="G106" s="156">
        <f t="shared" si="7"/>
        <v>0.80308030955983756</v>
      </c>
      <c r="H106" s="157" t="str">
        <f t="shared" si="8"/>
        <v>B</v>
      </c>
    </row>
    <row r="107" spans="1:8" x14ac:dyDescent="0.2">
      <c r="A107" s="183">
        <v>11786</v>
      </c>
      <c r="B107" s="106" t="s">
        <v>1693</v>
      </c>
      <c r="C107" s="105" t="s">
        <v>1</v>
      </c>
      <c r="D107" s="107">
        <v>16</v>
      </c>
      <c r="E107" s="128">
        <v>6815.12</v>
      </c>
      <c r="F107" s="156">
        <f t="shared" si="6"/>
        <v>2.0591911273467136E-3</v>
      </c>
      <c r="G107" s="156">
        <f t="shared" si="7"/>
        <v>0.80513950068718432</v>
      </c>
      <c r="H107" s="157" t="str">
        <f t="shared" si="8"/>
        <v>B</v>
      </c>
    </row>
    <row r="108" spans="1:8" x14ac:dyDescent="0.2">
      <c r="A108" s="183" t="s">
        <v>1694</v>
      </c>
      <c r="B108" s="106" t="s">
        <v>551</v>
      </c>
      <c r="C108" s="105" t="s">
        <v>10</v>
      </c>
      <c r="D108" s="107">
        <v>57.57</v>
      </c>
      <c r="E108" s="128">
        <v>6735.79</v>
      </c>
      <c r="F108" s="156">
        <f t="shared" si="6"/>
        <v>2.0352215373567479E-3</v>
      </c>
      <c r="G108" s="156">
        <f t="shared" si="7"/>
        <v>0.80717472222454112</v>
      </c>
      <c r="H108" s="157" t="str">
        <f t="shared" si="8"/>
        <v>B</v>
      </c>
    </row>
    <row r="109" spans="1:8" ht="27" x14ac:dyDescent="0.2">
      <c r="A109" s="183">
        <v>1113</v>
      </c>
      <c r="B109" s="106" t="s">
        <v>1695</v>
      </c>
      <c r="C109" s="105" t="s">
        <v>10</v>
      </c>
      <c r="D109" s="107">
        <v>235.14</v>
      </c>
      <c r="E109" s="128">
        <v>6469.4</v>
      </c>
      <c r="F109" s="156">
        <f t="shared" si="6"/>
        <v>1.9547316964714967E-3</v>
      </c>
      <c r="G109" s="156">
        <f t="shared" si="7"/>
        <v>0.80912945392101265</v>
      </c>
      <c r="H109" s="157" t="str">
        <f t="shared" si="8"/>
        <v>B</v>
      </c>
    </row>
    <row r="110" spans="1:8" x14ac:dyDescent="0.2">
      <c r="A110" s="183" t="s">
        <v>1696</v>
      </c>
      <c r="B110" s="106" t="s">
        <v>1697</v>
      </c>
      <c r="C110" s="105" t="s">
        <v>1677</v>
      </c>
      <c r="D110" s="107">
        <v>72.14</v>
      </c>
      <c r="E110" s="128">
        <v>6441.87</v>
      </c>
      <c r="F110" s="156">
        <f t="shared" si="6"/>
        <v>1.9464134963905217E-3</v>
      </c>
      <c r="G110" s="156">
        <f t="shared" si="7"/>
        <v>0.81107586741740323</v>
      </c>
      <c r="H110" s="157" t="str">
        <f t="shared" si="8"/>
        <v>B</v>
      </c>
    </row>
    <row r="111" spans="1:8" x14ac:dyDescent="0.2">
      <c r="A111" s="183" t="s">
        <v>1698</v>
      </c>
      <c r="B111" s="106" t="s">
        <v>1699</v>
      </c>
      <c r="C111" s="105" t="s">
        <v>10</v>
      </c>
      <c r="D111" s="107">
        <v>180</v>
      </c>
      <c r="E111" s="128">
        <v>6311.49</v>
      </c>
      <c r="F111" s="156">
        <f t="shared" si="6"/>
        <v>1.9070191292798232E-3</v>
      </c>
      <c r="G111" s="156">
        <f t="shared" si="7"/>
        <v>0.81298288654668305</v>
      </c>
      <c r="H111" s="157" t="str">
        <f t="shared" si="8"/>
        <v>B</v>
      </c>
    </row>
    <row r="112" spans="1:8" ht="40.5" x14ac:dyDescent="0.2">
      <c r="A112" s="183">
        <v>20232</v>
      </c>
      <c r="B112" s="106" t="s">
        <v>1700</v>
      </c>
      <c r="C112" s="105" t="s">
        <v>10</v>
      </c>
      <c r="D112" s="107">
        <v>62.9</v>
      </c>
      <c r="E112" s="128">
        <v>6311.37</v>
      </c>
      <c r="F112" s="156">
        <f t="shared" si="6"/>
        <v>1.9069828712337019E-3</v>
      </c>
      <c r="G112" s="156">
        <f t="shared" si="7"/>
        <v>0.81488986941791675</v>
      </c>
      <c r="H112" s="157" t="str">
        <f t="shared" si="8"/>
        <v>B</v>
      </c>
    </row>
    <row r="113" spans="1:8" x14ac:dyDescent="0.2">
      <c r="A113" s="183">
        <v>901055</v>
      </c>
      <c r="B113" s="106" t="s">
        <v>1701</v>
      </c>
      <c r="C113" s="105" t="s">
        <v>1</v>
      </c>
      <c r="D113" s="107">
        <v>8</v>
      </c>
      <c r="E113" s="128">
        <v>6270.62</v>
      </c>
      <c r="F113" s="156">
        <f t="shared" si="6"/>
        <v>1.8946702430717064E-3</v>
      </c>
      <c r="G113" s="156">
        <f t="shared" si="7"/>
        <v>0.81678453966098841</v>
      </c>
      <c r="H113" s="157" t="str">
        <f t="shared" si="8"/>
        <v>B</v>
      </c>
    </row>
    <row r="114" spans="1:8" x14ac:dyDescent="0.2">
      <c r="A114" s="183" t="s">
        <v>1702</v>
      </c>
      <c r="B114" s="106" t="s">
        <v>1703</v>
      </c>
      <c r="C114" s="105" t="s">
        <v>10</v>
      </c>
      <c r="D114" s="107">
        <v>1258.9000000000001</v>
      </c>
      <c r="E114" s="128">
        <v>6245.32</v>
      </c>
      <c r="F114" s="156">
        <f t="shared" si="6"/>
        <v>1.8870258383478172E-3</v>
      </c>
      <c r="G114" s="156">
        <f t="shared" si="7"/>
        <v>0.81867156549933617</v>
      </c>
      <c r="H114" s="157" t="str">
        <f t="shared" si="8"/>
        <v>B</v>
      </c>
    </row>
    <row r="115" spans="1:8" ht="27" x14ac:dyDescent="0.2">
      <c r="A115" s="183">
        <v>42002</v>
      </c>
      <c r="B115" s="106" t="s">
        <v>1704</v>
      </c>
      <c r="C115" s="105" t="s">
        <v>1705</v>
      </c>
      <c r="D115" s="107">
        <v>0.01</v>
      </c>
      <c r="E115" s="128">
        <v>6179.52</v>
      </c>
      <c r="F115" s="156">
        <f t="shared" si="6"/>
        <v>1.8671443430580187E-3</v>
      </c>
      <c r="G115" s="156">
        <f t="shared" si="7"/>
        <v>0.82053870984239419</v>
      </c>
      <c r="H115" s="157" t="str">
        <f t="shared" si="8"/>
        <v>B</v>
      </c>
    </row>
    <row r="116" spans="1:8" x14ac:dyDescent="0.2">
      <c r="A116" s="183">
        <v>13388</v>
      </c>
      <c r="B116" s="106" t="s">
        <v>1706</v>
      </c>
      <c r="C116" s="105" t="s">
        <v>19</v>
      </c>
      <c r="D116" s="107">
        <v>19.63</v>
      </c>
      <c r="E116" s="128">
        <v>6064.71</v>
      </c>
      <c r="F116" s="156">
        <f t="shared" si="6"/>
        <v>1.8324544574315474E-3</v>
      </c>
      <c r="G116" s="156">
        <f t="shared" si="7"/>
        <v>0.82237116429982571</v>
      </c>
      <c r="H116" s="157" t="str">
        <f t="shared" si="8"/>
        <v>B</v>
      </c>
    </row>
    <row r="117" spans="1:8" x14ac:dyDescent="0.2">
      <c r="A117" s="183" t="s">
        <v>1707</v>
      </c>
      <c r="B117" s="106" t="s">
        <v>1708</v>
      </c>
      <c r="C117" s="105" t="s">
        <v>10</v>
      </c>
      <c r="D117" s="107">
        <v>70</v>
      </c>
      <c r="E117" s="128">
        <v>5956.99</v>
      </c>
      <c r="F117" s="156">
        <f t="shared" si="6"/>
        <v>1.7999068180300712E-3</v>
      </c>
      <c r="G117" s="156">
        <f t="shared" si="7"/>
        <v>0.82417107111785581</v>
      </c>
      <c r="H117" s="157" t="str">
        <f t="shared" si="8"/>
        <v>B</v>
      </c>
    </row>
    <row r="118" spans="1:8" x14ac:dyDescent="0.2">
      <c r="A118" s="183">
        <v>901066</v>
      </c>
      <c r="B118" s="106" t="s">
        <v>1709</v>
      </c>
      <c r="C118" s="105" t="s">
        <v>1</v>
      </c>
      <c r="D118" s="107">
        <v>4</v>
      </c>
      <c r="E118" s="128">
        <v>5933.28</v>
      </c>
      <c r="F118" s="156">
        <f t="shared" si="6"/>
        <v>1.792742832417288E-3</v>
      </c>
      <c r="G118" s="156">
        <f t="shared" si="7"/>
        <v>0.82596381395027307</v>
      </c>
      <c r="H118" s="157" t="str">
        <f t="shared" si="8"/>
        <v>B</v>
      </c>
    </row>
    <row r="119" spans="1:8" x14ac:dyDescent="0.2">
      <c r="A119" s="183" t="s">
        <v>1710</v>
      </c>
      <c r="B119" s="106" t="s">
        <v>1711</v>
      </c>
      <c r="C119" s="105" t="s">
        <v>1</v>
      </c>
      <c r="D119" s="107">
        <v>3.68</v>
      </c>
      <c r="E119" s="128">
        <v>5838.34</v>
      </c>
      <c r="F119" s="156">
        <f t="shared" si="6"/>
        <v>1.7640566749277213E-3</v>
      </c>
      <c r="G119" s="156">
        <f t="shared" si="7"/>
        <v>0.82772787062520081</v>
      </c>
      <c r="H119" s="157" t="str">
        <f t="shared" si="8"/>
        <v>B</v>
      </c>
    </row>
    <row r="120" spans="1:8" x14ac:dyDescent="0.2">
      <c r="A120" s="183" t="s">
        <v>1712</v>
      </c>
      <c r="B120" s="106" t="s">
        <v>1713</v>
      </c>
      <c r="C120" s="105" t="s">
        <v>1</v>
      </c>
      <c r="D120" s="107">
        <v>1</v>
      </c>
      <c r="E120" s="128">
        <v>5761.21</v>
      </c>
      <c r="F120" s="156">
        <f t="shared" si="6"/>
        <v>1.7407518157833111E-3</v>
      </c>
      <c r="G120" s="156">
        <f t="shared" si="7"/>
        <v>0.82946862244098407</v>
      </c>
      <c r="H120" s="157" t="str">
        <f t="shared" si="8"/>
        <v>B</v>
      </c>
    </row>
    <row r="121" spans="1:8" x14ac:dyDescent="0.2">
      <c r="A121" s="183" t="s">
        <v>1714</v>
      </c>
      <c r="B121" s="106" t="s">
        <v>1715</v>
      </c>
      <c r="C121" s="105" t="s">
        <v>1574</v>
      </c>
      <c r="D121" s="107">
        <v>26</v>
      </c>
      <c r="E121" s="128">
        <v>5549.16</v>
      </c>
      <c r="F121" s="156">
        <f t="shared" si="6"/>
        <v>1.6766808267832832E-3</v>
      </c>
      <c r="G121" s="156">
        <f t="shared" si="7"/>
        <v>0.83114530326776737</v>
      </c>
      <c r="H121" s="157" t="str">
        <f t="shared" si="8"/>
        <v>B</v>
      </c>
    </row>
    <row r="122" spans="1:8" x14ac:dyDescent="0.2">
      <c r="A122" s="183" t="s">
        <v>1716</v>
      </c>
      <c r="B122" s="106" t="s">
        <v>1717</v>
      </c>
      <c r="C122" s="105" t="s">
        <v>1</v>
      </c>
      <c r="D122" s="107">
        <v>1</v>
      </c>
      <c r="E122" s="128">
        <v>5427.8</v>
      </c>
      <c r="F122" s="156">
        <f t="shared" si="6"/>
        <v>1.6400118561393623E-3</v>
      </c>
      <c r="G122" s="156">
        <f t="shared" si="7"/>
        <v>0.83278531512390674</v>
      </c>
      <c r="H122" s="157" t="str">
        <f t="shared" si="8"/>
        <v>B</v>
      </c>
    </row>
    <row r="123" spans="1:8" ht="27" x14ac:dyDescent="0.2">
      <c r="A123" s="183">
        <v>39232</v>
      </c>
      <c r="B123" s="106" t="s">
        <v>1718</v>
      </c>
      <c r="C123" s="105" t="s">
        <v>10</v>
      </c>
      <c r="D123" s="107">
        <v>233.45</v>
      </c>
      <c r="E123" s="128">
        <v>5352.87</v>
      </c>
      <c r="F123" s="156">
        <f t="shared" si="6"/>
        <v>1.617371727840508E-3</v>
      </c>
      <c r="G123" s="156">
        <f t="shared" si="7"/>
        <v>0.83440268685174723</v>
      </c>
      <c r="H123" s="157" t="str">
        <f t="shared" si="8"/>
        <v>B</v>
      </c>
    </row>
    <row r="124" spans="1:8" ht="27" x14ac:dyDescent="0.2">
      <c r="A124" s="183">
        <v>511</v>
      </c>
      <c r="B124" s="106" t="s">
        <v>1719</v>
      </c>
      <c r="C124" s="105" t="s">
        <v>1606</v>
      </c>
      <c r="D124" s="107">
        <v>200.76</v>
      </c>
      <c r="E124" s="128">
        <v>5278.52</v>
      </c>
      <c r="F124" s="156">
        <f t="shared" si="6"/>
        <v>1.5949068467645726E-3</v>
      </c>
      <c r="G124" s="156">
        <f t="shared" si="7"/>
        <v>0.83599759369851179</v>
      </c>
      <c r="H124" s="157" t="str">
        <f t="shared" si="8"/>
        <v>B</v>
      </c>
    </row>
    <row r="125" spans="1:8" ht="40.5" x14ac:dyDescent="0.2">
      <c r="A125" s="183">
        <v>4351</v>
      </c>
      <c r="B125" s="106" t="s">
        <v>1720</v>
      </c>
      <c r="C125" s="105" t="s">
        <v>1</v>
      </c>
      <c r="D125" s="107">
        <v>261.33</v>
      </c>
      <c r="E125" s="128">
        <v>5253.13</v>
      </c>
      <c r="F125" s="156">
        <f t="shared" si="6"/>
        <v>1.5872352485060924E-3</v>
      </c>
      <c r="G125" s="156">
        <f t="shared" si="7"/>
        <v>0.83758482894701791</v>
      </c>
      <c r="H125" s="157" t="str">
        <f t="shared" si="8"/>
        <v>B</v>
      </c>
    </row>
    <row r="126" spans="1:8" x14ac:dyDescent="0.2">
      <c r="A126" s="183" t="s">
        <v>1721</v>
      </c>
      <c r="B126" s="106" t="s">
        <v>1722</v>
      </c>
      <c r="C126" s="105" t="s">
        <v>10</v>
      </c>
      <c r="D126" s="107">
        <v>12.93</v>
      </c>
      <c r="E126" s="128">
        <v>5207.3100000000004</v>
      </c>
      <c r="F126" s="156">
        <f t="shared" si="6"/>
        <v>1.5733907178954757E-3</v>
      </c>
      <c r="G126" s="156">
        <f t="shared" si="7"/>
        <v>0.83915821966491344</v>
      </c>
      <c r="H126" s="157" t="str">
        <f t="shared" si="8"/>
        <v>B</v>
      </c>
    </row>
    <row r="127" spans="1:8" x14ac:dyDescent="0.2">
      <c r="A127" s="183" t="s">
        <v>1723</v>
      </c>
      <c r="B127" s="106" t="s">
        <v>1724</v>
      </c>
      <c r="C127" s="105" t="s">
        <v>10</v>
      </c>
      <c r="D127" s="107">
        <v>153</v>
      </c>
      <c r="E127" s="128">
        <v>5199.3</v>
      </c>
      <c r="F127" s="156">
        <f t="shared" si="6"/>
        <v>1.5709704933168848E-3</v>
      </c>
      <c r="G127" s="156">
        <f t="shared" si="7"/>
        <v>0.84072919015823033</v>
      </c>
      <c r="H127" s="157" t="str">
        <f t="shared" si="8"/>
        <v>B</v>
      </c>
    </row>
    <row r="128" spans="1:8" x14ac:dyDescent="0.2">
      <c r="A128" s="183" t="s">
        <v>1725</v>
      </c>
      <c r="B128" s="106" t="s">
        <v>1726</v>
      </c>
      <c r="C128" s="105" t="s">
        <v>1</v>
      </c>
      <c r="D128" s="107">
        <v>7808.4</v>
      </c>
      <c r="E128" s="128">
        <v>5190.74</v>
      </c>
      <c r="F128" s="156">
        <f t="shared" si="6"/>
        <v>1.5683840860269047E-3</v>
      </c>
      <c r="G128" s="156">
        <f t="shared" si="7"/>
        <v>0.84229757424425722</v>
      </c>
      <c r="H128" s="157" t="str">
        <f t="shared" si="8"/>
        <v>B</v>
      </c>
    </row>
    <row r="129" spans="1:8" x14ac:dyDescent="0.2">
      <c r="A129" s="183">
        <v>9875</v>
      </c>
      <c r="B129" s="106" t="s">
        <v>1727</v>
      </c>
      <c r="C129" s="105" t="s">
        <v>10</v>
      </c>
      <c r="D129" s="107">
        <v>303.56</v>
      </c>
      <c r="E129" s="128">
        <v>5038.8900000000003</v>
      </c>
      <c r="F129" s="156">
        <f t="shared" si="6"/>
        <v>1.5225025501643525E-3</v>
      </c>
      <c r="G129" s="156">
        <f t="shared" si="7"/>
        <v>0.84382007679442161</v>
      </c>
      <c r="H129" s="157" t="str">
        <f t="shared" si="8"/>
        <v>B</v>
      </c>
    </row>
    <row r="130" spans="1:8" ht="27" x14ac:dyDescent="0.2">
      <c r="A130" s="183">
        <v>2432</v>
      </c>
      <c r="B130" s="106" t="s">
        <v>1728</v>
      </c>
      <c r="C130" s="105" t="s">
        <v>1</v>
      </c>
      <c r="D130" s="107">
        <v>180.02</v>
      </c>
      <c r="E130" s="128">
        <v>4944.0600000000004</v>
      </c>
      <c r="F130" s="156">
        <f t="shared" si="6"/>
        <v>1.4938496292170634E-3</v>
      </c>
      <c r="G130" s="156">
        <f t="shared" si="7"/>
        <v>0.84531392642363867</v>
      </c>
      <c r="H130" s="157" t="str">
        <f t="shared" si="8"/>
        <v>B</v>
      </c>
    </row>
    <row r="131" spans="1:8" ht="54" x14ac:dyDescent="0.2">
      <c r="A131" s="183">
        <v>183</v>
      </c>
      <c r="B131" s="106" t="s">
        <v>1729</v>
      </c>
      <c r="C131" s="105" t="s">
        <v>1730</v>
      </c>
      <c r="D131" s="107">
        <v>38</v>
      </c>
      <c r="E131" s="128">
        <v>4901.3999999999996</v>
      </c>
      <c r="F131" s="156">
        <f t="shared" si="6"/>
        <v>1.4809598938209717E-3</v>
      </c>
      <c r="G131" s="156">
        <f t="shared" si="7"/>
        <v>0.84679488631745969</v>
      </c>
      <c r="H131" s="157" t="str">
        <f t="shared" si="8"/>
        <v>B</v>
      </c>
    </row>
    <row r="132" spans="1:8" ht="27" x14ac:dyDescent="0.2">
      <c r="A132" s="183">
        <v>7334</v>
      </c>
      <c r="B132" s="106" t="s">
        <v>1731</v>
      </c>
      <c r="C132" s="105" t="s">
        <v>1606</v>
      </c>
      <c r="D132" s="107">
        <v>298.83999999999997</v>
      </c>
      <c r="E132" s="128">
        <v>4705.6000000000004</v>
      </c>
      <c r="F132" s="156">
        <f t="shared" si="6"/>
        <v>1.4217988485665249E-3</v>
      </c>
      <c r="G132" s="156">
        <f t="shared" si="7"/>
        <v>0.84821668516602622</v>
      </c>
      <c r="H132" s="157" t="str">
        <f t="shared" si="8"/>
        <v>B</v>
      </c>
    </row>
    <row r="133" spans="1:8" x14ac:dyDescent="0.2">
      <c r="A133" s="183" t="s">
        <v>1732</v>
      </c>
      <c r="B133" s="106" t="s">
        <v>1733</v>
      </c>
      <c r="C133" s="105" t="s">
        <v>1</v>
      </c>
      <c r="D133" s="107">
        <v>2</v>
      </c>
      <c r="E133" s="128">
        <v>4696.8999999999996</v>
      </c>
      <c r="F133" s="156">
        <f t="shared" si="6"/>
        <v>1.4191701402227368E-3</v>
      </c>
      <c r="G133" s="156">
        <f t="shared" si="7"/>
        <v>0.84963585530624897</v>
      </c>
      <c r="H133" s="157" t="str">
        <f t="shared" si="8"/>
        <v>B</v>
      </c>
    </row>
    <row r="134" spans="1:8" ht="40.5" x14ac:dyDescent="0.2">
      <c r="A134" s="183">
        <v>901090</v>
      </c>
      <c r="B134" s="106" t="s">
        <v>1734</v>
      </c>
      <c r="C134" s="105" t="s">
        <v>1</v>
      </c>
      <c r="D134" s="107">
        <v>1</v>
      </c>
      <c r="E134" s="128">
        <v>4613.67</v>
      </c>
      <c r="F134" s="156">
        <f t="shared" si="6"/>
        <v>1.3940221637338318E-3</v>
      </c>
      <c r="G134" s="156">
        <f t="shared" si="7"/>
        <v>0.85102987746998282</v>
      </c>
      <c r="H134" s="157" t="str">
        <f t="shared" si="8"/>
        <v>B</v>
      </c>
    </row>
    <row r="135" spans="1:8" ht="27" x14ac:dyDescent="0.2">
      <c r="A135" s="183">
        <v>4425</v>
      </c>
      <c r="B135" s="106" t="s">
        <v>1735</v>
      </c>
      <c r="C135" s="105" t="s">
        <v>10</v>
      </c>
      <c r="D135" s="107">
        <v>182.03</v>
      </c>
      <c r="E135" s="128">
        <v>4583.71</v>
      </c>
      <c r="F135" s="156">
        <f t="shared" si="6"/>
        <v>1.384969738218902E-3</v>
      </c>
      <c r="G135" s="156">
        <f t="shared" si="7"/>
        <v>0.85241484720820171</v>
      </c>
      <c r="H135" s="157" t="str">
        <f t="shared" si="8"/>
        <v>B</v>
      </c>
    </row>
    <row r="136" spans="1:8" x14ac:dyDescent="0.2">
      <c r="A136" s="183">
        <v>4969</v>
      </c>
      <c r="B136" s="106" t="s">
        <v>1736</v>
      </c>
      <c r="C136" s="105" t="s">
        <v>1574</v>
      </c>
      <c r="D136" s="107">
        <v>10.08</v>
      </c>
      <c r="E136" s="128">
        <v>4558.57</v>
      </c>
      <c r="F136" s="156">
        <f t="shared" si="6"/>
        <v>1.3773736775565077E-3</v>
      </c>
      <c r="G136" s="156">
        <f t="shared" si="7"/>
        <v>0.85379222088575824</v>
      </c>
      <c r="H136" s="157" t="str">
        <f t="shared" si="8"/>
        <v>B</v>
      </c>
    </row>
    <row r="137" spans="1:8" x14ac:dyDescent="0.2">
      <c r="A137" s="183">
        <v>900193</v>
      </c>
      <c r="B137" s="106" t="s">
        <v>1492</v>
      </c>
      <c r="C137" s="105" t="s">
        <v>10</v>
      </c>
      <c r="D137" s="107">
        <v>63.3</v>
      </c>
      <c r="E137" s="128">
        <v>4521.9799999999996</v>
      </c>
      <c r="F137" s="156">
        <f t="shared" si="6"/>
        <v>1.366317994993381E-3</v>
      </c>
      <c r="G137" s="156">
        <f t="shared" si="7"/>
        <v>0.85515853888075166</v>
      </c>
      <c r="H137" s="157" t="str">
        <f t="shared" si="8"/>
        <v>B</v>
      </c>
    </row>
    <row r="138" spans="1:8" ht="27" x14ac:dyDescent="0.2">
      <c r="A138" s="183">
        <v>7572</v>
      </c>
      <c r="B138" s="106" t="s">
        <v>1737</v>
      </c>
      <c r="C138" s="105" t="s">
        <v>1</v>
      </c>
      <c r="D138" s="107">
        <v>555.19000000000005</v>
      </c>
      <c r="E138" s="128">
        <v>4494.9399999999996</v>
      </c>
      <c r="F138" s="156">
        <f t="shared" si="6"/>
        <v>1.3581478486007343E-3</v>
      </c>
      <c r="G138" s="156">
        <f t="shared" si="7"/>
        <v>0.85651668672935244</v>
      </c>
      <c r="H138" s="157" t="str">
        <f t="shared" si="8"/>
        <v>B</v>
      </c>
    </row>
    <row r="139" spans="1:8" ht="27" x14ac:dyDescent="0.2">
      <c r="A139" s="183">
        <v>135</v>
      </c>
      <c r="B139" s="106" t="s">
        <v>1738</v>
      </c>
      <c r="C139" s="105" t="s">
        <v>19</v>
      </c>
      <c r="D139" s="107">
        <v>1135.6600000000001</v>
      </c>
      <c r="E139" s="128">
        <v>4281.8</v>
      </c>
      <c r="F139" s="156">
        <f t="shared" si="6"/>
        <v>1.2937475156817721E-3</v>
      </c>
      <c r="G139" s="156">
        <f t="shared" si="7"/>
        <v>0.85781043424503423</v>
      </c>
      <c r="H139" s="157" t="str">
        <f t="shared" si="8"/>
        <v>B</v>
      </c>
    </row>
    <row r="140" spans="1:8" ht="27" x14ac:dyDescent="0.2">
      <c r="A140" s="183">
        <v>9836</v>
      </c>
      <c r="B140" s="106" t="s">
        <v>1739</v>
      </c>
      <c r="C140" s="105" t="s">
        <v>10</v>
      </c>
      <c r="D140" s="107">
        <v>276.16000000000003</v>
      </c>
      <c r="E140" s="128">
        <v>4247.08</v>
      </c>
      <c r="F140" s="156">
        <f t="shared" si="6"/>
        <v>1.2832568543373675E-3</v>
      </c>
      <c r="G140" s="156">
        <f t="shared" si="7"/>
        <v>0.85909369109937161</v>
      </c>
      <c r="H140" s="157" t="str">
        <f t="shared" si="8"/>
        <v>B</v>
      </c>
    </row>
    <row r="141" spans="1:8" ht="40.5" x14ac:dyDescent="0.2">
      <c r="A141" s="183">
        <v>39430</v>
      </c>
      <c r="B141" s="106" t="s">
        <v>1740</v>
      </c>
      <c r="C141" s="105" t="s">
        <v>1</v>
      </c>
      <c r="D141" s="107">
        <v>1591.01</v>
      </c>
      <c r="E141" s="128">
        <v>4230.58</v>
      </c>
      <c r="F141" s="156">
        <f t="shared" si="6"/>
        <v>1.2782713729957006E-3</v>
      </c>
      <c r="G141" s="156">
        <f t="shared" si="7"/>
        <v>0.86037196247236736</v>
      </c>
      <c r="H141" s="157" t="str">
        <f t="shared" si="8"/>
        <v>B</v>
      </c>
    </row>
    <row r="142" spans="1:8" ht="27" x14ac:dyDescent="0.2">
      <c r="A142" s="183">
        <v>901095</v>
      </c>
      <c r="B142" s="106" t="s">
        <v>1741</v>
      </c>
      <c r="C142" s="105" t="s">
        <v>1</v>
      </c>
      <c r="D142" s="107">
        <v>1</v>
      </c>
      <c r="E142" s="128">
        <v>4196.95</v>
      </c>
      <c r="F142" s="156">
        <f t="shared" si="6"/>
        <v>1.2681100555702305E-3</v>
      </c>
      <c r="G142" s="156">
        <f t="shared" si="7"/>
        <v>0.86164007252793762</v>
      </c>
      <c r="H142" s="157" t="str">
        <f t="shared" si="8"/>
        <v>B</v>
      </c>
    </row>
    <row r="143" spans="1:8" ht="54" x14ac:dyDescent="0.2">
      <c r="A143" s="183">
        <v>39354</v>
      </c>
      <c r="B143" s="106" t="s">
        <v>1742</v>
      </c>
      <c r="C143" s="105" t="s">
        <v>1</v>
      </c>
      <c r="D143" s="107">
        <v>12</v>
      </c>
      <c r="E143" s="128">
        <v>4186.59</v>
      </c>
      <c r="F143" s="156">
        <f t="shared" si="6"/>
        <v>1.2649797775884325E-3</v>
      </c>
      <c r="G143" s="156">
        <f t="shared" si="7"/>
        <v>0.86290505230552605</v>
      </c>
      <c r="H143" s="157" t="str">
        <f t="shared" si="8"/>
        <v>B</v>
      </c>
    </row>
    <row r="144" spans="1:8" ht="27" x14ac:dyDescent="0.2">
      <c r="A144" s="183">
        <v>142</v>
      </c>
      <c r="B144" s="106" t="s">
        <v>1743</v>
      </c>
      <c r="C144" s="105" t="s">
        <v>1744</v>
      </c>
      <c r="D144" s="107">
        <v>105.53</v>
      </c>
      <c r="E144" s="128">
        <v>4157.67</v>
      </c>
      <c r="F144" s="156">
        <f t="shared" si="6"/>
        <v>1.25624158847322E-3</v>
      </c>
      <c r="G144" s="156">
        <f t="shared" si="7"/>
        <v>0.86416129389399932</v>
      </c>
      <c r="H144" s="157" t="str">
        <f t="shared" si="8"/>
        <v>B</v>
      </c>
    </row>
    <row r="145" spans="1:8" x14ac:dyDescent="0.2">
      <c r="A145" s="183" t="s">
        <v>1745</v>
      </c>
      <c r="B145" s="106" t="s">
        <v>1746</v>
      </c>
      <c r="C145" s="105" t="s">
        <v>10</v>
      </c>
      <c r="D145" s="107">
        <v>180</v>
      </c>
      <c r="E145" s="128">
        <v>4152.3</v>
      </c>
      <c r="F145" s="156">
        <f t="shared" si="6"/>
        <v>1.2546190409092957E-3</v>
      </c>
      <c r="G145" s="156">
        <f t="shared" si="7"/>
        <v>0.8654159129349086</v>
      </c>
      <c r="H145" s="157" t="str">
        <f t="shared" si="8"/>
        <v>B</v>
      </c>
    </row>
    <row r="146" spans="1:8" ht="27" x14ac:dyDescent="0.2">
      <c r="A146" s="183">
        <v>10931</v>
      </c>
      <c r="B146" s="106" t="s">
        <v>1747</v>
      </c>
      <c r="C146" s="105" t="s">
        <v>1574</v>
      </c>
      <c r="D146" s="107">
        <v>243.88</v>
      </c>
      <c r="E146" s="128">
        <v>4111.21</v>
      </c>
      <c r="F146" s="156">
        <f t="shared" si="6"/>
        <v>1.2422036816166233E-3</v>
      </c>
      <c r="G146" s="156">
        <f t="shared" si="7"/>
        <v>0.86665811661652525</v>
      </c>
      <c r="H146" s="157" t="str">
        <f t="shared" si="8"/>
        <v>B</v>
      </c>
    </row>
    <row r="147" spans="1:8" ht="27" x14ac:dyDescent="0.2">
      <c r="A147" s="183">
        <v>36178</v>
      </c>
      <c r="B147" s="106" t="s">
        <v>1748</v>
      </c>
      <c r="C147" s="105" t="s">
        <v>1</v>
      </c>
      <c r="D147" s="107">
        <v>293.75</v>
      </c>
      <c r="E147" s="128">
        <v>4092.03</v>
      </c>
      <c r="F147" s="156">
        <f t="shared" si="6"/>
        <v>1.2364084372449161E-3</v>
      </c>
      <c r="G147" s="156">
        <f t="shared" si="7"/>
        <v>0.86789452505377018</v>
      </c>
      <c r="H147" s="157" t="str">
        <f t="shared" si="8"/>
        <v>B</v>
      </c>
    </row>
    <row r="148" spans="1:8" ht="40.5" x14ac:dyDescent="0.2">
      <c r="A148" s="183">
        <v>3081</v>
      </c>
      <c r="B148" s="106" t="s">
        <v>1749</v>
      </c>
      <c r="C148" s="105" t="s">
        <v>16</v>
      </c>
      <c r="D148" s="107">
        <v>32</v>
      </c>
      <c r="E148" s="128">
        <v>4083.04</v>
      </c>
      <c r="F148" s="156">
        <f t="shared" si="6"/>
        <v>1.2336921052896685E-3</v>
      </c>
      <c r="G148" s="156">
        <f t="shared" si="7"/>
        <v>0.86912821715905986</v>
      </c>
      <c r="H148" s="157" t="str">
        <f t="shared" si="8"/>
        <v>B</v>
      </c>
    </row>
    <row r="149" spans="1:8" x14ac:dyDescent="0.2">
      <c r="A149" s="183" t="s">
        <v>1750</v>
      </c>
      <c r="B149" s="106" t="s">
        <v>1751</v>
      </c>
      <c r="C149" s="105" t="s">
        <v>1606</v>
      </c>
      <c r="D149" s="107">
        <v>71.400000000000006</v>
      </c>
      <c r="E149" s="128">
        <v>4053.32</v>
      </c>
      <c r="F149" s="156">
        <f t="shared" si="6"/>
        <v>1.2247121958669813E-3</v>
      </c>
      <c r="G149" s="156">
        <f t="shared" si="7"/>
        <v>0.87035292935492681</v>
      </c>
      <c r="H149" s="157" t="str">
        <f t="shared" si="8"/>
        <v>B</v>
      </c>
    </row>
    <row r="150" spans="1:8" ht="27" x14ac:dyDescent="0.2">
      <c r="A150" s="183">
        <v>20211</v>
      </c>
      <c r="B150" s="106" t="s">
        <v>1752</v>
      </c>
      <c r="C150" s="105" t="s">
        <v>10</v>
      </c>
      <c r="D150" s="107">
        <v>130.47</v>
      </c>
      <c r="E150" s="128">
        <v>3975.55</v>
      </c>
      <c r="F150" s="156">
        <f t="shared" si="6"/>
        <v>1.2012139604765913E-3</v>
      </c>
      <c r="G150" s="156">
        <f t="shared" si="7"/>
        <v>0.87155414331540337</v>
      </c>
      <c r="H150" s="157" t="str">
        <f t="shared" si="8"/>
        <v>B</v>
      </c>
    </row>
    <row r="151" spans="1:8" ht="27" x14ac:dyDescent="0.2">
      <c r="A151" s="183">
        <v>39017</v>
      </c>
      <c r="B151" s="106" t="s">
        <v>1753</v>
      </c>
      <c r="C151" s="105" t="s">
        <v>1</v>
      </c>
      <c r="D151" s="107">
        <v>18026.900000000001</v>
      </c>
      <c r="E151" s="128">
        <v>3934.92</v>
      </c>
      <c r="F151" s="156">
        <f t="shared" si="6"/>
        <v>1.1889375903607171E-3</v>
      </c>
      <c r="G151" s="156">
        <f t="shared" si="7"/>
        <v>0.87274308090576413</v>
      </c>
      <c r="H151" s="157" t="str">
        <f t="shared" si="8"/>
        <v>B</v>
      </c>
    </row>
    <row r="152" spans="1:8" x14ac:dyDescent="0.2">
      <c r="A152" s="183" t="s">
        <v>1754</v>
      </c>
      <c r="B152" s="106" t="s">
        <v>1755</v>
      </c>
      <c r="C152" s="105" t="s">
        <v>1</v>
      </c>
      <c r="D152" s="107">
        <v>1</v>
      </c>
      <c r="E152" s="128">
        <v>3912.87</v>
      </c>
      <c r="F152" s="156">
        <f t="shared" si="6"/>
        <v>1.182275174385944E-3</v>
      </c>
      <c r="G152" s="156">
        <f t="shared" si="7"/>
        <v>0.8739253560801501</v>
      </c>
      <c r="H152" s="157" t="str">
        <f t="shared" si="8"/>
        <v>B</v>
      </c>
    </row>
    <row r="153" spans="1:8" x14ac:dyDescent="0.2">
      <c r="A153" s="183">
        <v>901092</v>
      </c>
      <c r="B153" s="106" t="s">
        <v>1499</v>
      </c>
      <c r="C153" s="105" t="s">
        <v>10</v>
      </c>
      <c r="D153" s="107">
        <v>154</v>
      </c>
      <c r="E153" s="128">
        <v>3835.2</v>
      </c>
      <c r="F153" s="156">
        <f t="shared" si="6"/>
        <v>1.1588071540339885E-3</v>
      </c>
      <c r="G153" s="156">
        <f t="shared" si="7"/>
        <v>0.87508416323418403</v>
      </c>
      <c r="H153" s="157" t="str">
        <f t="shared" si="8"/>
        <v>B</v>
      </c>
    </row>
    <row r="154" spans="1:8" ht="27" x14ac:dyDescent="0.2">
      <c r="A154" s="183">
        <v>901096</v>
      </c>
      <c r="B154" s="106" t="s">
        <v>1756</v>
      </c>
      <c r="C154" s="105" t="s">
        <v>1</v>
      </c>
      <c r="D154" s="107">
        <v>1</v>
      </c>
      <c r="E154" s="128">
        <v>3819.91</v>
      </c>
      <c r="F154" s="156">
        <f t="shared" si="6"/>
        <v>1.154187274657377E-3</v>
      </c>
      <c r="G154" s="156">
        <f t="shared" si="7"/>
        <v>0.87623835050884136</v>
      </c>
      <c r="H154" s="157" t="str">
        <f t="shared" si="8"/>
        <v>B</v>
      </c>
    </row>
    <row r="155" spans="1:8" x14ac:dyDescent="0.2">
      <c r="A155" s="183" t="s">
        <v>1757</v>
      </c>
      <c r="B155" s="106" t="s">
        <v>1758</v>
      </c>
      <c r="C155" s="105" t="s">
        <v>10</v>
      </c>
      <c r="D155" s="107">
        <v>52.5</v>
      </c>
      <c r="E155" s="128">
        <v>3810.89</v>
      </c>
      <c r="F155" s="156">
        <f t="shared" si="6"/>
        <v>1.1514618781905991E-3</v>
      </c>
      <c r="G155" s="156">
        <f t="shared" si="7"/>
        <v>0.87738981238703195</v>
      </c>
      <c r="H155" s="157" t="str">
        <f t="shared" si="8"/>
        <v>B</v>
      </c>
    </row>
    <row r="156" spans="1:8" ht="27" x14ac:dyDescent="0.2">
      <c r="A156" s="183">
        <v>34557</v>
      </c>
      <c r="B156" s="106" t="s">
        <v>1759</v>
      </c>
      <c r="C156" s="105" t="s">
        <v>10</v>
      </c>
      <c r="D156" s="107">
        <v>1413.33</v>
      </c>
      <c r="E156" s="128">
        <v>3730.09</v>
      </c>
      <c r="F156" s="156">
        <f t="shared" si="6"/>
        <v>1.1270481271356489E-3</v>
      </c>
      <c r="G156" s="156">
        <f t="shared" si="7"/>
        <v>0.87851686051416755</v>
      </c>
      <c r="H156" s="157" t="str">
        <f t="shared" si="8"/>
        <v>B</v>
      </c>
    </row>
    <row r="157" spans="1:8" x14ac:dyDescent="0.2">
      <c r="A157" s="183">
        <v>34566</v>
      </c>
      <c r="B157" s="106" t="s">
        <v>1760</v>
      </c>
      <c r="C157" s="105" t="s">
        <v>1</v>
      </c>
      <c r="D157" s="107">
        <v>828.33</v>
      </c>
      <c r="E157" s="128">
        <v>3723.01</v>
      </c>
      <c r="F157" s="156">
        <f t="shared" si="6"/>
        <v>1.1249089024144973E-3</v>
      </c>
      <c r="G157" s="156">
        <f t="shared" si="7"/>
        <v>0.87964176941658201</v>
      </c>
      <c r="H157" s="157" t="str">
        <f t="shared" si="8"/>
        <v>B</v>
      </c>
    </row>
    <row r="158" spans="1:8" ht="27" x14ac:dyDescent="0.2">
      <c r="A158" s="183">
        <v>123</v>
      </c>
      <c r="B158" s="106" t="s">
        <v>1761</v>
      </c>
      <c r="C158" s="105" t="s">
        <v>1606</v>
      </c>
      <c r="D158" s="107">
        <v>452.77</v>
      </c>
      <c r="E158" s="128">
        <v>3719.63</v>
      </c>
      <c r="F158" s="156">
        <f t="shared" si="6"/>
        <v>1.1238876341154163E-3</v>
      </c>
      <c r="G158" s="156">
        <f t="shared" si="7"/>
        <v>0.88076565705069743</v>
      </c>
      <c r="H158" s="157" t="str">
        <f t="shared" si="8"/>
        <v>B</v>
      </c>
    </row>
    <row r="159" spans="1:8" x14ac:dyDescent="0.2">
      <c r="A159" s="183" t="s">
        <v>1762</v>
      </c>
      <c r="B159" s="106" t="s">
        <v>1763</v>
      </c>
      <c r="C159" s="105" t="s">
        <v>10</v>
      </c>
      <c r="D159" s="107">
        <v>3</v>
      </c>
      <c r="E159" s="128">
        <v>3683.97</v>
      </c>
      <c r="F159" s="156">
        <f t="shared" si="6"/>
        <v>1.1131129514097289E-3</v>
      </c>
      <c r="G159" s="156">
        <f t="shared" si="7"/>
        <v>0.88187877000210713</v>
      </c>
      <c r="H159" s="157" t="str">
        <f t="shared" si="8"/>
        <v>B</v>
      </c>
    </row>
    <row r="160" spans="1:8" x14ac:dyDescent="0.2">
      <c r="A160" s="183">
        <v>901094</v>
      </c>
      <c r="B160" s="106" t="s">
        <v>1764</v>
      </c>
      <c r="C160" s="105" t="s">
        <v>1</v>
      </c>
      <c r="D160" s="107">
        <v>2</v>
      </c>
      <c r="E160" s="128">
        <v>3671.09</v>
      </c>
      <c r="F160" s="156">
        <f t="shared" si="6"/>
        <v>1.1092212544593855E-3</v>
      </c>
      <c r="G160" s="156">
        <f t="shared" si="7"/>
        <v>0.88298799125656646</v>
      </c>
      <c r="H160" s="157" t="str">
        <f t="shared" si="8"/>
        <v>B</v>
      </c>
    </row>
    <row r="161" spans="1:8" x14ac:dyDescent="0.2">
      <c r="A161" s="183">
        <v>36791</v>
      </c>
      <c r="B161" s="106" t="s">
        <v>1765</v>
      </c>
      <c r="C161" s="105" t="s">
        <v>1</v>
      </c>
      <c r="D161" s="107">
        <v>34</v>
      </c>
      <c r="E161" s="128">
        <v>3560.66</v>
      </c>
      <c r="F161" s="156">
        <f t="shared" si="6"/>
        <v>1.0758547875163384E-3</v>
      </c>
      <c r="G161" s="156">
        <f t="shared" si="7"/>
        <v>0.88406384604408284</v>
      </c>
      <c r="H161" s="157" t="str">
        <f t="shared" si="8"/>
        <v>B</v>
      </c>
    </row>
    <row r="162" spans="1:8" x14ac:dyDescent="0.2">
      <c r="A162" s="183">
        <v>901070</v>
      </c>
      <c r="B162" s="106" t="s">
        <v>737</v>
      </c>
      <c r="C162" s="105" t="s">
        <v>1</v>
      </c>
      <c r="D162" s="107">
        <v>1</v>
      </c>
      <c r="E162" s="128">
        <v>3552.02</v>
      </c>
      <c r="F162" s="156">
        <f t="shared" si="6"/>
        <v>1.073244208195611E-3</v>
      </c>
      <c r="G162" s="156">
        <f t="shared" si="7"/>
        <v>0.88513709025227849</v>
      </c>
      <c r="H162" s="157" t="str">
        <f t="shared" si="8"/>
        <v>B</v>
      </c>
    </row>
    <row r="163" spans="1:8" ht="27" x14ac:dyDescent="0.2">
      <c r="A163" s="183">
        <v>39374</v>
      </c>
      <c r="B163" s="106" t="s">
        <v>1766</v>
      </c>
      <c r="C163" s="105" t="s">
        <v>1</v>
      </c>
      <c r="D163" s="107">
        <v>16</v>
      </c>
      <c r="E163" s="128">
        <v>3516.31</v>
      </c>
      <c r="F163" s="156">
        <f t="shared" si="6"/>
        <v>1.0624544179707067E-3</v>
      </c>
      <c r="G163" s="156">
        <f t="shared" si="7"/>
        <v>0.8861995446702492</v>
      </c>
      <c r="H163" s="157" t="str">
        <f t="shared" si="8"/>
        <v>B</v>
      </c>
    </row>
    <row r="164" spans="1:8" x14ac:dyDescent="0.2">
      <c r="A164" s="183">
        <v>20271</v>
      </c>
      <c r="B164" s="106" t="s">
        <v>1767</v>
      </c>
      <c r="C164" s="105" t="s">
        <v>1</v>
      </c>
      <c r="D164" s="107">
        <v>7</v>
      </c>
      <c r="E164" s="128">
        <v>3510.3</v>
      </c>
      <c r="F164" s="156">
        <f t="shared" si="6"/>
        <v>1.0606384941608026E-3</v>
      </c>
      <c r="G164" s="156">
        <f t="shared" si="7"/>
        <v>0.88726018316441002</v>
      </c>
      <c r="H164" s="157" t="str">
        <f t="shared" si="8"/>
        <v>B</v>
      </c>
    </row>
    <row r="165" spans="1:8" ht="27" x14ac:dyDescent="0.2">
      <c r="A165" s="183">
        <v>12041</v>
      </c>
      <c r="B165" s="106" t="s">
        <v>1768</v>
      </c>
      <c r="C165" s="105" t="s">
        <v>1</v>
      </c>
      <c r="D165" s="107">
        <v>6</v>
      </c>
      <c r="E165" s="128">
        <v>3464.36</v>
      </c>
      <c r="F165" s="156">
        <f t="shared" si="6"/>
        <v>1.0467577055040646E-3</v>
      </c>
      <c r="G165" s="156">
        <f t="shared" si="7"/>
        <v>0.88830694086991413</v>
      </c>
      <c r="H165" s="157" t="str">
        <f t="shared" si="8"/>
        <v>B</v>
      </c>
    </row>
    <row r="166" spans="1:8" ht="40.5" x14ac:dyDescent="0.2">
      <c r="A166" s="183">
        <v>3799</v>
      </c>
      <c r="B166" s="106" t="s">
        <v>1769</v>
      </c>
      <c r="C166" s="105" t="s">
        <v>1</v>
      </c>
      <c r="D166" s="107">
        <v>24.1</v>
      </c>
      <c r="E166" s="128">
        <v>3441.47</v>
      </c>
      <c r="F166" s="156">
        <f t="shared" si="6"/>
        <v>1.0398414832064431E-3</v>
      </c>
      <c r="G166" s="156">
        <f t="shared" si="7"/>
        <v>0.88934678235312059</v>
      </c>
      <c r="H166" s="157" t="str">
        <f t="shared" si="8"/>
        <v>B</v>
      </c>
    </row>
    <row r="167" spans="1:8" ht="40.5" x14ac:dyDescent="0.2">
      <c r="A167" s="183">
        <v>37527</v>
      </c>
      <c r="B167" s="106" t="s">
        <v>1770</v>
      </c>
      <c r="C167" s="105" t="s">
        <v>1</v>
      </c>
      <c r="D167" s="107">
        <v>6</v>
      </c>
      <c r="E167" s="128">
        <v>3436.56</v>
      </c>
      <c r="F167" s="156">
        <f t="shared" si="6"/>
        <v>1.0383579248193168E-3</v>
      </c>
      <c r="G167" s="156">
        <f t="shared" si="7"/>
        <v>0.89038514027793991</v>
      </c>
      <c r="H167" s="157" t="str">
        <f t="shared" si="8"/>
        <v>B</v>
      </c>
    </row>
    <row r="168" spans="1:8" x14ac:dyDescent="0.2">
      <c r="A168" s="183" t="s">
        <v>1771</v>
      </c>
      <c r="B168" s="106" t="s">
        <v>1772</v>
      </c>
      <c r="C168" s="105" t="s">
        <v>1</v>
      </c>
      <c r="D168" s="107">
        <v>2</v>
      </c>
      <c r="E168" s="128">
        <v>3415.19</v>
      </c>
      <c r="F168" s="156">
        <f t="shared" ref="F168:F231" si="9">E168/$F$14</f>
        <v>1.0319009711058972E-3</v>
      </c>
      <c r="G168" s="156">
        <f t="shared" ref="G168:G231" si="10">F168+G167</f>
        <v>0.89141704124904586</v>
      </c>
      <c r="H168" s="157" t="str">
        <f t="shared" ref="H168:H231" si="11">IF(G168&lt;=$K$17,"A",IF(G168&lt;=$K$18,"B","C"))</f>
        <v>B</v>
      </c>
    </row>
    <row r="169" spans="1:8" x14ac:dyDescent="0.2">
      <c r="A169" s="183">
        <v>40784</v>
      </c>
      <c r="B169" s="106" t="s">
        <v>1773</v>
      </c>
      <c r="C169" s="105" t="s">
        <v>10</v>
      </c>
      <c r="D169" s="107">
        <v>37.409999999999997</v>
      </c>
      <c r="E169" s="128">
        <v>3382.3</v>
      </c>
      <c r="F169" s="156">
        <f t="shared" si="9"/>
        <v>1.0219632449648412E-3</v>
      </c>
      <c r="G169" s="156">
        <f t="shared" si="10"/>
        <v>0.8924390044940107</v>
      </c>
      <c r="H169" s="157" t="str">
        <f t="shared" si="11"/>
        <v>B</v>
      </c>
    </row>
    <row r="170" spans="1:8" x14ac:dyDescent="0.2">
      <c r="A170" s="183">
        <v>901059</v>
      </c>
      <c r="B170" s="106" t="s">
        <v>1500</v>
      </c>
      <c r="C170" s="105" t="s">
        <v>1574</v>
      </c>
      <c r="D170" s="107">
        <v>5.38</v>
      </c>
      <c r="E170" s="128">
        <v>3309.53</v>
      </c>
      <c r="F170" s="156">
        <f t="shared" si="9"/>
        <v>9.9997576149616859E-4</v>
      </c>
      <c r="G170" s="156">
        <f t="shared" si="10"/>
        <v>0.89343898025550683</v>
      </c>
      <c r="H170" s="157" t="str">
        <f t="shared" si="11"/>
        <v>B</v>
      </c>
    </row>
    <row r="171" spans="1:8" ht="27" x14ac:dyDescent="0.2">
      <c r="A171" s="183">
        <v>35275</v>
      </c>
      <c r="B171" s="106" t="s">
        <v>1774</v>
      </c>
      <c r="C171" s="105" t="s">
        <v>10</v>
      </c>
      <c r="D171" s="107">
        <v>33.130000000000003</v>
      </c>
      <c r="E171" s="128">
        <v>3186.91</v>
      </c>
      <c r="F171" s="156">
        <f t="shared" si="9"/>
        <v>9.6292608136797509E-4</v>
      </c>
      <c r="G171" s="156">
        <f t="shared" si="10"/>
        <v>0.89440190633687477</v>
      </c>
      <c r="H171" s="157" t="str">
        <f t="shared" si="11"/>
        <v>B</v>
      </c>
    </row>
    <row r="172" spans="1:8" x14ac:dyDescent="0.2">
      <c r="A172" s="183">
        <v>9838</v>
      </c>
      <c r="B172" s="106" t="s">
        <v>1775</v>
      </c>
      <c r="C172" s="105" t="s">
        <v>10</v>
      </c>
      <c r="D172" s="107">
        <v>278.08999999999997</v>
      </c>
      <c r="E172" s="128">
        <v>3084.75</v>
      </c>
      <c r="F172" s="156">
        <f t="shared" si="9"/>
        <v>9.3205839810344858E-4</v>
      </c>
      <c r="G172" s="156">
        <f t="shared" si="10"/>
        <v>0.89533396473497817</v>
      </c>
      <c r="H172" s="157" t="str">
        <f t="shared" si="11"/>
        <v>B</v>
      </c>
    </row>
    <row r="173" spans="1:8" ht="40.5" x14ac:dyDescent="0.2">
      <c r="A173" s="183">
        <v>36155</v>
      </c>
      <c r="B173" s="106" t="s">
        <v>1776</v>
      </c>
      <c r="C173" s="105" t="s">
        <v>1574</v>
      </c>
      <c r="D173" s="107">
        <v>57.26</v>
      </c>
      <c r="E173" s="128">
        <v>3013.22</v>
      </c>
      <c r="F173" s="156">
        <f t="shared" si="9"/>
        <v>9.1044558111136168E-4</v>
      </c>
      <c r="G173" s="156">
        <f t="shared" si="10"/>
        <v>0.89624441031608948</v>
      </c>
      <c r="H173" s="157" t="str">
        <f t="shared" si="11"/>
        <v>B</v>
      </c>
    </row>
    <row r="174" spans="1:8" ht="27" x14ac:dyDescent="0.2">
      <c r="A174" s="183">
        <v>36204</v>
      </c>
      <c r="B174" s="106" t="s">
        <v>1777</v>
      </c>
      <c r="C174" s="105" t="s">
        <v>1</v>
      </c>
      <c r="D174" s="107">
        <v>16</v>
      </c>
      <c r="E174" s="128">
        <v>2949.25</v>
      </c>
      <c r="F174" s="156">
        <f t="shared" si="9"/>
        <v>8.9111702102491149E-4</v>
      </c>
      <c r="G174" s="156">
        <f t="shared" si="10"/>
        <v>0.89713552733711444</v>
      </c>
      <c r="H174" s="157" t="str">
        <f t="shared" si="11"/>
        <v>B</v>
      </c>
    </row>
    <row r="175" spans="1:8" x14ac:dyDescent="0.2">
      <c r="A175" s="183">
        <v>7311</v>
      </c>
      <c r="B175" s="106" t="s">
        <v>1778</v>
      </c>
      <c r="C175" s="105" t="s">
        <v>1606</v>
      </c>
      <c r="D175" s="107">
        <v>79.09</v>
      </c>
      <c r="E175" s="128">
        <v>2932.62</v>
      </c>
      <c r="F175" s="156">
        <f t="shared" si="9"/>
        <v>8.8609226013327993E-4</v>
      </c>
      <c r="G175" s="156">
        <f t="shared" si="10"/>
        <v>0.89802161959724769</v>
      </c>
      <c r="H175" s="157" t="str">
        <f t="shared" si="11"/>
        <v>B</v>
      </c>
    </row>
    <row r="176" spans="1:8" x14ac:dyDescent="0.2">
      <c r="A176" s="183" t="s">
        <v>1779</v>
      </c>
      <c r="B176" s="106" t="s">
        <v>1780</v>
      </c>
      <c r="C176" s="105" t="s">
        <v>1677</v>
      </c>
      <c r="D176" s="107">
        <v>16.88</v>
      </c>
      <c r="E176" s="128">
        <v>2930.82</v>
      </c>
      <c r="F176" s="156">
        <f t="shared" si="9"/>
        <v>8.8554838944146183E-4</v>
      </c>
      <c r="G176" s="156">
        <f t="shared" si="10"/>
        <v>0.89890716798668913</v>
      </c>
      <c r="H176" s="157" t="str">
        <f t="shared" si="11"/>
        <v>B</v>
      </c>
    </row>
    <row r="177" spans="1:8" x14ac:dyDescent="0.2">
      <c r="A177" s="183" t="s">
        <v>1781</v>
      </c>
      <c r="B177" s="106" t="s">
        <v>1782</v>
      </c>
      <c r="C177" s="105" t="s">
        <v>10</v>
      </c>
      <c r="D177" s="107">
        <v>180</v>
      </c>
      <c r="E177" s="128">
        <v>2859.28</v>
      </c>
      <c r="F177" s="156">
        <f t="shared" si="9"/>
        <v>8.6393255094553158E-4</v>
      </c>
      <c r="G177" s="156">
        <f t="shared" si="10"/>
        <v>0.89977110053763465</v>
      </c>
      <c r="H177" s="157" t="str">
        <f t="shared" si="11"/>
        <v>B</v>
      </c>
    </row>
    <row r="178" spans="1:8" x14ac:dyDescent="0.2">
      <c r="A178" s="183" t="s">
        <v>1783</v>
      </c>
      <c r="B178" s="106" t="s">
        <v>1784</v>
      </c>
      <c r="C178" s="105" t="s">
        <v>19</v>
      </c>
      <c r="D178" s="107">
        <v>19.64</v>
      </c>
      <c r="E178" s="128">
        <v>2857.16</v>
      </c>
      <c r="F178" s="156">
        <f t="shared" si="9"/>
        <v>8.6329199213072336E-4</v>
      </c>
      <c r="G178" s="156">
        <f t="shared" si="10"/>
        <v>0.9006343925297654</v>
      </c>
      <c r="H178" s="157" t="str">
        <f t="shared" si="11"/>
        <v>B</v>
      </c>
    </row>
    <row r="179" spans="1:8" x14ac:dyDescent="0.2">
      <c r="A179" s="183">
        <v>34357</v>
      </c>
      <c r="B179" s="106" t="s">
        <v>1785</v>
      </c>
      <c r="C179" s="105" t="s">
        <v>19</v>
      </c>
      <c r="D179" s="107">
        <v>568.42999999999995</v>
      </c>
      <c r="E179" s="128">
        <v>2848.13</v>
      </c>
      <c r="F179" s="156">
        <f t="shared" si="9"/>
        <v>8.6056357416010212E-4</v>
      </c>
      <c r="G179" s="156">
        <f t="shared" si="10"/>
        <v>0.90149495610392549</v>
      </c>
      <c r="H179" s="157" t="str">
        <f t="shared" si="11"/>
        <v>B</v>
      </c>
    </row>
    <row r="180" spans="1:8" ht="27" x14ac:dyDescent="0.2">
      <c r="A180" s="183">
        <v>39596</v>
      </c>
      <c r="B180" s="106" t="s">
        <v>1786</v>
      </c>
      <c r="C180" s="105" t="s">
        <v>1</v>
      </c>
      <c r="D180" s="107">
        <v>3</v>
      </c>
      <c r="E180" s="128">
        <v>2844.3</v>
      </c>
      <c r="F180" s="156">
        <f t="shared" si="9"/>
        <v>8.594063381880668E-4</v>
      </c>
      <c r="G180" s="156">
        <f t="shared" si="10"/>
        <v>0.90235436244211353</v>
      </c>
      <c r="H180" s="157" t="str">
        <f t="shared" si="11"/>
        <v>B</v>
      </c>
    </row>
    <row r="181" spans="1:8" ht="40.5" x14ac:dyDescent="0.2">
      <c r="A181" s="183">
        <v>4384</v>
      </c>
      <c r="B181" s="106" t="s">
        <v>1787</v>
      </c>
      <c r="C181" s="105" t="s">
        <v>1</v>
      </c>
      <c r="D181" s="107">
        <v>104.11</v>
      </c>
      <c r="E181" s="128">
        <v>2822.11</v>
      </c>
      <c r="F181" s="156">
        <f t="shared" si="9"/>
        <v>8.527016211594857E-4</v>
      </c>
      <c r="G181" s="156">
        <f t="shared" si="10"/>
        <v>0.903207064063273</v>
      </c>
      <c r="H181" s="157" t="str">
        <f t="shared" si="11"/>
        <v>B</v>
      </c>
    </row>
    <row r="182" spans="1:8" x14ac:dyDescent="0.2">
      <c r="A182" s="183">
        <v>587</v>
      </c>
      <c r="B182" s="106" t="s">
        <v>1788</v>
      </c>
      <c r="C182" s="105" t="s">
        <v>19</v>
      </c>
      <c r="D182" s="107">
        <v>84.61</v>
      </c>
      <c r="E182" s="128">
        <v>2816.48</v>
      </c>
      <c r="F182" s="156">
        <f t="shared" si="9"/>
        <v>8.5100051449563206E-4</v>
      </c>
      <c r="G182" s="156">
        <f t="shared" si="10"/>
        <v>0.90405806457776861</v>
      </c>
      <c r="H182" s="157" t="str">
        <f t="shared" si="11"/>
        <v>B</v>
      </c>
    </row>
    <row r="183" spans="1:8" x14ac:dyDescent="0.2">
      <c r="A183" s="183">
        <v>4221</v>
      </c>
      <c r="B183" s="106" t="s">
        <v>1789</v>
      </c>
      <c r="C183" s="105" t="s">
        <v>1606</v>
      </c>
      <c r="D183" s="107">
        <v>420.28</v>
      </c>
      <c r="E183" s="128">
        <v>2764.66</v>
      </c>
      <c r="F183" s="156">
        <f t="shared" si="9"/>
        <v>8.3534308157895453E-4</v>
      </c>
      <c r="G183" s="156">
        <f t="shared" si="10"/>
        <v>0.90489340765934756</v>
      </c>
      <c r="H183" s="157" t="str">
        <f t="shared" si="11"/>
        <v>B</v>
      </c>
    </row>
    <row r="184" spans="1:8" x14ac:dyDescent="0.2">
      <c r="A184" s="183">
        <v>901101</v>
      </c>
      <c r="B184" s="106" t="s">
        <v>1790</v>
      </c>
      <c r="C184" s="105" t="s">
        <v>1</v>
      </c>
      <c r="D184" s="107">
        <v>53</v>
      </c>
      <c r="E184" s="128">
        <v>2760.76</v>
      </c>
      <c r="F184" s="156">
        <f t="shared" si="9"/>
        <v>8.3416469508001522E-4</v>
      </c>
      <c r="G184" s="156">
        <f t="shared" si="10"/>
        <v>0.90572757235442758</v>
      </c>
      <c r="H184" s="157" t="str">
        <f t="shared" si="11"/>
        <v>B</v>
      </c>
    </row>
    <row r="185" spans="1:8" ht="27" x14ac:dyDescent="0.2">
      <c r="A185" s="183">
        <v>11190</v>
      </c>
      <c r="B185" s="106" t="s">
        <v>1791</v>
      </c>
      <c r="C185" s="105" t="s">
        <v>1</v>
      </c>
      <c r="D185" s="107">
        <v>26.21</v>
      </c>
      <c r="E185" s="128">
        <v>2743.18</v>
      </c>
      <c r="F185" s="156">
        <f t="shared" si="9"/>
        <v>8.2885289132325732E-4</v>
      </c>
      <c r="G185" s="156">
        <f t="shared" si="10"/>
        <v>0.90655642524575086</v>
      </c>
      <c r="H185" s="157" t="str">
        <f t="shared" si="11"/>
        <v>B</v>
      </c>
    </row>
    <row r="186" spans="1:8" ht="40.5" x14ac:dyDescent="0.2">
      <c r="A186" s="183">
        <v>901100</v>
      </c>
      <c r="B186" s="106" t="s">
        <v>1792</v>
      </c>
      <c r="C186" s="105" t="s">
        <v>1</v>
      </c>
      <c r="D186" s="107">
        <v>39</v>
      </c>
      <c r="E186" s="128">
        <v>2728.02</v>
      </c>
      <c r="F186" s="156">
        <f t="shared" si="9"/>
        <v>8.2427229149661062E-4</v>
      </c>
      <c r="G186" s="156">
        <f t="shared" si="10"/>
        <v>0.90738069753724748</v>
      </c>
      <c r="H186" s="157" t="str">
        <f t="shared" si="11"/>
        <v>B</v>
      </c>
    </row>
    <row r="187" spans="1:8" x14ac:dyDescent="0.2">
      <c r="A187" s="183" t="s">
        <v>1793</v>
      </c>
      <c r="B187" s="106" t="s">
        <v>1794</v>
      </c>
      <c r="C187" s="105" t="s">
        <v>1574</v>
      </c>
      <c r="D187" s="107">
        <v>16</v>
      </c>
      <c r="E187" s="128">
        <v>2598.2600000000002</v>
      </c>
      <c r="F187" s="156">
        <f t="shared" si="9"/>
        <v>7.85065257624205E-4</v>
      </c>
      <c r="G187" s="156">
        <f t="shared" si="10"/>
        <v>0.90816576279487171</v>
      </c>
      <c r="H187" s="157" t="str">
        <f t="shared" si="11"/>
        <v>B</v>
      </c>
    </row>
    <row r="188" spans="1:8" x14ac:dyDescent="0.2">
      <c r="A188" s="183" t="s">
        <v>1795</v>
      </c>
      <c r="B188" s="106" t="s">
        <v>1796</v>
      </c>
      <c r="C188" s="105" t="s">
        <v>1</v>
      </c>
      <c r="D188" s="107">
        <v>1</v>
      </c>
      <c r="E188" s="128">
        <v>2597.4</v>
      </c>
      <c r="F188" s="156">
        <f t="shared" si="9"/>
        <v>7.8480540829366967E-4</v>
      </c>
      <c r="G188" s="156">
        <f t="shared" si="10"/>
        <v>0.90895056820316533</v>
      </c>
      <c r="H188" s="157" t="str">
        <f t="shared" si="11"/>
        <v>B</v>
      </c>
    </row>
    <row r="189" spans="1:8" x14ac:dyDescent="0.2">
      <c r="A189" s="183" t="s">
        <v>1797</v>
      </c>
      <c r="B189" s="106" t="s">
        <v>1798</v>
      </c>
      <c r="C189" s="105" t="s">
        <v>1705</v>
      </c>
      <c r="D189" s="107">
        <v>6</v>
      </c>
      <c r="E189" s="128">
        <v>2570.14</v>
      </c>
      <c r="F189" s="156">
        <f t="shared" si="9"/>
        <v>7.7656878881646717E-4</v>
      </c>
      <c r="G189" s="156">
        <f t="shared" si="10"/>
        <v>0.90972713699198182</v>
      </c>
      <c r="H189" s="157" t="str">
        <f t="shared" si="11"/>
        <v>B</v>
      </c>
    </row>
    <row r="190" spans="1:8" ht="27" x14ac:dyDescent="0.2">
      <c r="A190" s="183">
        <v>12042</v>
      </c>
      <c r="B190" s="106" t="s">
        <v>1799</v>
      </c>
      <c r="C190" s="105" t="s">
        <v>1</v>
      </c>
      <c r="D190" s="107">
        <v>3</v>
      </c>
      <c r="E190" s="128">
        <v>2541.7199999999998</v>
      </c>
      <c r="F190" s="156">
        <f t="shared" si="9"/>
        <v>7.6798167489342645E-4</v>
      </c>
      <c r="G190" s="156">
        <f t="shared" si="10"/>
        <v>0.91049511866687527</v>
      </c>
      <c r="H190" s="157" t="str">
        <f t="shared" si="11"/>
        <v>B</v>
      </c>
    </row>
    <row r="191" spans="1:8" x14ac:dyDescent="0.2">
      <c r="A191" s="183" t="s">
        <v>1800</v>
      </c>
      <c r="B191" s="106" t="s">
        <v>1801</v>
      </c>
      <c r="C191" s="105" t="s">
        <v>10</v>
      </c>
      <c r="D191" s="107">
        <v>10</v>
      </c>
      <c r="E191" s="128">
        <v>2484.34</v>
      </c>
      <c r="F191" s="156">
        <f t="shared" si="9"/>
        <v>7.5064428583979949E-4</v>
      </c>
      <c r="G191" s="156">
        <f t="shared" si="10"/>
        <v>0.91124576295271509</v>
      </c>
      <c r="H191" s="157" t="str">
        <f t="shared" si="11"/>
        <v>B</v>
      </c>
    </row>
    <row r="192" spans="1:8" ht="27" x14ac:dyDescent="0.2">
      <c r="A192" s="183">
        <v>901103</v>
      </c>
      <c r="B192" s="106" t="s">
        <v>1802</v>
      </c>
      <c r="C192" s="105" t="s">
        <v>1</v>
      </c>
      <c r="D192" s="107">
        <v>2</v>
      </c>
      <c r="E192" s="128">
        <v>2480.4699999999998</v>
      </c>
      <c r="F192" s="156">
        <f t="shared" si="9"/>
        <v>7.4947496385239024E-4</v>
      </c>
      <c r="G192" s="156">
        <f t="shared" si="10"/>
        <v>0.91199523791656745</v>
      </c>
      <c r="H192" s="157" t="str">
        <f t="shared" si="11"/>
        <v>B</v>
      </c>
    </row>
    <row r="193" spans="1:8" ht="54" x14ac:dyDescent="0.2">
      <c r="A193" s="183">
        <v>3421</v>
      </c>
      <c r="B193" s="106" t="s">
        <v>1803</v>
      </c>
      <c r="C193" s="105" t="s">
        <v>1574</v>
      </c>
      <c r="D193" s="107">
        <v>2.31</v>
      </c>
      <c r="E193" s="128">
        <v>2470.7600000000002</v>
      </c>
      <c r="F193" s="156">
        <f t="shared" si="9"/>
        <v>7.4654108362041548E-4</v>
      </c>
      <c r="G193" s="156">
        <f t="shared" si="10"/>
        <v>0.91274177900018783</v>
      </c>
      <c r="H193" s="157" t="str">
        <f t="shared" si="11"/>
        <v>B</v>
      </c>
    </row>
    <row r="194" spans="1:8" ht="27" x14ac:dyDescent="0.2">
      <c r="A194" s="183">
        <v>40552</v>
      </c>
      <c r="B194" s="106" t="s">
        <v>1804</v>
      </c>
      <c r="C194" s="105" t="s">
        <v>1805</v>
      </c>
      <c r="D194" s="107">
        <v>43.58</v>
      </c>
      <c r="E194" s="128">
        <v>2461.11</v>
      </c>
      <c r="F194" s="156">
        <f t="shared" si="9"/>
        <v>7.4362533241150125E-4</v>
      </c>
      <c r="G194" s="156">
        <f t="shared" si="10"/>
        <v>0.91348540433259928</v>
      </c>
      <c r="H194" s="157" t="str">
        <f t="shared" si="11"/>
        <v>B</v>
      </c>
    </row>
    <row r="195" spans="1:8" x14ac:dyDescent="0.2">
      <c r="A195" s="183" t="s">
        <v>1806</v>
      </c>
      <c r="B195" s="106" t="s">
        <v>1807</v>
      </c>
      <c r="C195" s="105" t="s">
        <v>1</v>
      </c>
      <c r="D195" s="107">
        <v>40</v>
      </c>
      <c r="E195" s="128">
        <v>2460.62</v>
      </c>
      <c r="F195" s="156">
        <f t="shared" si="9"/>
        <v>7.4347727872317289E-4</v>
      </c>
      <c r="G195" s="156">
        <f t="shared" si="10"/>
        <v>0.91422888161132243</v>
      </c>
      <c r="H195" s="157" t="str">
        <f t="shared" si="11"/>
        <v>B</v>
      </c>
    </row>
    <row r="196" spans="1:8" ht="27" x14ac:dyDescent="0.2">
      <c r="A196" s="183">
        <v>4734</v>
      </c>
      <c r="B196" s="106" t="s">
        <v>1808</v>
      </c>
      <c r="C196" s="105" t="s">
        <v>1575</v>
      </c>
      <c r="D196" s="107">
        <v>3.75</v>
      </c>
      <c r="E196" s="128">
        <v>2434.9</v>
      </c>
      <c r="F196" s="156">
        <f t="shared" si="9"/>
        <v>7.3570597083785945E-4</v>
      </c>
      <c r="G196" s="156">
        <f t="shared" si="10"/>
        <v>0.91496458758216026</v>
      </c>
      <c r="H196" s="157" t="str">
        <f t="shared" si="11"/>
        <v>B</v>
      </c>
    </row>
    <row r="197" spans="1:8" ht="27" x14ac:dyDescent="0.2">
      <c r="A197" s="183">
        <v>366</v>
      </c>
      <c r="B197" s="106" t="s">
        <v>1809</v>
      </c>
      <c r="C197" s="105" t="s">
        <v>1575</v>
      </c>
      <c r="D197" s="107">
        <v>25.04</v>
      </c>
      <c r="E197" s="128">
        <v>2422.3200000000002</v>
      </c>
      <c r="F197" s="156">
        <f t="shared" si="9"/>
        <v>7.3190491900281896E-4</v>
      </c>
      <c r="G197" s="156">
        <f t="shared" si="10"/>
        <v>0.91569649250116303</v>
      </c>
      <c r="H197" s="157" t="str">
        <f t="shared" si="11"/>
        <v>B</v>
      </c>
    </row>
    <row r="198" spans="1:8" ht="27" x14ac:dyDescent="0.2">
      <c r="A198" s="183">
        <v>36520</v>
      </c>
      <c r="B198" s="106" t="s">
        <v>1810</v>
      </c>
      <c r="C198" s="105" t="s">
        <v>1</v>
      </c>
      <c r="D198" s="107">
        <v>4</v>
      </c>
      <c r="E198" s="128">
        <v>2419.11</v>
      </c>
      <c r="F198" s="156">
        <f t="shared" si="9"/>
        <v>7.3093501626907641E-4</v>
      </c>
      <c r="G198" s="156">
        <f t="shared" si="10"/>
        <v>0.91642742751743211</v>
      </c>
      <c r="H198" s="157" t="str">
        <f t="shared" si="11"/>
        <v>B</v>
      </c>
    </row>
    <row r="199" spans="1:8" x14ac:dyDescent="0.2">
      <c r="A199" s="183">
        <v>901098</v>
      </c>
      <c r="B199" s="106" t="s">
        <v>1811</v>
      </c>
      <c r="C199" s="105" t="s">
        <v>1</v>
      </c>
      <c r="D199" s="107">
        <v>20</v>
      </c>
      <c r="E199" s="128">
        <v>2381.25</v>
      </c>
      <c r="F199" s="156">
        <f t="shared" si="9"/>
        <v>7.1949560271783355E-4</v>
      </c>
      <c r="G199" s="156">
        <f t="shared" si="10"/>
        <v>0.91714692312014989</v>
      </c>
      <c r="H199" s="157" t="str">
        <f t="shared" si="11"/>
        <v>B</v>
      </c>
    </row>
    <row r="200" spans="1:8" ht="40.5" x14ac:dyDescent="0.2">
      <c r="A200" s="183">
        <v>13390</v>
      </c>
      <c r="B200" s="106" t="s">
        <v>1812</v>
      </c>
      <c r="C200" s="105" t="s">
        <v>1</v>
      </c>
      <c r="D200" s="107">
        <v>16</v>
      </c>
      <c r="E200" s="128">
        <v>2366.4899999999998</v>
      </c>
      <c r="F200" s="156">
        <f t="shared" si="9"/>
        <v>7.150358630449242E-4</v>
      </c>
      <c r="G200" s="156">
        <f t="shared" si="10"/>
        <v>0.91786195898319478</v>
      </c>
      <c r="H200" s="157" t="str">
        <f t="shared" si="11"/>
        <v>B</v>
      </c>
    </row>
    <row r="201" spans="1:8" x14ac:dyDescent="0.2">
      <c r="A201" s="183" t="s">
        <v>1813</v>
      </c>
      <c r="B201" s="106" t="s">
        <v>1814</v>
      </c>
      <c r="C201" s="105" t="s">
        <v>1574</v>
      </c>
      <c r="D201" s="107">
        <v>24.89</v>
      </c>
      <c r="E201" s="128">
        <v>2331.5</v>
      </c>
      <c r="F201" s="156">
        <f t="shared" si="9"/>
        <v>7.0446362109674696E-4</v>
      </c>
      <c r="G201" s="156">
        <f t="shared" si="10"/>
        <v>0.91856642260429155</v>
      </c>
      <c r="H201" s="157" t="str">
        <f t="shared" si="11"/>
        <v>B</v>
      </c>
    </row>
    <row r="202" spans="1:8" x14ac:dyDescent="0.2">
      <c r="A202" s="183">
        <v>3324</v>
      </c>
      <c r="B202" s="106" t="s">
        <v>1815</v>
      </c>
      <c r="C202" s="105" t="s">
        <v>1574</v>
      </c>
      <c r="D202" s="107">
        <v>245.01</v>
      </c>
      <c r="E202" s="128">
        <v>2255.92</v>
      </c>
      <c r="F202" s="156">
        <f t="shared" si="9"/>
        <v>6.8162709504806932E-4</v>
      </c>
      <c r="G202" s="156">
        <f t="shared" si="10"/>
        <v>0.9192480496993396</v>
      </c>
      <c r="H202" s="157" t="str">
        <f t="shared" si="11"/>
        <v>B</v>
      </c>
    </row>
    <row r="203" spans="1:8" ht="27" x14ac:dyDescent="0.2">
      <c r="A203" s="183">
        <v>20204</v>
      </c>
      <c r="B203" s="106" t="s">
        <v>1816</v>
      </c>
      <c r="C203" s="105" t="s">
        <v>10</v>
      </c>
      <c r="D203" s="107">
        <v>30.93</v>
      </c>
      <c r="E203" s="128">
        <v>2250.2800000000002</v>
      </c>
      <c r="F203" s="156">
        <f t="shared" si="9"/>
        <v>6.7992296688037233E-4</v>
      </c>
      <c r="G203" s="156">
        <f t="shared" si="10"/>
        <v>0.91992797266621995</v>
      </c>
      <c r="H203" s="157" t="str">
        <f t="shared" si="11"/>
        <v>B</v>
      </c>
    </row>
    <row r="204" spans="1:8" x14ac:dyDescent="0.2">
      <c r="A204" s="183" t="s">
        <v>1817</v>
      </c>
      <c r="B204" s="106" t="s">
        <v>669</v>
      </c>
      <c r="C204" s="105" t="s">
        <v>1</v>
      </c>
      <c r="D204" s="107">
        <v>23</v>
      </c>
      <c r="E204" s="128">
        <v>2237.31</v>
      </c>
      <c r="F204" s="156">
        <f t="shared" si="9"/>
        <v>6.7600407639543773E-4</v>
      </c>
      <c r="G204" s="156">
        <f t="shared" si="10"/>
        <v>0.9206039767426154</v>
      </c>
      <c r="H204" s="157" t="str">
        <f t="shared" si="11"/>
        <v>B</v>
      </c>
    </row>
    <row r="205" spans="1:8" ht="27" x14ac:dyDescent="0.2">
      <c r="A205" s="183">
        <v>13415</v>
      </c>
      <c r="B205" s="106" t="s">
        <v>1818</v>
      </c>
      <c r="C205" s="105" t="s">
        <v>1</v>
      </c>
      <c r="D205" s="107">
        <v>41.66</v>
      </c>
      <c r="E205" s="128">
        <v>2232.27</v>
      </c>
      <c r="F205" s="156">
        <f t="shared" si="9"/>
        <v>6.7448123845834671E-4</v>
      </c>
      <c r="G205" s="156">
        <f t="shared" si="10"/>
        <v>0.92127845798107377</v>
      </c>
      <c r="H205" s="157" t="str">
        <f t="shared" si="11"/>
        <v>B</v>
      </c>
    </row>
    <row r="206" spans="1:8" x14ac:dyDescent="0.2">
      <c r="A206" s="183">
        <v>2442</v>
      </c>
      <c r="B206" s="106" t="s">
        <v>1819</v>
      </c>
      <c r="C206" s="105" t="s">
        <v>10</v>
      </c>
      <c r="D206" s="107">
        <v>198</v>
      </c>
      <c r="E206" s="128">
        <v>2219.92</v>
      </c>
      <c r="F206" s="156">
        <f t="shared" si="9"/>
        <v>6.7074968121170521E-4</v>
      </c>
      <c r="G206" s="156">
        <f t="shared" si="10"/>
        <v>0.9219492076622855</v>
      </c>
      <c r="H206" s="157" t="str">
        <f t="shared" si="11"/>
        <v>B</v>
      </c>
    </row>
    <row r="207" spans="1:8" x14ac:dyDescent="0.2">
      <c r="A207" s="183" t="s">
        <v>1820</v>
      </c>
      <c r="B207" s="106" t="s">
        <v>1821</v>
      </c>
      <c r="C207" s="105" t="s">
        <v>10</v>
      </c>
      <c r="D207" s="107">
        <v>376.38</v>
      </c>
      <c r="E207" s="128">
        <v>2218.23</v>
      </c>
      <c r="F207" s="156">
        <f t="shared" si="9"/>
        <v>6.702390470621647E-4</v>
      </c>
      <c r="G207" s="156">
        <f t="shared" si="10"/>
        <v>0.9226194467093477</v>
      </c>
      <c r="H207" s="157" t="str">
        <f t="shared" si="11"/>
        <v>B</v>
      </c>
    </row>
    <row r="208" spans="1:8" x14ac:dyDescent="0.2">
      <c r="A208" s="183">
        <v>3470</v>
      </c>
      <c r="B208" s="106" t="s">
        <v>1822</v>
      </c>
      <c r="C208" s="105" t="s">
        <v>1</v>
      </c>
      <c r="D208" s="107">
        <v>24</v>
      </c>
      <c r="E208" s="128">
        <v>2210.75</v>
      </c>
      <c r="F208" s="156">
        <f t="shared" si="9"/>
        <v>6.6797896218727577E-4</v>
      </c>
      <c r="G208" s="156">
        <f t="shared" si="10"/>
        <v>0.92328742567153499</v>
      </c>
      <c r="H208" s="157" t="str">
        <f t="shared" si="11"/>
        <v>B</v>
      </c>
    </row>
    <row r="209" spans="1:8" x14ac:dyDescent="0.2">
      <c r="A209" s="183" t="s">
        <v>1823</v>
      </c>
      <c r="B209" s="106" t="s">
        <v>1824</v>
      </c>
      <c r="C209" s="105" t="s">
        <v>1</v>
      </c>
      <c r="D209" s="107">
        <v>11</v>
      </c>
      <c r="E209" s="128">
        <v>2176.81</v>
      </c>
      <c r="F209" s="156">
        <f t="shared" si="9"/>
        <v>6.5772397814265913E-4</v>
      </c>
      <c r="G209" s="156">
        <f t="shared" si="10"/>
        <v>0.92394514964967767</v>
      </c>
      <c r="H209" s="157" t="str">
        <f t="shared" si="11"/>
        <v>B</v>
      </c>
    </row>
    <row r="210" spans="1:8" x14ac:dyDescent="0.2">
      <c r="A210" s="183">
        <v>37588</v>
      </c>
      <c r="B210" s="106" t="s">
        <v>1825</v>
      </c>
      <c r="C210" s="105" t="s">
        <v>1</v>
      </c>
      <c r="D210" s="107">
        <v>41</v>
      </c>
      <c r="E210" s="128">
        <v>2111.27</v>
      </c>
      <c r="F210" s="156">
        <f t="shared" si="9"/>
        <v>6.3792104195278961E-4</v>
      </c>
      <c r="G210" s="156">
        <f t="shared" si="10"/>
        <v>0.92458307069163048</v>
      </c>
      <c r="H210" s="157" t="str">
        <f t="shared" si="11"/>
        <v>B</v>
      </c>
    </row>
    <row r="211" spans="1:8" x14ac:dyDescent="0.2">
      <c r="A211" s="183">
        <v>34616</v>
      </c>
      <c r="B211" s="106" t="s">
        <v>1826</v>
      </c>
      <c r="C211" s="105" t="s">
        <v>1</v>
      </c>
      <c r="D211" s="107">
        <v>41</v>
      </c>
      <c r="E211" s="128">
        <v>2070.59</v>
      </c>
      <c r="F211" s="156">
        <f t="shared" si="9"/>
        <v>6.2562956431769831E-4</v>
      </c>
      <c r="G211" s="156">
        <f t="shared" si="10"/>
        <v>0.92520870025594815</v>
      </c>
      <c r="H211" s="157" t="str">
        <f t="shared" si="11"/>
        <v>B</v>
      </c>
    </row>
    <row r="212" spans="1:8" ht="40.5" x14ac:dyDescent="0.2">
      <c r="A212" s="183">
        <v>20017</v>
      </c>
      <c r="B212" s="106" t="s">
        <v>1827</v>
      </c>
      <c r="C212" s="105" t="s">
        <v>10</v>
      </c>
      <c r="D212" s="107">
        <v>440.56</v>
      </c>
      <c r="E212" s="128">
        <v>2063.19</v>
      </c>
      <c r="F212" s="156">
        <f t="shared" si="9"/>
        <v>6.2339365147355671E-4</v>
      </c>
      <c r="G212" s="156">
        <f t="shared" si="10"/>
        <v>0.92583209390742172</v>
      </c>
      <c r="H212" s="157" t="str">
        <f t="shared" si="11"/>
        <v>B</v>
      </c>
    </row>
    <row r="213" spans="1:8" x14ac:dyDescent="0.2">
      <c r="A213" s="183">
        <v>901061</v>
      </c>
      <c r="B213" s="106" t="s">
        <v>1828</v>
      </c>
      <c r="C213" s="105" t="s">
        <v>10</v>
      </c>
      <c r="D213" s="107">
        <v>14.44</v>
      </c>
      <c r="E213" s="128">
        <v>2058.81</v>
      </c>
      <c r="F213" s="156">
        <f t="shared" si="9"/>
        <v>6.220702327901324E-4</v>
      </c>
      <c r="G213" s="156">
        <f t="shared" si="10"/>
        <v>0.92645416414021187</v>
      </c>
      <c r="H213" s="157" t="str">
        <f t="shared" si="11"/>
        <v>B</v>
      </c>
    </row>
    <row r="214" spans="1:8" x14ac:dyDescent="0.2">
      <c r="A214" s="183" t="s">
        <v>1829</v>
      </c>
      <c r="B214" s="106" t="s">
        <v>1830</v>
      </c>
      <c r="C214" s="105" t="s">
        <v>1</v>
      </c>
      <c r="D214" s="107">
        <v>1</v>
      </c>
      <c r="E214" s="128">
        <v>2041.34</v>
      </c>
      <c r="F214" s="156">
        <f t="shared" si="9"/>
        <v>6.1679166557565232E-4</v>
      </c>
      <c r="G214" s="156">
        <f t="shared" si="10"/>
        <v>0.92707095580578747</v>
      </c>
      <c r="H214" s="157" t="str">
        <f t="shared" si="11"/>
        <v>B</v>
      </c>
    </row>
    <row r="215" spans="1:8" ht="27" x14ac:dyDescent="0.2">
      <c r="A215" s="183">
        <v>1743</v>
      </c>
      <c r="B215" s="106" t="s">
        <v>1831</v>
      </c>
      <c r="C215" s="105" t="s">
        <v>1</v>
      </c>
      <c r="D215" s="107">
        <v>10</v>
      </c>
      <c r="E215" s="128">
        <v>2014.94</v>
      </c>
      <c r="F215" s="156">
        <f t="shared" si="9"/>
        <v>6.0881489542898536E-4</v>
      </c>
      <c r="G215" s="156">
        <f t="shared" si="10"/>
        <v>0.92767977070121643</v>
      </c>
      <c r="H215" s="157" t="str">
        <f t="shared" si="11"/>
        <v>B</v>
      </c>
    </row>
    <row r="216" spans="1:8" ht="27" x14ac:dyDescent="0.2">
      <c r="A216" s="183">
        <v>20269</v>
      </c>
      <c r="B216" s="106" t="s">
        <v>1832</v>
      </c>
      <c r="C216" s="105" t="s">
        <v>1</v>
      </c>
      <c r="D216" s="107">
        <v>22</v>
      </c>
      <c r="E216" s="128">
        <v>1989.64</v>
      </c>
      <c r="F216" s="156">
        <f t="shared" si="9"/>
        <v>6.0117049070509618E-4</v>
      </c>
      <c r="G216" s="156">
        <f t="shared" si="10"/>
        <v>0.9282809411919215</v>
      </c>
      <c r="H216" s="157" t="str">
        <f t="shared" si="11"/>
        <v>B</v>
      </c>
    </row>
    <row r="217" spans="1:8" ht="27" x14ac:dyDescent="0.2">
      <c r="A217" s="183">
        <v>11758</v>
      </c>
      <c r="B217" s="106" t="s">
        <v>1833</v>
      </c>
      <c r="C217" s="105" t="s">
        <v>1</v>
      </c>
      <c r="D217" s="107">
        <v>27</v>
      </c>
      <c r="E217" s="128">
        <v>1955.6</v>
      </c>
      <c r="F217" s="156">
        <f t="shared" si="9"/>
        <v>5.9088529162204517E-4</v>
      </c>
      <c r="G217" s="156">
        <f t="shared" si="10"/>
        <v>0.92887182648354349</v>
      </c>
      <c r="H217" s="157" t="str">
        <f t="shared" si="11"/>
        <v>B</v>
      </c>
    </row>
    <row r="218" spans="1:8" ht="27" x14ac:dyDescent="0.2">
      <c r="A218" s="183">
        <v>39446</v>
      </c>
      <c r="B218" s="106" t="s">
        <v>1834</v>
      </c>
      <c r="C218" s="105" t="s">
        <v>1</v>
      </c>
      <c r="D218" s="107">
        <v>14</v>
      </c>
      <c r="E218" s="128">
        <v>1932.88</v>
      </c>
      <c r="F218" s="156">
        <f t="shared" si="9"/>
        <v>5.840204348897621E-4</v>
      </c>
      <c r="G218" s="156">
        <f t="shared" si="10"/>
        <v>0.9294558469184333</v>
      </c>
      <c r="H218" s="157" t="str">
        <f t="shared" si="11"/>
        <v>B</v>
      </c>
    </row>
    <row r="219" spans="1:8" ht="40.5" x14ac:dyDescent="0.2">
      <c r="A219" s="183">
        <v>43657</v>
      </c>
      <c r="B219" s="106" t="s">
        <v>1835</v>
      </c>
      <c r="C219" s="105" t="s">
        <v>10</v>
      </c>
      <c r="D219" s="107">
        <v>398.12</v>
      </c>
      <c r="E219" s="128">
        <v>1911.84</v>
      </c>
      <c r="F219" s="156">
        <f t="shared" si="9"/>
        <v>5.7766319080317595E-4</v>
      </c>
      <c r="G219" s="156">
        <f t="shared" si="10"/>
        <v>0.93003351010923652</v>
      </c>
      <c r="H219" s="157" t="str">
        <f t="shared" si="11"/>
        <v>B</v>
      </c>
    </row>
    <row r="220" spans="1:8" x14ac:dyDescent="0.2">
      <c r="A220" s="183" t="s">
        <v>1836</v>
      </c>
      <c r="B220" s="106" t="s">
        <v>1837</v>
      </c>
      <c r="C220" s="105" t="s">
        <v>1</v>
      </c>
      <c r="D220" s="107">
        <v>10</v>
      </c>
      <c r="E220" s="128">
        <v>1898.95</v>
      </c>
      <c r="F220" s="156">
        <f t="shared" si="9"/>
        <v>5.7376847234898891E-4</v>
      </c>
      <c r="G220" s="156">
        <f t="shared" si="10"/>
        <v>0.93060727858158554</v>
      </c>
      <c r="H220" s="157" t="str">
        <f t="shared" si="11"/>
        <v>B</v>
      </c>
    </row>
    <row r="221" spans="1:8" x14ac:dyDescent="0.2">
      <c r="A221" s="183">
        <v>901089</v>
      </c>
      <c r="B221" s="106" t="s">
        <v>1838</v>
      </c>
      <c r="C221" s="105" t="s">
        <v>1</v>
      </c>
      <c r="D221" s="107">
        <v>2</v>
      </c>
      <c r="E221" s="128">
        <v>1894.88</v>
      </c>
      <c r="F221" s="156">
        <f t="shared" si="9"/>
        <v>5.7253872028471115E-4</v>
      </c>
      <c r="G221" s="156">
        <f t="shared" si="10"/>
        <v>0.93117981730187027</v>
      </c>
      <c r="H221" s="157" t="str">
        <f t="shared" si="11"/>
        <v>B</v>
      </c>
    </row>
    <row r="222" spans="1:8" x14ac:dyDescent="0.2">
      <c r="A222" s="183">
        <v>40304</v>
      </c>
      <c r="B222" s="106" t="s">
        <v>1839</v>
      </c>
      <c r="C222" s="105" t="s">
        <v>19</v>
      </c>
      <c r="D222" s="107">
        <v>65.61</v>
      </c>
      <c r="E222" s="128">
        <v>1894.29</v>
      </c>
      <c r="F222" s="156">
        <f t="shared" si="9"/>
        <v>5.7236045155794842E-4</v>
      </c>
      <c r="G222" s="156">
        <f t="shared" si="10"/>
        <v>0.93175217775342822</v>
      </c>
      <c r="H222" s="157" t="str">
        <f t="shared" si="11"/>
        <v>B</v>
      </c>
    </row>
    <row r="223" spans="1:8" x14ac:dyDescent="0.2">
      <c r="A223" s="183">
        <v>901104</v>
      </c>
      <c r="B223" s="106" t="s">
        <v>1840</v>
      </c>
      <c r="C223" s="105" t="s">
        <v>1</v>
      </c>
      <c r="D223" s="107">
        <v>2</v>
      </c>
      <c r="E223" s="128">
        <v>1885.16</v>
      </c>
      <c r="F223" s="156">
        <f t="shared" si="9"/>
        <v>5.6960181854889282E-4</v>
      </c>
      <c r="G223" s="156">
        <f t="shared" si="10"/>
        <v>0.93232177957197715</v>
      </c>
      <c r="H223" s="157" t="str">
        <f t="shared" si="11"/>
        <v>B</v>
      </c>
    </row>
    <row r="224" spans="1:8" x14ac:dyDescent="0.2">
      <c r="A224" s="183" t="s">
        <v>1841</v>
      </c>
      <c r="B224" s="106" t="s">
        <v>1842</v>
      </c>
      <c r="C224" s="105" t="s">
        <v>19</v>
      </c>
      <c r="D224" s="107">
        <v>94.31</v>
      </c>
      <c r="E224" s="128">
        <v>1862.08</v>
      </c>
      <c r="F224" s="156">
        <f t="shared" si="9"/>
        <v>5.6262818767824601E-4</v>
      </c>
      <c r="G224" s="156">
        <f t="shared" si="10"/>
        <v>0.93288440775965542</v>
      </c>
      <c r="H224" s="157" t="str">
        <f t="shared" si="11"/>
        <v>B</v>
      </c>
    </row>
    <row r="225" spans="1:8" ht="27" x14ac:dyDescent="0.2">
      <c r="A225" s="183">
        <v>11772</v>
      </c>
      <c r="B225" s="106" t="s">
        <v>1843</v>
      </c>
      <c r="C225" s="105" t="s">
        <v>1</v>
      </c>
      <c r="D225" s="107">
        <v>20</v>
      </c>
      <c r="E225" s="128">
        <v>1861.54</v>
      </c>
      <c r="F225" s="156">
        <f t="shared" si="9"/>
        <v>5.6246502647070058E-4</v>
      </c>
      <c r="G225" s="156">
        <f t="shared" si="10"/>
        <v>0.93344687278612615</v>
      </c>
      <c r="H225" s="157" t="str">
        <f t="shared" si="11"/>
        <v>B</v>
      </c>
    </row>
    <row r="226" spans="1:8" x14ac:dyDescent="0.2">
      <c r="A226" s="183">
        <v>901078</v>
      </c>
      <c r="B226" s="106" t="s">
        <v>1844</v>
      </c>
      <c r="C226" s="105" t="s">
        <v>1</v>
      </c>
      <c r="D226" s="107">
        <v>80</v>
      </c>
      <c r="E226" s="128">
        <v>1825.62</v>
      </c>
      <c r="F226" s="156">
        <f t="shared" si="9"/>
        <v>5.5161178466508391E-4</v>
      </c>
      <c r="G226" s="156">
        <f t="shared" si="10"/>
        <v>0.93399848457079127</v>
      </c>
      <c r="H226" s="157" t="str">
        <f t="shared" si="11"/>
        <v>B</v>
      </c>
    </row>
    <row r="227" spans="1:8" ht="27" x14ac:dyDescent="0.2">
      <c r="A227" s="183">
        <v>1747</v>
      </c>
      <c r="B227" s="106" t="s">
        <v>1845</v>
      </c>
      <c r="C227" s="105" t="s">
        <v>1</v>
      </c>
      <c r="D227" s="107">
        <v>8</v>
      </c>
      <c r="E227" s="128">
        <v>1772.2</v>
      </c>
      <c r="F227" s="156">
        <f t="shared" si="9"/>
        <v>5.3547091113345701E-4</v>
      </c>
      <c r="G227" s="156">
        <f t="shared" si="10"/>
        <v>0.93453395548192475</v>
      </c>
      <c r="H227" s="157" t="str">
        <f t="shared" si="11"/>
        <v>B</v>
      </c>
    </row>
    <row r="228" spans="1:8" x14ac:dyDescent="0.2">
      <c r="A228" s="183">
        <v>9871</v>
      </c>
      <c r="B228" s="106" t="s">
        <v>1846</v>
      </c>
      <c r="C228" s="105" t="s">
        <v>10</v>
      </c>
      <c r="D228" s="107">
        <v>38.96</v>
      </c>
      <c r="E228" s="128">
        <v>1762.77</v>
      </c>
      <c r="F228" s="156">
        <f t="shared" si="9"/>
        <v>5.3262163300909831E-4</v>
      </c>
      <c r="G228" s="156">
        <f t="shared" si="10"/>
        <v>0.93506657711493379</v>
      </c>
      <c r="H228" s="157" t="str">
        <f t="shared" si="11"/>
        <v>B</v>
      </c>
    </row>
    <row r="229" spans="1:8" ht="27" x14ac:dyDescent="0.2">
      <c r="A229" s="183">
        <v>36081</v>
      </c>
      <c r="B229" s="106" t="s">
        <v>1847</v>
      </c>
      <c r="C229" s="105" t="s">
        <v>1</v>
      </c>
      <c r="D229" s="107">
        <v>8</v>
      </c>
      <c r="E229" s="128">
        <v>1746.25</v>
      </c>
      <c r="F229" s="156">
        <f t="shared" si="9"/>
        <v>5.2763010865974457E-4</v>
      </c>
      <c r="G229" s="156">
        <f t="shared" si="10"/>
        <v>0.93559420722359354</v>
      </c>
      <c r="H229" s="157" t="str">
        <f t="shared" si="11"/>
        <v>B</v>
      </c>
    </row>
    <row r="230" spans="1:8" x14ac:dyDescent="0.2">
      <c r="A230" s="183">
        <v>901063</v>
      </c>
      <c r="B230" s="106" t="s">
        <v>1848</v>
      </c>
      <c r="C230" s="105" t="s">
        <v>1</v>
      </c>
      <c r="D230" s="107">
        <v>22</v>
      </c>
      <c r="E230" s="128">
        <v>1746.25</v>
      </c>
      <c r="F230" s="156">
        <f t="shared" si="9"/>
        <v>5.2763010865974457E-4</v>
      </c>
      <c r="G230" s="156">
        <f t="shared" si="10"/>
        <v>0.93612183733225329</v>
      </c>
      <c r="H230" s="157" t="str">
        <f t="shared" si="11"/>
        <v>B</v>
      </c>
    </row>
    <row r="231" spans="1:8" x14ac:dyDescent="0.2">
      <c r="A231" s="183">
        <v>2688</v>
      </c>
      <c r="B231" s="106" t="s">
        <v>1849</v>
      </c>
      <c r="C231" s="105" t="s">
        <v>10</v>
      </c>
      <c r="D231" s="107">
        <v>665.5</v>
      </c>
      <c r="E231" s="128">
        <v>1729.99</v>
      </c>
      <c r="F231" s="156">
        <f t="shared" si="9"/>
        <v>5.2271714341032009E-4</v>
      </c>
      <c r="G231" s="156">
        <f t="shared" si="10"/>
        <v>0.93664455447566364</v>
      </c>
      <c r="H231" s="157" t="str">
        <f t="shared" si="11"/>
        <v>B</v>
      </c>
    </row>
    <row r="232" spans="1:8" x14ac:dyDescent="0.2">
      <c r="A232" s="183">
        <v>38101</v>
      </c>
      <c r="B232" s="106" t="s">
        <v>1850</v>
      </c>
      <c r="C232" s="105" t="s">
        <v>1</v>
      </c>
      <c r="D232" s="107">
        <v>222.21</v>
      </c>
      <c r="E232" s="128">
        <v>1726.29</v>
      </c>
      <c r="F232" s="156">
        <f t="shared" ref="F232:F295" si="12">E232/$F$14</f>
        <v>5.215991869882493E-4</v>
      </c>
      <c r="G232" s="156">
        <f t="shared" ref="G232:G295" si="13">F232+G231</f>
        <v>0.93716615366265188</v>
      </c>
      <c r="H232" s="157" t="str">
        <f t="shared" ref="H232:H295" si="14">IF(G232&lt;=$K$17,"A",IF(G232&lt;=$K$18,"B","C"))</f>
        <v>B</v>
      </c>
    </row>
    <row r="233" spans="1:8" x14ac:dyDescent="0.2">
      <c r="A233" s="183" t="s">
        <v>1851</v>
      </c>
      <c r="B233" s="106" t="s">
        <v>1852</v>
      </c>
      <c r="C233" s="105" t="s">
        <v>10</v>
      </c>
      <c r="D233" s="107">
        <v>382.5</v>
      </c>
      <c r="E233" s="128">
        <v>1719.18</v>
      </c>
      <c r="F233" s="156">
        <f t="shared" si="12"/>
        <v>5.1945089775556745E-4</v>
      </c>
      <c r="G233" s="156">
        <f t="shared" si="13"/>
        <v>0.93768560456040739</v>
      </c>
      <c r="H233" s="157" t="str">
        <f t="shared" si="14"/>
        <v>B</v>
      </c>
    </row>
    <row r="234" spans="1:8" x14ac:dyDescent="0.2">
      <c r="A234" s="183" t="s">
        <v>1853</v>
      </c>
      <c r="B234" s="106" t="s">
        <v>1854</v>
      </c>
      <c r="C234" s="105" t="s">
        <v>10</v>
      </c>
      <c r="D234" s="107">
        <v>5</v>
      </c>
      <c r="E234" s="128">
        <v>1713.36</v>
      </c>
      <c r="F234" s="156">
        <f t="shared" si="12"/>
        <v>5.1769238251868853E-4</v>
      </c>
      <c r="G234" s="156">
        <f t="shared" si="13"/>
        <v>0.93820329694292603</v>
      </c>
      <c r="H234" s="157" t="str">
        <f t="shared" si="14"/>
        <v>B</v>
      </c>
    </row>
    <row r="235" spans="1:8" x14ac:dyDescent="0.2">
      <c r="A235" s="183">
        <v>5068</v>
      </c>
      <c r="B235" s="106" t="s">
        <v>1855</v>
      </c>
      <c r="C235" s="105" t="s">
        <v>19</v>
      </c>
      <c r="D235" s="107">
        <v>70.38</v>
      </c>
      <c r="E235" s="128">
        <v>1646.47</v>
      </c>
      <c r="F235" s="156">
        <f t="shared" si="12"/>
        <v>4.9748154330995543E-4</v>
      </c>
      <c r="G235" s="156">
        <f t="shared" si="13"/>
        <v>0.93870077848623601</v>
      </c>
      <c r="H235" s="157" t="str">
        <f t="shared" si="14"/>
        <v>B</v>
      </c>
    </row>
    <row r="236" spans="1:8" ht="27" x14ac:dyDescent="0.2">
      <c r="A236" s="183">
        <v>6021</v>
      </c>
      <c r="B236" s="106" t="s">
        <v>1856</v>
      </c>
      <c r="C236" s="105" t="s">
        <v>1</v>
      </c>
      <c r="D236" s="107">
        <v>29</v>
      </c>
      <c r="E236" s="128">
        <v>1627.71</v>
      </c>
      <c r="F236" s="156">
        <f t="shared" si="12"/>
        <v>4.918132020996723E-4</v>
      </c>
      <c r="G236" s="156">
        <f t="shared" si="13"/>
        <v>0.93919259168833569</v>
      </c>
      <c r="H236" s="157" t="str">
        <f t="shared" si="14"/>
        <v>B</v>
      </c>
    </row>
    <row r="237" spans="1:8" ht="27" x14ac:dyDescent="0.2">
      <c r="A237" s="183">
        <v>11712</v>
      </c>
      <c r="B237" s="106" t="s">
        <v>1857</v>
      </c>
      <c r="C237" s="105" t="s">
        <v>1</v>
      </c>
      <c r="D237" s="107">
        <v>31.09</v>
      </c>
      <c r="E237" s="128">
        <v>1613.2</v>
      </c>
      <c r="F237" s="156">
        <f t="shared" si="12"/>
        <v>4.8742900002284896E-4</v>
      </c>
      <c r="G237" s="156">
        <f t="shared" si="13"/>
        <v>0.93968002068835854</v>
      </c>
      <c r="H237" s="157" t="str">
        <f t="shared" si="14"/>
        <v>B</v>
      </c>
    </row>
    <row r="238" spans="1:8" x14ac:dyDescent="0.2">
      <c r="A238" s="183" t="s">
        <v>1858</v>
      </c>
      <c r="B238" s="106" t="s">
        <v>1859</v>
      </c>
      <c r="C238" s="105" t="s">
        <v>10</v>
      </c>
      <c r="D238" s="107">
        <v>207</v>
      </c>
      <c r="E238" s="128">
        <v>1612.26</v>
      </c>
      <c r="F238" s="156">
        <f t="shared" si="12"/>
        <v>4.8714497866156608E-4</v>
      </c>
      <c r="G238" s="156">
        <f t="shared" si="13"/>
        <v>0.94016716566702008</v>
      </c>
      <c r="H238" s="157" t="str">
        <f t="shared" si="14"/>
        <v>B</v>
      </c>
    </row>
    <row r="239" spans="1:8" x14ac:dyDescent="0.2">
      <c r="A239" s="183" t="s">
        <v>1860</v>
      </c>
      <c r="B239" s="106" t="s">
        <v>1861</v>
      </c>
      <c r="C239" s="105" t="s">
        <v>1</v>
      </c>
      <c r="D239" s="107">
        <v>4</v>
      </c>
      <c r="E239" s="128">
        <v>1577.18</v>
      </c>
      <c r="F239" s="156">
        <f t="shared" si="12"/>
        <v>4.7654554317879799E-4</v>
      </c>
      <c r="G239" s="156">
        <f t="shared" si="13"/>
        <v>0.94064371121019885</v>
      </c>
      <c r="H239" s="157" t="str">
        <f t="shared" si="14"/>
        <v>B</v>
      </c>
    </row>
    <row r="240" spans="1:8" ht="27" x14ac:dyDescent="0.2">
      <c r="A240" s="183">
        <v>21009</v>
      </c>
      <c r="B240" s="106" t="s">
        <v>1862</v>
      </c>
      <c r="C240" s="105" t="s">
        <v>10</v>
      </c>
      <c r="D240" s="107">
        <v>84.33</v>
      </c>
      <c r="E240" s="128">
        <v>1563.05</v>
      </c>
      <c r="F240" s="156">
        <f t="shared" si="12"/>
        <v>4.7227615824802502E-4</v>
      </c>
      <c r="G240" s="156">
        <f t="shared" si="13"/>
        <v>0.94111598736844693</v>
      </c>
      <c r="H240" s="157" t="str">
        <f t="shared" si="14"/>
        <v>B</v>
      </c>
    </row>
    <row r="241" spans="1:8" ht="27" x14ac:dyDescent="0.2">
      <c r="A241" s="183" t="s">
        <v>1863</v>
      </c>
      <c r="B241" s="106" t="s">
        <v>1864</v>
      </c>
      <c r="C241" s="105" t="s">
        <v>1575</v>
      </c>
      <c r="D241" s="107">
        <v>2.5</v>
      </c>
      <c r="E241" s="128">
        <v>1552.82</v>
      </c>
      <c r="F241" s="156">
        <f t="shared" si="12"/>
        <v>4.6918515981619159E-4</v>
      </c>
      <c r="G241" s="156">
        <f t="shared" si="13"/>
        <v>0.94158517252826313</v>
      </c>
      <c r="H241" s="157" t="str">
        <f t="shared" si="14"/>
        <v>B</v>
      </c>
    </row>
    <row r="242" spans="1:8" x14ac:dyDescent="0.2">
      <c r="A242" s="183">
        <v>901097</v>
      </c>
      <c r="B242" s="106" t="s">
        <v>1865</v>
      </c>
      <c r="C242" s="105" t="s">
        <v>1</v>
      </c>
      <c r="D242" s="107">
        <v>1</v>
      </c>
      <c r="E242" s="128">
        <v>1537.89</v>
      </c>
      <c r="F242" s="156">
        <f t="shared" si="12"/>
        <v>4.6467405457794393E-4</v>
      </c>
      <c r="G242" s="156">
        <f t="shared" si="13"/>
        <v>0.94204984658284108</v>
      </c>
      <c r="H242" s="157" t="str">
        <f t="shared" si="14"/>
        <v>B</v>
      </c>
    </row>
    <row r="243" spans="1:8" ht="27" x14ac:dyDescent="0.2">
      <c r="A243" s="183">
        <v>4302</v>
      </c>
      <c r="B243" s="106" t="s">
        <v>1866</v>
      </c>
      <c r="C243" s="105" t="s">
        <v>1</v>
      </c>
      <c r="D243" s="107">
        <v>361.75</v>
      </c>
      <c r="E243" s="128">
        <v>1536.21</v>
      </c>
      <c r="F243" s="156">
        <f t="shared" si="12"/>
        <v>4.6416644193224694E-4</v>
      </c>
      <c r="G243" s="156">
        <f t="shared" si="13"/>
        <v>0.94251401302477333</v>
      </c>
      <c r="H243" s="157" t="str">
        <f t="shared" si="14"/>
        <v>B</v>
      </c>
    </row>
    <row r="244" spans="1:8" x14ac:dyDescent="0.2">
      <c r="A244" s="183">
        <v>37595</v>
      </c>
      <c r="B244" s="106" t="s">
        <v>1867</v>
      </c>
      <c r="C244" s="105" t="s">
        <v>19</v>
      </c>
      <c r="D244" s="107">
        <v>573</v>
      </c>
      <c r="E244" s="128">
        <v>1500.89</v>
      </c>
      <c r="F244" s="156">
        <f t="shared" si="12"/>
        <v>4.534944903572364E-4</v>
      </c>
      <c r="G244" s="156">
        <f t="shared" si="13"/>
        <v>0.94296750751513059</v>
      </c>
      <c r="H244" s="157" t="str">
        <f t="shared" si="14"/>
        <v>B</v>
      </c>
    </row>
    <row r="245" spans="1:8" x14ac:dyDescent="0.2">
      <c r="A245" s="183" t="s">
        <v>1868</v>
      </c>
      <c r="B245" s="106" t="s">
        <v>1869</v>
      </c>
      <c r="C245" s="105" t="s">
        <v>1</v>
      </c>
      <c r="D245" s="107">
        <v>1</v>
      </c>
      <c r="E245" s="128">
        <v>1500.06</v>
      </c>
      <c r="F245" s="156">
        <f t="shared" si="12"/>
        <v>4.5324370553823128E-4</v>
      </c>
      <c r="G245" s="156">
        <f t="shared" si="13"/>
        <v>0.94342075122066882</v>
      </c>
      <c r="H245" s="157" t="str">
        <f t="shared" si="14"/>
        <v>B</v>
      </c>
    </row>
    <row r="246" spans="1:8" ht="27" x14ac:dyDescent="0.2">
      <c r="A246" s="183">
        <v>11795</v>
      </c>
      <c r="B246" s="106" t="s">
        <v>1870</v>
      </c>
      <c r="C246" s="105" t="s">
        <v>1574</v>
      </c>
      <c r="D246" s="107">
        <v>2.08</v>
      </c>
      <c r="E246" s="128">
        <v>1494.5</v>
      </c>
      <c r="F246" s="156">
        <f t="shared" si="12"/>
        <v>4.5156374940128174E-4</v>
      </c>
      <c r="G246" s="156">
        <f t="shared" si="13"/>
        <v>0.94387231497007007</v>
      </c>
      <c r="H246" s="157" t="str">
        <f t="shared" si="14"/>
        <v>B</v>
      </c>
    </row>
    <row r="247" spans="1:8" ht="27" x14ac:dyDescent="0.2">
      <c r="A247" s="183">
        <v>12001</v>
      </c>
      <c r="B247" s="106" t="s">
        <v>1871</v>
      </c>
      <c r="C247" s="105" t="s">
        <v>1</v>
      </c>
      <c r="D247" s="107">
        <v>220</v>
      </c>
      <c r="E247" s="128">
        <v>1484.31</v>
      </c>
      <c r="F247" s="156">
        <f t="shared" si="12"/>
        <v>4.4848483698482202E-4</v>
      </c>
      <c r="G247" s="156">
        <f t="shared" si="13"/>
        <v>0.94432079980705486</v>
      </c>
      <c r="H247" s="157" t="str">
        <f t="shared" si="14"/>
        <v>B</v>
      </c>
    </row>
    <row r="248" spans="1:8" x14ac:dyDescent="0.2">
      <c r="A248" s="183">
        <v>5061</v>
      </c>
      <c r="B248" s="106" t="s">
        <v>1872</v>
      </c>
      <c r="C248" s="105" t="s">
        <v>19</v>
      </c>
      <c r="D248" s="107">
        <v>63.72</v>
      </c>
      <c r="E248" s="128">
        <v>1465.57</v>
      </c>
      <c r="F248" s="156">
        <f t="shared" si="12"/>
        <v>4.4282253878222581E-4</v>
      </c>
      <c r="G248" s="156">
        <f t="shared" si="13"/>
        <v>0.94476362234583711</v>
      </c>
      <c r="H248" s="157" t="str">
        <f t="shared" si="14"/>
        <v>B</v>
      </c>
    </row>
    <row r="249" spans="1:8" x14ac:dyDescent="0.2">
      <c r="A249" s="183" t="s">
        <v>1873</v>
      </c>
      <c r="B249" s="106" t="s">
        <v>1874</v>
      </c>
      <c r="C249" s="105" t="s">
        <v>1</v>
      </c>
      <c r="D249" s="107">
        <v>28</v>
      </c>
      <c r="E249" s="128">
        <v>1458.24</v>
      </c>
      <c r="F249" s="156">
        <f t="shared" si="12"/>
        <v>4.4060777646498837E-4</v>
      </c>
      <c r="G249" s="156">
        <f t="shared" si="13"/>
        <v>0.94520423012230215</v>
      </c>
      <c r="H249" s="157" t="str">
        <f t="shared" si="14"/>
        <v>B</v>
      </c>
    </row>
    <row r="250" spans="1:8" x14ac:dyDescent="0.2">
      <c r="A250" s="183">
        <v>34544</v>
      </c>
      <c r="B250" s="106" t="s">
        <v>1875</v>
      </c>
      <c r="C250" s="105" t="s">
        <v>1</v>
      </c>
      <c r="D250" s="107">
        <v>1</v>
      </c>
      <c r="E250" s="128">
        <v>1458.19</v>
      </c>
      <c r="F250" s="156">
        <f t="shared" si="12"/>
        <v>4.4059266894577118E-4</v>
      </c>
      <c r="G250" s="156">
        <f t="shared" si="13"/>
        <v>0.94564482279124795</v>
      </c>
      <c r="H250" s="157" t="str">
        <f t="shared" si="14"/>
        <v>B</v>
      </c>
    </row>
    <row r="251" spans="1:8" ht="27" x14ac:dyDescent="0.2">
      <c r="A251" s="183">
        <v>1368</v>
      </c>
      <c r="B251" s="106" t="s">
        <v>1876</v>
      </c>
      <c r="C251" s="105" t="s">
        <v>1</v>
      </c>
      <c r="D251" s="107">
        <v>16.18</v>
      </c>
      <c r="E251" s="128">
        <v>1444.46</v>
      </c>
      <c r="F251" s="156">
        <f t="shared" si="12"/>
        <v>4.3644414416873568E-4</v>
      </c>
      <c r="G251" s="156">
        <f t="shared" si="13"/>
        <v>0.94608126693541672</v>
      </c>
      <c r="H251" s="157" t="str">
        <f t="shared" si="14"/>
        <v>B</v>
      </c>
    </row>
    <row r="252" spans="1:8" x14ac:dyDescent="0.2">
      <c r="A252" s="183" t="s">
        <v>1877</v>
      </c>
      <c r="B252" s="106" t="s">
        <v>1878</v>
      </c>
      <c r="C252" s="105" t="s">
        <v>1879</v>
      </c>
      <c r="D252" s="107">
        <v>24</v>
      </c>
      <c r="E252" s="128">
        <v>1436.13</v>
      </c>
      <c r="F252" s="156">
        <f t="shared" si="12"/>
        <v>4.3392723146715476E-4</v>
      </c>
      <c r="G252" s="156">
        <f t="shared" si="13"/>
        <v>0.9465151941668839</v>
      </c>
      <c r="H252" s="157" t="str">
        <f t="shared" si="14"/>
        <v>B</v>
      </c>
    </row>
    <row r="253" spans="1:8" x14ac:dyDescent="0.2">
      <c r="A253" s="183" t="s">
        <v>1880</v>
      </c>
      <c r="B253" s="106" t="s">
        <v>1881</v>
      </c>
      <c r="C253" s="105" t="s">
        <v>1</v>
      </c>
      <c r="D253" s="107">
        <v>1</v>
      </c>
      <c r="E253" s="128">
        <v>1394.01</v>
      </c>
      <c r="F253" s="156">
        <f t="shared" si="12"/>
        <v>4.2120065727860876E-4</v>
      </c>
      <c r="G253" s="156">
        <f t="shared" si="13"/>
        <v>0.94693639482416248</v>
      </c>
      <c r="H253" s="157" t="str">
        <f t="shared" si="14"/>
        <v>B</v>
      </c>
    </row>
    <row r="254" spans="1:8" ht="27" x14ac:dyDescent="0.2">
      <c r="A254" s="183">
        <v>43131</v>
      </c>
      <c r="B254" s="106" t="s">
        <v>1882</v>
      </c>
      <c r="C254" s="105" t="s">
        <v>19</v>
      </c>
      <c r="D254" s="107">
        <v>47.99</v>
      </c>
      <c r="E254" s="128">
        <v>1393.64</v>
      </c>
      <c r="F254" s="156">
        <f t="shared" si="12"/>
        <v>4.2108886163640168E-4</v>
      </c>
      <c r="G254" s="156">
        <f t="shared" si="13"/>
        <v>0.94735748368579886</v>
      </c>
      <c r="H254" s="157" t="str">
        <f t="shared" si="14"/>
        <v>B</v>
      </c>
    </row>
    <row r="255" spans="1:8" x14ac:dyDescent="0.2">
      <c r="A255" s="183">
        <v>6011</v>
      </c>
      <c r="B255" s="106" t="s">
        <v>1883</v>
      </c>
      <c r="C255" s="105" t="s">
        <v>1</v>
      </c>
      <c r="D255" s="107">
        <v>7</v>
      </c>
      <c r="E255" s="128">
        <v>1384.76</v>
      </c>
      <c r="F255" s="156">
        <f t="shared" si="12"/>
        <v>4.1840576622343187E-4</v>
      </c>
      <c r="G255" s="156">
        <f t="shared" si="13"/>
        <v>0.94777588945202229</v>
      </c>
      <c r="H255" s="157" t="str">
        <f t="shared" si="14"/>
        <v>B</v>
      </c>
    </row>
    <row r="256" spans="1:8" ht="27" x14ac:dyDescent="0.2">
      <c r="A256" s="183">
        <v>83</v>
      </c>
      <c r="B256" s="106" t="s">
        <v>1884</v>
      </c>
      <c r="C256" s="105" t="s">
        <v>1</v>
      </c>
      <c r="D256" s="107">
        <v>6</v>
      </c>
      <c r="E256" s="128">
        <v>1377.55</v>
      </c>
      <c r="F256" s="156">
        <f t="shared" si="12"/>
        <v>4.162272619523156E-4</v>
      </c>
      <c r="G256" s="156">
        <f t="shared" si="13"/>
        <v>0.94819211671397463</v>
      </c>
      <c r="H256" s="157" t="str">
        <f t="shared" si="14"/>
        <v>B</v>
      </c>
    </row>
    <row r="257" spans="1:8" ht="40.5" x14ac:dyDescent="0.2">
      <c r="A257" s="183">
        <v>10554</v>
      </c>
      <c r="B257" s="106" t="s">
        <v>1885</v>
      </c>
      <c r="C257" s="105" t="s">
        <v>1</v>
      </c>
      <c r="D257" s="107">
        <v>6</v>
      </c>
      <c r="E257" s="128">
        <v>1363.74</v>
      </c>
      <c r="F257" s="156">
        <f t="shared" si="12"/>
        <v>4.1205456514453259E-4</v>
      </c>
      <c r="G257" s="156">
        <f t="shared" si="13"/>
        <v>0.94860417127911911</v>
      </c>
      <c r="H257" s="157" t="str">
        <f t="shared" si="14"/>
        <v>B</v>
      </c>
    </row>
    <row r="258" spans="1:8" x14ac:dyDescent="0.2">
      <c r="A258" s="183">
        <v>10425</v>
      </c>
      <c r="B258" s="106" t="s">
        <v>1886</v>
      </c>
      <c r="C258" s="105" t="s">
        <v>1</v>
      </c>
      <c r="D258" s="107">
        <v>15.66</v>
      </c>
      <c r="E258" s="128">
        <v>1363.31</v>
      </c>
      <c r="F258" s="156">
        <f t="shared" si="12"/>
        <v>4.1192464047926493E-4</v>
      </c>
      <c r="G258" s="156">
        <f t="shared" si="13"/>
        <v>0.94901609591959835</v>
      </c>
      <c r="H258" s="157" t="str">
        <f t="shared" si="14"/>
        <v>B</v>
      </c>
    </row>
    <row r="259" spans="1:8" ht="27" x14ac:dyDescent="0.2">
      <c r="A259" s="183">
        <v>12623</v>
      </c>
      <c r="B259" s="106" t="s">
        <v>1887</v>
      </c>
      <c r="C259" s="105" t="s">
        <v>10</v>
      </c>
      <c r="D259" s="107">
        <v>29.92</v>
      </c>
      <c r="E259" s="128">
        <v>1359.04</v>
      </c>
      <c r="F259" s="156">
        <f t="shared" si="12"/>
        <v>4.1063445833811838E-4</v>
      </c>
      <c r="G259" s="156">
        <f t="shared" si="13"/>
        <v>0.94942673037793646</v>
      </c>
      <c r="H259" s="157" t="str">
        <f t="shared" si="14"/>
        <v>B</v>
      </c>
    </row>
    <row r="260" spans="1:8" x14ac:dyDescent="0.2">
      <c r="A260" s="183" t="s">
        <v>1888</v>
      </c>
      <c r="B260" s="106" t="s">
        <v>1889</v>
      </c>
      <c r="C260" s="105" t="s">
        <v>1</v>
      </c>
      <c r="D260" s="107">
        <v>28</v>
      </c>
      <c r="E260" s="128">
        <v>1354.05</v>
      </c>
      <c r="F260" s="156">
        <f t="shared" si="12"/>
        <v>4.0912672792024459E-4</v>
      </c>
      <c r="G260" s="156">
        <f t="shared" si="13"/>
        <v>0.94983585710585672</v>
      </c>
      <c r="H260" s="157" t="str">
        <f t="shared" si="14"/>
        <v>B</v>
      </c>
    </row>
    <row r="261" spans="1:8" x14ac:dyDescent="0.2">
      <c r="A261" s="183" t="s">
        <v>1890</v>
      </c>
      <c r="B261" s="106" t="s">
        <v>1891</v>
      </c>
      <c r="C261" s="105" t="s">
        <v>10</v>
      </c>
      <c r="D261" s="107">
        <v>21</v>
      </c>
      <c r="E261" s="128">
        <v>1325.58</v>
      </c>
      <c r="F261" s="156">
        <f t="shared" si="12"/>
        <v>4.0052450647798664E-4</v>
      </c>
      <c r="G261" s="156">
        <f t="shared" si="13"/>
        <v>0.9502363816123347</v>
      </c>
      <c r="H261" s="157" t="str">
        <f t="shared" si="14"/>
        <v>C</v>
      </c>
    </row>
    <row r="262" spans="1:8" x14ac:dyDescent="0.2">
      <c r="A262" s="183" t="s">
        <v>1892</v>
      </c>
      <c r="B262" s="106" t="s">
        <v>1893</v>
      </c>
      <c r="C262" s="105" t="s">
        <v>1</v>
      </c>
      <c r="D262" s="107">
        <v>6</v>
      </c>
      <c r="E262" s="128">
        <v>1309.68</v>
      </c>
      <c r="F262" s="156">
        <f t="shared" si="12"/>
        <v>3.9572031536692589E-4</v>
      </c>
      <c r="G262" s="156">
        <f t="shared" si="13"/>
        <v>0.95063210192770164</v>
      </c>
      <c r="H262" s="157" t="str">
        <f t="shared" si="14"/>
        <v>C</v>
      </c>
    </row>
    <row r="263" spans="1:8" x14ac:dyDescent="0.2">
      <c r="A263" s="183" t="s">
        <v>1894</v>
      </c>
      <c r="B263" s="106" t="s">
        <v>1895</v>
      </c>
      <c r="C263" s="105" t="s">
        <v>1</v>
      </c>
      <c r="D263" s="107">
        <v>1</v>
      </c>
      <c r="E263" s="128">
        <v>1302.74</v>
      </c>
      <c r="F263" s="156">
        <f t="shared" si="12"/>
        <v>3.9362339169958234E-4</v>
      </c>
      <c r="G263" s="156">
        <f t="shared" si="13"/>
        <v>0.95102572531940122</v>
      </c>
      <c r="H263" s="157" t="str">
        <f t="shared" si="14"/>
        <v>C</v>
      </c>
    </row>
    <row r="264" spans="1:8" x14ac:dyDescent="0.2">
      <c r="A264" s="183" t="s">
        <v>1896</v>
      </c>
      <c r="B264" s="106" t="s">
        <v>1897</v>
      </c>
      <c r="C264" s="105" t="s">
        <v>10</v>
      </c>
      <c r="D264" s="107">
        <v>170</v>
      </c>
      <c r="E264" s="128">
        <v>1300.46</v>
      </c>
      <c r="F264" s="156">
        <f t="shared" si="12"/>
        <v>3.9293448882327927E-4</v>
      </c>
      <c r="G264" s="156">
        <f t="shared" si="13"/>
        <v>0.95141865980822449</v>
      </c>
      <c r="H264" s="157" t="str">
        <f t="shared" si="14"/>
        <v>C</v>
      </c>
    </row>
    <row r="265" spans="1:8" x14ac:dyDescent="0.2">
      <c r="A265" s="183" t="s">
        <v>1898</v>
      </c>
      <c r="B265" s="106" t="s">
        <v>1899</v>
      </c>
      <c r="C265" s="105" t="s">
        <v>1</v>
      </c>
      <c r="D265" s="107">
        <v>3</v>
      </c>
      <c r="E265" s="128">
        <v>1250.1500000000001</v>
      </c>
      <c r="F265" s="156">
        <f t="shared" si="12"/>
        <v>3.7773330298696044E-4</v>
      </c>
      <c r="G265" s="156">
        <f t="shared" si="13"/>
        <v>0.95179639311121145</v>
      </c>
      <c r="H265" s="157" t="str">
        <f t="shared" si="14"/>
        <v>C</v>
      </c>
    </row>
    <row r="266" spans="1:8" ht="27" x14ac:dyDescent="0.2">
      <c r="A266" s="183">
        <v>3379</v>
      </c>
      <c r="B266" s="106" t="s">
        <v>1900</v>
      </c>
      <c r="C266" s="105" t="s">
        <v>1</v>
      </c>
      <c r="D266" s="107">
        <v>20.059999999999999</v>
      </c>
      <c r="E266" s="128">
        <v>1249.48</v>
      </c>
      <c r="F266" s="156">
        <f t="shared" si="12"/>
        <v>3.7753086222945033E-4</v>
      </c>
      <c r="G266" s="156">
        <f t="shared" si="13"/>
        <v>0.95217392397344092</v>
      </c>
      <c r="H266" s="157" t="str">
        <f t="shared" si="14"/>
        <v>C</v>
      </c>
    </row>
    <row r="267" spans="1:8" x14ac:dyDescent="0.2">
      <c r="A267" s="183" t="s">
        <v>1901</v>
      </c>
      <c r="B267" s="106" t="s">
        <v>1902</v>
      </c>
      <c r="C267" s="105" t="s">
        <v>1</v>
      </c>
      <c r="D267" s="107">
        <v>1</v>
      </c>
      <c r="E267" s="128">
        <v>1240.23</v>
      </c>
      <c r="F267" s="156">
        <f t="shared" si="12"/>
        <v>3.7473597117427344E-4</v>
      </c>
      <c r="G267" s="156">
        <f t="shared" si="13"/>
        <v>0.95254865994461524</v>
      </c>
      <c r="H267" s="157" t="str">
        <f t="shared" si="14"/>
        <v>C</v>
      </c>
    </row>
    <row r="268" spans="1:8" ht="54" x14ac:dyDescent="0.2">
      <c r="A268" s="183">
        <v>10885</v>
      </c>
      <c r="B268" s="106" t="s">
        <v>1903</v>
      </c>
      <c r="C268" s="105" t="s">
        <v>1</v>
      </c>
      <c r="D268" s="107">
        <v>3</v>
      </c>
      <c r="E268" s="128">
        <v>1239.8599999999999</v>
      </c>
      <c r="F268" s="156">
        <f t="shared" si="12"/>
        <v>3.7462417553206636E-4</v>
      </c>
      <c r="G268" s="156">
        <f t="shared" si="13"/>
        <v>0.95292328412014726</v>
      </c>
      <c r="H268" s="157" t="str">
        <f t="shared" si="14"/>
        <v>C</v>
      </c>
    </row>
    <row r="269" spans="1:8" ht="27" x14ac:dyDescent="0.2">
      <c r="A269" s="183">
        <v>36205</v>
      </c>
      <c r="B269" s="106" t="s">
        <v>1904</v>
      </c>
      <c r="C269" s="105" t="s">
        <v>1</v>
      </c>
      <c r="D269" s="107">
        <v>6</v>
      </c>
      <c r="E269" s="128">
        <v>1228.31</v>
      </c>
      <c r="F269" s="156">
        <f t="shared" si="12"/>
        <v>3.7113433859289956E-4</v>
      </c>
      <c r="G269" s="156">
        <f t="shared" si="13"/>
        <v>0.95329441845874019</v>
      </c>
      <c r="H269" s="157" t="str">
        <f t="shared" si="14"/>
        <v>C</v>
      </c>
    </row>
    <row r="270" spans="1:8" x14ac:dyDescent="0.2">
      <c r="A270" s="183">
        <v>857</v>
      </c>
      <c r="B270" s="106" t="s">
        <v>1905</v>
      </c>
      <c r="C270" s="105" t="s">
        <v>10</v>
      </c>
      <c r="D270" s="107">
        <v>68.25</v>
      </c>
      <c r="E270" s="128">
        <v>1210.0999999999999</v>
      </c>
      <c r="F270" s="156">
        <f t="shared" si="12"/>
        <v>3.6563218009400537E-4</v>
      </c>
      <c r="G270" s="156">
        <f t="shared" si="13"/>
        <v>0.95366005063883419</v>
      </c>
      <c r="H270" s="157" t="str">
        <f t="shared" si="14"/>
        <v>C</v>
      </c>
    </row>
    <row r="271" spans="1:8" x14ac:dyDescent="0.2">
      <c r="A271" s="183">
        <v>900791</v>
      </c>
      <c r="B271" s="106" t="s">
        <v>1906</v>
      </c>
      <c r="C271" s="105" t="s">
        <v>1</v>
      </c>
      <c r="D271" s="107">
        <v>2</v>
      </c>
      <c r="E271" s="128">
        <v>1196.08</v>
      </c>
      <c r="F271" s="156">
        <f t="shared" si="12"/>
        <v>3.6139603170551023E-4</v>
      </c>
      <c r="G271" s="156">
        <f t="shared" si="13"/>
        <v>0.95402144667053967</v>
      </c>
      <c r="H271" s="157" t="str">
        <f t="shared" si="14"/>
        <v>C</v>
      </c>
    </row>
    <row r="272" spans="1:8" x14ac:dyDescent="0.2">
      <c r="A272" s="183" t="s">
        <v>1907</v>
      </c>
      <c r="B272" s="106" t="s">
        <v>1908</v>
      </c>
      <c r="C272" s="105" t="s">
        <v>1</v>
      </c>
      <c r="D272" s="107">
        <v>1</v>
      </c>
      <c r="E272" s="128">
        <v>1194.08</v>
      </c>
      <c r="F272" s="156">
        <f t="shared" si="12"/>
        <v>3.6079173093682334E-4</v>
      </c>
      <c r="G272" s="156">
        <f t="shared" si="13"/>
        <v>0.95438223840147651</v>
      </c>
      <c r="H272" s="157" t="str">
        <f t="shared" si="14"/>
        <v>C</v>
      </c>
    </row>
    <row r="273" spans="1:8" x14ac:dyDescent="0.2">
      <c r="A273" s="183">
        <v>4222</v>
      </c>
      <c r="B273" s="106" t="s">
        <v>1909</v>
      </c>
      <c r="C273" s="105" t="s">
        <v>1606</v>
      </c>
      <c r="D273" s="107">
        <v>200.89</v>
      </c>
      <c r="E273" s="128">
        <v>1189.93</v>
      </c>
      <c r="F273" s="156">
        <f t="shared" si="12"/>
        <v>3.5953780684179807E-4</v>
      </c>
      <c r="G273" s="156">
        <f t="shared" si="13"/>
        <v>0.95474177620831835</v>
      </c>
      <c r="H273" s="157" t="str">
        <f t="shared" si="14"/>
        <v>C</v>
      </c>
    </row>
    <row r="274" spans="1:8" x14ac:dyDescent="0.2">
      <c r="A274" s="183" t="s">
        <v>1910</v>
      </c>
      <c r="B274" s="106" t="s">
        <v>1911</v>
      </c>
      <c r="C274" s="105" t="s">
        <v>1</v>
      </c>
      <c r="D274" s="107">
        <v>29</v>
      </c>
      <c r="E274" s="128">
        <v>1159.57</v>
      </c>
      <c r="F274" s="156">
        <f t="shared" si="12"/>
        <v>3.50364521173131E-4</v>
      </c>
      <c r="G274" s="156">
        <f t="shared" si="13"/>
        <v>0.95509214072949145</v>
      </c>
      <c r="H274" s="157" t="str">
        <f t="shared" si="14"/>
        <v>C</v>
      </c>
    </row>
    <row r="275" spans="1:8" x14ac:dyDescent="0.2">
      <c r="A275" s="183">
        <v>6299</v>
      </c>
      <c r="B275" s="106" t="s">
        <v>1912</v>
      </c>
      <c r="C275" s="105" t="s">
        <v>1</v>
      </c>
      <c r="D275" s="107">
        <v>9</v>
      </c>
      <c r="E275" s="128">
        <v>1149.97</v>
      </c>
      <c r="F275" s="156">
        <f t="shared" si="12"/>
        <v>3.474638774834339E-4</v>
      </c>
      <c r="G275" s="156">
        <f t="shared" si="13"/>
        <v>0.95543960460697486</v>
      </c>
      <c r="H275" s="157" t="str">
        <f t="shared" si="14"/>
        <v>C</v>
      </c>
    </row>
    <row r="276" spans="1:8" ht="27" x14ac:dyDescent="0.2">
      <c r="A276" s="183">
        <v>1340</v>
      </c>
      <c r="B276" s="106" t="s">
        <v>1913</v>
      </c>
      <c r="C276" s="105" t="s">
        <v>1574</v>
      </c>
      <c r="D276" s="107">
        <v>16</v>
      </c>
      <c r="E276" s="128">
        <v>1140.45</v>
      </c>
      <c r="F276" s="156">
        <f t="shared" si="12"/>
        <v>3.445874058244843E-4</v>
      </c>
      <c r="G276" s="156">
        <f t="shared" si="13"/>
        <v>0.95578419201279929</v>
      </c>
      <c r="H276" s="157" t="str">
        <f t="shared" si="14"/>
        <v>C</v>
      </c>
    </row>
    <row r="277" spans="1:8" x14ac:dyDescent="0.2">
      <c r="A277" s="183">
        <v>9873</v>
      </c>
      <c r="B277" s="106" t="s">
        <v>1914</v>
      </c>
      <c r="C277" s="105" t="s">
        <v>10</v>
      </c>
      <c r="D277" s="107">
        <v>41.75</v>
      </c>
      <c r="E277" s="128">
        <v>1140.02</v>
      </c>
      <c r="F277" s="156">
        <f t="shared" si="12"/>
        <v>3.4445748115921658E-4</v>
      </c>
      <c r="G277" s="156">
        <f t="shared" si="13"/>
        <v>0.95612864949395848</v>
      </c>
      <c r="H277" s="157" t="str">
        <f t="shared" si="14"/>
        <v>C</v>
      </c>
    </row>
    <row r="278" spans="1:8" ht="27" x14ac:dyDescent="0.2">
      <c r="A278" s="183">
        <v>20065</v>
      </c>
      <c r="B278" s="106" t="s">
        <v>1915</v>
      </c>
      <c r="C278" s="105" t="s">
        <v>10</v>
      </c>
      <c r="D278" s="107">
        <v>28.27</v>
      </c>
      <c r="E278" s="128">
        <v>1136.33</v>
      </c>
      <c r="F278" s="156">
        <f t="shared" si="12"/>
        <v>3.4334254624098924E-4</v>
      </c>
      <c r="G278" s="156">
        <f t="shared" si="13"/>
        <v>0.9564719920401995</v>
      </c>
      <c r="H278" s="157" t="str">
        <f t="shared" si="14"/>
        <v>C</v>
      </c>
    </row>
    <row r="279" spans="1:8" ht="27" x14ac:dyDescent="0.2">
      <c r="A279" s="183">
        <v>9839</v>
      </c>
      <c r="B279" s="106" t="s">
        <v>1916</v>
      </c>
      <c r="C279" s="105" t="s">
        <v>10</v>
      </c>
      <c r="D279" s="107">
        <v>47.3</v>
      </c>
      <c r="E279" s="128">
        <v>1134.8399999999999</v>
      </c>
      <c r="F279" s="156">
        <f t="shared" si="12"/>
        <v>3.4289234216831752E-4</v>
      </c>
      <c r="G279" s="156">
        <f t="shared" si="13"/>
        <v>0.95681488438236784</v>
      </c>
      <c r="H279" s="157" t="str">
        <f t="shared" si="14"/>
        <v>C</v>
      </c>
    </row>
    <row r="280" spans="1:8" ht="40.5" x14ac:dyDescent="0.2">
      <c r="A280" s="183">
        <v>901099</v>
      </c>
      <c r="B280" s="106" t="s">
        <v>1917</v>
      </c>
      <c r="C280" s="105" t="s">
        <v>1</v>
      </c>
      <c r="D280" s="107">
        <v>14</v>
      </c>
      <c r="E280" s="128">
        <v>1111.24</v>
      </c>
      <c r="F280" s="156">
        <f t="shared" si="12"/>
        <v>3.357615930978122E-4</v>
      </c>
      <c r="G280" s="156">
        <f t="shared" si="13"/>
        <v>0.95715064597546562</v>
      </c>
      <c r="H280" s="157" t="str">
        <f t="shared" si="14"/>
        <v>C</v>
      </c>
    </row>
    <row r="281" spans="1:8" x14ac:dyDescent="0.2">
      <c r="A281" s="183">
        <v>9868</v>
      </c>
      <c r="B281" s="106" t="s">
        <v>1918</v>
      </c>
      <c r="C281" s="105" t="s">
        <v>10</v>
      </c>
      <c r="D281" s="107">
        <v>247.46</v>
      </c>
      <c r="E281" s="128">
        <v>1104.8900000000001</v>
      </c>
      <c r="F281" s="156">
        <f t="shared" si="12"/>
        <v>3.3384293815723136E-4</v>
      </c>
      <c r="G281" s="156">
        <f t="shared" si="13"/>
        <v>0.95748448891362281</v>
      </c>
      <c r="H281" s="157" t="str">
        <f t="shared" si="14"/>
        <v>C</v>
      </c>
    </row>
    <row r="282" spans="1:8" ht="27" x14ac:dyDescent="0.2">
      <c r="A282" s="183">
        <v>6015</v>
      </c>
      <c r="B282" s="106" t="s">
        <v>1919</v>
      </c>
      <c r="C282" s="105" t="s">
        <v>1</v>
      </c>
      <c r="D282" s="107">
        <v>10</v>
      </c>
      <c r="E282" s="128">
        <v>1095.08</v>
      </c>
      <c r="F282" s="156">
        <f t="shared" si="12"/>
        <v>3.3087884288682208E-4</v>
      </c>
      <c r="G282" s="156">
        <f t="shared" si="13"/>
        <v>0.95781536775650966</v>
      </c>
      <c r="H282" s="157" t="str">
        <f t="shared" si="14"/>
        <v>C</v>
      </c>
    </row>
    <row r="283" spans="1:8" ht="27" x14ac:dyDescent="0.2">
      <c r="A283" s="183">
        <v>1872</v>
      </c>
      <c r="B283" s="106" t="s">
        <v>1920</v>
      </c>
      <c r="C283" s="105" t="s">
        <v>1</v>
      </c>
      <c r="D283" s="107">
        <v>418</v>
      </c>
      <c r="E283" s="128">
        <v>1090.75</v>
      </c>
      <c r="F283" s="156">
        <f t="shared" si="12"/>
        <v>3.2957053172261494E-4</v>
      </c>
      <c r="G283" s="156">
        <f t="shared" si="13"/>
        <v>0.95814493828823233</v>
      </c>
      <c r="H283" s="157" t="str">
        <f t="shared" si="14"/>
        <v>C</v>
      </c>
    </row>
    <row r="284" spans="1:8" x14ac:dyDescent="0.2">
      <c r="A284" s="183">
        <v>599</v>
      </c>
      <c r="B284" s="106" t="s">
        <v>1921</v>
      </c>
      <c r="C284" s="105" t="s">
        <v>1574</v>
      </c>
      <c r="D284" s="107">
        <v>2.36</v>
      </c>
      <c r="E284" s="128">
        <v>1075.74</v>
      </c>
      <c r="F284" s="156">
        <f t="shared" si="12"/>
        <v>3.2503525445361984E-4</v>
      </c>
      <c r="G284" s="156">
        <f t="shared" si="13"/>
        <v>0.95846997354268593</v>
      </c>
      <c r="H284" s="157" t="str">
        <f t="shared" si="14"/>
        <v>C</v>
      </c>
    </row>
    <row r="285" spans="1:8" x14ac:dyDescent="0.2">
      <c r="A285" s="183" t="s">
        <v>1922</v>
      </c>
      <c r="B285" s="106" t="s">
        <v>1923</v>
      </c>
      <c r="C285" s="105" t="s">
        <v>1</v>
      </c>
      <c r="D285" s="107">
        <v>2</v>
      </c>
      <c r="E285" s="128">
        <v>1069.46</v>
      </c>
      <c r="F285" s="156">
        <f t="shared" si="12"/>
        <v>3.23137750039943E-4</v>
      </c>
      <c r="G285" s="156">
        <f t="shared" si="13"/>
        <v>0.95879311129272582</v>
      </c>
      <c r="H285" s="157" t="str">
        <f t="shared" si="14"/>
        <v>C</v>
      </c>
    </row>
    <row r="286" spans="1:8" x14ac:dyDescent="0.2">
      <c r="A286" s="183">
        <v>38365</v>
      </c>
      <c r="B286" s="106" t="s">
        <v>1924</v>
      </c>
      <c r="C286" s="105" t="s">
        <v>1574</v>
      </c>
      <c r="D286" s="107">
        <v>450.33</v>
      </c>
      <c r="E286" s="128">
        <v>1067.8800000000001</v>
      </c>
      <c r="F286" s="156">
        <f t="shared" si="12"/>
        <v>3.2266035243268037E-4</v>
      </c>
      <c r="G286" s="156">
        <f t="shared" si="13"/>
        <v>0.95911577164515849</v>
      </c>
      <c r="H286" s="157" t="str">
        <f t="shared" si="14"/>
        <v>C</v>
      </c>
    </row>
    <row r="287" spans="1:8" ht="27" x14ac:dyDescent="0.2">
      <c r="A287" s="183">
        <v>4119</v>
      </c>
      <c r="B287" s="106" t="s">
        <v>1925</v>
      </c>
      <c r="C287" s="105" t="s">
        <v>10</v>
      </c>
      <c r="D287" s="107">
        <v>20</v>
      </c>
      <c r="E287" s="128">
        <v>1064.02</v>
      </c>
      <c r="F287" s="156">
        <f t="shared" si="12"/>
        <v>3.2149405194911463E-4</v>
      </c>
      <c r="G287" s="156">
        <f t="shared" si="13"/>
        <v>0.95943726569710763</v>
      </c>
      <c r="H287" s="157" t="str">
        <f t="shared" si="14"/>
        <v>C</v>
      </c>
    </row>
    <row r="288" spans="1:8" x14ac:dyDescent="0.2">
      <c r="A288" s="183">
        <v>901080</v>
      </c>
      <c r="B288" s="106" t="s">
        <v>1516</v>
      </c>
      <c r="C288" s="105" t="s">
        <v>1</v>
      </c>
      <c r="D288" s="107">
        <v>80</v>
      </c>
      <c r="E288" s="128">
        <v>1062.83</v>
      </c>
      <c r="F288" s="156">
        <f t="shared" si="12"/>
        <v>3.2113449299174589E-4</v>
      </c>
      <c r="G288" s="156">
        <f t="shared" si="13"/>
        <v>0.95975840019009939</v>
      </c>
      <c r="H288" s="157" t="str">
        <f t="shared" si="14"/>
        <v>C</v>
      </c>
    </row>
    <row r="289" spans="1:8" x14ac:dyDescent="0.2">
      <c r="A289" s="183" t="s">
        <v>1926</v>
      </c>
      <c r="B289" s="106" t="s">
        <v>1927</v>
      </c>
      <c r="C289" s="105" t="s">
        <v>1</v>
      </c>
      <c r="D289" s="107">
        <v>330</v>
      </c>
      <c r="E289" s="128">
        <v>1054.3</v>
      </c>
      <c r="F289" s="156">
        <f t="shared" si="12"/>
        <v>3.185571502132963E-4</v>
      </c>
      <c r="G289" s="156">
        <f t="shared" si="13"/>
        <v>0.96007695734031273</v>
      </c>
      <c r="H289" s="157" t="str">
        <f t="shared" si="14"/>
        <v>C</v>
      </c>
    </row>
    <row r="290" spans="1:8" x14ac:dyDescent="0.2">
      <c r="A290" s="183">
        <v>20083</v>
      </c>
      <c r="B290" s="106" t="s">
        <v>1928</v>
      </c>
      <c r="C290" s="105" t="s">
        <v>1</v>
      </c>
      <c r="D290" s="107">
        <v>15.86</v>
      </c>
      <c r="E290" s="128">
        <v>1028.93</v>
      </c>
      <c r="F290" s="156">
        <f t="shared" si="12"/>
        <v>3.1089159496250308E-4</v>
      </c>
      <c r="G290" s="156">
        <f t="shared" si="13"/>
        <v>0.96038784893527518</v>
      </c>
      <c r="H290" s="157" t="str">
        <f t="shared" si="14"/>
        <v>C</v>
      </c>
    </row>
    <row r="291" spans="1:8" x14ac:dyDescent="0.2">
      <c r="A291" s="183">
        <v>38637</v>
      </c>
      <c r="B291" s="106" t="s">
        <v>1929</v>
      </c>
      <c r="C291" s="105" t="s">
        <v>1</v>
      </c>
      <c r="D291" s="107">
        <v>5</v>
      </c>
      <c r="E291" s="128">
        <v>1028.75</v>
      </c>
      <c r="F291" s="156">
        <f t="shared" si="12"/>
        <v>3.1083720789332127E-4</v>
      </c>
      <c r="G291" s="156">
        <f t="shared" si="13"/>
        <v>0.96069868614316845</v>
      </c>
      <c r="H291" s="157" t="str">
        <f t="shared" si="14"/>
        <v>C</v>
      </c>
    </row>
    <row r="292" spans="1:8" x14ac:dyDescent="0.2">
      <c r="A292" s="183">
        <v>11703</v>
      </c>
      <c r="B292" s="106" t="s">
        <v>1930</v>
      </c>
      <c r="C292" s="105" t="s">
        <v>1</v>
      </c>
      <c r="D292" s="107">
        <v>18</v>
      </c>
      <c r="E292" s="128">
        <v>1022.98</v>
      </c>
      <c r="F292" s="156">
        <f t="shared" si="12"/>
        <v>3.0909380017565954E-4</v>
      </c>
      <c r="G292" s="156">
        <f t="shared" si="13"/>
        <v>0.96100777994334408</v>
      </c>
      <c r="H292" s="157" t="str">
        <f t="shared" si="14"/>
        <v>C</v>
      </c>
    </row>
    <row r="293" spans="1:8" x14ac:dyDescent="0.2">
      <c r="A293" s="183" t="s">
        <v>1931</v>
      </c>
      <c r="B293" s="106" t="s">
        <v>1932</v>
      </c>
      <c r="C293" s="105" t="s">
        <v>10</v>
      </c>
      <c r="D293" s="107">
        <v>280</v>
      </c>
      <c r="E293" s="128">
        <v>1016.79</v>
      </c>
      <c r="F293" s="156">
        <f t="shared" si="12"/>
        <v>3.072234892965736E-4</v>
      </c>
      <c r="G293" s="156">
        <f t="shared" si="13"/>
        <v>0.96131500343264065</v>
      </c>
      <c r="H293" s="157" t="str">
        <f t="shared" si="14"/>
        <v>C</v>
      </c>
    </row>
    <row r="294" spans="1:8" x14ac:dyDescent="0.2">
      <c r="A294" s="183" t="s">
        <v>1933</v>
      </c>
      <c r="B294" s="106" t="s">
        <v>1934</v>
      </c>
      <c r="C294" s="105" t="s">
        <v>1</v>
      </c>
      <c r="D294" s="107">
        <v>1</v>
      </c>
      <c r="E294" s="128">
        <v>1016.33</v>
      </c>
      <c r="F294" s="156">
        <f t="shared" si="12"/>
        <v>3.0708450011977562E-4</v>
      </c>
      <c r="G294" s="156">
        <f t="shared" si="13"/>
        <v>0.96162208793276038</v>
      </c>
      <c r="H294" s="157" t="str">
        <f t="shared" si="14"/>
        <v>C</v>
      </c>
    </row>
    <row r="295" spans="1:8" x14ac:dyDescent="0.2">
      <c r="A295" s="183">
        <v>43626</v>
      </c>
      <c r="B295" s="106" t="s">
        <v>1935</v>
      </c>
      <c r="C295" s="105" t="s">
        <v>19</v>
      </c>
      <c r="D295" s="107">
        <v>380.99</v>
      </c>
      <c r="E295" s="128">
        <v>1009.29</v>
      </c>
      <c r="F295" s="156">
        <f t="shared" si="12"/>
        <v>3.0495736141399776E-4</v>
      </c>
      <c r="G295" s="156">
        <f t="shared" si="13"/>
        <v>0.96192704529417439</v>
      </c>
      <c r="H295" s="157" t="str">
        <f t="shared" si="14"/>
        <v>C</v>
      </c>
    </row>
    <row r="296" spans="1:8" ht="27" x14ac:dyDescent="0.2">
      <c r="A296" s="183">
        <v>1577</v>
      </c>
      <c r="B296" s="106" t="s">
        <v>1936</v>
      </c>
      <c r="C296" s="105" t="s">
        <v>1</v>
      </c>
      <c r="D296" s="107">
        <v>340</v>
      </c>
      <c r="E296" s="128">
        <v>1008.65</v>
      </c>
      <c r="F296" s="156">
        <f t="shared" ref="F296:F359" si="15">E296/$F$14</f>
        <v>3.0476398516801796E-4</v>
      </c>
      <c r="G296" s="156">
        <f t="shared" ref="G296:G359" si="16">F296+G295</f>
        <v>0.96223180927934238</v>
      </c>
      <c r="H296" s="157" t="str">
        <f t="shared" ref="H296:H359" si="17">IF(G296&lt;=$K$17,"A",IF(G296&lt;=$K$18,"B","C"))</f>
        <v>C</v>
      </c>
    </row>
    <row r="297" spans="1:8" x14ac:dyDescent="0.2">
      <c r="A297" s="183" t="s">
        <v>1937</v>
      </c>
      <c r="B297" s="106" t="s">
        <v>1938</v>
      </c>
      <c r="C297" s="105" t="s">
        <v>10</v>
      </c>
      <c r="D297" s="107">
        <v>9</v>
      </c>
      <c r="E297" s="128">
        <v>997.09</v>
      </c>
      <c r="F297" s="156">
        <f t="shared" si="15"/>
        <v>3.0127112672500769E-4</v>
      </c>
      <c r="G297" s="156">
        <f t="shared" si="16"/>
        <v>0.96253308040606733</v>
      </c>
      <c r="H297" s="157" t="str">
        <f t="shared" si="17"/>
        <v>C</v>
      </c>
    </row>
    <row r="298" spans="1:8" ht="27" x14ac:dyDescent="0.2">
      <c r="A298" s="183">
        <v>38083</v>
      </c>
      <c r="B298" s="106" t="s">
        <v>1939</v>
      </c>
      <c r="C298" s="105" t="s">
        <v>1</v>
      </c>
      <c r="D298" s="107">
        <v>28</v>
      </c>
      <c r="E298" s="128">
        <v>994.02</v>
      </c>
      <c r="F298" s="156">
        <f t="shared" si="15"/>
        <v>3.0034352504507334E-4</v>
      </c>
      <c r="G298" s="156">
        <f t="shared" si="16"/>
        <v>0.96283342393111238</v>
      </c>
      <c r="H298" s="157" t="str">
        <f t="shared" si="17"/>
        <v>C</v>
      </c>
    </row>
    <row r="299" spans="1:8" x14ac:dyDescent="0.2">
      <c r="A299" s="183">
        <v>901065</v>
      </c>
      <c r="B299" s="106" t="s">
        <v>1940</v>
      </c>
      <c r="C299" s="105" t="s">
        <v>1</v>
      </c>
      <c r="D299" s="107">
        <v>4</v>
      </c>
      <c r="E299" s="128">
        <v>992.19</v>
      </c>
      <c r="F299" s="156">
        <f t="shared" si="15"/>
        <v>2.9979058984172481E-4</v>
      </c>
      <c r="G299" s="156">
        <f t="shared" si="16"/>
        <v>0.96313321452095413</v>
      </c>
      <c r="H299" s="157" t="str">
        <f t="shared" si="17"/>
        <v>C</v>
      </c>
    </row>
    <row r="300" spans="1:8" x14ac:dyDescent="0.2">
      <c r="A300" s="183">
        <v>901068</v>
      </c>
      <c r="B300" s="106" t="s">
        <v>1520</v>
      </c>
      <c r="C300" s="105" t="s">
        <v>1</v>
      </c>
      <c r="D300" s="107">
        <v>4</v>
      </c>
      <c r="E300" s="128">
        <v>992.19</v>
      </c>
      <c r="F300" s="156">
        <f t="shared" si="15"/>
        <v>2.9979058984172481E-4</v>
      </c>
      <c r="G300" s="156">
        <f t="shared" si="16"/>
        <v>0.96343300511079588</v>
      </c>
      <c r="H300" s="157" t="str">
        <f t="shared" si="17"/>
        <v>C</v>
      </c>
    </row>
    <row r="301" spans="1:8" ht="27" x14ac:dyDescent="0.2">
      <c r="A301" s="183">
        <v>11267</v>
      </c>
      <c r="B301" s="106" t="s">
        <v>1941</v>
      </c>
      <c r="C301" s="105" t="s">
        <v>1</v>
      </c>
      <c r="D301" s="107">
        <v>639.19000000000005</v>
      </c>
      <c r="E301" s="128">
        <v>989.35</v>
      </c>
      <c r="F301" s="156">
        <f t="shared" si="15"/>
        <v>2.9893248275018945E-4</v>
      </c>
      <c r="G301" s="156">
        <f t="shared" si="16"/>
        <v>0.96373193759354603</v>
      </c>
      <c r="H301" s="157" t="str">
        <f t="shared" si="17"/>
        <v>C</v>
      </c>
    </row>
    <row r="302" spans="1:8" x14ac:dyDescent="0.2">
      <c r="A302" s="183">
        <v>11684</v>
      </c>
      <c r="B302" s="106" t="s">
        <v>1942</v>
      </c>
      <c r="C302" s="105" t="s">
        <v>1</v>
      </c>
      <c r="D302" s="107">
        <v>24</v>
      </c>
      <c r="E302" s="128">
        <v>986.08</v>
      </c>
      <c r="F302" s="156">
        <f t="shared" si="15"/>
        <v>2.9794445099338637E-4</v>
      </c>
      <c r="G302" s="156">
        <f t="shared" si="16"/>
        <v>0.96402988204453943</v>
      </c>
      <c r="H302" s="157" t="str">
        <f t="shared" si="17"/>
        <v>C</v>
      </c>
    </row>
    <row r="303" spans="1:8" x14ac:dyDescent="0.2">
      <c r="A303" s="183">
        <v>296</v>
      </c>
      <c r="B303" s="106" t="s">
        <v>1943</v>
      </c>
      <c r="C303" s="105" t="s">
        <v>1</v>
      </c>
      <c r="D303" s="107">
        <v>418.31</v>
      </c>
      <c r="E303" s="128">
        <v>971.19</v>
      </c>
      <c r="F303" s="156">
        <f t="shared" si="15"/>
        <v>2.9344543177051244E-4</v>
      </c>
      <c r="G303" s="156">
        <f t="shared" si="16"/>
        <v>0.96432332747631</v>
      </c>
      <c r="H303" s="157" t="str">
        <f t="shared" si="17"/>
        <v>C</v>
      </c>
    </row>
    <row r="304" spans="1:8" x14ac:dyDescent="0.2">
      <c r="A304" s="183" t="s">
        <v>1944</v>
      </c>
      <c r="B304" s="106" t="s">
        <v>1945</v>
      </c>
      <c r="C304" s="105" t="s">
        <v>10</v>
      </c>
      <c r="D304" s="107">
        <v>28</v>
      </c>
      <c r="E304" s="128">
        <v>953.74</v>
      </c>
      <c r="F304" s="156">
        <f t="shared" si="15"/>
        <v>2.8817290756371928E-4</v>
      </c>
      <c r="G304" s="156">
        <f t="shared" si="16"/>
        <v>0.96461150038387367</v>
      </c>
      <c r="H304" s="157" t="str">
        <f t="shared" si="17"/>
        <v>C</v>
      </c>
    </row>
    <row r="305" spans="1:8" ht="27" x14ac:dyDescent="0.2">
      <c r="A305" s="183">
        <v>901071</v>
      </c>
      <c r="B305" s="106" t="s">
        <v>1946</v>
      </c>
      <c r="C305" s="105" t="s">
        <v>1</v>
      </c>
      <c r="D305" s="107">
        <v>4</v>
      </c>
      <c r="E305" s="128">
        <v>952.5</v>
      </c>
      <c r="F305" s="156">
        <f t="shared" si="15"/>
        <v>2.8779824108713341E-4</v>
      </c>
      <c r="G305" s="156">
        <f t="shared" si="16"/>
        <v>0.96489929862496082</v>
      </c>
      <c r="H305" s="157" t="str">
        <f t="shared" si="17"/>
        <v>C</v>
      </c>
    </row>
    <row r="306" spans="1:8" x14ac:dyDescent="0.2">
      <c r="A306" s="183" t="s">
        <v>1947</v>
      </c>
      <c r="B306" s="106" t="s">
        <v>1948</v>
      </c>
      <c r="C306" s="105" t="s">
        <v>1</v>
      </c>
      <c r="D306" s="107">
        <v>3</v>
      </c>
      <c r="E306" s="128">
        <v>949.08</v>
      </c>
      <c r="F306" s="156">
        <f t="shared" si="15"/>
        <v>2.8676488677267884E-4</v>
      </c>
      <c r="G306" s="156">
        <f t="shared" si="16"/>
        <v>0.96518606351173353</v>
      </c>
      <c r="H306" s="157" t="str">
        <f t="shared" si="17"/>
        <v>C</v>
      </c>
    </row>
    <row r="307" spans="1:8" x14ac:dyDescent="0.2">
      <c r="A307" s="183">
        <v>36215</v>
      </c>
      <c r="B307" s="106" t="s">
        <v>1949</v>
      </c>
      <c r="C307" s="105" t="s">
        <v>1</v>
      </c>
      <c r="D307" s="107">
        <v>1</v>
      </c>
      <c r="E307" s="128">
        <v>945.26</v>
      </c>
      <c r="F307" s="156">
        <f t="shared" si="15"/>
        <v>2.8561067230448682E-4</v>
      </c>
      <c r="G307" s="156">
        <f t="shared" si="16"/>
        <v>0.96547167418403801</v>
      </c>
      <c r="H307" s="157" t="str">
        <f t="shared" si="17"/>
        <v>C</v>
      </c>
    </row>
    <row r="308" spans="1:8" x14ac:dyDescent="0.2">
      <c r="A308" s="183" t="s">
        <v>1950</v>
      </c>
      <c r="B308" s="106" t="s">
        <v>1951</v>
      </c>
      <c r="C308" s="105" t="s">
        <v>1</v>
      </c>
      <c r="D308" s="107">
        <v>1</v>
      </c>
      <c r="E308" s="128">
        <v>942.81</v>
      </c>
      <c r="F308" s="156">
        <f t="shared" si="15"/>
        <v>2.848704038628454E-4</v>
      </c>
      <c r="G308" s="156">
        <f t="shared" si="16"/>
        <v>0.96575654458790083</v>
      </c>
      <c r="H308" s="157" t="str">
        <f t="shared" si="17"/>
        <v>C</v>
      </c>
    </row>
    <row r="309" spans="1:8" ht="27" x14ac:dyDescent="0.2">
      <c r="A309" s="183">
        <v>901091</v>
      </c>
      <c r="B309" s="106" t="s">
        <v>1952</v>
      </c>
      <c r="C309" s="105" t="s">
        <v>1</v>
      </c>
      <c r="D309" s="107">
        <v>4</v>
      </c>
      <c r="E309" s="128">
        <v>912.81</v>
      </c>
      <c r="F309" s="156">
        <f t="shared" si="15"/>
        <v>2.7580589233254196E-4</v>
      </c>
      <c r="G309" s="156">
        <f t="shared" si="16"/>
        <v>0.96603235048023339</v>
      </c>
      <c r="H309" s="157" t="str">
        <f t="shared" si="17"/>
        <v>C</v>
      </c>
    </row>
    <row r="310" spans="1:8" x14ac:dyDescent="0.2">
      <c r="A310" s="183">
        <v>11683</v>
      </c>
      <c r="B310" s="106" t="s">
        <v>1953</v>
      </c>
      <c r="C310" s="105" t="s">
        <v>1</v>
      </c>
      <c r="D310" s="107">
        <v>24</v>
      </c>
      <c r="E310" s="128">
        <v>901.06</v>
      </c>
      <c r="F310" s="156">
        <f t="shared" si="15"/>
        <v>2.7225562531650648E-4</v>
      </c>
      <c r="G310" s="156">
        <f t="shared" si="16"/>
        <v>0.96630460610554991</v>
      </c>
      <c r="H310" s="157" t="str">
        <f t="shared" si="17"/>
        <v>C</v>
      </c>
    </row>
    <row r="311" spans="1:8" x14ac:dyDescent="0.2">
      <c r="A311" s="183">
        <v>9835</v>
      </c>
      <c r="B311" s="106" t="s">
        <v>1954</v>
      </c>
      <c r="C311" s="105" t="s">
        <v>10</v>
      </c>
      <c r="D311" s="107">
        <v>133.06</v>
      </c>
      <c r="E311" s="128">
        <v>893.76</v>
      </c>
      <c r="F311" s="156">
        <f t="shared" si="15"/>
        <v>2.700499275107993E-4</v>
      </c>
      <c r="G311" s="156">
        <f t="shared" si="16"/>
        <v>0.9665746560330607</v>
      </c>
      <c r="H311" s="157" t="str">
        <f t="shared" si="17"/>
        <v>C</v>
      </c>
    </row>
    <row r="312" spans="1:8" x14ac:dyDescent="0.2">
      <c r="A312" s="183" t="s">
        <v>1955</v>
      </c>
      <c r="B312" s="106" t="s">
        <v>1956</v>
      </c>
      <c r="C312" s="105" t="s">
        <v>1</v>
      </c>
      <c r="D312" s="107">
        <v>3</v>
      </c>
      <c r="E312" s="128">
        <v>892.67</v>
      </c>
      <c r="F312" s="156">
        <f t="shared" si="15"/>
        <v>2.6972058359186492E-4</v>
      </c>
      <c r="G312" s="156">
        <f t="shared" si="16"/>
        <v>0.96684437661665257</v>
      </c>
      <c r="H312" s="157" t="str">
        <f t="shared" si="17"/>
        <v>C</v>
      </c>
    </row>
    <row r="313" spans="1:8" x14ac:dyDescent="0.2">
      <c r="A313" s="183">
        <v>4823</v>
      </c>
      <c r="B313" s="106" t="s">
        <v>1957</v>
      </c>
      <c r="C313" s="105" t="s">
        <v>19</v>
      </c>
      <c r="D313" s="107">
        <v>17.48</v>
      </c>
      <c r="E313" s="128">
        <v>885.98</v>
      </c>
      <c r="F313" s="156">
        <f t="shared" si="15"/>
        <v>2.6769919752060728E-4</v>
      </c>
      <c r="G313" s="156">
        <f t="shared" si="16"/>
        <v>0.96711207581417313</v>
      </c>
      <c r="H313" s="157" t="str">
        <f t="shared" si="17"/>
        <v>C</v>
      </c>
    </row>
    <row r="314" spans="1:8" x14ac:dyDescent="0.2">
      <c r="A314" s="183" t="s">
        <v>1958</v>
      </c>
      <c r="B314" s="106" t="s">
        <v>1959</v>
      </c>
      <c r="C314" s="105" t="s">
        <v>1</v>
      </c>
      <c r="D314" s="107">
        <v>2</v>
      </c>
      <c r="E314" s="128">
        <v>883.23</v>
      </c>
      <c r="F314" s="156">
        <f t="shared" si="15"/>
        <v>2.6686828396366283E-4</v>
      </c>
      <c r="G314" s="156">
        <f t="shared" si="16"/>
        <v>0.96737894409813685</v>
      </c>
      <c r="H314" s="157" t="str">
        <f t="shared" si="17"/>
        <v>C</v>
      </c>
    </row>
    <row r="315" spans="1:8" ht="27" x14ac:dyDescent="0.2">
      <c r="A315" s="183">
        <v>3671</v>
      </c>
      <c r="B315" s="106" t="s">
        <v>1960</v>
      </c>
      <c r="C315" s="105" t="s">
        <v>10</v>
      </c>
      <c r="D315" s="107">
        <v>686.64</v>
      </c>
      <c r="E315" s="128">
        <v>878.84</v>
      </c>
      <c r="F315" s="156">
        <f t="shared" si="15"/>
        <v>2.6554184377639511E-4</v>
      </c>
      <c r="G315" s="156">
        <f t="shared" si="16"/>
        <v>0.96764448594191321</v>
      </c>
      <c r="H315" s="157" t="str">
        <f t="shared" si="17"/>
        <v>C</v>
      </c>
    </row>
    <row r="316" spans="1:8" ht="27" x14ac:dyDescent="0.2">
      <c r="A316" s="183">
        <v>82</v>
      </c>
      <c r="B316" s="106" t="s">
        <v>1961</v>
      </c>
      <c r="C316" s="105" t="s">
        <v>1</v>
      </c>
      <c r="D316" s="107">
        <v>4</v>
      </c>
      <c r="E316" s="128">
        <v>873.76</v>
      </c>
      <c r="F316" s="156">
        <f t="shared" si="15"/>
        <v>2.6400691982393035E-4</v>
      </c>
      <c r="G316" s="156">
        <f t="shared" si="16"/>
        <v>0.96790849286173719</v>
      </c>
      <c r="H316" s="157" t="str">
        <f t="shared" si="17"/>
        <v>C</v>
      </c>
    </row>
    <row r="317" spans="1:8" x14ac:dyDescent="0.2">
      <c r="A317" s="183" t="s">
        <v>1962</v>
      </c>
      <c r="B317" s="106" t="s">
        <v>1963</v>
      </c>
      <c r="C317" s="105" t="s">
        <v>10</v>
      </c>
      <c r="D317" s="107">
        <v>3.2</v>
      </c>
      <c r="E317" s="128">
        <v>869.16</v>
      </c>
      <c r="F317" s="156">
        <f t="shared" si="15"/>
        <v>2.626170280559505E-4</v>
      </c>
      <c r="G317" s="156">
        <f t="shared" si="16"/>
        <v>0.96817110988979316</v>
      </c>
      <c r="H317" s="157" t="str">
        <f t="shared" si="17"/>
        <v>C</v>
      </c>
    </row>
    <row r="318" spans="1:8" ht="27" x14ac:dyDescent="0.2">
      <c r="A318" s="183">
        <v>39413</v>
      </c>
      <c r="B318" s="106" t="s">
        <v>1964</v>
      </c>
      <c r="C318" s="105" t="s">
        <v>1574</v>
      </c>
      <c r="D318" s="107">
        <v>36.049999999999997</v>
      </c>
      <c r="E318" s="128">
        <v>859.63</v>
      </c>
      <c r="F318" s="156">
        <f t="shared" si="15"/>
        <v>2.5973753489315745E-4</v>
      </c>
      <c r="G318" s="156">
        <f t="shared" si="16"/>
        <v>0.96843084742468633</v>
      </c>
      <c r="H318" s="157" t="str">
        <f t="shared" si="17"/>
        <v>C</v>
      </c>
    </row>
    <row r="319" spans="1:8" ht="27" x14ac:dyDescent="0.2">
      <c r="A319" s="183">
        <v>21127</v>
      </c>
      <c r="B319" s="106" t="s">
        <v>1965</v>
      </c>
      <c r="C319" s="105" t="s">
        <v>1</v>
      </c>
      <c r="D319" s="107">
        <v>110.28</v>
      </c>
      <c r="E319" s="128">
        <v>846.9</v>
      </c>
      <c r="F319" s="156">
        <f t="shared" si="15"/>
        <v>2.5589116050046536E-4</v>
      </c>
      <c r="G319" s="156">
        <f t="shared" si="16"/>
        <v>0.96868673858518684</v>
      </c>
      <c r="H319" s="157" t="str">
        <f t="shared" si="17"/>
        <v>C</v>
      </c>
    </row>
    <row r="320" spans="1:8" x14ac:dyDescent="0.2">
      <c r="A320" s="183" t="s">
        <v>1966</v>
      </c>
      <c r="B320" s="106" t="s">
        <v>1967</v>
      </c>
      <c r="C320" s="105" t="s">
        <v>1</v>
      </c>
      <c r="D320" s="107">
        <v>12</v>
      </c>
      <c r="E320" s="128">
        <v>833.43</v>
      </c>
      <c r="F320" s="156">
        <f t="shared" si="15"/>
        <v>2.5182119482335916E-4</v>
      </c>
      <c r="G320" s="156">
        <f t="shared" si="16"/>
        <v>0.9689385597800102</v>
      </c>
      <c r="H320" s="157" t="str">
        <f t="shared" si="17"/>
        <v>C</v>
      </c>
    </row>
    <row r="321" spans="1:8" ht="27" x14ac:dyDescent="0.2">
      <c r="A321" s="183">
        <v>39443</v>
      </c>
      <c r="B321" s="106" t="s">
        <v>1968</v>
      </c>
      <c r="C321" s="105" t="s">
        <v>1</v>
      </c>
      <c r="D321" s="107">
        <v>2880.05</v>
      </c>
      <c r="E321" s="128">
        <v>828.69</v>
      </c>
      <c r="F321" s="156">
        <f t="shared" si="15"/>
        <v>2.5038900200157122E-4</v>
      </c>
      <c r="G321" s="156">
        <f t="shared" si="16"/>
        <v>0.96918894878201178</v>
      </c>
      <c r="H321" s="157" t="str">
        <f t="shared" si="17"/>
        <v>C</v>
      </c>
    </row>
    <row r="322" spans="1:8" ht="27" x14ac:dyDescent="0.2">
      <c r="A322" s="183">
        <v>11697</v>
      </c>
      <c r="B322" s="106" t="s">
        <v>1969</v>
      </c>
      <c r="C322" s="105" t="s">
        <v>1</v>
      </c>
      <c r="D322" s="107">
        <v>1.04</v>
      </c>
      <c r="E322" s="128">
        <v>808.01</v>
      </c>
      <c r="F322" s="156">
        <f t="shared" si="15"/>
        <v>2.4414053205334873E-4</v>
      </c>
      <c r="G322" s="156">
        <f t="shared" si="16"/>
        <v>0.96943308931406513</v>
      </c>
      <c r="H322" s="157" t="str">
        <f t="shared" si="17"/>
        <v>C</v>
      </c>
    </row>
    <row r="323" spans="1:8" ht="27" x14ac:dyDescent="0.2">
      <c r="A323" s="183">
        <v>34643</v>
      </c>
      <c r="B323" s="106" t="s">
        <v>1970</v>
      </c>
      <c r="C323" s="105" t="s">
        <v>1</v>
      </c>
      <c r="D323" s="107">
        <v>16</v>
      </c>
      <c r="E323" s="128">
        <v>807.25</v>
      </c>
      <c r="F323" s="156">
        <f t="shared" si="15"/>
        <v>2.4391089776124771E-4</v>
      </c>
      <c r="G323" s="156">
        <f t="shared" si="16"/>
        <v>0.96967700021182635</v>
      </c>
      <c r="H323" s="157" t="str">
        <f t="shared" si="17"/>
        <v>C</v>
      </c>
    </row>
    <row r="324" spans="1:8" ht="27" x14ac:dyDescent="0.2">
      <c r="A324" s="183">
        <v>7568</v>
      </c>
      <c r="B324" s="106" t="s">
        <v>1971</v>
      </c>
      <c r="C324" s="105" t="s">
        <v>1</v>
      </c>
      <c r="D324" s="107">
        <v>881.88</v>
      </c>
      <c r="E324" s="128">
        <v>805</v>
      </c>
      <c r="F324" s="156">
        <f t="shared" si="15"/>
        <v>2.4323105939647494E-4</v>
      </c>
      <c r="G324" s="156">
        <f t="shared" si="16"/>
        <v>0.96992023127122284</v>
      </c>
      <c r="H324" s="157" t="str">
        <f t="shared" si="17"/>
        <v>C</v>
      </c>
    </row>
    <row r="325" spans="1:8" ht="27" x14ac:dyDescent="0.2">
      <c r="A325" s="183">
        <v>38094</v>
      </c>
      <c r="B325" s="106" t="s">
        <v>1972</v>
      </c>
      <c r="C325" s="105" t="s">
        <v>1</v>
      </c>
      <c r="D325" s="107">
        <v>272.02</v>
      </c>
      <c r="E325" s="128">
        <v>785.4</v>
      </c>
      <c r="F325" s="156">
        <f t="shared" si="15"/>
        <v>2.3730891186334336E-4</v>
      </c>
      <c r="G325" s="156">
        <f t="shared" si="16"/>
        <v>0.9701575401830862</v>
      </c>
      <c r="H325" s="157" t="str">
        <f t="shared" si="17"/>
        <v>C</v>
      </c>
    </row>
    <row r="326" spans="1:8" x14ac:dyDescent="0.2">
      <c r="A326" s="183" t="s">
        <v>1973</v>
      </c>
      <c r="B326" s="106" t="s">
        <v>1974</v>
      </c>
      <c r="C326" s="105" t="s">
        <v>1</v>
      </c>
      <c r="D326" s="107">
        <v>3</v>
      </c>
      <c r="E326" s="128">
        <v>780.1</v>
      </c>
      <c r="F326" s="156">
        <f t="shared" si="15"/>
        <v>2.3570751482632313E-4</v>
      </c>
      <c r="G326" s="156">
        <f t="shared" si="16"/>
        <v>0.97039324769791258</v>
      </c>
      <c r="H326" s="157" t="str">
        <f t="shared" si="17"/>
        <v>C</v>
      </c>
    </row>
    <row r="327" spans="1:8" x14ac:dyDescent="0.2">
      <c r="A327" s="183">
        <v>10420</v>
      </c>
      <c r="B327" s="106" t="s">
        <v>1975</v>
      </c>
      <c r="C327" s="105" t="s">
        <v>1</v>
      </c>
      <c r="D327" s="107">
        <v>4</v>
      </c>
      <c r="E327" s="128">
        <v>768.94</v>
      </c>
      <c r="F327" s="156">
        <f t="shared" si="15"/>
        <v>2.3233551653705026E-4</v>
      </c>
      <c r="G327" s="156">
        <f t="shared" si="16"/>
        <v>0.97062558321444958</v>
      </c>
      <c r="H327" s="157" t="str">
        <f t="shared" si="17"/>
        <v>C</v>
      </c>
    </row>
    <row r="328" spans="1:8" ht="27" x14ac:dyDescent="0.2">
      <c r="A328" s="183">
        <v>11315</v>
      </c>
      <c r="B328" s="106" t="s">
        <v>1976</v>
      </c>
      <c r="C328" s="105" t="s">
        <v>1</v>
      </c>
      <c r="D328" s="107">
        <v>5</v>
      </c>
      <c r="E328" s="128">
        <v>764.24</v>
      </c>
      <c r="F328" s="156">
        <f t="shared" si="15"/>
        <v>2.3091540973063605E-4</v>
      </c>
      <c r="G328" s="156">
        <f t="shared" si="16"/>
        <v>0.97085649862418022</v>
      </c>
      <c r="H328" s="157" t="str">
        <f t="shared" si="17"/>
        <v>C</v>
      </c>
    </row>
    <row r="329" spans="1:8" x14ac:dyDescent="0.2">
      <c r="A329" s="183">
        <v>6016</v>
      </c>
      <c r="B329" s="106" t="s">
        <v>1977</v>
      </c>
      <c r="C329" s="105" t="s">
        <v>1</v>
      </c>
      <c r="D329" s="107">
        <v>30</v>
      </c>
      <c r="E329" s="128">
        <v>756.34</v>
      </c>
      <c r="F329" s="156">
        <f t="shared" si="15"/>
        <v>2.2852842169432283E-4</v>
      </c>
      <c r="G329" s="156">
        <f t="shared" si="16"/>
        <v>0.97108502704587452</v>
      </c>
      <c r="H329" s="157" t="str">
        <f t="shared" si="17"/>
        <v>C</v>
      </c>
    </row>
    <row r="330" spans="1:8" x14ac:dyDescent="0.2">
      <c r="A330" s="183">
        <v>34353</v>
      </c>
      <c r="B330" s="106" t="s">
        <v>1978</v>
      </c>
      <c r="C330" s="105" t="s">
        <v>19</v>
      </c>
      <c r="D330" s="107">
        <v>470</v>
      </c>
      <c r="E330" s="128">
        <v>746.12</v>
      </c>
      <c r="F330" s="156">
        <f t="shared" si="15"/>
        <v>2.2544044476633277E-4</v>
      </c>
      <c r="G330" s="156">
        <f t="shared" si="16"/>
        <v>0.97131046749064087</v>
      </c>
      <c r="H330" s="157" t="str">
        <f t="shared" si="17"/>
        <v>C</v>
      </c>
    </row>
    <row r="331" spans="1:8" x14ac:dyDescent="0.2">
      <c r="A331" s="183" t="s">
        <v>1979</v>
      </c>
      <c r="B331" s="106" t="s">
        <v>1980</v>
      </c>
      <c r="C331" s="105" t="s">
        <v>1</v>
      </c>
      <c r="D331" s="107">
        <v>1</v>
      </c>
      <c r="E331" s="128">
        <v>739.41</v>
      </c>
      <c r="F331" s="156">
        <f t="shared" si="15"/>
        <v>2.2341301568738823E-4</v>
      </c>
      <c r="G331" s="156">
        <f t="shared" si="16"/>
        <v>0.97153388050632827</v>
      </c>
      <c r="H331" s="157" t="str">
        <f t="shared" si="17"/>
        <v>C</v>
      </c>
    </row>
    <row r="332" spans="1:8" ht="27" x14ac:dyDescent="0.2">
      <c r="A332" s="183">
        <v>12657</v>
      </c>
      <c r="B332" s="106" t="s">
        <v>1981</v>
      </c>
      <c r="C332" s="105" t="s">
        <v>1</v>
      </c>
      <c r="D332" s="107">
        <v>3</v>
      </c>
      <c r="E332" s="128">
        <v>737.42</v>
      </c>
      <c r="F332" s="156">
        <f t="shared" si="15"/>
        <v>2.2281173642254478E-4</v>
      </c>
      <c r="G332" s="156">
        <f t="shared" si="16"/>
        <v>0.97175669224275085</v>
      </c>
      <c r="H332" s="157" t="str">
        <f t="shared" si="17"/>
        <v>C</v>
      </c>
    </row>
    <row r="333" spans="1:8" x14ac:dyDescent="0.2">
      <c r="A333" s="183">
        <v>39961</v>
      </c>
      <c r="B333" s="106" t="s">
        <v>1982</v>
      </c>
      <c r="C333" s="105" t="s">
        <v>1</v>
      </c>
      <c r="D333" s="107">
        <v>28.05</v>
      </c>
      <c r="E333" s="128">
        <v>730.17</v>
      </c>
      <c r="F333" s="156">
        <f t="shared" si="15"/>
        <v>2.2062114613605478E-4</v>
      </c>
      <c r="G333" s="156">
        <f t="shared" si="16"/>
        <v>0.97197731338888693</v>
      </c>
      <c r="H333" s="157" t="str">
        <f t="shared" si="17"/>
        <v>C</v>
      </c>
    </row>
    <row r="334" spans="1:8" x14ac:dyDescent="0.2">
      <c r="A334" s="183" t="s">
        <v>1983</v>
      </c>
      <c r="B334" s="106" t="s">
        <v>1984</v>
      </c>
      <c r="C334" s="105" t="s">
        <v>10</v>
      </c>
      <c r="D334" s="107">
        <v>360</v>
      </c>
      <c r="E334" s="128">
        <v>721.52</v>
      </c>
      <c r="F334" s="156">
        <f t="shared" si="15"/>
        <v>2.1800754531148397E-4</v>
      </c>
      <c r="G334" s="156">
        <f t="shared" si="16"/>
        <v>0.97219532093419847</v>
      </c>
      <c r="H334" s="157" t="str">
        <f t="shared" si="17"/>
        <v>C</v>
      </c>
    </row>
    <row r="335" spans="1:8" ht="40.5" x14ac:dyDescent="0.2">
      <c r="A335" s="183">
        <v>43777</v>
      </c>
      <c r="B335" s="106" t="s">
        <v>1985</v>
      </c>
      <c r="C335" s="105" t="s">
        <v>1</v>
      </c>
      <c r="D335" s="107">
        <v>2.69</v>
      </c>
      <c r="E335" s="128">
        <v>717.85</v>
      </c>
      <c r="F335" s="156">
        <f t="shared" si="15"/>
        <v>2.1689865340094352E-4</v>
      </c>
      <c r="G335" s="156">
        <f t="shared" si="16"/>
        <v>0.97241221958759938</v>
      </c>
      <c r="H335" s="157" t="str">
        <f t="shared" si="17"/>
        <v>C</v>
      </c>
    </row>
    <row r="336" spans="1:8" x14ac:dyDescent="0.2">
      <c r="A336" s="183">
        <v>3749</v>
      </c>
      <c r="B336" s="106" t="s">
        <v>1986</v>
      </c>
      <c r="C336" s="105" t="s">
        <v>1</v>
      </c>
      <c r="D336" s="107">
        <v>16</v>
      </c>
      <c r="E336" s="128">
        <v>711.83</v>
      </c>
      <c r="F336" s="156">
        <f t="shared" si="15"/>
        <v>2.1507970808719599E-4</v>
      </c>
      <c r="G336" s="156">
        <f t="shared" si="16"/>
        <v>0.97262729929568659</v>
      </c>
      <c r="H336" s="157" t="str">
        <f t="shared" si="17"/>
        <v>C</v>
      </c>
    </row>
    <row r="337" spans="1:8" x14ac:dyDescent="0.2">
      <c r="A337" s="183" t="s">
        <v>1987</v>
      </c>
      <c r="B337" s="106" t="s">
        <v>1988</v>
      </c>
      <c r="C337" s="105" t="s">
        <v>1</v>
      </c>
      <c r="D337" s="107">
        <v>1</v>
      </c>
      <c r="E337" s="128">
        <v>709.86</v>
      </c>
      <c r="F337" s="156">
        <f t="shared" si="15"/>
        <v>2.144844718300394E-4</v>
      </c>
      <c r="G337" s="156">
        <f t="shared" si="16"/>
        <v>0.97284178376751662</v>
      </c>
      <c r="H337" s="157" t="str">
        <f t="shared" si="17"/>
        <v>C</v>
      </c>
    </row>
    <row r="338" spans="1:8" ht="27" x14ac:dyDescent="0.2">
      <c r="A338" s="183">
        <v>9840</v>
      </c>
      <c r="B338" s="106" t="s">
        <v>1989</v>
      </c>
      <c r="C338" s="105" t="s">
        <v>10</v>
      </c>
      <c r="D338" s="107">
        <v>11.6</v>
      </c>
      <c r="E338" s="128">
        <v>709.66</v>
      </c>
      <c r="F338" s="156">
        <f t="shared" si="15"/>
        <v>2.144240417531707E-4</v>
      </c>
      <c r="G338" s="156">
        <f t="shared" si="16"/>
        <v>0.97305620780926982</v>
      </c>
      <c r="H338" s="157" t="str">
        <f t="shared" si="17"/>
        <v>C</v>
      </c>
    </row>
    <row r="339" spans="1:8" x14ac:dyDescent="0.2">
      <c r="A339" s="183">
        <v>38102</v>
      </c>
      <c r="B339" s="106" t="s">
        <v>1990</v>
      </c>
      <c r="C339" s="105" t="s">
        <v>1</v>
      </c>
      <c r="D339" s="107">
        <v>71</v>
      </c>
      <c r="E339" s="128">
        <v>705.16</v>
      </c>
      <c r="F339" s="156">
        <f t="shared" si="15"/>
        <v>2.1306436502362518E-4</v>
      </c>
      <c r="G339" s="156">
        <f t="shared" si="16"/>
        <v>0.97326927217429349</v>
      </c>
      <c r="H339" s="157" t="str">
        <f t="shared" si="17"/>
        <v>C</v>
      </c>
    </row>
    <row r="340" spans="1:8" x14ac:dyDescent="0.2">
      <c r="A340" s="183">
        <v>4226</v>
      </c>
      <c r="B340" s="106" t="s">
        <v>1991</v>
      </c>
      <c r="C340" s="105" t="s">
        <v>19</v>
      </c>
      <c r="D340" s="107">
        <v>88.89</v>
      </c>
      <c r="E340" s="128">
        <v>702.93</v>
      </c>
      <c r="F340" s="156">
        <f t="shared" si="15"/>
        <v>2.1239056966653927E-4</v>
      </c>
      <c r="G340" s="156">
        <f t="shared" si="16"/>
        <v>0.97348166274395997</v>
      </c>
      <c r="H340" s="157" t="str">
        <f t="shared" si="17"/>
        <v>C</v>
      </c>
    </row>
    <row r="341" spans="1:8" x14ac:dyDescent="0.2">
      <c r="A341" s="183">
        <v>14583</v>
      </c>
      <c r="B341" s="106" t="s">
        <v>1992</v>
      </c>
      <c r="C341" s="105" t="s">
        <v>1575</v>
      </c>
      <c r="D341" s="107">
        <v>33.409999999999997</v>
      </c>
      <c r="E341" s="128">
        <v>702.39</v>
      </c>
      <c r="F341" s="156">
        <f t="shared" si="15"/>
        <v>2.1222740845899384E-4</v>
      </c>
      <c r="G341" s="156">
        <f t="shared" si="16"/>
        <v>0.97369389015241892</v>
      </c>
      <c r="H341" s="157" t="str">
        <f t="shared" si="17"/>
        <v>C</v>
      </c>
    </row>
    <row r="342" spans="1:8" ht="27" x14ac:dyDescent="0.2">
      <c r="A342" s="183">
        <v>4460</v>
      </c>
      <c r="B342" s="106" t="s">
        <v>1993</v>
      </c>
      <c r="C342" s="105" t="s">
        <v>10</v>
      </c>
      <c r="D342" s="107">
        <v>83.48</v>
      </c>
      <c r="E342" s="128">
        <v>701.53</v>
      </c>
      <c r="F342" s="156">
        <f t="shared" si="15"/>
        <v>2.1196755912845846E-4</v>
      </c>
      <c r="G342" s="156">
        <f t="shared" si="16"/>
        <v>0.97390585771154736</v>
      </c>
      <c r="H342" s="157" t="str">
        <f t="shared" si="17"/>
        <v>C</v>
      </c>
    </row>
    <row r="343" spans="1:8" x14ac:dyDescent="0.2">
      <c r="A343" s="183">
        <v>6138</v>
      </c>
      <c r="B343" s="106" t="s">
        <v>1994</v>
      </c>
      <c r="C343" s="105" t="s">
        <v>1</v>
      </c>
      <c r="D343" s="107">
        <v>52.06</v>
      </c>
      <c r="E343" s="128">
        <v>694.69</v>
      </c>
      <c r="F343" s="156">
        <f t="shared" si="15"/>
        <v>2.0990085049954932E-4</v>
      </c>
      <c r="G343" s="156">
        <f t="shared" si="16"/>
        <v>0.97411575856204691</v>
      </c>
      <c r="H343" s="157" t="str">
        <f t="shared" si="17"/>
        <v>C</v>
      </c>
    </row>
    <row r="344" spans="1:8" x14ac:dyDescent="0.2">
      <c r="A344" s="183">
        <v>7271</v>
      </c>
      <c r="B344" s="106" t="s">
        <v>1995</v>
      </c>
      <c r="C344" s="105" t="s">
        <v>1</v>
      </c>
      <c r="D344" s="107">
        <v>863.6</v>
      </c>
      <c r="E344" s="128">
        <v>694.05</v>
      </c>
      <c r="F344" s="156">
        <f t="shared" si="15"/>
        <v>2.0970747425356947E-4</v>
      </c>
      <c r="G344" s="156">
        <f t="shared" si="16"/>
        <v>0.97432546603630044</v>
      </c>
      <c r="H344" s="157" t="str">
        <f t="shared" si="17"/>
        <v>C</v>
      </c>
    </row>
    <row r="345" spans="1:8" ht="40.5" x14ac:dyDescent="0.2">
      <c r="A345" s="183">
        <v>3093</v>
      </c>
      <c r="B345" s="106" t="s">
        <v>1996</v>
      </c>
      <c r="C345" s="105" t="s">
        <v>16</v>
      </c>
      <c r="D345" s="107">
        <v>6</v>
      </c>
      <c r="E345" s="128">
        <v>693.72</v>
      </c>
      <c r="F345" s="156">
        <f t="shared" si="15"/>
        <v>2.0960776462673617E-4</v>
      </c>
      <c r="G345" s="156">
        <f t="shared" si="16"/>
        <v>0.97453507380092719</v>
      </c>
      <c r="H345" s="157" t="str">
        <f t="shared" si="17"/>
        <v>C</v>
      </c>
    </row>
    <row r="346" spans="1:8" x14ac:dyDescent="0.2">
      <c r="A346" s="183">
        <v>7258</v>
      </c>
      <c r="B346" s="106" t="s">
        <v>1997</v>
      </c>
      <c r="C346" s="105" t="s">
        <v>1</v>
      </c>
      <c r="D346" s="107">
        <v>1013.22</v>
      </c>
      <c r="E346" s="128">
        <v>693.66</v>
      </c>
      <c r="F346" s="156">
        <f t="shared" si="15"/>
        <v>2.0958963560367553E-4</v>
      </c>
      <c r="G346" s="156">
        <f t="shared" si="16"/>
        <v>0.97474466343653088</v>
      </c>
      <c r="H346" s="157" t="str">
        <f t="shared" si="17"/>
        <v>C</v>
      </c>
    </row>
    <row r="347" spans="1:8" x14ac:dyDescent="0.2">
      <c r="A347" s="183">
        <v>122</v>
      </c>
      <c r="B347" s="106" t="s">
        <v>1998</v>
      </c>
      <c r="C347" s="105" t="s">
        <v>1</v>
      </c>
      <c r="D347" s="107">
        <v>12.02</v>
      </c>
      <c r="E347" s="128">
        <v>688.15</v>
      </c>
      <c r="F347" s="156">
        <f t="shared" si="15"/>
        <v>2.0792478698594314E-4</v>
      </c>
      <c r="G347" s="156">
        <f t="shared" si="16"/>
        <v>0.97495258822351683</v>
      </c>
      <c r="H347" s="157" t="str">
        <f t="shared" si="17"/>
        <v>C</v>
      </c>
    </row>
    <row r="348" spans="1:8" x14ac:dyDescent="0.2">
      <c r="A348" s="183">
        <v>1966</v>
      </c>
      <c r="B348" s="106" t="s">
        <v>1999</v>
      </c>
      <c r="C348" s="105" t="s">
        <v>1</v>
      </c>
      <c r="D348" s="107">
        <v>28.52</v>
      </c>
      <c r="E348" s="128">
        <v>686.19</v>
      </c>
      <c r="F348" s="156">
        <f t="shared" si="15"/>
        <v>2.0733257223263E-4</v>
      </c>
      <c r="G348" s="156">
        <f t="shared" si="16"/>
        <v>0.97515992079574942</v>
      </c>
      <c r="H348" s="157" t="str">
        <f t="shared" si="17"/>
        <v>C</v>
      </c>
    </row>
    <row r="349" spans="1:8" ht="27" x14ac:dyDescent="0.2">
      <c r="A349" s="183">
        <v>7622</v>
      </c>
      <c r="B349" s="106" t="s">
        <v>2000</v>
      </c>
      <c r="C349" s="105" t="s">
        <v>1705</v>
      </c>
      <c r="D349" s="107">
        <v>0</v>
      </c>
      <c r="E349" s="128">
        <v>683.3</v>
      </c>
      <c r="F349" s="156">
        <f t="shared" si="15"/>
        <v>2.0645935762187741E-4</v>
      </c>
      <c r="G349" s="156">
        <f t="shared" si="16"/>
        <v>0.97536638015337129</v>
      </c>
      <c r="H349" s="157" t="str">
        <f t="shared" si="17"/>
        <v>C</v>
      </c>
    </row>
    <row r="350" spans="1:8" x14ac:dyDescent="0.2">
      <c r="A350" s="183" t="s">
        <v>2001</v>
      </c>
      <c r="B350" s="106" t="s">
        <v>2002</v>
      </c>
      <c r="C350" s="105" t="s">
        <v>1</v>
      </c>
      <c r="D350" s="107">
        <v>1</v>
      </c>
      <c r="E350" s="128">
        <v>681.85</v>
      </c>
      <c r="F350" s="156">
        <f t="shared" si="15"/>
        <v>2.0602123956457944E-4</v>
      </c>
      <c r="G350" s="156">
        <f t="shared" si="16"/>
        <v>0.97557240139293588</v>
      </c>
      <c r="H350" s="157" t="str">
        <f t="shared" si="17"/>
        <v>C</v>
      </c>
    </row>
    <row r="351" spans="1:8" ht="27" x14ac:dyDescent="0.2">
      <c r="A351" s="183">
        <v>39445</v>
      </c>
      <c r="B351" s="106" t="s">
        <v>2003</v>
      </c>
      <c r="C351" s="105" t="s">
        <v>1</v>
      </c>
      <c r="D351" s="107">
        <v>5</v>
      </c>
      <c r="E351" s="128">
        <v>678.26</v>
      </c>
      <c r="F351" s="156">
        <f t="shared" si="15"/>
        <v>2.0493651968478646E-4</v>
      </c>
      <c r="G351" s="156">
        <f t="shared" si="16"/>
        <v>0.97577733791262067</v>
      </c>
      <c r="H351" s="157" t="str">
        <f t="shared" si="17"/>
        <v>C</v>
      </c>
    </row>
    <row r="352" spans="1:8" x14ac:dyDescent="0.2">
      <c r="A352" s="183">
        <v>2391</v>
      </c>
      <c r="B352" s="106" t="s">
        <v>2004</v>
      </c>
      <c r="C352" s="105" t="s">
        <v>1</v>
      </c>
      <c r="D352" s="107">
        <v>2</v>
      </c>
      <c r="E352" s="128">
        <v>674.97</v>
      </c>
      <c r="F352" s="156">
        <f t="shared" si="15"/>
        <v>2.0394244492029652E-4</v>
      </c>
      <c r="G352" s="156">
        <f t="shared" si="16"/>
        <v>0.97598128035754095</v>
      </c>
      <c r="H352" s="157" t="str">
        <f t="shared" si="17"/>
        <v>C</v>
      </c>
    </row>
    <row r="353" spans="1:8" x14ac:dyDescent="0.2">
      <c r="A353" s="183">
        <v>901081</v>
      </c>
      <c r="B353" s="106" t="s">
        <v>2005</v>
      </c>
      <c r="C353" s="105" t="s">
        <v>1</v>
      </c>
      <c r="D353" s="107">
        <v>8</v>
      </c>
      <c r="E353" s="128">
        <v>658.02</v>
      </c>
      <c r="F353" s="156">
        <f t="shared" si="15"/>
        <v>1.9882099590567509E-4</v>
      </c>
      <c r="G353" s="156">
        <f t="shared" si="16"/>
        <v>0.97618010135344657</v>
      </c>
      <c r="H353" s="157" t="str">
        <f t="shared" si="17"/>
        <v>C</v>
      </c>
    </row>
    <row r="354" spans="1:8" x14ac:dyDescent="0.2">
      <c r="A354" s="183">
        <v>37395</v>
      </c>
      <c r="B354" s="106" t="s">
        <v>2006</v>
      </c>
      <c r="C354" s="105" t="s">
        <v>1805</v>
      </c>
      <c r="D354" s="107">
        <v>16.809999999999999</v>
      </c>
      <c r="E354" s="128">
        <v>646.29</v>
      </c>
      <c r="F354" s="156">
        <f t="shared" si="15"/>
        <v>1.9527677189732644E-4</v>
      </c>
      <c r="G354" s="156">
        <f t="shared" si="16"/>
        <v>0.97637537812534392</v>
      </c>
      <c r="H354" s="157" t="str">
        <f t="shared" si="17"/>
        <v>C</v>
      </c>
    </row>
    <row r="355" spans="1:8" x14ac:dyDescent="0.2">
      <c r="A355" s="183" t="s">
        <v>2007</v>
      </c>
      <c r="B355" s="106" t="s">
        <v>2008</v>
      </c>
      <c r="C355" s="105" t="s">
        <v>1</v>
      </c>
      <c r="D355" s="107">
        <v>6</v>
      </c>
      <c r="E355" s="128">
        <v>643.71</v>
      </c>
      <c r="F355" s="156">
        <f t="shared" si="15"/>
        <v>1.9449722390572037E-4</v>
      </c>
      <c r="G355" s="156">
        <f t="shared" si="16"/>
        <v>0.97656987534924966</v>
      </c>
      <c r="H355" s="157" t="str">
        <f t="shared" si="17"/>
        <v>C</v>
      </c>
    </row>
    <row r="356" spans="1:8" x14ac:dyDescent="0.2">
      <c r="A356" s="183">
        <v>2705</v>
      </c>
      <c r="B356" s="106" t="s">
        <v>2009</v>
      </c>
      <c r="C356" s="105" t="s">
        <v>2010</v>
      </c>
      <c r="D356" s="107">
        <v>547.25</v>
      </c>
      <c r="E356" s="128">
        <v>640.70000000000005</v>
      </c>
      <c r="F356" s="156">
        <f t="shared" si="15"/>
        <v>1.9358775124884661E-4</v>
      </c>
      <c r="G356" s="156">
        <f t="shared" si="16"/>
        <v>0.97676346310049855</v>
      </c>
      <c r="H356" s="157" t="str">
        <f t="shared" si="17"/>
        <v>C</v>
      </c>
    </row>
    <row r="357" spans="1:8" x14ac:dyDescent="0.2">
      <c r="A357" s="183">
        <v>11714</v>
      </c>
      <c r="B357" s="106" t="s">
        <v>2011</v>
      </c>
      <c r="C357" s="105" t="s">
        <v>1</v>
      </c>
      <c r="D357" s="107">
        <v>8</v>
      </c>
      <c r="E357" s="128">
        <v>635.72</v>
      </c>
      <c r="F357" s="156">
        <f t="shared" si="15"/>
        <v>1.9208304233481622E-4</v>
      </c>
      <c r="G357" s="156">
        <f t="shared" si="16"/>
        <v>0.97695554614283342</v>
      </c>
      <c r="H357" s="157" t="str">
        <f t="shared" si="17"/>
        <v>C</v>
      </c>
    </row>
    <row r="358" spans="1:8" x14ac:dyDescent="0.2">
      <c r="A358" s="183">
        <v>900790</v>
      </c>
      <c r="B358" s="106" t="s">
        <v>2012</v>
      </c>
      <c r="C358" s="105" t="s">
        <v>1</v>
      </c>
      <c r="D358" s="107">
        <v>1</v>
      </c>
      <c r="E358" s="128">
        <v>635.53</v>
      </c>
      <c r="F358" s="156">
        <f t="shared" si="15"/>
        <v>1.9202563376179095E-4</v>
      </c>
      <c r="G358" s="156">
        <f t="shared" si="16"/>
        <v>0.97714757177659517</v>
      </c>
      <c r="H358" s="157" t="str">
        <f t="shared" si="17"/>
        <v>C</v>
      </c>
    </row>
    <row r="359" spans="1:8" x14ac:dyDescent="0.2">
      <c r="A359" s="183">
        <v>13417</v>
      </c>
      <c r="B359" s="106" t="s">
        <v>2013</v>
      </c>
      <c r="C359" s="105" t="s">
        <v>1</v>
      </c>
      <c r="D359" s="107">
        <v>9</v>
      </c>
      <c r="E359" s="128">
        <v>628.03</v>
      </c>
      <c r="F359" s="156">
        <f t="shared" si="15"/>
        <v>1.897595058792151E-4</v>
      </c>
      <c r="G359" s="156">
        <f t="shared" si="16"/>
        <v>0.97733733128247435</v>
      </c>
      <c r="H359" s="157" t="str">
        <f t="shared" si="17"/>
        <v>C</v>
      </c>
    </row>
    <row r="360" spans="1:8" x14ac:dyDescent="0.2">
      <c r="A360" s="183">
        <v>337</v>
      </c>
      <c r="B360" s="106" t="s">
        <v>2014</v>
      </c>
      <c r="C360" s="105" t="s">
        <v>19</v>
      </c>
      <c r="D360" s="107">
        <v>74.38</v>
      </c>
      <c r="E360" s="128">
        <v>624.29999999999995</v>
      </c>
      <c r="F360" s="156">
        <f t="shared" ref="F360:F423" si="18">E360/$F$14</f>
        <v>1.8863248494561404E-4</v>
      </c>
      <c r="G360" s="156">
        <f t="shared" ref="G360:G423" si="19">F360+G359</f>
        <v>0.97752596376741996</v>
      </c>
      <c r="H360" s="157" t="str">
        <f t="shared" ref="H360:H423" si="20">IF(G360&lt;=$K$17,"A",IF(G360&lt;=$K$18,"B","C"))</f>
        <v>C</v>
      </c>
    </row>
    <row r="361" spans="1:8" x14ac:dyDescent="0.2">
      <c r="A361" s="183" t="s">
        <v>2015</v>
      </c>
      <c r="B361" s="106" t="s">
        <v>2016</v>
      </c>
      <c r="C361" s="105" t="s">
        <v>10</v>
      </c>
      <c r="D361" s="107">
        <v>180</v>
      </c>
      <c r="E361" s="128">
        <v>612.57000000000005</v>
      </c>
      <c r="F361" s="156">
        <f t="shared" si="18"/>
        <v>1.8508826093726542E-4</v>
      </c>
      <c r="G361" s="156">
        <f t="shared" si="19"/>
        <v>0.97771105202835717</v>
      </c>
      <c r="H361" s="157" t="str">
        <f t="shared" si="20"/>
        <v>C</v>
      </c>
    </row>
    <row r="362" spans="1:8" x14ac:dyDescent="0.2">
      <c r="A362" s="183" t="s">
        <v>2017</v>
      </c>
      <c r="B362" s="106" t="s">
        <v>2018</v>
      </c>
      <c r="C362" s="105" t="s">
        <v>1</v>
      </c>
      <c r="D362" s="107">
        <v>15</v>
      </c>
      <c r="E362" s="128">
        <v>611.24</v>
      </c>
      <c r="F362" s="156">
        <f t="shared" si="18"/>
        <v>1.8468640092608862E-4</v>
      </c>
      <c r="G362" s="156">
        <f t="shared" si="19"/>
        <v>0.97789573842928323</v>
      </c>
      <c r="H362" s="157" t="str">
        <f t="shared" si="20"/>
        <v>C</v>
      </c>
    </row>
    <row r="363" spans="1:8" x14ac:dyDescent="0.2">
      <c r="A363" s="183">
        <v>2673</v>
      </c>
      <c r="B363" s="106" t="s">
        <v>2019</v>
      </c>
      <c r="C363" s="105" t="s">
        <v>10</v>
      </c>
      <c r="D363" s="107">
        <v>152.91</v>
      </c>
      <c r="E363" s="128">
        <v>606.88</v>
      </c>
      <c r="F363" s="156">
        <f t="shared" si="18"/>
        <v>1.8336902525035119E-4</v>
      </c>
      <c r="G363" s="156">
        <f t="shared" si="19"/>
        <v>0.97807910745453364</v>
      </c>
      <c r="H363" s="157" t="str">
        <f t="shared" si="20"/>
        <v>C</v>
      </c>
    </row>
    <row r="364" spans="1:8" x14ac:dyDescent="0.2">
      <c r="A364" s="183">
        <v>37329</v>
      </c>
      <c r="B364" s="106" t="s">
        <v>2020</v>
      </c>
      <c r="C364" s="105" t="s">
        <v>19</v>
      </c>
      <c r="D364" s="107">
        <v>5.75</v>
      </c>
      <c r="E364" s="128">
        <v>606.48</v>
      </c>
      <c r="F364" s="156">
        <f t="shared" si="18"/>
        <v>1.8324816509661382E-4</v>
      </c>
      <c r="G364" s="156">
        <f t="shared" si="19"/>
        <v>0.97826235561963026</v>
      </c>
      <c r="H364" s="157" t="str">
        <f t="shared" si="20"/>
        <v>C</v>
      </c>
    </row>
    <row r="365" spans="1:8" x14ac:dyDescent="0.2">
      <c r="A365" s="183">
        <v>7270</v>
      </c>
      <c r="B365" s="106" t="s">
        <v>2021</v>
      </c>
      <c r="C365" s="105" t="s">
        <v>1</v>
      </c>
      <c r="D365" s="107">
        <v>657</v>
      </c>
      <c r="E365" s="128">
        <v>606.24</v>
      </c>
      <c r="F365" s="156">
        <f t="shared" si="18"/>
        <v>1.831756490043714E-4</v>
      </c>
      <c r="G365" s="156">
        <f t="shared" si="19"/>
        <v>0.97844553126863465</v>
      </c>
      <c r="H365" s="157" t="str">
        <f t="shared" si="20"/>
        <v>C</v>
      </c>
    </row>
    <row r="366" spans="1:8" x14ac:dyDescent="0.2">
      <c r="A366" s="183">
        <v>301</v>
      </c>
      <c r="B366" s="106" t="s">
        <v>2022</v>
      </c>
      <c r="C366" s="105" t="s">
        <v>1</v>
      </c>
      <c r="D366" s="107">
        <v>145.81</v>
      </c>
      <c r="E366" s="128">
        <v>600.38</v>
      </c>
      <c r="F366" s="156">
        <f t="shared" si="18"/>
        <v>1.8140504775211879E-4</v>
      </c>
      <c r="G366" s="156">
        <f t="shared" si="19"/>
        <v>0.97862693631638675</v>
      </c>
      <c r="H366" s="157" t="str">
        <f t="shared" si="20"/>
        <v>C</v>
      </c>
    </row>
    <row r="367" spans="1:8" ht="27" x14ac:dyDescent="0.2">
      <c r="A367" s="183">
        <v>41426</v>
      </c>
      <c r="B367" s="106" t="s">
        <v>2023</v>
      </c>
      <c r="C367" s="105" t="s">
        <v>1</v>
      </c>
      <c r="D367" s="107">
        <v>42</v>
      </c>
      <c r="E367" s="128">
        <v>594.65</v>
      </c>
      <c r="F367" s="156">
        <f t="shared" si="18"/>
        <v>1.7967372604983084E-4</v>
      </c>
      <c r="G367" s="156">
        <f t="shared" si="19"/>
        <v>0.97880661004243663</v>
      </c>
      <c r="H367" s="157" t="str">
        <f t="shared" si="20"/>
        <v>C</v>
      </c>
    </row>
    <row r="368" spans="1:8" x14ac:dyDescent="0.2">
      <c r="A368" s="183">
        <v>10567</v>
      </c>
      <c r="B368" s="106" t="s">
        <v>2024</v>
      </c>
      <c r="C368" s="105" t="s">
        <v>10</v>
      </c>
      <c r="D368" s="107">
        <v>48.46</v>
      </c>
      <c r="E368" s="128">
        <v>590.89</v>
      </c>
      <c r="F368" s="156">
        <f t="shared" si="18"/>
        <v>1.7853764060469948E-4</v>
      </c>
      <c r="G368" s="156">
        <f t="shared" si="19"/>
        <v>0.97898514768304135</v>
      </c>
      <c r="H368" s="157" t="str">
        <f t="shared" si="20"/>
        <v>C</v>
      </c>
    </row>
    <row r="369" spans="1:8" x14ac:dyDescent="0.2">
      <c r="A369" s="183" t="s">
        <v>2025</v>
      </c>
      <c r="B369" s="106" t="s">
        <v>2026</v>
      </c>
      <c r="C369" s="105" t="s">
        <v>1</v>
      </c>
      <c r="D369" s="107">
        <v>1</v>
      </c>
      <c r="E369" s="128">
        <v>579.67999999999995</v>
      </c>
      <c r="F369" s="156">
        <f t="shared" si="18"/>
        <v>1.7515053479620943E-4</v>
      </c>
      <c r="G369" s="156">
        <f t="shared" si="19"/>
        <v>0.97916029821783757</v>
      </c>
      <c r="H369" s="157" t="str">
        <f t="shared" si="20"/>
        <v>C</v>
      </c>
    </row>
    <row r="370" spans="1:8" ht="40.5" x14ac:dyDescent="0.2">
      <c r="A370" s="183">
        <v>39919</v>
      </c>
      <c r="B370" s="106" t="s">
        <v>2027</v>
      </c>
      <c r="C370" s="105" t="s">
        <v>1705</v>
      </c>
      <c r="D370" s="107">
        <v>0.01</v>
      </c>
      <c r="E370" s="128">
        <v>576</v>
      </c>
      <c r="F370" s="156">
        <f t="shared" si="18"/>
        <v>1.7403862138182555E-4</v>
      </c>
      <c r="G370" s="156">
        <f t="shared" si="19"/>
        <v>0.97933433683921944</v>
      </c>
      <c r="H370" s="157" t="str">
        <f t="shared" si="20"/>
        <v>C</v>
      </c>
    </row>
    <row r="371" spans="1:8" ht="27" x14ac:dyDescent="0.2">
      <c r="A371" s="183">
        <v>38774</v>
      </c>
      <c r="B371" s="106" t="s">
        <v>2028</v>
      </c>
      <c r="C371" s="105" t="s">
        <v>1</v>
      </c>
      <c r="D371" s="107">
        <v>29</v>
      </c>
      <c r="E371" s="128">
        <v>570.29</v>
      </c>
      <c r="F371" s="156">
        <f t="shared" si="18"/>
        <v>1.7231334268722446E-4</v>
      </c>
      <c r="G371" s="156">
        <f t="shared" si="19"/>
        <v>0.97950665018190664</v>
      </c>
      <c r="H371" s="157" t="str">
        <f t="shared" si="20"/>
        <v>C</v>
      </c>
    </row>
    <row r="372" spans="1:8" ht="27" x14ac:dyDescent="0.2">
      <c r="A372" s="183">
        <v>37554</v>
      </c>
      <c r="B372" s="106" t="s">
        <v>2029</v>
      </c>
      <c r="C372" s="105" t="s">
        <v>1</v>
      </c>
      <c r="D372" s="107">
        <v>3</v>
      </c>
      <c r="E372" s="128">
        <v>559.29999999999995</v>
      </c>
      <c r="F372" s="156">
        <f t="shared" si="18"/>
        <v>1.6899270996328998E-4</v>
      </c>
      <c r="G372" s="156">
        <f t="shared" si="19"/>
        <v>0.97967564289186992</v>
      </c>
      <c r="H372" s="157" t="str">
        <f t="shared" si="20"/>
        <v>C</v>
      </c>
    </row>
    <row r="373" spans="1:8" x14ac:dyDescent="0.2">
      <c r="A373" s="183">
        <v>34360</v>
      </c>
      <c r="B373" s="106" t="s">
        <v>2030</v>
      </c>
      <c r="C373" s="105" t="s">
        <v>19</v>
      </c>
      <c r="D373" s="107">
        <v>14.44</v>
      </c>
      <c r="E373" s="128">
        <v>558.19000000000005</v>
      </c>
      <c r="F373" s="156">
        <f t="shared" si="18"/>
        <v>1.6865732303666877E-4</v>
      </c>
      <c r="G373" s="156">
        <f t="shared" si="19"/>
        <v>0.97984430021490654</v>
      </c>
      <c r="H373" s="157" t="str">
        <f t="shared" si="20"/>
        <v>C</v>
      </c>
    </row>
    <row r="374" spans="1:8" ht="40.5" x14ac:dyDescent="0.2">
      <c r="A374" s="183">
        <v>20974</v>
      </c>
      <c r="B374" s="106" t="s">
        <v>2031</v>
      </c>
      <c r="C374" s="105" t="s">
        <v>1</v>
      </c>
      <c r="D374" s="107">
        <v>4</v>
      </c>
      <c r="E374" s="128">
        <v>556.38</v>
      </c>
      <c r="F374" s="156">
        <f t="shared" si="18"/>
        <v>1.6811043084100712E-4</v>
      </c>
      <c r="G374" s="156">
        <f t="shared" si="19"/>
        <v>0.98001241064574751</v>
      </c>
      <c r="H374" s="157" t="str">
        <f t="shared" si="20"/>
        <v>C</v>
      </c>
    </row>
    <row r="375" spans="1:8" x14ac:dyDescent="0.2">
      <c r="A375" s="183">
        <v>6149</v>
      </c>
      <c r="B375" s="106" t="s">
        <v>2032</v>
      </c>
      <c r="C375" s="105" t="s">
        <v>1</v>
      </c>
      <c r="D375" s="107">
        <v>42</v>
      </c>
      <c r="E375" s="128">
        <v>554.24</v>
      </c>
      <c r="F375" s="156">
        <f t="shared" si="18"/>
        <v>1.6746382901851214E-4</v>
      </c>
      <c r="G375" s="156">
        <f t="shared" si="19"/>
        <v>0.98017987447476607</v>
      </c>
      <c r="H375" s="157" t="str">
        <f t="shared" si="20"/>
        <v>C</v>
      </c>
    </row>
    <row r="376" spans="1:8" ht="27" x14ac:dyDescent="0.2">
      <c r="A376" s="183">
        <v>10408</v>
      </c>
      <c r="B376" s="106" t="s">
        <v>2033</v>
      </c>
      <c r="C376" s="105" t="s">
        <v>1</v>
      </c>
      <c r="D376" s="107">
        <v>2</v>
      </c>
      <c r="E376" s="128">
        <v>554.12</v>
      </c>
      <c r="F376" s="156">
        <f t="shared" si="18"/>
        <v>1.6742757097239092E-4</v>
      </c>
      <c r="G376" s="156">
        <f t="shared" si="19"/>
        <v>0.9803473020457385</v>
      </c>
      <c r="H376" s="157" t="str">
        <f t="shared" si="20"/>
        <v>C</v>
      </c>
    </row>
    <row r="377" spans="1:8" x14ac:dyDescent="0.2">
      <c r="A377" s="183">
        <v>9837</v>
      </c>
      <c r="B377" s="106" t="s">
        <v>2034</v>
      </c>
      <c r="C377" s="105" t="s">
        <v>10</v>
      </c>
      <c r="D377" s="107">
        <v>37.869999999999997</v>
      </c>
      <c r="E377" s="128">
        <v>551.23</v>
      </c>
      <c r="F377" s="156">
        <f t="shared" si="18"/>
        <v>1.6655435636163838E-4</v>
      </c>
      <c r="G377" s="156">
        <f t="shared" si="19"/>
        <v>0.98051385640210009</v>
      </c>
      <c r="H377" s="157" t="str">
        <f t="shared" si="20"/>
        <v>C</v>
      </c>
    </row>
    <row r="378" spans="1:8" x14ac:dyDescent="0.2">
      <c r="A378" s="183" t="s">
        <v>2035</v>
      </c>
      <c r="B378" s="106" t="s">
        <v>2036</v>
      </c>
      <c r="C378" s="105" t="s">
        <v>10</v>
      </c>
      <c r="D378" s="107">
        <v>12</v>
      </c>
      <c r="E378" s="128">
        <v>549</v>
      </c>
      <c r="F378" s="156">
        <f t="shared" si="18"/>
        <v>1.6588056100455247E-4</v>
      </c>
      <c r="G378" s="156">
        <f t="shared" si="19"/>
        <v>0.98067973696310462</v>
      </c>
      <c r="H378" s="157" t="str">
        <f t="shared" si="20"/>
        <v>C</v>
      </c>
    </row>
    <row r="379" spans="1:8" ht="40.5" x14ac:dyDescent="0.2">
      <c r="A379" s="183">
        <v>39917</v>
      </c>
      <c r="B379" s="106" t="s">
        <v>2037</v>
      </c>
      <c r="C379" s="105" t="s">
        <v>1705</v>
      </c>
      <c r="D379" s="107">
        <v>0</v>
      </c>
      <c r="E379" s="128">
        <v>545.97</v>
      </c>
      <c r="F379" s="156">
        <f t="shared" si="18"/>
        <v>1.6496504533999184E-4</v>
      </c>
      <c r="G379" s="156">
        <f t="shared" si="19"/>
        <v>0.98084470200844465</v>
      </c>
      <c r="H379" s="157" t="str">
        <f t="shared" si="20"/>
        <v>C</v>
      </c>
    </row>
    <row r="380" spans="1:8" ht="27" x14ac:dyDescent="0.2">
      <c r="A380" s="183">
        <v>39422</v>
      </c>
      <c r="B380" s="106" t="s">
        <v>2038</v>
      </c>
      <c r="C380" s="105" t="s">
        <v>10</v>
      </c>
      <c r="D380" s="107">
        <v>49.89</v>
      </c>
      <c r="E380" s="128">
        <v>543.96</v>
      </c>
      <c r="F380" s="156">
        <f t="shared" si="18"/>
        <v>1.6435772306746152E-4</v>
      </c>
      <c r="G380" s="156">
        <f t="shared" si="19"/>
        <v>0.98100905973151209</v>
      </c>
      <c r="H380" s="157" t="str">
        <f t="shared" si="20"/>
        <v>C</v>
      </c>
    </row>
    <row r="381" spans="1:8" x14ac:dyDescent="0.2">
      <c r="A381" s="183">
        <v>7307</v>
      </c>
      <c r="B381" s="106" t="s">
        <v>2039</v>
      </c>
      <c r="C381" s="105" t="s">
        <v>1606</v>
      </c>
      <c r="D381" s="107">
        <v>14</v>
      </c>
      <c r="E381" s="128">
        <v>542</v>
      </c>
      <c r="F381" s="156">
        <f t="shared" si="18"/>
        <v>1.6376550831414836E-4</v>
      </c>
      <c r="G381" s="156">
        <f t="shared" si="19"/>
        <v>0.98117282523982619</v>
      </c>
      <c r="H381" s="157" t="str">
        <f t="shared" si="20"/>
        <v>C</v>
      </c>
    </row>
    <row r="382" spans="1:8" x14ac:dyDescent="0.2">
      <c r="A382" s="183">
        <v>34653</v>
      </c>
      <c r="B382" s="106" t="s">
        <v>2040</v>
      </c>
      <c r="C382" s="105" t="s">
        <v>1</v>
      </c>
      <c r="D382" s="107">
        <v>61</v>
      </c>
      <c r="E382" s="128">
        <v>537.45000000000005</v>
      </c>
      <c r="F382" s="156">
        <f t="shared" si="18"/>
        <v>1.6239072406538569E-4</v>
      </c>
      <c r="G382" s="156">
        <f t="shared" si="19"/>
        <v>0.98133521596389162</v>
      </c>
      <c r="H382" s="157" t="str">
        <f t="shared" si="20"/>
        <v>C</v>
      </c>
    </row>
    <row r="383" spans="1:8" x14ac:dyDescent="0.2">
      <c r="A383" s="183" t="s">
        <v>2041</v>
      </c>
      <c r="B383" s="106" t="s">
        <v>2042</v>
      </c>
      <c r="C383" s="105" t="s">
        <v>1574</v>
      </c>
      <c r="D383" s="107">
        <v>6</v>
      </c>
      <c r="E383" s="128">
        <v>535.78</v>
      </c>
      <c r="F383" s="156">
        <f t="shared" si="18"/>
        <v>1.618861329235321E-4</v>
      </c>
      <c r="G383" s="156">
        <f t="shared" si="19"/>
        <v>0.98149710209681518</v>
      </c>
      <c r="H383" s="157" t="str">
        <f t="shared" si="20"/>
        <v>C</v>
      </c>
    </row>
    <row r="384" spans="1:8" x14ac:dyDescent="0.2">
      <c r="A384" s="183" t="s">
        <v>2043</v>
      </c>
      <c r="B384" s="106" t="s">
        <v>2044</v>
      </c>
      <c r="C384" s="105" t="s">
        <v>10</v>
      </c>
      <c r="D384" s="107">
        <v>22.5</v>
      </c>
      <c r="E384" s="128">
        <v>535.11</v>
      </c>
      <c r="F384" s="156">
        <f t="shared" si="18"/>
        <v>1.6168369216602201E-4</v>
      </c>
      <c r="G384" s="156">
        <f t="shared" si="19"/>
        <v>0.98165878578898125</v>
      </c>
      <c r="H384" s="157" t="str">
        <f t="shared" si="20"/>
        <v>C</v>
      </c>
    </row>
    <row r="385" spans="1:8" x14ac:dyDescent="0.2">
      <c r="A385" s="183">
        <v>901074</v>
      </c>
      <c r="B385" s="106" t="s">
        <v>2045</v>
      </c>
      <c r="C385" s="105" t="s">
        <v>1</v>
      </c>
      <c r="D385" s="107">
        <v>6</v>
      </c>
      <c r="E385" s="128">
        <v>529.23</v>
      </c>
      <c r="F385" s="156">
        <f t="shared" si="18"/>
        <v>1.5990704790608254E-4</v>
      </c>
      <c r="G385" s="156">
        <f t="shared" si="19"/>
        <v>0.98181869283688727</v>
      </c>
      <c r="H385" s="157" t="str">
        <f t="shared" si="20"/>
        <v>C</v>
      </c>
    </row>
    <row r="386" spans="1:8" x14ac:dyDescent="0.2">
      <c r="A386" s="183">
        <v>3777</v>
      </c>
      <c r="B386" s="106" t="s">
        <v>2046</v>
      </c>
      <c r="C386" s="105" t="s">
        <v>1574</v>
      </c>
      <c r="D386" s="107">
        <v>386.98</v>
      </c>
      <c r="E386" s="128">
        <v>526.02</v>
      </c>
      <c r="F386" s="156">
        <f t="shared" si="18"/>
        <v>1.5893714517234005E-4</v>
      </c>
      <c r="G386" s="156">
        <f t="shared" si="19"/>
        <v>0.98197762998205962</v>
      </c>
      <c r="H386" s="157" t="str">
        <f t="shared" si="20"/>
        <v>C</v>
      </c>
    </row>
    <row r="387" spans="1:8" x14ac:dyDescent="0.2">
      <c r="A387" s="183">
        <v>40547</v>
      </c>
      <c r="B387" s="106" t="s">
        <v>2047</v>
      </c>
      <c r="C387" s="105" t="s">
        <v>1805</v>
      </c>
      <c r="D387" s="107">
        <v>15.95</v>
      </c>
      <c r="E387" s="128">
        <v>525.49</v>
      </c>
      <c r="F387" s="156">
        <f t="shared" si="18"/>
        <v>1.5877700546863805E-4</v>
      </c>
      <c r="G387" s="156">
        <f t="shared" si="19"/>
        <v>0.98213640698752824</v>
      </c>
      <c r="H387" s="157" t="str">
        <f t="shared" si="20"/>
        <v>C</v>
      </c>
    </row>
    <row r="388" spans="1:8" ht="27" x14ac:dyDescent="0.2">
      <c r="A388" s="183">
        <v>442</v>
      </c>
      <c r="B388" s="106" t="s">
        <v>2048</v>
      </c>
      <c r="C388" s="105" t="s">
        <v>1</v>
      </c>
      <c r="D388" s="107">
        <v>67.599999999999994</v>
      </c>
      <c r="E388" s="128">
        <v>525.17999999999995</v>
      </c>
      <c r="F388" s="156">
        <f t="shared" si="18"/>
        <v>1.5868333884949155E-4</v>
      </c>
      <c r="G388" s="156">
        <f t="shared" si="19"/>
        <v>0.98229509032637774</v>
      </c>
      <c r="H388" s="157" t="str">
        <f t="shared" si="20"/>
        <v>C</v>
      </c>
    </row>
    <row r="389" spans="1:8" x14ac:dyDescent="0.2">
      <c r="A389" s="183">
        <v>37552</v>
      </c>
      <c r="B389" s="106" t="s">
        <v>2049</v>
      </c>
      <c r="C389" s="105" t="s">
        <v>19</v>
      </c>
      <c r="D389" s="107">
        <v>181.5</v>
      </c>
      <c r="E389" s="128">
        <v>507.82</v>
      </c>
      <c r="F389" s="156">
        <f t="shared" si="18"/>
        <v>1.5343800817728932E-4</v>
      </c>
      <c r="G389" s="156">
        <f t="shared" si="19"/>
        <v>0.98244852833455498</v>
      </c>
      <c r="H389" s="157" t="str">
        <f t="shared" si="20"/>
        <v>C</v>
      </c>
    </row>
    <row r="390" spans="1:8" ht="27" x14ac:dyDescent="0.2">
      <c r="A390" s="183">
        <v>10535</v>
      </c>
      <c r="B390" s="106" t="s">
        <v>2050</v>
      </c>
      <c r="C390" s="105" t="s">
        <v>1705</v>
      </c>
      <c r="D390" s="107">
        <v>0.08</v>
      </c>
      <c r="E390" s="128">
        <v>507.58</v>
      </c>
      <c r="F390" s="156">
        <f t="shared" si="18"/>
        <v>1.533654920850469E-4</v>
      </c>
      <c r="G390" s="156">
        <f t="shared" si="19"/>
        <v>0.98260189382663998</v>
      </c>
      <c r="H390" s="157" t="str">
        <f t="shared" si="20"/>
        <v>C</v>
      </c>
    </row>
    <row r="391" spans="1:8" ht="27" x14ac:dyDescent="0.2">
      <c r="A391" s="183">
        <v>13393</v>
      </c>
      <c r="B391" s="106" t="s">
        <v>2051</v>
      </c>
      <c r="C391" s="105" t="s">
        <v>1</v>
      </c>
      <c r="D391" s="107">
        <v>1.46</v>
      </c>
      <c r="E391" s="128">
        <v>500.22</v>
      </c>
      <c r="F391" s="156">
        <f t="shared" si="18"/>
        <v>1.5114166525627914E-4</v>
      </c>
      <c r="G391" s="156">
        <f t="shared" si="19"/>
        <v>0.9827530354918963</v>
      </c>
      <c r="H391" s="157" t="str">
        <f t="shared" si="20"/>
        <v>C</v>
      </c>
    </row>
    <row r="392" spans="1:8" ht="27" x14ac:dyDescent="0.2">
      <c r="A392" s="183">
        <v>901093</v>
      </c>
      <c r="B392" s="106" t="s">
        <v>2052</v>
      </c>
      <c r="C392" s="105" t="s">
        <v>1</v>
      </c>
      <c r="D392" s="107">
        <v>1</v>
      </c>
      <c r="E392" s="128">
        <v>496.09</v>
      </c>
      <c r="F392" s="156">
        <f t="shared" si="18"/>
        <v>1.4989378416894067E-4</v>
      </c>
      <c r="G392" s="156">
        <f t="shared" si="19"/>
        <v>0.98290292927606526</v>
      </c>
      <c r="H392" s="157" t="str">
        <f t="shared" si="20"/>
        <v>C</v>
      </c>
    </row>
    <row r="393" spans="1:8" x14ac:dyDescent="0.2">
      <c r="A393" s="183" t="s">
        <v>2053</v>
      </c>
      <c r="B393" s="106" t="s">
        <v>2054</v>
      </c>
      <c r="C393" s="105" t="s">
        <v>1</v>
      </c>
      <c r="D393" s="107">
        <v>1</v>
      </c>
      <c r="E393" s="128">
        <v>495.66</v>
      </c>
      <c r="F393" s="156">
        <f t="shared" si="18"/>
        <v>1.4976385950367301E-4</v>
      </c>
      <c r="G393" s="156">
        <f t="shared" si="19"/>
        <v>0.98305269313556898</v>
      </c>
      <c r="H393" s="157" t="str">
        <f t="shared" si="20"/>
        <v>C</v>
      </c>
    </row>
    <row r="394" spans="1:8" ht="27" x14ac:dyDescent="0.2">
      <c r="A394" s="183">
        <v>20078</v>
      </c>
      <c r="B394" s="106" t="s">
        <v>2055</v>
      </c>
      <c r="C394" s="105" t="s">
        <v>1</v>
      </c>
      <c r="D394" s="107">
        <v>20.350000000000001</v>
      </c>
      <c r="E394" s="128">
        <v>480.85</v>
      </c>
      <c r="F394" s="156">
        <f t="shared" si="18"/>
        <v>1.4528901231154656E-4</v>
      </c>
      <c r="G394" s="156">
        <f t="shared" si="19"/>
        <v>0.98319798214788057</v>
      </c>
      <c r="H394" s="157" t="str">
        <f t="shared" si="20"/>
        <v>C</v>
      </c>
    </row>
    <row r="395" spans="1:8" x14ac:dyDescent="0.2">
      <c r="A395" s="183" t="s">
        <v>2056</v>
      </c>
      <c r="B395" s="106" t="s">
        <v>2057</v>
      </c>
      <c r="C395" s="105" t="s">
        <v>1</v>
      </c>
      <c r="D395" s="107">
        <v>1</v>
      </c>
      <c r="E395" s="128">
        <v>478.09</v>
      </c>
      <c r="F395" s="156">
        <f t="shared" si="18"/>
        <v>1.4445507725075864E-4</v>
      </c>
      <c r="G395" s="156">
        <f t="shared" si="19"/>
        <v>0.98334243722513137</v>
      </c>
      <c r="H395" s="157" t="str">
        <f t="shared" si="20"/>
        <v>C</v>
      </c>
    </row>
    <row r="396" spans="1:8" ht="40.5" x14ac:dyDescent="0.2">
      <c r="A396" s="183">
        <v>10904</v>
      </c>
      <c r="B396" s="106" t="s">
        <v>2058</v>
      </c>
      <c r="C396" s="105" t="s">
        <v>1</v>
      </c>
      <c r="D396" s="107">
        <v>3</v>
      </c>
      <c r="E396" s="128">
        <v>476.25</v>
      </c>
      <c r="F396" s="156">
        <f t="shared" si="18"/>
        <v>1.438991205435667E-4</v>
      </c>
      <c r="G396" s="156">
        <f t="shared" si="19"/>
        <v>0.98348633634567495</v>
      </c>
      <c r="H396" s="157" t="str">
        <f t="shared" si="20"/>
        <v>C</v>
      </c>
    </row>
    <row r="397" spans="1:8" x14ac:dyDescent="0.2">
      <c r="A397" s="183" t="s">
        <v>2059</v>
      </c>
      <c r="B397" s="106" t="s">
        <v>2060</v>
      </c>
      <c r="C397" s="105" t="s">
        <v>1</v>
      </c>
      <c r="D397" s="107">
        <v>1</v>
      </c>
      <c r="E397" s="128">
        <v>451.77</v>
      </c>
      <c r="F397" s="156">
        <f t="shared" si="18"/>
        <v>1.3650247913483911E-4</v>
      </c>
      <c r="G397" s="156">
        <f t="shared" si="19"/>
        <v>0.98362283882480983</v>
      </c>
      <c r="H397" s="157" t="str">
        <f t="shared" si="20"/>
        <v>C</v>
      </c>
    </row>
    <row r="398" spans="1:8" ht="27" x14ac:dyDescent="0.2">
      <c r="A398" s="183">
        <v>11058</v>
      </c>
      <c r="B398" s="106" t="s">
        <v>2061</v>
      </c>
      <c r="C398" s="105" t="s">
        <v>1</v>
      </c>
      <c r="D398" s="107">
        <v>960</v>
      </c>
      <c r="E398" s="128">
        <v>447.68</v>
      </c>
      <c r="F398" s="156">
        <f t="shared" si="18"/>
        <v>1.3526668406287442E-4</v>
      </c>
      <c r="G398" s="156">
        <f t="shared" si="19"/>
        <v>0.98375810550887266</v>
      </c>
      <c r="H398" s="157" t="str">
        <f t="shared" si="20"/>
        <v>C</v>
      </c>
    </row>
    <row r="399" spans="1:8" x14ac:dyDescent="0.2">
      <c r="A399" s="183" t="s">
        <v>2062</v>
      </c>
      <c r="B399" s="106" t="s">
        <v>2063</v>
      </c>
      <c r="C399" s="105" t="s">
        <v>1</v>
      </c>
      <c r="D399" s="107">
        <v>90</v>
      </c>
      <c r="E399" s="128">
        <v>437.55</v>
      </c>
      <c r="F399" s="156">
        <f t="shared" si="18"/>
        <v>1.3220590066947529E-4</v>
      </c>
      <c r="G399" s="156">
        <f t="shared" si="19"/>
        <v>0.98389031140954208</v>
      </c>
      <c r="H399" s="157" t="str">
        <f t="shared" si="20"/>
        <v>C</v>
      </c>
    </row>
    <row r="400" spans="1:8" x14ac:dyDescent="0.2">
      <c r="A400" s="183" t="s">
        <v>2064</v>
      </c>
      <c r="B400" s="106" t="s">
        <v>2065</v>
      </c>
      <c r="C400" s="105" t="s">
        <v>1879</v>
      </c>
      <c r="D400" s="107">
        <v>24</v>
      </c>
      <c r="E400" s="128">
        <v>429.1</v>
      </c>
      <c r="F400" s="156">
        <f t="shared" si="18"/>
        <v>1.2965272992177318E-4</v>
      </c>
      <c r="G400" s="156">
        <f t="shared" si="19"/>
        <v>0.98401996413946391</v>
      </c>
      <c r="H400" s="157" t="str">
        <f t="shared" si="20"/>
        <v>C</v>
      </c>
    </row>
    <row r="401" spans="1:8" ht="27" x14ac:dyDescent="0.2">
      <c r="A401" s="183">
        <v>9841</v>
      </c>
      <c r="B401" s="106" t="s">
        <v>2066</v>
      </c>
      <c r="C401" s="105" t="s">
        <v>10</v>
      </c>
      <c r="D401" s="107">
        <v>14.79</v>
      </c>
      <c r="E401" s="128">
        <v>428.47</v>
      </c>
      <c r="F401" s="156">
        <f t="shared" si="18"/>
        <v>1.2946237517963682E-4</v>
      </c>
      <c r="G401" s="156">
        <f t="shared" si="19"/>
        <v>0.98414942651464354</v>
      </c>
      <c r="H401" s="157" t="str">
        <f t="shared" si="20"/>
        <v>C</v>
      </c>
    </row>
    <row r="402" spans="1:8" ht="27" x14ac:dyDescent="0.2">
      <c r="A402" s="183">
        <v>20147</v>
      </c>
      <c r="B402" s="106" t="s">
        <v>2067</v>
      </c>
      <c r="C402" s="105" t="s">
        <v>1</v>
      </c>
      <c r="D402" s="107">
        <v>73</v>
      </c>
      <c r="E402" s="128">
        <v>420.1</v>
      </c>
      <c r="F402" s="156">
        <f t="shared" si="18"/>
        <v>1.2693337646268215E-4</v>
      </c>
      <c r="G402" s="156">
        <f t="shared" si="19"/>
        <v>0.98427635989110618</v>
      </c>
      <c r="H402" s="157" t="str">
        <f t="shared" si="20"/>
        <v>C</v>
      </c>
    </row>
    <row r="403" spans="1:8" x14ac:dyDescent="0.2">
      <c r="A403" s="183" t="s">
        <v>2068</v>
      </c>
      <c r="B403" s="106" t="s">
        <v>2069</v>
      </c>
      <c r="C403" s="105" t="s">
        <v>1</v>
      </c>
      <c r="D403" s="107">
        <v>1</v>
      </c>
      <c r="E403" s="128">
        <v>419.02</v>
      </c>
      <c r="F403" s="156">
        <f t="shared" si="18"/>
        <v>1.2660705404759121E-4</v>
      </c>
      <c r="G403" s="156">
        <f t="shared" si="19"/>
        <v>0.98440296694515372</v>
      </c>
      <c r="H403" s="157" t="str">
        <f t="shared" si="20"/>
        <v>C</v>
      </c>
    </row>
    <row r="404" spans="1:8" x14ac:dyDescent="0.2">
      <c r="A404" s="183" t="s">
        <v>2070</v>
      </c>
      <c r="B404" s="106" t="s">
        <v>2071</v>
      </c>
      <c r="C404" s="105" t="s">
        <v>10</v>
      </c>
      <c r="D404" s="107">
        <v>25</v>
      </c>
      <c r="E404" s="128">
        <v>418.95</v>
      </c>
      <c r="F404" s="156">
        <f t="shared" si="18"/>
        <v>1.2658590352068716E-4</v>
      </c>
      <c r="G404" s="156">
        <f t="shared" si="19"/>
        <v>0.98452955284867438</v>
      </c>
      <c r="H404" s="157" t="str">
        <f t="shared" si="20"/>
        <v>C</v>
      </c>
    </row>
    <row r="405" spans="1:8" x14ac:dyDescent="0.2">
      <c r="A405" s="183" t="s">
        <v>2072</v>
      </c>
      <c r="B405" s="106" t="s">
        <v>2073</v>
      </c>
      <c r="C405" s="105" t="s">
        <v>1</v>
      </c>
      <c r="D405" s="107">
        <v>2</v>
      </c>
      <c r="E405" s="128">
        <v>418.21</v>
      </c>
      <c r="F405" s="156">
        <f t="shared" si="18"/>
        <v>1.2636231223627303E-4</v>
      </c>
      <c r="G405" s="156">
        <f t="shared" si="19"/>
        <v>0.98465591516091067</v>
      </c>
      <c r="H405" s="157" t="str">
        <f t="shared" si="20"/>
        <v>C</v>
      </c>
    </row>
    <row r="406" spans="1:8" ht="27" x14ac:dyDescent="0.2">
      <c r="A406" s="183">
        <v>10886</v>
      </c>
      <c r="B406" s="106" t="s">
        <v>2074</v>
      </c>
      <c r="C406" s="105" t="s">
        <v>1</v>
      </c>
      <c r="D406" s="107">
        <v>2.0699999999999998</v>
      </c>
      <c r="E406" s="128">
        <v>418.05</v>
      </c>
      <c r="F406" s="156">
        <f t="shared" si="18"/>
        <v>1.2631396817477808E-4</v>
      </c>
      <c r="G406" s="156">
        <f t="shared" si="19"/>
        <v>0.98478222912908542</v>
      </c>
      <c r="H406" s="157" t="str">
        <f t="shared" si="20"/>
        <v>C</v>
      </c>
    </row>
    <row r="407" spans="1:8" ht="27" x14ac:dyDescent="0.2">
      <c r="A407" s="183">
        <v>40387</v>
      </c>
      <c r="B407" s="106" t="s">
        <v>2075</v>
      </c>
      <c r="C407" s="105" t="s">
        <v>1</v>
      </c>
      <c r="D407" s="107">
        <v>3</v>
      </c>
      <c r="E407" s="128">
        <v>414.97</v>
      </c>
      <c r="F407" s="156">
        <f t="shared" si="18"/>
        <v>1.2538334499100027E-4</v>
      </c>
      <c r="G407" s="156">
        <f t="shared" si="19"/>
        <v>0.98490761247407643</v>
      </c>
      <c r="H407" s="157" t="str">
        <f t="shared" si="20"/>
        <v>C</v>
      </c>
    </row>
    <row r="408" spans="1:8" x14ac:dyDescent="0.2">
      <c r="A408" s="183">
        <v>901330</v>
      </c>
      <c r="B408" s="106" t="s">
        <v>2076</v>
      </c>
      <c r="C408" s="105" t="s">
        <v>16</v>
      </c>
      <c r="D408" s="107">
        <v>2.4</v>
      </c>
      <c r="E408" s="128">
        <v>411.5</v>
      </c>
      <c r="F408" s="156">
        <f t="shared" si="18"/>
        <v>1.243348831573285E-4</v>
      </c>
      <c r="G408" s="156">
        <f t="shared" si="19"/>
        <v>0.98503194735723376</v>
      </c>
      <c r="H408" s="157" t="str">
        <f t="shared" si="20"/>
        <v>C</v>
      </c>
    </row>
    <row r="409" spans="1:8" ht="27" x14ac:dyDescent="0.2">
      <c r="A409" s="183">
        <v>38099</v>
      </c>
      <c r="B409" s="106" t="s">
        <v>2077</v>
      </c>
      <c r="C409" s="105" t="s">
        <v>1</v>
      </c>
      <c r="D409" s="107">
        <v>272.02</v>
      </c>
      <c r="E409" s="128">
        <v>407.54</v>
      </c>
      <c r="F409" s="156">
        <f t="shared" si="18"/>
        <v>1.2313836763532844E-4</v>
      </c>
      <c r="G409" s="156">
        <f t="shared" si="19"/>
        <v>0.9851550857248691</v>
      </c>
      <c r="H409" s="157" t="str">
        <f t="shared" si="20"/>
        <v>C</v>
      </c>
    </row>
    <row r="410" spans="1:8" ht="27" x14ac:dyDescent="0.2">
      <c r="A410" s="183">
        <v>7097</v>
      </c>
      <c r="B410" s="106" t="s">
        <v>2078</v>
      </c>
      <c r="C410" s="105" t="s">
        <v>1</v>
      </c>
      <c r="D410" s="107">
        <v>52.43</v>
      </c>
      <c r="E410" s="128">
        <v>406.28</v>
      </c>
      <c r="F410" s="156">
        <f t="shared" si="18"/>
        <v>1.2275765815105569E-4</v>
      </c>
      <c r="G410" s="156">
        <f t="shared" si="19"/>
        <v>0.98527784338302016</v>
      </c>
      <c r="H410" s="157" t="str">
        <f t="shared" si="20"/>
        <v>C</v>
      </c>
    </row>
    <row r="411" spans="1:8" ht="40.5" x14ac:dyDescent="0.2">
      <c r="A411" s="183">
        <v>37758</v>
      </c>
      <c r="B411" s="106" t="s">
        <v>2079</v>
      </c>
      <c r="C411" s="105" t="s">
        <v>1705</v>
      </c>
      <c r="D411" s="107">
        <v>0</v>
      </c>
      <c r="E411" s="128">
        <v>405.35</v>
      </c>
      <c r="F411" s="156">
        <f t="shared" si="18"/>
        <v>1.2247665829361631E-4</v>
      </c>
      <c r="G411" s="156">
        <f t="shared" si="19"/>
        <v>0.98540032004131373</v>
      </c>
      <c r="H411" s="157" t="str">
        <f t="shared" si="20"/>
        <v>C</v>
      </c>
    </row>
    <row r="412" spans="1:8" x14ac:dyDescent="0.2">
      <c r="A412" s="183" t="s">
        <v>2080</v>
      </c>
      <c r="B412" s="106" t="s">
        <v>2081</v>
      </c>
      <c r="C412" s="105" t="s">
        <v>1</v>
      </c>
      <c r="D412" s="107">
        <v>15</v>
      </c>
      <c r="E412" s="128">
        <v>404.52</v>
      </c>
      <c r="F412" s="156">
        <f t="shared" si="18"/>
        <v>1.2222587347461122E-4</v>
      </c>
      <c r="G412" s="156">
        <f t="shared" si="19"/>
        <v>0.98552254591478838</v>
      </c>
      <c r="H412" s="157" t="str">
        <f t="shared" si="20"/>
        <v>C</v>
      </c>
    </row>
    <row r="413" spans="1:8" ht="27" x14ac:dyDescent="0.2">
      <c r="A413" s="183">
        <v>10891</v>
      </c>
      <c r="B413" s="106" t="s">
        <v>2082</v>
      </c>
      <c r="C413" s="105" t="s">
        <v>1</v>
      </c>
      <c r="D413" s="107">
        <v>2.0699999999999998</v>
      </c>
      <c r="E413" s="128">
        <v>404.29</v>
      </c>
      <c r="F413" s="156">
        <f t="shared" si="18"/>
        <v>1.2215637888621225E-4</v>
      </c>
      <c r="G413" s="156">
        <f t="shared" si="19"/>
        <v>0.98564470229367462</v>
      </c>
      <c r="H413" s="157" t="str">
        <f t="shared" si="20"/>
        <v>C</v>
      </c>
    </row>
    <row r="414" spans="1:8" x14ac:dyDescent="0.2">
      <c r="A414" s="183" t="s">
        <v>2083</v>
      </c>
      <c r="B414" s="106" t="s">
        <v>2084</v>
      </c>
      <c r="C414" s="105" t="s">
        <v>1705</v>
      </c>
      <c r="D414" s="107">
        <v>188.22</v>
      </c>
      <c r="E414" s="128">
        <v>403.38</v>
      </c>
      <c r="F414" s="156">
        <f t="shared" si="18"/>
        <v>1.218814220364597E-4</v>
      </c>
      <c r="G414" s="156">
        <f t="shared" si="19"/>
        <v>0.98576658371571113</v>
      </c>
      <c r="H414" s="157" t="str">
        <f t="shared" si="20"/>
        <v>C</v>
      </c>
    </row>
    <row r="415" spans="1:8" ht="27" x14ac:dyDescent="0.2">
      <c r="A415" s="183">
        <v>131</v>
      </c>
      <c r="B415" s="106" t="s">
        <v>2085</v>
      </c>
      <c r="C415" s="105" t="s">
        <v>19</v>
      </c>
      <c r="D415" s="107">
        <v>7.7</v>
      </c>
      <c r="E415" s="128">
        <v>400.71</v>
      </c>
      <c r="F415" s="156">
        <f t="shared" si="18"/>
        <v>1.210746805102627E-4</v>
      </c>
      <c r="G415" s="156">
        <f t="shared" si="19"/>
        <v>0.98588765839622139</v>
      </c>
      <c r="H415" s="157" t="str">
        <f t="shared" si="20"/>
        <v>C</v>
      </c>
    </row>
    <row r="416" spans="1:8" ht="27" x14ac:dyDescent="0.2">
      <c r="A416" s="183">
        <v>10405</v>
      </c>
      <c r="B416" s="106" t="s">
        <v>2086</v>
      </c>
      <c r="C416" s="105" t="s">
        <v>1</v>
      </c>
      <c r="D416" s="107">
        <v>1</v>
      </c>
      <c r="E416" s="128">
        <v>396.2</v>
      </c>
      <c r="F416" s="156">
        <f t="shared" si="18"/>
        <v>1.1971198227687375E-4</v>
      </c>
      <c r="G416" s="156">
        <f t="shared" si="19"/>
        <v>0.98600737037849828</v>
      </c>
      <c r="H416" s="157" t="str">
        <f t="shared" si="20"/>
        <v>C</v>
      </c>
    </row>
    <row r="417" spans="1:8" x14ac:dyDescent="0.2">
      <c r="A417" s="183">
        <v>1339</v>
      </c>
      <c r="B417" s="106" t="s">
        <v>2087</v>
      </c>
      <c r="C417" s="105" t="s">
        <v>19</v>
      </c>
      <c r="D417" s="107">
        <v>6.4</v>
      </c>
      <c r="E417" s="128">
        <v>395.6</v>
      </c>
      <c r="F417" s="156">
        <f t="shared" si="18"/>
        <v>1.1953069204626769E-4</v>
      </c>
      <c r="G417" s="156">
        <f t="shared" si="19"/>
        <v>0.98612690107054457</v>
      </c>
      <c r="H417" s="157" t="str">
        <f t="shared" si="20"/>
        <v>C</v>
      </c>
    </row>
    <row r="418" spans="1:8" x14ac:dyDescent="0.2">
      <c r="A418" s="183">
        <v>650</v>
      </c>
      <c r="B418" s="106" t="s">
        <v>2088</v>
      </c>
      <c r="C418" s="105" t="s">
        <v>1</v>
      </c>
      <c r="D418" s="107">
        <v>117.7</v>
      </c>
      <c r="E418" s="128">
        <v>390.05</v>
      </c>
      <c r="F418" s="156">
        <f t="shared" si="18"/>
        <v>1.1785375741316157E-4</v>
      </c>
      <c r="G418" s="156">
        <f t="shared" si="19"/>
        <v>0.9862447548279577</v>
      </c>
      <c r="H418" s="157" t="str">
        <f t="shared" si="20"/>
        <v>C</v>
      </c>
    </row>
    <row r="419" spans="1:8" x14ac:dyDescent="0.2">
      <c r="A419" s="183" t="s">
        <v>2089</v>
      </c>
      <c r="B419" s="106" t="s">
        <v>2090</v>
      </c>
      <c r="C419" s="105" t="s">
        <v>1</v>
      </c>
      <c r="D419" s="107">
        <v>6</v>
      </c>
      <c r="E419" s="128">
        <v>386.96</v>
      </c>
      <c r="F419" s="156">
        <f t="shared" si="18"/>
        <v>1.169201127255403E-4</v>
      </c>
      <c r="G419" s="156">
        <f t="shared" si="19"/>
        <v>0.98636167494068328</v>
      </c>
      <c r="H419" s="157" t="str">
        <f t="shared" si="20"/>
        <v>C</v>
      </c>
    </row>
    <row r="420" spans="1:8" x14ac:dyDescent="0.2">
      <c r="A420" s="183">
        <v>3540</v>
      </c>
      <c r="B420" s="106" t="s">
        <v>2091</v>
      </c>
      <c r="C420" s="105" t="s">
        <v>1</v>
      </c>
      <c r="D420" s="107">
        <v>72</v>
      </c>
      <c r="E420" s="128">
        <v>386.48</v>
      </c>
      <c r="F420" s="156">
        <f t="shared" si="18"/>
        <v>1.1677508054105545E-4</v>
      </c>
      <c r="G420" s="156">
        <f t="shared" si="19"/>
        <v>0.98647845002122436</v>
      </c>
      <c r="H420" s="157" t="str">
        <f t="shared" si="20"/>
        <v>C</v>
      </c>
    </row>
    <row r="421" spans="1:8" x14ac:dyDescent="0.2">
      <c r="A421" s="183" t="s">
        <v>2092</v>
      </c>
      <c r="B421" s="106" t="s">
        <v>2093</v>
      </c>
      <c r="C421" s="105" t="s">
        <v>1</v>
      </c>
      <c r="D421" s="107">
        <v>2</v>
      </c>
      <c r="E421" s="128">
        <v>385.34</v>
      </c>
      <c r="F421" s="156">
        <f t="shared" si="18"/>
        <v>1.1643062910290391E-4</v>
      </c>
      <c r="G421" s="156">
        <f t="shared" si="19"/>
        <v>0.9865948806503273</v>
      </c>
      <c r="H421" s="157" t="str">
        <f t="shared" si="20"/>
        <v>C</v>
      </c>
    </row>
    <row r="422" spans="1:8" x14ac:dyDescent="0.2">
      <c r="A422" s="183">
        <v>6028</v>
      </c>
      <c r="B422" s="106" t="s">
        <v>2094</v>
      </c>
      <c r="C422" s="105" t="s">
        <v>1</v>
      </c>
      <c r="D422" s="107">
        <v>4</v>
      </c>
      <c r="E422" s="128">
        <v>381.56</v>
      </c>
      <c r="F422" s="156">
        <f t="shared" si="18"/>
        <v>1.1528850065008569E-4</v>
      </c>
      <c r="G422" s="156">
        <f t="shared" si="19"/>
        <v>0.98671016915097742</v>
      </c>
      <c r="H422" s="157" t="str">
        <f t="shared" si="20"/>
        <v>C</v>
      </c>
    </row>
    <row r="423" spans="1:8" x14ac:dyDescent="0.2">
      <c r="A423" s="183">
        <v>901076</v>
      </c>
      <c r="B423" s="106" t="s">
        <v>2095</v>
      </c>
      <c r="C423" s="105" t="s">
        <v>1</v>
      </c>
      <c r="D423" s="107">
        <v>9</v>
      </c>
      <c r="E423" s="128">
        <v>374.16</v>
      </c>
      <c r="F423" s="156">
        <f t="shared" si="18"/>
        <v>1.1305258780594419E-4</v>
      </c>
      <c r="G423" s="156">
        <f t="shared" si="19"/>
        <v>0.98682322173878334</v>
      </c>
      <c r="H423" s="157" t="str">
        <f t="shared" si="20"/>
        <v>C</v>
      </c>
    </row>
    <row r="424" spans="1:8" x14ac:dyDescent="0.2">
      <c r="A424" s="183" t="s">
        <v>2096</v>
      </c>
      <c r="B424" s="106" t="s">
        <v>2097</v>
      </c>
      <c r="C424" s="105" t="s">
        <v>1574</v>
      </c>
      <c r="D424" s="107">
        <v>0.27</v>
      </c>
      <c r="E424" s="128">
        <v>369.6</v>
      </c>
      <c r="F424" s="156">
        <f t="shared" ref="F424:F487" si="21">E424/$F$14</f>
        <v>1.1167478205333807E-4</v>
      </c>
      <c r="G424" s="156">
        <f t="shared" ref="G424:G487" si="22">F424+G423</f>
        <v>0.98693489652083666</v>
      </c>
      <c r="H424" s="157" t="str">
        <f t="shared" ref="H424:H487" si="23">IF(G424&lt;=$K$17,"A",IF(G424&lt;=$K$18,"B","C"))</f>
        <v>C</v>
      </c>
    </row>
    <row r="425" spans="1:8" ht="27" x14ac:dyDescent="0.2">
      <c r="A425" s="183">
        <v>3524</v>
      </c>
      <c r="B425" s="106" t="s">
        <v>2098</v>
      </c>
      <c r="C425" s="105" t="s">
        <v>1</v>
      </c>
      <c r="D425" s="107">
        <v>41.98</v>
      </c>
      <c r="E425" s="128">
        <v>363.59</v>
      </c>
      <c r="F425" s="156">
        <f t="shared" si="21"/>
        <v>1.0985885824343394E-4</v>
      </c>
      <c r="G425" s="156">
        <f t="shared" si="22"/>
        <v>0.9870447553790801</v>
      </c>
      <c r="H425" s="157" t="str">
        <f t="shared" si="23"/>
        <v>C</v>
      </c>
    </row>
    <row r="426" spans="1:8" x14ac:dyDescent="0.2">
      <c r="A426" s="183">
        <v>40369</v>
      </c>
      <c r="B426" s="106" t="s">
        <v>2099</v>
      </c>
      <c r="C426" s="105" t="s">
        <v>1</v>
      </c>
      <c r="D426" s="107">
        <v>5</v>
      </c>
      <c r="E426" s="128">
        <v>363.44</v>
      </c>
      <c r="F426" s="156">
        <f t="shared" si="21"/>
        <v>1.0981353568578242E-4</v>
      </c>
      <c r="G426" s="156">
        <f t="shared" si="22"/>
        <v>0.98715456891476583</v>
      </c>
      <c r="H426" s="157" t="str">
        <f t="shared" si="23"/>
        <v>C</v>
      </c>
    </row>
    <row r="427" spans="1:8" x14ac:dyDescent="0.2">
      <c r="A427" s="183">
        <v>43648</v>
      </c>
      <c r="B427" s="106" t="s">
        <v>2100</v>
      </c>
      <c r="C427" s="105" t="s">
        <v>1606</v>
      </c>
      <c r="D427" s="107">
        <v>14.1</v>
      </c>
      <c r="E427" s="128">
        <v>363.17</v>
      </c>
      <c r="F427" s="156">
        <f t="shared" si="21"/>
        <v>1.0973195508200971E-4</v>
      </c>
      <c r="G427" s="156">
        <f t="shared" si="22"/>
        <v>0.98726430086984784</v>
      </c>
      <c r="H427" s="157" t="str">
        <f t="shared" si="23"/>
        <v>C</v>
      </c>
    </row>
    <row r="428" spans="1:8" x14ac:dyDescent="0.2">
      <c r="A428" s="183" t="s">
        <v>2101</v>
      </c>
      <c r="B428" s="106" t="s">
        <v>2102</v>
      </c>
      <c r="C428" s="105" t="s">
        <v>1</v>
      </c>
      <c r="D428" s="107">
        <v>6</v>
      </c>
      <c r="E428" s="128">
        <v>362.55</v>
      </c>
      <c r="F428" s="156">
        <f t="shared" si="21"/>
        <v>1.0954462184371676E-4</v>
      </c>
      <c r="G428" s="156">
        <f t="shared" si="22"/>
        <v>0.9873738454916916</v>
      </c>
      <c r="H428" s="157" t="str">
        <f t="shared" si="23"/>
        <v>C</v>
      </c>
    </row>
    <row r="429" spans="1:8" x14ac:dyDescent="0.2">
      <c r="A429" s="183" t="s">
        <v>2103</v>
      </c>
      <c r="B429" s="106" t="s">
        <v>2104</v>
      </c>
      <c r="C429" s="105" t="s">
        <v>1705</v>
      </c>
      <c r="D429" s="107">
        <v>116</v>
      </c>
      <c r="E429" s="128">
        <v>356.78</v>
      </c>
      <c r="F429" s="156">
        <f t="shared" si="21"/>
        <v>1.0780121412605506E-4</v>
      </c>
      <c r="G429" s="156">
        <f t="shared" si="22"/>
        <v>0.98748164670581762</v>
      </c>
      <c r="H429" s="157" t="str">
        <f t="shared" si="23"/>
        <v>C</v>
      </c>
    </row>
    <row r="430" spans="1:8" x14ac:dyDescent="0.2">
      <c r="A430" s="183">
        <v>541</v>
      </c>
      <c r="B430" s="106" t="s">
        <v>2105</v>
      </c>
      <c r="C430" s="105" t="s">
        <v>1</v>
      </c>
      <c r="D430" s="107">
        <v>2.0699999999999998</v>
      </c>
      <c r="E430" s="128">
        <v>356.55</v>
      </c>
      <c r="F430" s="156">
        <f t="shared" si="21"/>
        <v>1.0773171953765608E-4</v>
      </c>
      <c r="G430" s="156">
        <f t="shared" si="22"/>
        <v>0.98758937842535532</v>
      </c>
      <c r="H430" s="157" t="str">
        <f t="shared" si="23"/>
        <v>C</v>
      </c>
    </row>
    <row r="431" spans="1:8" x14ac:dyDescent="0.2">
      <c r="A431" s="183" t="s">
        <v>2106</v>
      </c>
      <c r="B431" s="106" t="s">
        <v>2107</v>
      </c>
      <c r="C431" s="105" t="s">
        <v>1574</v>
      </c>
      <c r="D431" s="107">
        <v>6.2</v>
      </c>
      <c r="E431" s="128">
        <v>356.09</v>
      </c>
      <c r="F431" s="156">
        <f t="shared" si="21"/>
        <v>1.0759273036085808E-4</v>
      </c>
      <c r="G431" s="156">
        <f t="shared" si="22"/>
        <v>0.9876969711557162</v>
      </c>
      <c r="H431" s="157" t="str">
        <f t="shared" si="23"/>
        <v>C</v>
      </c>
    </row>
    <row r="432" spans="1:8" x14ac:dyDescent="0.2">
      <c r="A432" s="183" t="s">
        <v>2108</v>
      </c>
      <c r="B432" s="106" t="s">
        <v>2109</v>
      </c>
      <c r="C432" s="105" t="s">
        <v>1</v>
      </c>
      <c r="D432" s="107">
        <v>2</v>
      </c>
      <c r="E432" s="128">
        <v>352.79</v>
      </c>
      <c r="F432" s="156">
        <f t="shared" si="21"/>
        <v>1.0659563409252472E-4</v>
      </c>
      <c r="G432" s="156">
        <f t="shared" si="22"/>
        <v>0.98780356678980874</v>
      </c>
      <c r="H432" s="157" t="str">
        <f t="shared" si="23"/>
        <v>C</v>
      </c>
    </row>
    <row r="433" spans="1:8" x14ac:dyDescent="0.2">
      <c r="A433" s="183">
        <v>12775</v>
      </c>
      <c r="B433" s="106" t="s">
        <v>2110</v>
      </c>
      <c r="C433" s="105" t="s">
        <v>1</v>
      </c>
      <c r="D433" s="107">
        <v>1</v>
      </c>
      <c r="E433" s="128">
        <v>350.9</v>
      </c>
      <c r="F433" s="156">
        <f t="shared" si="21"/>
        <v>1.060245698661156E-4</v>
      </c>
      <c r="G433" s="156">
        <f t="shared" si="22"/>
        <v>0.98790959135967482</v>
      </c>
      <c r="H433" s="157" t="str">
        <f t="shared" si="23"/>
        <v>C</v>
      </c>
    </row>
    <row r="434" spans="1:8" x14ac:dyDescent="0.2">
      <c r="A434" s="183" t="s">
        <v>2111</v>
      </c>
      <c r="B434" s="106" t="s">
        <v>2112</v>
      </c>
      <c r="C434" s="105" t="s">
        <v>1</v>
      </c>
      <c r="D434" s="107">
        <v>1</v>
      </c>
      <c r="E434" s="128">
        <v>347.17</v>
      </c>
      <c r="F434" s="156">
        <f t="shared" si="21"/>
        <v>1.0489754893251455E-4</v>
      </c>
      <c r="G434" s="156">
        <f t="shared" si="22"/>
        <v>0.98801448890860732</v>
      </c>
      <c r="H434" s="157" t="str">
        <f t="shared" si="23"/>
        <v>C</v>
      </c>
    </row>
    <row r="435" spans="1:8" ht="27" x14ac:dyDescent="0.2">
      <c r="A435" s="183">
        <v>1013</v>
      </c>
      <c r="B435" s="106" t="s">
        <v>2113</v>
      </c>
      <c r="C435" s="105" t="s">
        <v>10</v>
      </c>
      <c r="D435" s="107">
        <v>241.84</v>
      </c>
      <c r="E435" s="128">
        <v>343.12</v>
      </c>
      <c r="F435" s="156">
        <f t="shared" si="21"/>
        <v>1.0367383987592358E-4</v>
      </c>
      <c r="G435" s="156">
        <f t="shared" si="22"/>
        <v>0.9881181627484833</v>
      </c>
      <c r="H435" s="157" t="str">
        <f t="shared" si="23"/>
        <v>C</v>
      </c>
    </row>
    <row r="436" spans="1:8" x14ac:dyDescent="0.2">
      <c r="A436" s="183" t="s">
        <v>2114</v>
      </c>
      <c r="B436" s="106" t="s">
        <v>2115</v>
      </c>
      <c r="C436" s="105" t="s">
        <v>1</v>
      </c>
      <c r="D436" s="107">
        <v>1</v>
      </c>
      <c r="E436" s="128">
        <v>342.3</v>
      </c>
      <c r="F436" s="156">
        <f t="shared" si="21"/>
        <v>1.0342607656076196E-4</v>
      </c>
      <c r="G436" s="156">
        <f t="shared" si="22"/>
        <v>0.98822158882504407</v>
      </c>
      <c r="H436" s="157" t="str">
        <f t="shared" si="23"/>
        <v>C</v>
      </c>
    </row>
    <row r="437" spans="1:8" x14ac:dyDescent="0.2">
      <c r="A437" s="183">
        <v>1654</v>
      </c>
      <c r="B437" s="106" t="s">
        <v>2116</v>
      </c>
      <c r="C437" s="105" t="s">
        <v>1</v>
      </c>
      <c r="D437" s="107">
        <v>11.37</v>
      </c>
      <c r="E437" s="128">
        <v>340.52</v>
      </c>
      <c r="F437" s="156">
        <f t="shared" si="21"/>
        <v>1.0288824887663062E-4</v>
      </c>
      <c r="G437" s="156">
        <f t="shared" si="22"/>
        <v>0.98832447707392068</v>
      </c>
      <c r="H437" s="157" t="str">
        <f t="shared" si="23"/>
        <v>C</v>
      </c>
    </row>
    <row r="438" spans="1:8" x14ac:dyDescent="0.2">
      <c r="A438" s="183">
        <v>901077</v>
      </c>
      <c r="B438" s="106" t="s">
        <v>2117</v>
      </c>
      <c r="C438" s="105" t="s">
        <v>1</v>
      </c>
      <c r="D438" s="107">
        <v>17</v>
      </c>
      <c r="E438" s="128">
        <v>337.34</v>
      </c>
      <c r="F438" s="156">
        <f t="shared" si="21"/>
        <v>1.0192741065441844E-4</v>
      </c>
      <c r="G438" s="156">
        <f t="shared" si="22"/>
        <v>0.98842640448457508</v>
      </c>
      <c r="H438" s="157" t="str">
        <f t="shared" si="23"/>
        <v>C</v>
      </c>
    </row>
    <row r="439" spans="1:8" x14ac:dyDescent="0.2">
      <c r="A439" s="183">
        <v>38112</v>
      </c>
      <c r="B439" s="106" t="s">
        <v>2118</v>
      </c>
      <c r="C439" s="105" t="s">
        <v>1</v>
      </c>
      <c r="D439" s="107">
        <v>49.38</v>
      </c>
      <c r="E439" s="128">
        <v>337.05</v>
      </c>
      <c r="F439" s="156">
        <f t="shared" si="21"/>
        <v>1.0183978704295887E-4</v>
      </c>
      <c r="G439" s="156">
        <f t="shared" si="22"/>
        <v>0.98852824427161801</v>
      </c>
      <c r="H439" s="157" t="str">
        <f t="shared" si="23"/>
        <v>C</v>
      </c>
    </row>
    <row r="440" spans="1:8" x14ac:dyDescent="0.2">
      <c r="A440" s="183" t="s">
        <v>2119</v>
      </c>
      <c r="B440" s="106" t="s">
        <v>2120</v>
      </c>
      <c r="C440" s="105" t="s">
        <v>1</v>
      </c>
      <c r="D440" s="107">
        <v>1</v>
      </c>
      <c r="E440" s="128">
        <v>329.06</v>
      </c>
      <c r="F440" s="156">
        <f t="shared" si="21"/>
        <v>9.9425605472054713E-5</v>
      </c>
      <c r="G440" s="156">
        <f t="shared" si="22"/>
        <v>0.98862766987709005</v>
      </c>
      <c r="H440" s="157" t="str">
        <f t="shared" si="23"/>
        <v>C</v>
      </c>
    </row>
    <row r="441" spans="1:8" x14ac:dyDescent="0.2">
      <c r="A441" s="183">
        <v>3767</v>
      </c>
      <c r="B441" s="106" t="s">
        <v>2121</v>
      </c>
      <c r="C441" s="105" t="s">
        <v>1</v>
      </c>
      <c r="D441" s="107">
        <v>367.69</v>
      </c>
      <c r="E441" s="128">
        <v>328.33</v>
      </c>
      <c r="F441" s="156">
        <f t="shared" si="21"/>
        <v>9.9205035691483999E-5</v>
      </c>
      <c r="G441" s="156">
        <f t="shared" si="22"/>
        <v>0.98872687491278155</v>
      </c>
      <c r="H441" s="157" t="str">
        <f t="shared" si="23"/>
        <v>C</v>
      </c>
    </row>
    <row r="442" spans="1:8" ht="40.5" x14ac:dyDescent="0.2">
      <c r="A442" s="183">
        <v>3080</v>
      </c>
      <c r="B442" s="106" t="s">
        <v>2122</v>
      </c>
      <c r="C442" s="105" t="s">
        <v>16</v>
      </c>
      <c r="D442" s="107">
        <v>5.08</v>
      </c>
      <c r="E442" s="128">
        <v>327.83</v>
      </c>
      <c r="F442" s="156">
        <f t="shared" si="21"/>
        <v>9.9053960499312276E-5</v>
      </c>
      <c r="G442" s="156">
        <f t="shared" si="22"/>
        <v>0.98882592887328091</v>
      </c>
      <c r="H442" s="157" t="str">
        <f t="shared" si="23"/>
        <v>C</v>
      </c>
    </row>
    <row r="443" spans="1:8" ht="27" x14ac:dyDescent="0.2">
      <c r="A443" s="183">
        <v>13458</v>
      </c>
      <c r="B443" s="106" t="s">
        <v>2123</v>
      </c>
      <c r="C443" s="105" t="s">
        <v>1705</v>
      </c>
      <c r="D443" s="107">
        <v>0.03</v>
      </c>
      <c r="E443" s="128">
        <v>327.52999999999997</v>
      </c>
      <c r="F443" s="156">
        <f t="shared" si="21"/>
        <v>9.8963315384009227E-5</v>
      </c>
      <c r="G443" s="156">
        <f t="shared" si="22"/>
        <v>0.98892489218866497</v>
      </c>
      <c r="H443" s="157" t="str">
        <f t="shared" si="23"/>
        <v>C</v>
      </c>
    </row>
    <row r="444" spans="1:8" x14ac:dyDescent="0.2">
      <c r="A444" s="183">
        <v>901181</v>
      </c>
      <c r="B444" s="106" t="s">
        <v>2124</v>
      </c>
      <c r="C444" s="105" t="s">
        <v>1</v>
      </c>
      <c r="D444" s="107">
        <v>6</v>
      </c>
      <c r="E444" s="128">
        <v>327.42</v>
      </c>
      <c r="F444" s="156">
        <f t="shared" si="21"/>
        <v>9.8930078841731473E-5</v>
      </c>
      <c r="G444" s="156">
        <f t="shared" si="22"/>
        <v>0.98902382226750674</v>
      </c>
      <c r="H444" s="157" t="str">
        <f t="shared" si="23"/>
        <v>C</v>
      </c>
    </row>
    <row r="445" spans="1:8" ht="27" x14ac:dyDescent="0.2">
      <c r="A445" s="183">
        <v>2386</v>
      </c>
      <c r="B445" s="106" t="s">
        <v>2125</v>
      </c>
      <c r="C445" s="105" t="s">
        <v>1</v>
      </c>
      <c r="D445" s="107">
        <v>16.87</v>
      </c>
      <c r="E445" s="128">
        <v>322.87</v>
      </c>
      <c r="F445" s="156">
        <f t="shared" si="21"/>
        <v>9.7555294592968777E-5</v>
      </c>
      <c r="G445" s="156">
        <f t="shared" si="22"/>
        <v>0.98912137756209972</v>
      </c>
      <c r="H445" s="157" t="str">
        <f t="shared" si="23"/>
        <v>C</v>
      </c>
    </row>
    <row r="446" spans="1:8" x14ac:dyDescent="0.2">
      <c r="A446" s="183" t="s">
        <v>2126</v>
      </c>
      <c r="B446" s="106" t="s">
        <v>2127</v>
      </c>
      <c r="C446" s="105" t="s">
        <v>1</v>
      </c>
      <c r="D446" s="107">
        <v>14</v>
      </c>
      <c r="E446" s="128">
        <v>318.92</v>
      </c>
      <c r="F446" s="156">
        <f t="shared" si="21"/>
        <v>9.6361800574812167E-5</v>
      </c>
      <c r="G446" s="156">
        <f t="shared" si="22"/>
        <v>0.98921773936267454</v>
      </c>
      <c r="H446" s="157" t="str">
        <f t="shared" si="23"/>
        <v>C</v>
      </c>
    </row>
    <row r="447" spans="1:8" x14ac:dyDescent="0.2">
      <c r="A447" s="183" t="s">
        <v>2128</v>
      </c>
      <c r="B447" s="106" t="s">
        <v>2129</v>
      </c>
      <c r="C447" s="105" t="s">
        <v>1</v>
      </c>
      <c r="D447" s="107">
        <v>3</v>
      </c>
      <c r="E447" s="128">
        <v>318.23</v>
      </c>
      <c r="F447" s="156">
        <f t="shared" si="21"/>
        <v>9.6153316809615189E-5</v>
      </c>
      <c r="G447" s="156">
        <f t="shared" si="22"/>
        <v>0.98931389267948411</v>
      </c>
      <c r="H447" s="157" t="str">
        <f t="shared" si="23"/>
        <v>C</v>
      </c>
    </row>
    <row r="448" spans="1:8" x14ac:dyDescent="0.2">
      <c r="A448" s="183">
        <v>901088</v>
      </c>
      <c r="B448" s="106" t="s">
        <v>1553</v>
      </c>
      <c r="C448" s="105" t="s">
        <v>1</v>
      </c>
      <c r="D448" s="107">
        <v>2</v>
      </c>
      <c r="E448" s="128">
        <v>313.54000000000002</v>
      </c>
      <c r="F448" s="156">
        <f t="shared" si="21"/>
        <v>9.473623150704442E-5</v>
      </c>
      <c r="G448" s="156">
        <f t="shared" si="22"/>
        <v>0.98940862891099113</v>
      </c>
      <c r="H448" s="157" t="str">
        <f t="shared" si="23"/>
        <v>C</v>
      </c>
    </row>
    <row r="449" spans="1:8" ht="27" x14ac:dyDescent="0.2">
      <c r="A449" s="183">
        <v>4329</v>
      </c>
      <c r="B449" s="106" t="s">
        <v>2130</v>
      </c>
      <c r="C449" s="105" t="s">
        <v>1</v>
      </c>
      <c r="D449" s="107">
        <v>120</v>
      </c>
      <c r="E449" s="128">
        <v>313.13</v>
      </c>
      <c r="F449" s="156">
        <f t="shared" si="21"/>
        <v>9.4612349849463603E-5</v>
      </c>
      <c r="G449" s="156">
        <f t="shared" si="22"/>
        <v>0.98950324126084055</v>
      </c>
      <c r="H449" s="157" t="str">
        <f t="shared" si="23"/>
        <v>C</v>
      </c>
    </row>
    <row r="450" spans="1:8" x14ac:dyDescent="0.2">
      <c r="A450" s="183" t="s">
        <v>2131</v>
      </c>
      <c r="B450" s="106" t="s">
        <v>2132</v>
      </c>
      <c r="C450" s="105" t="s">
        <v>1</v>
      </c>
      <c r="D450" s="107">
        <v>3.15</v>
      </c>
      <c r="E450" s="128">
        <v>312.54000000000002</v>
      </c>
      <c r="F450" s="156">
        <f t="shared" si="21"/>
        <v>9.4434081122700975E-5</v>
      </c>
      <c r="G450" s="156">
        <f t="shared" si="22"/>
        <v>0.9895976753419633</v>
      </c>
      <c r="H450" s="157" t="str">
        <f t="shared" si="23"/>
        <v>C</v>
      </c>
    </row>
    <row r="451" spans="1:8" ht="27" x14ac:dyDescent="0.2">
      <c r="A451" s="183">
        <v>21112</v>
      </c>
      <c r="B451" s="106" t="s">
        <v>2133</v>
      </c>
      <c r="C451" s="105" t="s">
        <v>1</v>
      </c>
      <c r="D451" s="107">
        <v>1.04</v>
      </c>
      <c r="E451" s="128">
        <v>312.07</v>
      </c>
      <c r="F451" s="156">
        <f t="shared" si="21"/>
        <v>9.4292070442059545E-5</v>
      </c>
      <c r="G451" s="156">
        <f t="shared" si="22"/>
        <v>0.98969196741240539</v>
      </c>
      <c r="H451" s="157" t="str">
        <f t="shared" si="23"/>
        <v>C</v>
      </c>
    </row>
    <row r="452" spans="1:8" ht="27" x14ac:dyDescent="0.2">
      <c r="A452" s="183">
        <v>392</v>
      </c>
      <c r="B452" s="106" t="s">
        <v>2134</v>
      </c>
      <c r="C452" s="105" t="s">
        <v>1</v>
      </c>
      <c r="D452" s="107">
        <v>180.75</v>
      </c>
      <c r="E452" s="128">
        <v>312.04000000000002</v>
      </c>
      <c r="F452" s="156">
        <f t="shared" si="21"/>
        <v>9.4283005930529253E-5</v>
      </c>
      <c r="G452" s="156">
        <f t="shared" si="22"/>
        <v>0.9897862504183359</v>
      </c>
      <c r="H452" s="157" t="str">
        <f t="shared" si="23"/>
        <v>C</v>
      </c>
    </row>
    <row r="453" spans="1:8" ht="27" x14ac:dyDescent="0.2">
      <c r="A453" s="183">
        <v>7144</v>
      </c>
      <c r="B453" s="106" t="s">
        <v>2135</v>
      </c>
      <c r="C453" s="105" t="s">
        <v>1</v>
      </c>
      <c r="D453" s="107">
        <v>5</v>
      </c>
      <c r="E453" s="128">
        <v>308.72000000000003</v>
      </c>
      <c r="F453" s="156">
        <f t="shared" si="21"/>
        <v>9.3279866654509007E-5</v>
      </c>
      <c r="G453" s="156">
        <f t="shared" si="22"/>
        <v>0.98987953028499043</v>
      </c>
      <c r="H453" s="157" t="str">
        <f t="shared" si="23"/>
        <v>C</v>
      </c>
    </row>
    <row r="454" spans="1:8" x14ac:dyDescent="0.2">
      <c r="A454" s="183">
        <v>3526</v>
      </c>
      <c r="B454" s="106" t="s">
        <v>2136</v>
      </c>
      <c r="C454" s="105" t="s">
        <v>1</v>
      </c>
      <c r="D454" s="107">
        <v>94.51</v>
      </c>
      <c r="E454" s="128">
        <v>298.19</v>
      </c>
      <c r="F454" s="156">
        <f t="shared" si="21"/>
        <v>9.0098223107372506E-5</v>
      </c>
      <c r="G454" s="156">
        <f t="shared" si="22"/>
        <v>0.98996962850809778</v>
      </c>
      <c r="H454" s="157" t="str">
        <f t="shared" si="23"/>
        <v>C</v>
      </c>
    </row>
    <row r="455" spans="1:8" ht="27" x14ac:dyDescent="0.2">
      <c r="A455" s="183">
        <v>6141</v>
      </c>
      <c r="B455" s="106" t="s">
        <v>2137</v>
      </c>
      <c r="C455" s="105" t="s">
        <v>1</v>
      </c>
      <c r="D455" s="107">
        <v>49.66</v>
      </c>
      <c r="E455" s="128">
        <v>296.64999999999998</v>
      </c>
      <c r="F455" s="156">
        <f t="shared" si="21"/>
        <v>8.9632911515483588E-5</v>
      </c>
      <c r="G455" s="156">
        <f t="shared" si="22"/>
        <v>0.99005926141961331</v>
      </c>
      <c r="H455" s="157" t="str">
        <f t="shared" si="23"/>
        <v>C</v>
      </c>
    </row>
    <row r="456" spans="1:8" x14ac:dyDescent="0.2">
      <c r="A456" s="183" t="s">
        <v>2138</v>
      </c>
      <c r="B456" s="106" t="s">
        <v>2139</v>
      </c>
      <c r="C456" s="105" t="s">
        <v>1</v>
      </c>
      <c r="D456" s="107">
        <v>10</v>
      </c>
      <c r="E456" s="128">
        <v>293.68</v>
      </c>
      <c r="F456" s="156">
        <f t="shared" si="21"/>
        <v>8.873552487398356E-5</v>
      </c>
      <c r="G456" s="156">
        <f t="shared" si="22"/>
        <v>0.9901479969444873</v>
      </c>
      <c r="H456" s="157" t="str">
        <f t="shared" si="23"/>
        <v>C</v>
      </c>
    </row>
    <row r="457" spans="1:8" ht="40.5" x14ac:dyDescent="0.2">
      <c r="A457" s="183">
        <v>3097</v>
      </c>
      <c r="B457" s="106" t="s">
        <v>2140</v>
      </c>
      <c r="C457" s="105" t="s">
        <v>16</v>
      </c>
      <c r="D457" s="107">
        <v>4.0599999999999996</v>
      </c>
      <c r="E457" s="128">
        <v>292.85000000000002</v>
      </c>
      <c r="F457" s="156">
        <f t="shared" si="21"/>
        <v>8.8484740054978496E-5</v>
      </c>
      <c r="G457" s="156">
        <f t="shared" si="22"/>
        <v>0.99023648168454226</v>
      </c>
      <c r="H457" s="157" t="str">
        <f t="shared" si="23"/>
        <v>C</v>
      </c>
    </row>
    <row r="458" spans="1:8" x14ac:dyDescent="0.2">
      <c r="A458" s="183" t="s">
        <v>2141</v>
      </c>
      <c r="B458" s="106" t="s">
        <v>2142</v>
      </c>
      <c r="C458" s="105" t="s">
        <v>1</v>
      </c>
      <c r="D458" s="107">
        <v>2</v>
      </c>
      <c r="E458" s="128">
        <v>290.35000000000002</v>
      </c>
      <c r="F458" s="156">
        <f t="shared" si="21"/>
        <v>8.7729364094119884E-5</v>
      </c>
      <c r="G458" s="156">
        <f t="shared" si="22"/>
        <v>0.99032421104863633</v>
      </c>
      <c r="H458" s="157" t="str">
        <f t="shared" si="23"/>
        <v>C</v>
      </c>
    </row>
    <row r="459" spans="1:8" ht="27" x14ac:dyDescent="0.2">
      <c r="A459" s="183">
        <v>901064</v>
      </c>
      <c r="B459" s="106" t="s">
        <v>2143</v>
      </c>
      <c r="C459" s="105" t="s">
        <v>1</v>
      </c>
      <c r="D459" s="107">
        <v>24</v>
      </c>
      <c r="E459" s="128">
        <v>285.75</v>
      </c>
      <c r="F459" s="156">
        <f t="shared" si="21"/>
        <v>8.633947232614002E-5</v>
      </c>
      <c r="G459" s="156">
        <f t="shared" si="22"/>
        <v>0.9904105505209625</v>
      </c>
      <c r="H459" s="157" t="str">
        <f t="shared" si="23"/>
        <v>C</v>
      </c>
    </row>
    <row r="460" spans="1:8" x14ac:dyDescent="0.2">
      <c r="A460" s="183">
        <v>12010</v>
      </c>
      <c r="B460" s="106" t="s">
        <v>2144</v>
      </c>
      <c r="C460" s="105" t="s">
        <v>1</v>
      </c>
      <c r="D460" s="107">
        <v>25.88</v>
      </c>
      <c r="E460" s="128">
        <v>284.01</v>
      </c>
      <c r="F460" s="156">
        <f t="shared" si="21"/>
        <v>8.5813730657382416E-5</v>
      </c>
      <c r="G460" s="156">
        <f t="shared" si="22"/>
        <v>0.99049636425161991</v>
      </c>
      <c r="H460" s="157" t="str">
        <f t="shared" si="23"/>
        <v>C</v>
      </c>
    </row>
    <row r="461" spans="1:8" x14ac:dyDescent="0.2">
      <c r="A461" s="183" t="s">
        <v>2145</v>
      </c>
      <c r="B461" s="106" t="s">
        <v>2146</v>
      </c>
      <c r="C461" s="105" t="s">
        <v>2147</v>
      </c>
      <c r="D461" s="107">
        <v>1.91</v>
      </c>
      <c r="E461" s="128">
        <v>283.25</v>
      </c>
      <c r="F461" s="156">
        <f t="shared" si="21"/>
        <v>8.5584096365281409E-5</v>
      </c>
      <c r="G461" s="156">
        <f t="shared" si="22"/>
        <v>0.99058194834798519</v>
      </c>
      <c r="H461" s="157" t="str">
        <f t="shared" si="23"/>
        <v>C</v>
      </c>
    </row>
    <row r="462" spans="1:8" x14ac:dyDescent="0.2">
      <c r="A462" s="183">
        <v>901072</v>
      </c>
      <c r="B462" s="106" t="s">
        <v>2148</v>
      </c>
      <c r="C462" s="105" t="s">
        <v>1</v>
      </c>
      <c r="D462" s="107">
        <v>3</v>
      </c>
      <c r="E462" s="128">
        <v>282.77</v>
      </c>
      <c r="F462" s="156">
        <f t="shared" si="21"/>
        <v>8.5439064180796548E-5</v>
      </c>
      <c r="G462" s="156">
        <f t="shared" si="22"/>
        <v>0.99066738741216598</v>
      </c>
      <c r="H462" s="157" t="str">
        <f t="shared" si="23"/>
        <v>C</v>
      </c>
    </row>
    <row r="463" spans="1:8" ht="27" x14ac:dyDescent="0.2">
      <c r="A463" s="183">
        <v>4917</v>
      </c>
      <c r="B463" s="106" t="s">
        <v>2149</v>
      </c>
      <c r="C463" s="105" t="s">
        <v>1574</v>
      </c>
      <c r="D463" s="107">
        <v>1</v>
      </c>
      <c r="E463" s="128">
        <v>281.77999999999997</v>
      </c>
      <c r="F463" s="156">
        <f t="shared" si="21"/>
        <v>8.5139935300296521E-5</v>
      </c>
      <c r="G463" s="156">
        <f t="shared" si="22"/>
        <v>0.99075252734746633</v>
      </c>
      <c r="H463" s="157" t="str">
        <f t="shared" si="23"/>
        <v>C</v>
      </c>
    </row>
    <row r="464" spans="1:8" x14ac:dyDescent="0.2">
      <c r="A464" s="183" t="s">
        <v>2150</v>
      </c>
      <c r="B464" s="106" t="s">
        <v>2151</v>
      </c>
      <c r="C464" s="105" t="s">
        <v>2152</v>
      </c>
      <c r="D464" s="107">
        <v>6.4</v>
      </c>
      <c r="E464" s="128">
        <v>280.92</v>
      </c>
      <c r="F464" s="156">
        <f t="shared" si="21"/>
        <v>8.4880085969761177E-5</v>
      </c>
      <c r="G464" s="156">
        <f t="shared" si="22"/>
        <v>0.99083740743343607</v>
      </c>
      <c r="H464" s="157" t="str">
        <f t="shared" si="23"/>
        <v>C</v>
      </c>
    </row>
    <row r="465" spans="1:8" ht="27" x14ac:dyDescent="0.2">
      <c r="A465" s="183" t="s">
        <v>2153</v>
      </c>
      <c r="B465" s="106" t="s">
        <v>2154</v>
      </c>
      <c r="C465" s="105" t="s">
        <v>1</v>
      </c>
      <c r="D465" s="107">
        <v>10</v>
      </c>
      <c r="E465" s="128">
        <v>278.7</v>
      </c>
      <c r="F465" s="156">
        <f t="shared" si="21"/>
        <v>8.4209312116518713E-5</v>
      </c>
      <c r="G465" s="156">
        <f t="shared" si="22"/>
        <v>0.99092161674555257</v>
      </c>
      <c r="H465" s="157" t="str">
        <f t="shared" si="23"/>
        <v>C</v>
      </c>
    </row>
    <row r="466" spans="1:8" ht="27" x14ac:dyDescent="0.2">
      <c r="A466" s="183">
        <v>4274</v>
      </c>
      <c r="B466" s="106" t="s">
        <v>2155</v>
      </c>
      <c r="C466" s="105" t="s">
        <v>1</v>
      </c>
      <c r="D466" s="107">
        <v>2</v>
      </c>
      <c r="E466" s="128">
        <v>277.81</v>
      </c>
      <c r="F466" s="156">
        <f t="shared" si="21"/>
        <v>8.3940398274453049E-5</v>
      </c>
      <c r="G466" s="156">
        <f t="shared" si="22"/>
        <v>0.99100555714382699</v>
      </c>
      <c r="H466" s="157" t="str">
        <f t="shared" si="23"/>
        <v>C</v>
      </c>
    </row>
    <row r="467" spans="1:8" ht="27" x14ac:dyDescent="0.2">
      <c r="A467" s="183">
        <v>901178</v>
      </c>
      <c r="B467" s="106" t="s">
        <v>2156</v>
      </c>
      <c r="C467" s="105" t="s">
        <v>1</v>
      </c>
      <c r="D467" s="107">
        <v>1</v>
      </c>
      <c r="E467" s="128">
        <v>277.81</v>
      </c>
      <c r="F467" s="156">
        <f t="shared" si="21"/>
        <v>8.3940398274453049E-5</v>
      </c>
      <c r="G467" s="156">
        <f t="shared" si="22"/>
        <v>0.99108949754210141</v>
      </c>
      <c r="H467" s="157" t="str">
        <f t="shared" si="23"/>
        <v>C</v>
      </c>
    </row>
    <row r="468" spans="1:8" x14ac:dyDescent="0.2">
      <c r="A468" s="183">
        <v>901079</v>
      </c>
      <c r="B468" s="106" t="s">
        <v>2157</v>
      </c>
      <c r="C468" s="105" t="s">
        <v>1</v>
      </c>
      <c r="D468" s="107">
        <v>10</v>
      </c>
      <c r="E468" s="128">
        <v>276.82</v>
      </c>
      <c r="F468" s="156">
        <f t="shared" si="21"/>
        <v>8.3641269393953035E-5</v>
      </c>
      <c r="G468" s="156">
        <f t="shared" si="22"/>
        <v>0.99117313881149538</v>
      </c>
      <c r="H468" s="157" t="str">
        <f t="shared" si="23"/>
        <v>C</v>
      </c>
    </row>
    <row r="469" spans="1:8" x14ac:dyDescent="0.2">
      <c r="A469" s="183">
        <v>119</v>
      </c>
      <c r="B469" s="106" t="s">
        <v>2158</v>
      </c>
      <c r="C469" s="105" t="s">
        <v>1</v>
      </c>
      <c r="D469" s="107">
        <v>36.29</v>
      </c>
      <c r="E469" s="128">
        <v>270.02999999999997</v>
      </c>
      <c r="F469" s="156">
        <f t="shared" si="21"/>
        <v>8.1589668284261026E-5</v>
      </c>
      <c r="G469" s="156">
        <f t="shared" si="22"/>
        <v>0.99125472847977969</v>
      </c>
      <c r="H469" s="157" t="str">
        <f t="shared" si="23"/>
        <v>C</v>
      </c>
    </row>
    <row r="470" spans="1:8" x14ac:dyDescent="0.2">
      <c r="A470" s="183" t="s">
        <v>2159</v>
      </c>
      <c r="B470" s="106" t="s">
        <v>2160</v>
      </c>
      <c r="C470" s="105" t="s">
        <v>10</v>
      </c>
      <c r="D470" s="107">
        <v>148.27000000000001</v>
      </c>
      <c r="E470" s="128">
        <v>266.27</v>
      </c>
      <c r="F470" s="156">
        <f t="shared" si="21"/>
        <v>8.0453582839129658E-5</v>
      </c>
      <c r="G470" s="156">
        <f t="shared" si="22"/>
        <v>0.99133518206261884</v>
      </c>
      <c r="H470" s="157" t="str">
        <f t="shared" si="23"/>
        <v>C</v>
      </c>
    </row>
    <row r="471" spans="1:8" x14ac:dyDescent="0.2">
      <c r="A471" s="183">
        <v>2446</v>
      </c>
      <c r="B471" s="106" t="s">
        <v>2161</v>
      </c>
      <c r="C471" s="105" t="s">
        <v>10</v>
      </c>
      <c r="D471" s="107">
        <v>33</v>
      </c>
      <c r="E471" s="128">
        <v>264.23</v>
      </c>
      <c r="F471" s="156">
        <f t="shared" si="21"/>
        <v>7.9837196055069045E-5</v>
      </c>
      <c r="G471" s="156">
        <f t="shared" si="22"/>
        <v>0.99141501925867392</v>
      </c>
      <c r="H471" s="157" t="str">
        <f t="shared" si="23"/>
        <v>C</v>
      </c>
    </row>
    <row r="472" spans="1:8" ht="27" x14ac:dyDescent="0.2">
      <c r="A472" s="183">
        <v>11763</v>
      </c>
      <c r="B472" s="106" t="s">
        <v>2162</v>
      </c>
      <c r="C472" s="105" t="s">
        <v>1</v>
      </c>
      <c r="D472" s="107">
        <v>2</v>
      </c>
      <c r="E472" s="128">
        <v>263</v>
      </c>
      <c r="F472" s="156">
        <f t="shared" si="21"/>
        <v>7.9465551082326594E-5</v>
      </c>
      <c r="G472" s="156">
        <f t="shared" si="22"/>
        <v>0.99149448480975622</v>
      </c>
      <c r="H472" s="157" t="str">
        <f t="shared" si="23"/>
        <v>C</v>
      </c>
    </row>
    <row r="473" spans="1:8" ht="27" x14ac:dyDescent="0.2">
      <c r="A473" s="183">
        <v>37525</v>
      </c>
      <c r="B473" s="106" t="s">
        <v>2163</v>
      </c>
      <c r="C473" s="105" t="s">
        <v>10</v>
      </c>
      <c r="D473" s="107">
        <v>76.69</v>
      </c>
      <c r="E473" s="128">
        <v>262.51</v>
      </c>
      <c r="F473" s="156">
        <f t="shared" si="21"/>
        <v>7.9317497393998303E-5</v>
      </c>
      <c r="G473" s="156">
        <f t="shared" si="22"/>
        <v>0.9915738023071502</v>
      </c>
      <c r="H473" s="157" t="str">
        <f t="shared" si="23"/>
        <v>C</v>
      </c>
    </row>
    <row r="474" spans="1:8" x14ac:dyDescent="0.2">
      <c r="A474" s="183" t="s">
        <v>2164</v>
      </c>
      <c r="B474" s="106" t="s">
        <v>2165</v>
      </c>
      <c r="C474" s="105" t="s">
        <v>1606</v>
      </c>
      <c r="D474" s="107">
        <v>5.88</v>
      </c>
      <c r="E474" s="128">
        <v>257.27999999999997</v>
      </c>
      <c r="F474" s="156">
        <f t="shared" si="21"/>
        <v>7.7737250883882074E-5</v>
      </c>
      <c r="G474" s="156">
        <f t="shared" si="22"/>
        <v>0.99165153955803409</v>
      </c>
      <c r="H474" s="157" t="str">
        <f t="shared" si="23"/>
        <v>C</v>
      </c>
    </row>
    <row r="475" spans="1:8" x14ac:dyDescent="0.2">
      <c r="A475" s="183" t="s">
        <v>2166</v>
      </c>
      <c r="B475" s="106" t="s">
        <v>2167</v>
      </c>
      <c r="C475" s="105" t="s">
        <v>1</v>
      </c>
      <c r="D475" s="107">
        <v>4</v>
      </c>
      <c r="E475" s="128">
        <v>256.57</v>
      </c>
      <c r="F475" s="156">
        <f t="shared" si="21"/>
        <v>7.7522724110998234E-5</v>
      </c>
      <c r="G475" s="156">
        <f t="shared" si="22"/>
        <v>0.99172906228214508</v>
      </c>
      <c r="H475" s="157" t="str">
        <f t="shared" si="23"/>
        <v>C</v>
      </c>
    </row>
    <row r="476" spans="1:8" ht="27" x14ac:dyDescent="0.2">
      <c r="A476" s="183">
        <v>1925</v>
      </c>
      <c r="B476" s="106" t="s">
        <v>2168</v>
      </c>
      <c r="C476" s="105" t="s">
        <v>1</v>
      </c>
      <c r="D476" s="107">
        <v>7</v>
      </c>
      <c r="E476" s="128">
        <v>256.56</v>
      </c>
      <c r="F476" s="156">
        <f t="shared" si="21"/>
        <v>7.7519702607154804E-5</v>
      </c>
      <c r="G476" s="156">
        <f t="shared" si="22"/>
        <v>0.99180658198475224</v>
      </c>
      <c r="H476" s="157" t="str">
        <f t="shared" si="23"/>
        <v>C</v>
      </c>
    </row>
    <row r="477" spans="1:8" x14ac:dyDescent="0.2">
      <c r="A477" s="183" t="s">
        <v>2169</v>
      </c>
      <c r="B477" s="106" t="s">
        <v>2170</v>
      </c>
      <c r="C477" s="105" t="s">
        <v>10</v>
      </c>
      <c r="D477" s="107">
        <v>9</v>
      </c>
      <c r="E477" s="128">
        <v>254.32</v>
      </c>
      <c r="F477" s="156">
        <f t="shared" si="21"/>
        <v>7.6842885746225477E-5</v>
      </c>
      <c r="G477" s="156">
        <f t="shared" si="22"/>
        <v>0.99188342487049852</v>
      </c>
      <c r="H477" s="157" t="str">
        <f t="shared" si="23"/>
        <v>C</v>
      </c>
    </row>
    <row r="478" spans="1:8" x14ac:dyDescent="0.2">
      <c r="A478" s="183">
        <v>39175</v>
      </c>
      <c r="B478" s="106" t="s">
        <v>2171</v>
      </c>
      <c r="C478" s="105" t="s">
        <v>1</v>
      </c>
      <c r="D478" s="107">
        <v>230</v>
      </c>
      <c r="E478" s="128">
        <v>253.3</v>
      </c>
      <c r="F478" s="156">
        <f t="shared" si="21"/>
        <v>7.6534692354195157E-5</v>
      </c>
      <c r="G478" s="156">
        <f t="shared" si="22"/>
        <v>0.99195995956285277</v>
      </c>
      <c r="H478" s="157" t="str">
        <f t="shared" si="23"/>
        <v>C</v>
      </c>
    </row>
    <row r="479" spans="1:8" ht="27" x14ac:dyDescent="0.2">
      <c r="A479" s="183">
        <v>11881</v>
      </c>
      <c r="B479" s="106" t="s">
        <v>2172</v>
      </c>
      <c r="C479" s="105" t="s">
        <v>1</v>
      </c>
      <c r="D479" s="107">
        <v>1.61</v>
      </c>
      <c r="E479" s="128">
        <v>250.71</v>
      </c>
      <c r="F479" s="156">
        <f t="shared" si="21"/>
        <v>7.575212285874564E-5</v>
      </c>
      <c r="G479" s="156">
        <f t="shared" si="22"/>
        <v>0.99203571168571147</v>
      </c>
      <c r="H479" s="157" t="str">
        <f t="shared" si="23"/>
        <v>C</v>
      </c>
    </row>
    <row r="480" spans="1:8" ht="27" x14ac:dyDescent="0.2">
      <c r="A480" s="183">
        <v>7142</v>
      </c>
      <c r="B480" s="106" t="s">
        <v>2173</v>
      </c>
      <c r="C480" s="105" t="s">
        <v>1</v>
      </c>
      <c r="D480" s="107">
        <v>24</v>
      </c>
      <c r="E480" s="128">
        <v>248.83</v>
      </c>
      <c r="F480" s="156">
        <f t="shared" si="21"/>
        <v>7.5184080136179949E-5</v>
      </c>
      <c r="G480" s="156">
        <f t="shared" si="22"/>
        <v>0.99211089576584766</v>
      </c>
      <c r="H480" s="157" t="str">
        <f t="shared" si="23"/>
        <v>C</v>
      </c>
    </row>
    <row r="481" spans="1:8" x14ac:dyDescent="0.2">
      <c r="A481" s="183">
        <v>34709</v>
      </c>
      <c r="B481" s="106" t="s">
        <v>2174</v>
      </c>
      <c r="C481" s="105" t="s">
        <v>1</v>
      </c>
      <c r="D481" s="107">
        <v>4</v>
      </c>
      <c r="E481" s="128">
        <v>247.49</v>
      </c>
      <c r="F481" s="156">
        <f t="shared" si="21"/>
        <v>7.4779198621159731E-5</v>
      </c>
      <c r="G481" s="156">
        <f t="shared" si="22"/>
        <v>0.99218567496446886</v>
      </c>
      <c r="H481" s="157" t="str">
        <f t="shared" si="23"/>
        <v>C</v>
      </c>
    </row>
    <row r="482" spans="1:8" x14ac:dyDescent="0.2">
      <c r="A482" s="183" t="s">
        <v>2175</v>
      </c>
      <c r="B482" s="106" t="s">
        <v>2176</v>
      </c>
      <c r="C482" s="105" t="s">
        <v>1</v>
      </c>
      <c r="D482" s="107">
        <v>1</v>
      </c>
      <c r="E482" s="128">
        <v>246.01</v>
      </c>
      <c r="F482" s="156">
        <f t="shared" si="21"/>
        <v>7.4332016052331426E-5</v>
      </c>
      <c r="G482" s="156">
        <f t="shared" si="22"/>
        <v>0.99226000698052119</v>
      </c>
      <c r="H482" s="157" t="str">
        <f t="shared" si="23"/>
        <v>C</v>
      </c>
    </row>
    <row r="483" spans="1:8" x14ac:dyDescent="0.2">
      <c r="A483" s="183">
        <v>6295</v>
      </c>
      <c r="B483" s="106" t="s">
        <v>2177</v>
      </c>
      <c r="C483" s="105" t="s">
        <v>1</v>
      </c>
      <c r="D483" s="107">
        <v>18.05</v>
      </c>
      <c r="E483" s="128">
        <v>245.74</v>
      </c>
      <c r="F483" s="156">
        <f t="shared" si="21"/>
        <v>7.4250435448558697E-5</v>
      </c>
      <c r="G483" s="156">
        <f t="shared" si="22"/>
        <v>0.9923342574159697</v>
      </c>
      <c r="H483" s="157" t="str">
        <f t="shared" si="23"/>
        <v>C</v>
      </c>
    </row>
    <row r="484" spans="1:8" x14ac:dyDescent="0.2">
      <c r="A484" s="183">
        <v>1933</v>
      </c>
      <c r="B484" s="106" t="s">
        <v>2178</v>
      </c>
      <c r="C484" s="105" t="s">
        <v>1</v>
      </c>
      <c r="D484" s="107">
        <v>46</v>
      </c>
      <c r="E484" s="128">
        <v>238.24</v>
      </c>
      <c r="F484" s="156">
        <f t="shared" si="21"/>
        <v>7.1984307565982849E-5</v>
      </c>
      <c r="G484" s="156">
        <f t="shared" si="22"/>
        <v>0.99240624172353564</v>
      </c>
      <c r="H484" s="157" t="str">
        <f t="shared" si="23"/>
        <v>C</v>
      </c>
    </row>
    <row r="485" spans="1:8" x14ac:dyDescent="0.2">
      <c r="A485" s="183" t="s">
        <v>2179</v>
      </c>
      <c r="B485" s="106" t="s">
        <v>2180</v>
      </c>
      <c r="C485" s="105" t="s">
        <v>1</v>
      </c>
      <c r="D485" s="107">
        <v>2</v>
      </c>
      <c r="E485" s="128">
        <v>238.13</v>
      </c>
      <c r="F485" s="156">
        <f t="shared" si="21"/>
        <v>7.1951071023705068E-5</v>
      </c>
      <c r="G485" s="156">
        <f t="shared" si="22"/>
        <v>0.9924781927945594</v>
      </c>
      <c r="H485" s="157" t="str">
        <f t="shared" si="23"/>
        <v>C</v>
      </c>
    </row>
    <row r="486" spans="1:8" x14ac:dyDescent="0.2">
      <c r="A486" s="183" t="s">
        <v>2181</v>
      </c>
      <c r="B486" s="106" t="s">
        <v>2182</v>
      </c>
      <c r="C486" s="105" t="s">
        <v>10</v>
      </c>
      <c r="D486" s="107">
        <v>3</v>
      </c>
      <c r="E486" s="128">
        <v>236.37</v>
      </c>
      <c r="F486" s="156">
        <f t="shared" si="21"/>
        <v>7.1419286347260602E-5</v>
      </c>
      <c r="G486" s="156">
        <f t="shared" si="22"/>
        <v>0.99254961208090664</v>
      </c>
      <c r="H486" s="157" t="str">
        <f t="shared" si="23"/>
        <v>C</v>
      </c>
    </row>
    <row r="487" spans="1:8" x14ac:dyDescent="0.2">
      <c r="A487" s="183">
        <v>39319</v>
      </c>
      <c r="B487" s="106" t="s">
        <v>2183</v>
      </c>
      <c r="C487" s="105" t="s">
        <v>1</v>
      </c>
      <c r="D487" s="107">
        <v>25</v>
      </c>
      <c r="E487" s="128">
        <v>235.4</v>
      </c>
      <c r="F487" s="156">
        <f t="shared" si="21"/>
        <v>7.1126200474447464E-5</v>
      </c>
      <c r="G487" s="156">
        <f t="shared" si="22"/>
        <v>0.99262073828138109</v>
      </c>
      <c r="H487" s="157" t="str">
        <f t="shared" si="23"/>
        <v>C</v>
      </c>
    </row>
    <row r="488" spans="1:8" x14ac:dyDescent="0.2">
      <c r="A488" s="183" t="s">
        <v>2184</v>
      </c>
      <c r="B488" s="106" t="s">
        <v>2185</v>
      </c>
      <c r="C488" s="105" t="s">
        <v>1</v>
      </c>
      <c r="D488" s="107">
        <v>1</v>
      </c>
      <c r="E488" s="128">
        <v>234.86</v>
      </c>
      <c r="F488" s="156">
        <f t="shared" ref="F488:F551" si="24">E488/$F$14</f>
        <v>7.0963039266902004E-5</v>
      </c>
      <c r="G488" s="156">
        <f t="shared" ref="G488:G551" si="25">F488+G487</f>
        <v>0.99269170132064799</v>
      </c>
      <c r="H488" s="157" t="str">
        <f t="shared" ref="H488:H551" si="26">IF(G488&lt;=$K$17,"A",IF(G488&lt;=$K$18,"B","C"))</f>
        <v>C</v>
      </c>
    </row>
    <row r="489" spans="1:8" ht="27" x14ac:dyDescent="0.2">
      <c r="A489" s="183">
        <v>7700</v>
      </c>
      <c r="B489" s="106" t="s">
        <v>2186</v>
      </c>
      <c r="C489" s="105" t="s">
        <v>10</v>
      </c>
      <c r="D489" s="107">
        <v>12.68</v>
      </c>
      <c r="E489" s="128">
        <v>234.05</v>
      </c>
      <c r="F489" s="156">
        <f t="shared" si="24"/>
        <v>7.0718297455583801E-5</v>
      </c>
      <c r="G489" s="156">
        <f t="shared" si="25"/>
        <v>0.99276241961810352</v>
      </c>
      <c r="H489" s="157" t="str">
        <f t="shared" si="26"/>
        <v>C</v>
      </c>
    </row>
    <row r="490" spans="1:8" ht="27" x14ac:dyDescent="0.2">
      <c r="A490" s="183">
        <v>12615</v>
      </c>
      <c r="B490" s="106" t="s">
        <v>2187</v>
      </c>
      <c r="C490" s="105" t="s">
        <v>1</v>
      </c>
      <c r="D490" s="107">
        <v>17.95</v>
      </c>
      <c r="E490" s="128">
        <v>231.73</v>
      </c>
      <c r="F490" s="156">
        <f t="shared" si="24"/>
        <v>7.0017308563907001E-5</v>
      </c>
      <c r="G490" s="156">
        <f t="shared" si="25"/>
        <v>0.99283243692666745</v>
      </c>
      <c r="H490" s="157" t="str">
        <f t="shared" si="26"/>
        <v>C</v>
      </c>
    </row>
    <row r="491" spans="1:8" x14ac:dyDescent="0.2">
      <c r="A491" s="183" t="s">
        <v>2188</v>
      </c>
      <c r="B491" s="106" t="s">
        <v>2189</v>
      </c>
      <c r="C491" s="105" t="s">
        <v>1</v>
      </c>
      <c r="D491" s="107">
        <v>1</v>
      </c>
      <c r="E491" s="128">
        <v>226.47</v>
      </c>
      <c r="F491" s="156">
        <f t="shared" si="24"/>
        <v>6.8427997542260479E-5</v>
      </c>
      <c r="G491" s="156">
        <f t="shared" si="25"/>
        <v>0.9929008649242097</v>
      </c>
      <c r="H491" s="157" t="str">
        <f t="shared" si="26"/>
        <v>C</v>
      </c>
    </row>
    <row r="492" spans="1:8" x14ac:dyDescent="0.2">
      <c r="A492" s="183" t="s">
        <v>2190</v>
      </c>
      <c r="B492" s="106" t="s">
        <v>2191</v>
      </c>
      <c r="C492" s="105" t="s">
        <v>1</v>
      </c>
      <c r="D492" s="107">
        <v>6</v>
      </c>
      <c r="E492" s="128">
        <v>222.23</v>
      </c>
      <c r="F492" s="156">
        <f t="shared" si="24"/>
        <v>6.714687991264425E-5</v>
      </c>
      <c r="G492" s="156">
        <f t="shared" si="25"/>
        <v>0.99296801180412231</v>
      </c>
      <c r="H492" s="157" t="str">
        <f t="shared" si="26"/>
        <v>C</v>
      </c>
    </row>
    <row r="493" spans="1:8" ht="27" x14ac:dyDescent="0.2">
      <c r="A493" s="183">
        <v>13984</v>
      </c>
      <c r="B493" s="106" t="s">
        <v>2192</v>
      </c>
      <c r="C493" s="105" t="s">
        <v>1</v>
      </c>
      <c r="D493" s="107">
        <v>4</v>
      </c>
      <c r="E493" s="128">
        <v>216.61</v>
      </c>
      <c r="F493" s="156">
        <f t="shared" si="24"/>
        <v>6.5448794752634093E-5</v>
      </c>
      <c r="G493" s="156">
        <f t="shared" si="25"/>
        <v>0.99303346059887498</v>
      </c>
      <c r="H493" s="157" t="str">
        <f t="shared" si="26"/>
        <v>C</v>
      </c>
    </row>
    <row r="494" spans="1:8" x14ac:dyDescent="0.2">
      <c r="A494" s="183" t="s">
        <v>2193</v>
      </c>
      <c r="B494" s="106" t="s">
        <v>2194</v>
      </c>
      <c r="C494" s="105" t="s">
        <v>10</v>
      </c>
      <c r="D494" s="107">
        <v>3.95</v>
      </c>
      <c r="E494" s="128">
        <v>214.26</v>
      </c>
      <c r="F494" s="156">
        <f t="shared" si="24"/>
        <v>6.4738741349426986E-5</v>
      </c>
      <c r="G494" s="156">
        <f t="shared" si="25"/>
        <v>0.99309819934022436</v>
      </c>
      <c r="H494" s="157" t="str">
        <f t="shared" si="26"/>
        <v>C</v>
      </c>
    </row>
    <row r="495" spans="1:8" ht="27" x14ac:dyDescent="0.2">
      <c r="A495" s="183">
        <v>10899</v>
      </c>
      <c r="B495" s="106" t="s">
        <v>2195</v>
      </c>
      <c r="C495" s="105" t="s">
        <v>1</v>
      </c>
      <c r="D495" s="107">
        <v>3</v>
      </c>
      <c r="E495" s="128">
        <v>208.63</v>
      </c>
      <c r="F495" s="156">
        <f t="shared" si="24"/>
        <v>6.3037634685573371E-5</v>
      </c>
      <c r="G495" s="156">
        <f t="shared" si="25"/>
        <v>0.99316123697490999</v>
      </c>
      <c r="H495" s="157" t="str">
        <f t="shared" si="26"/>
        <v>C</v>
      </c>
    </row>
    <row r="496" spans="1:8" ht="40.5" x14ac:dyDescent="0.2">
      <c r="A496" s="183">
        <v>10553</v>
      </c>
      <c r="B496" s="106" t="s">
        <v>2196</v>
      </c>
      <c r="C496" s="105" t="s">
        <v>1</v>
      </c>
      <c r="D496" s="107">
        <v>0.92</v>
      </c>
      <c r="E496" s="128">
        <v>208.17</v>
      </c>
      <c r="F496" s="156">
        <f t="shared" si="24"/>
        <v>6.2898645508775386E-5</v>
      </c>
      <c r="G496" s="156">
        <f t="shared" si="25"/>
        <v>0.99322413562041878</v>
      </c>
      <c r="H496" s="157" t="str">
        <f t="shared" si="26"/>
        <v>C</v>
      </c>
    </row>
    <row r="497" spans="1:8" ht="27" x14ac:dyDescent="0.2">
      <c r="A497" s="183">
        <v>12266</v>
      </c>
      <c r="B497" s="106" t="s">
        <v>2197</v>
      </c>
      <c r="C497" s="105" t="s">
        <v>1</v>
      </c>
      <c r="D497" s="107">
        <v>1.85</v>
      </c>
      <c r="E497" s="128">
        <v>207.73</v>
      </c>
      <c r="F497" s="156">
        <f t="shared" si="24"/>
        <v>6.2765699339664276E-5</v>
      </c>
      <c r="G497" s="156">
        <f t="shared" si="25"/>
        <v>0.9932869013197585</v>
      </c>
      <c r="H497" s="157" t="str">
        <f t="shared" si="26"/>
        <v>C</v>
      </c>
    </row>
    <row r="498" spans="1:8" x14ac:dyDescent="0.2">
      <c r="A498" s="183">
        <v>901082</v>
      </c>
      <c r="B498" s="106" t="s">
        <v>2198</v>
      </c>
      <c r="C498" s="105" t="s">
        <v>1</v>
      </c>
      <c r="D498" s="107">
        <v>80</v>
      </c>
      <c r="E498" s="128">
        <v>206.37</v>
      </c>
      <c r="F498" s="156">
        <f t="shared" si="24"/>
        <v>6.2354774816957183E-5</v>
      </c>
      <c r="G498" s="156">
        <f t="shared" si="25"/>
        <v>0.99334925609457547</v>
      </c>
      <c r="H498" s="157" t="str">
        <f t="shared" si="26"/>
        <v>C</v>
      </c>
    </row>
    <row r="499" spans="1:8" ht="27" x14ac:dyDescent="0.2">
      <c r="A499" s="183">
        <v>3520</v>
      </c>
      <c r="B499" s="106" t="s">
        <v>2199</v>
      </c>
      <c r="C499" s="105" t="s">
        <v>1</v>
      </c>
      <c r="D499" s="107">
        <v>24</v>
      </c>
      <c r="E499" s="128">
        <v>205.74</v>
      </c>
      <c r="F499" s="156">
        <f t="shared" si="24"/>
        <v>6.2164420074820818E-5</v>
      </c>
      <c r="G499" s="156">
        <f t="shared" si="25"/>
        <v>0.99341142051465026</v>
      </c>
      <c r="H499" s="157" t="str">
        <f t="shared" si="26"/>
        <v>C</v>
      </c>
    </row>
    <row r="500" spans="1:8" x14ac:dyDescent="0.2">
      <c r="A500" s="183">
        <v>39997</v>
      </c>
      <c r="B500" s="106" t="s">
        <v>2200</v>
      </c>
      <c r="C500" s="105" t="s">
        <v>1</v>
      </c>
      <c r="D500" s="107">
        <v>560</v>
      </c>
      <c r="E500" s="128">
        <v>205.58</v>
      </c>
      <c r="F500" s="156">
        <f t="shared" si="24"/>
        <v>6.2116076013325869E-5</v>
      </c>
      <c r="G500" s="156">
        <f t="shared" si="25"/>
        <v>0.99347353659066362</v>
      </c>
      <c r="H500" s="157" t="str">
        <f t="shared" si="26"/>
        <v>C</v>
      </c>
    </row>
    <row r="501" spans="1:8" ht="27" x14ac:dyDescent="0.2">
      <c r="A501" s="183">
        <v>39701</v>
      </c>
      <c r="B501" s="106" t="s">
        <v>2201</v>
      </c>
      <c r="C501" s="105" t="s">
        <v>1</v>
      </c>
      <c r="D501" s="107">
        <v>1.86</v>
      </c>
      <c r="E501" s="128">
        <v>204</v>
      </c>
      <c r="F501" s="156">
        <f t="shared" si="24"/>
        <v>6.1638678406063214E-5</v>
      </c>
      <c r="G501" s="156">
        <f t="shared" si="25"/>
        <v>0.99353517526906965</v>
      </c>
      <c r="H501" s="157" t="str">
        <f t="shared" si="26"/>
        <v>C</v>
      </c>
    </row>
    <row r="502" spans="1:8" ht="40.5" x14ac:dyDescent="0.2">
      <c r="A502" s="183">
        <v>901086</v>
      </c>
      <c r="B502" s="106" t="s">
        <v>2202</v>
      </c>
      <c r="C502" s="105" t="s">
        <v>1</v>
      </c>
      <c r="D502" s="107">
        <v>10</v>
      </c>
      <c r="E502" s="128">
        <v>203.4</v>
      </c>
      <c r="F502" s="156">
        <f t="shared" si="24"/>
        <v>6.1457388175457155E-5</v>
      </c>
      <c r="G502" s="156">
        <f t="shared" si="25"/>
        <v>0.99359663265724507</v>
      </c>
      <c r="H502" s="157" t="str">
        <f t="shared" si="26"/>
        <v>C</v>
      </c>
    </row>
    <row r="503" spans="1:8" x14ac:dyDescent="0.2">
      <c r="A503" s="183">
        <v>40568</v>
      </c>
      <c r="B503" s="106" t="s">
        <v>2203</v>
      </c>
      <c r="C503" s="105" t="s">
        <v>19</v>
      </c>
      <c r="D503" s="107">
        <v>8.61</v>
      </c>
      <c r="E503" s="128">
        <v>203.06</v>
      </c>
      <c r="F503" s="156">
        <f t="shared" si="24"/>
        <v>6.1354657044780382E-5</v>
      </c>
      <c r="G503" s="156">
        <f t="shared" si="25"/>
        <v>0.99365798731428989</v>
      </c>
      <c r="H503" s="157" t="str">
        <f t="shared" si="26"/>
        <v>C</v>
      </c>
    </row>
    <row r="504" spans="1:8" ht="40.5" x14ac:dyDescent="0.2">
      <c r="A504" s="183">
        <v>36397</v>
      </c>
      <c r="B504" s="106" t="s">
        <v>2204</v>
      </c>
      <c r="C504" s="105" t="s">
        <v>1705</v>
      </c>
      <c r="D504" s="107">
        <v>0.01</v>
      </c>
      <c r="E504" s="128">
        <v>197.94</v>
      </c>
      <c r="F504" s="156">
        <f t="shared" si="24"/>
        <v>5.9807647076941927E-5</v>
      </c>
      <c r="G504" s="156">
        <f t="shared" si="25"/>
        <v>0.99371779496136681</v>
      </c>
      <c r="H504" s="157" t="str">
        <f t="shared" si="26"/>
        <v>C</v>
      </c>
    </row>
    <row r="505" spans="1:8" x14ac:dyDescent="0.2">
      <c r="A505" s="183">
        <v>11708</v>
      </c>
      <c r="B505" s="106" t="s">
        <v>2205</v>
      </c>
      <c r="C505" s="105" t="s">
        <v>1</v>
      </c>
      <c r="D505" s="107">
        <v>8</v>
      </c>
      <c r="E505" s="128">
        <v>197.8</v>
      </c>
      <c r="F505" s="156">
        <f t="shared" si="24"/>
        <v>5.9765346023133846E-5</v>
      </c>
      <c r="G505" s="156">
        <f t="shared" si="25"/>
        <v>0.99377756030738995</v>
      </c>
      <c r="H505" s="157" t="str">
        <f t="shared" si="26"/>
        <v>C</v>
      </c>
    </row>
    <row r="506" spans="1:8" x14ac:dyDescent="0.2">
      <c r="A506" s="183">
        <v>3529</v>
      </c>
      <c r="B506" s="106" t="s">
        <v>2206</v>
      </c>
      <c r="C506" s="105" t="s">
        <v>1</v>
      </c>
      <c r="D506" s="107">
        <v>248.85</v>
      </c>
      <c r="E506" s="128">
        <v>195.06</v>
      </c>
      <c r="F506" s="156">
        <f t="shared" si="24"/>
        <v>5.8937453970032798E-5</v>
      </c>
      <c r="G506" s="156">
        <f t="shared" si="25"/>
        <v>0.99383649776135996</v>
      </c>
      <c r="H506" s="157" t="str">
        <f t="shared" si="26"/>
        <v>C</v>
      </c>
    </row>
    <row r="507" spans="1:8" x14ac:dyDescent="0.2">
      <c r="A507" s="183" t="s">
        <v>2207</v>
      </c>
      <c r="B507" s="106" t="s">
        <v>2208</v>
      </c>
      <c r="C507" s="105" t="s">
        <v>1</v>
      </c>
      <c r="D507" s="107">
        <v>2</v>
      </c>
      <c r="E507" s="128">
        <v>192.49</v>
      </c>
      <c r="F507" s="156">
        <f t="shared" si="24"/>
        <v>5.8160927482270143E-5</v>
      </c>
      <c r="G507" s="156">
        <f t="shared" si="25"/>
        <v>0.99389465868884219</v>
      </c>
      <c r="H507" s="157" t="str">
        <f t="shared" si="26"/>
        <v>C</v>
      </c>
    </row>
    <row r="508" spans="1:8" x14ac:dyDescent="0.2">
      <c r="A508" s="183">
        <v>3516</v>
      </c>
      <c r="B508" s="106" t="s">
        <v>2209</v>
      </c>
      <c r="C508" s="105" t="s">
        <v>1</v>
      </c>
      <c r="D508" s="107">
        <v>79.39</v>
      </c>
      <c r="E508" s="128">
        <v>191.41</v>
      </c>
      <c r="F508" s="156">
        <f t="shared" si="24"/>
        <v>5.7834605067179217E-5</v>
      </c>
      <c r="G508" s="156">
        <f t="shared" si="25"/>
        <v>0.99395249329390933</v>
      </c>
      <c r="H508" s="157" t="str">
        <f t="shared" si="26"/>
        <v>C</v>
      </c>
    </row>
    <row r="509" spans="1:8" x14ac:dyDescent="0.2">
      <c r="A509" s="183">
        <v>901328</v>
      </c>
      <c r="B509" s="106" t="s">
        <v>2210</v>
      </c>
      <c r="C509" s="105" t="s">
        <v>1</v>
      </c>
      <c r="D509" s="107">
        <v>2.4</v>
      </c>
      <c r="E509" s="128">
        <v>191.05</v>
      </c>
      <c r="F509" s="156">
        <f t="shared" si="24"/>
        <v>5.7725830928815582E-5</v>
      </c>
      <c r="G509" s="156">
        <f t="shared" si="25"/>
        <v>0.99401021912483811</v>
      </c>
      <c r="H509" s="157" t="str">
        <f t="shared" si="26"/>
        <v>C</v>
      </c>
    </row>
    <row r="510" spans="1:8" x14ac:dyDescent="0.2">
      <c r="A510" s="183">
        <v>39027</v>
      </c>
      <c r="B510" s="106" t="s">
        <v>2211</v>
      </c>
      <c r="C510" s="105" t="s">
        <v>19</v>
      </c>
      <c r="D510" s="107">
        <v>8.1199999999999992</v>
      </c>
      <c r="E510" s="128">
        <v>189.91</v>
      </c>
      <c r="F510" s="156">
        <f t="shared" si="24"/>
        <v>5.7381379490664043E-5</v>
      </c>
      <c r="G510" s="156">
        <f t="shared" si="25"/>
        <v>0.99406760050432874</v>
      </c>
      <c r="H510" s="157" t="str">
        <f t="shared" si="26"/>
        <v>C</v>
      </c>
    </row>
    <row r="511" spans="1:8" x14ac:dyDescent="0.2">
      <c r="A511" s="183" t="s">
        <v>2212</v>
      </c>
      <c r="B511" s="106" t="s">
        <v>2213</v>
      </c>
      <c r="C511" s="105" t="s">
        <v>1</v>
      </c>
      <c r="D511" s="107">
        <v>1</v>
      </c>
      <c r="E511" s="128">
        <v>188.52</v>
      </c>
      <c r="F511" s="156">
        <f t="shared" si="24"/>
        <v>5.6961390456426657E-5</v>
      </c>
      <c r="G511" s="156">
        <f t="shared" si="25"/>
        <v>0.99412456189478515</v>
      </c>
      <c r="H511" s="157" t="str">
        <f t="shared" si="26"/>
        <v>C</v>
      </c>
    </row>
    <row r="512" spans="1:8" x14ac:dyDescent="0.2">
      <c r="A512" s="183">
        <v>5318</v>
      </c>
      <c r="B512" s="106" t="s">
        <v>2214</v>
      </c>
      <c r="C512" s="105" t="s">
        <v>1606</v>
      </c>
      <c r="D512" s="107">
        <v>8</v>
      </c>
      <c r="E512" s="128">
        <v>188.44</v>
      </c>
      <c r="F512" s="156">
        <f t="shared" si="24"/>
        <v>5.6937218425679176E-5</v>
      </c>
      <c r="G512" s="156">
        <f t="shared" si="25"/>
        <v>0.99418149911321085</v>
      </c>
      <c r="H512" s="157" t="str">
        <f t="shared" si="26"/>
        <v>C</v>
      </c>
    </row>
    <row r="513" spans="1:8" x14ac:dyDescent="0.2">
      <c r="A513" s="183">
        <v>2690</v>
      </c>
      <c r="B513" s="106" t="s">
        <v>2215</v>
      </c>
      <c r="C513" s="105" t="s">
        <v>10</v>
      </c>
      <c r="D513" s="107">
        <v>42</v>
      </c>
      <c r="E513" s="128">
        <v>186.69</v>
      </c>
      <c r="F513" s="156">
        <f t="shared" si="24"/>
        <v>5.6408455253078148E-5</v>
      </c>
      <c r="G513" s="156">
        <f t="shared" si="25"/>
        <v>0.99423790756846397</v>
      </c>
      <c r="H513" s="157" t="str">
        <f t="shared" si="26"/>
        <v>C</v>
      </c>
    </row>
    <row r="514" spans="1:8" ht="27" x14ac:dyDescent="0.2">
      <c r="A514" s="183">
        <v>4720</v>
      </c>
      <c r="B514" s="106" t="s">
        <v>2216</v>
      </c>
      <c r="C514" s="105" t="s">
        <v>1575</v>
      </c>
      <c r="D514" s="107">
        <v>0.82</v>
      </c>
      <c r="E514" s="128">
        <v>186.56</v>
      </c>
      <c r="F514" s="156">
        <f t="shared" si="24"/>
        <v>5.6369175703113498E-5</v>
      </c>
      <c r="G514" s="156">
        <f t="shared" si="25"/>
        <v>0.99429427674416704</v>
      </c>
      <c r="H514" s="157" t="str">
        <f t="shared" si="26"/>
        <v>C</v>
      </c>
    </row>
    <row r="515" spans="1:8" ht="27" x14ac:dyDescent="0.2">
      <c r="A515" s="183">
        <v>7104</v>
      </c>
      <c r="B515" s="106" t="s">
        <v>2217</v>
      </c>
      <c r="C515" s="105" t="s">
        <v>1</v>
      </c>
      <c r="D515" s="107">
        <v>44</v>
      </c>
      <c r="E515" s="128">
        <v>181.61</v>
      </c>
      <c r="F515" s="156">
        <f t="shared" si="24"/>
        <v>5.4873531300613437E-5</v>
      </c>
      <c r="G515" s="156">
        <f t="shared" si="25"/>
        <v>0.99434915027546766</v>
      </c>
      <c r="H515" s="157" t="str">
        <f t="shared" si="26"/>
        <v>C</v>
      </c>
    </row>
    <row r="516" spans="1:8" x14ac:dyDescent="0.2">
      <c r="A516" s="183">
        <v>11047</v>
      </c>
      <c r="B516" s="106" t="s">
        <v>2218</v>
      </c>
      <c r="C516" s="105" t="s">
        <v>19</v>
      </c>
      <c r="D516" s="107">
        <v>14.74</v>
      </c>
      <c r="E516" s="128">
        <v>181.46</v>
      </c>
      <c r="F516" s="156">
        <f t="shared" si="24"/>
        <v>5.4828208742961919E-5</v>
      </c>
      <c r="G516" s="156">
        <f t="shared" si="25"/>
        <v>0.99440397848421058</v>
      </c>
      <c r="H516" s="157" t="str">
        <f t="shared" si="26"/>
        <v>C</v>
      </c>
    </row>
    <row r="517" spans="1:8" x14ac:dyDescent="0.2">
      <c r="A517" s="183" t="s">
        <v>2219</v>
      </c>
      <c r="B517" s="106" t="s">
        <v>2220</v>
      </c>
      <c r="C517" s="105" t="s">
        <v>1677</v>
      </c>
      <c r="D517" s="107">
        <v>0.89</v>
      </c>
      <c r="E517" s="128">
        <v>179.97</v>
      </c>
      <c r="F517" s="156">
        <f t="shared" si="24"/>
        <v>5.4378004670290183E-5</v>
      </c>
      <c r="G517" s="156">
        <f t="shared" si="25"/>
        <v>0.99445835648888092</v>
      </c>
      <c r="H517" s="157" t="str">
        <f t="shared" si="26"/>
        <v>C</v>
      </c>
    </row>
    <row r="518" spans="1:8" ht="27" x14ac:dyDescent="0.2">
      <c r="A518" s="183">
        <v>20205</v>
      </c>
      <c r="B518" s="106" t="s">
        <v>2221</v>
      </c>
      <c r="C518" s="105" t="s">
        <v>10</v>
      </c>
      <c r="D518" s="107">
        <v>59.36</v>
      </c>
      <c r="E518" s="128">
        <v>179.64</v>
      </c>
      <c r="F518" s="156">
        <f t="shared" si="24"/>
        <v>5.427829504345684E-5</v>
      </c>
      <c r="G518" s="156">
        <f t="shared" si="25"/>
        <v>0.99451263478392438</v>
      </c>
      <c r="H518" s="157" t="str">
        <f t="shared" si="26"/>
        <v>C</v>
      </c>
    </row>
    <row r="519" spans="1:8" x14ac:dyDescent="0.2">
      <c r="A519" s="183">
        <v>4181</v>
      </c>
      <c r="B519" s="106" t="s">
        <v>2222</v>
      </c>
      <c r="C519" s="105" t="s">
        <v>1</v>
      </c>
      <c r="D519" s="107">
        <v>5</v>
      </c>
      <c r="E519" s="128">
        <v>178.29</v>
      </c>
      <c r="F519" s="156">
        <f t="shared" si="24"/>
        <v>5.3870392024593185E-5</v>
      </c>
      <c r="G519" s="156">
        <f t="shared" si="25"/>
        <v>0.99456650517594902</v>
      </c>
      <c r="H519" s="157" t="str">
        <f t="shared" si="26"/>
        <v>C</v>
      </c>
    </row>
    <row r="520" spans="1:8" x14ac:dyDescent="0.2">
      <c r="A520" s="183" t="s">
        <v>2223</v>
      </c>
      <c r="B520" s="106" t="s">
        <v>2224</v>
      </c>
      <c r="C520" s="105" t="s">
        <v>10</v>
      </c>
      <c r="D520" s="107">
        <v>8</v>
      </c>
      <c r="E520" s="128">
        <v>177.4</v>
      </c>
      <c r="F520" s="156">
        <f t="shared" si="24"/>
        <v>5.3601478182527521E-5</v>
      </c>
      <c r="G520" s="156">
        <f t="shared" si="25"/>
        <v>0.99462010665413159</v>
      </c>
      <c r="H520" s="157" t="str">
        <f t="shared" si="26"/>
        <v>C</v>
      </c>
    </row>
    <row r="521" spans="1:8" ht="27" x14ac:dyDescent="0.2">
      <c r="A521" s="183">
        <v>13246</v>
      </c>
      <c r="B521" s="106" t="s">
        <v>2225</v>
      </c>
      <c r="C521" s="105" t="s">
        <v>1</v>
      </c>
      <c r="D521" s="107">
        <v>320</v>
      </c>
      <c r="E521" s="128">
        <v>171.45</v>
      </c>
      <c r="F521" s="156">
        <f t="shared" si="24"/>
        <v>5.1803683395684008E-5</v>
      </c>
      <c r="G521" s="156">
        <f t="shared" si="25"/>
        <v>0.99467191033752722</v>
      </c>
      <c r="H521" s="157" t="str">
        <f t="shared" si="26"/>
        <v>C</v>
      </c>
    </row>
    <row r="522" spans="1:8" ht="27" x14ac:dyDescent="0.2">
      <c r="A522" s="183">
        <v>9889</v>
      </c>
      <c r="B522" s="106" t="s">
        <v>2226</v>
      </c>
      <c r="C522" s="105" t="s">
        <v>1</v>
      </c>
      <c r="D522" s="107">
        <v>1</v>
      </c>
      <c r="E522" s="128">
        <v>170.94</v>
      </c>
      <c r="F522" s="156">
        <f t="shared" si="24"/>
        <v>5.1649586699668855E-5</v>
      </c>
      <c r="G522" s="156">
        <f t="shared" si="25"/>
        <v>0.9947235599242269</v>
      </c>
      <c r="H522" s="157" t="str">
        <f t="shared" si="26"/>
        <v>C</v>
      </c>
    </row>
    <row r="523" spans="1:8" ht="27" x14ac:dyDescent="0.2">
      <c r="A523" s="183">
        <v>901083</v>
      </c>
      <c r="B523" s="106" t="s">
        <v>2227</v>
      </c>
      <c r="C523" s="105" t="s">
        <v>1</v>
      </c>
      <c r="D523" s="107">
        <v>8</v>
      </c>
      <c r="E523" s="128">
        <v>169.07</v>
      </c>
      <c r="F523" s="156">
        <f t="shared" si="24"/>
        <v>5.1084565480946608E-5</v>
      </c>
      <c r="G523" s="156">
        <f t="shared" si="25"/>
        <v>0.99477464448970787</v>
      </c>
      <c r="H523" s="157" t="str">
        <f t="shared" si="26"/>
        <v>C</v>
      </c>
    </row>
    <row r="524" spans="1:8" x14ac:dyDescent="0.2">
      <c r="A524" s="183" t="s">
        <v>2228</v>
      </c>
      <c r="B524" s="106" t="s">
        <v>2229</v>
      </c>
      <c r="C524" s="105" t="s">
        <v>1</v>
      </c>
      <c r="D524" s="107">
        <v>10</v>
      </c>
      <c r="E524" s="128">
        <v>167.98</v>
      </c>
      <c r="F524" s="156">
        <f t="shared" si="24"/>
        <v>5.0755221562012245E-5</v>
      </c>
      <c r="G524" s="156">
        <f t="shared" si="25"/>
        <v>0.99482539971126993</v>
      </c>
      <c r="H524" s="157" t="str">
        <f t="shared" si="26"/>
        <v>C</v>
      </c>
    </row>
    <row r="525" spans="1:8" x14ac:dyDescent="0.2">
      <c r="A525" s="183">
        <v>11033</v>
      </c>
      <c r="B525" s="106" t="s">
        <v>2230</v>
      </c>
      <c r="C525" s="105" t="s">
        <v>1</v>
      </c>
      <c r="D525" s="107">
        <v>21.17</v>
      </c>
      <c r="E525" s="128">
        <v>164.84</v>
      </c>
      <c r="F525" s="156">
        <f t="shared" si="24"/>
        <v>4.980646935517383E-5</v>
      </c>
      <c r="G525" s="156">
        <f t="shared" si="25"/>
        <v>0.99487520618062508</v>
      </c>
      <c r="H525" s="157" t="str">
        <f t="shared" si="26"/>
        <v>C</v>
      </c>
    </row>
    <row r="526" spans="1:8" ht="27" x14ac:dyDescent="0.2">
      <c r="A526" s="183">
        <v>14250</v>
      </c>
      <c r="B526" s="106" t="s">
        <v>2231</v>
      </c>
      <c r="C526" s="105" t="s">
        <v>2010</v>
      </c>
      <c r="D526" s="107">
        <v>137.86000000000001</v>
      </c>
      <c r="E526" s="128">
        <v>164.13</v>
      </c>
      <c r="F526" s="156">
        <f t="shared" si="24"/>
        <v>4.9591942582289977E-5</v>
      </c>
      <c r="G526" s="156">
        <f t="shared" si="25"/>
        <v>0.99492479812320733</v>
      </c>
      <c r="H526" s="157" t="str">
        <f t="shared" si="26"/>
        <v>C</v>
      </c>
    </row>
    <row r="527" spans="1:8" x14ac:dyDescent="0.2">
      <c r="A527" s="183" t="s">
        <v>2232</v>
      </c>
      <c r="B527" s="106" t="s">
        <v>2233</v>
      </c>
      <c r="C527" s="105" t="s">
        <v>1</v>
      </c>
      <c r="D527" s="107">
        <v>2</v>
      </c>
      <c r="E527" s="128">
        <v>162.71</v>
      </c>
      <c r="F527" s="156">
        <f t="shared" si="24"/>
        <v>4.9162889036522285E-5</v>
      </c>
      <c r="G527" s="156">
        <f t="shared" si="25"/>
        <v>0.99497396101224389</v>
      </c>
      <c r="H527" s="157" t="str">
        <f t="shared" si="26"/>
        <v>C</v>
      </c>
    </row>
    <row r="528" spans="1:8" x14ac:dyDescent="0.2">
      <c r="A528" s="183" t="s">
        <v>2234</v>
      </c>
      <c r="B528" s="106" t="s">
        <v>2235</v>
      </c>
      <c r="C528" s="105" t="s">
        <v>1</v>
      </c>
      <c r="D528" s="107">
        <v>40</v>
      </c>
      <c r="E528" s="128">
        <v>162.71</v>
      </c>
      <c r="F528" s="156">
        <f t="shared" si="24"/>
        <v>4.9162889036522285E-5</v>
      </c>
      <c r="G528" s="156">
        <f t="shared" si="25"/>
        <v>0.99502312390128045</v>
      </c>
      <c r="H528" s="157" t="str">
        <f t="shared" si="26"/>
        <v>C</v>
      </c>
    </row>
    <row r="529" spans="1:8" ht="27" x14ac:dyDescent="0.2">
      <c r="A529" s="183">
        <v>2692</v>
      </c>
      <c r="B529" s="106" t="s">
        <v>2236</v>
      </c>
      <c r="C529" s="105" t="s">
        <v>1606</v>
      </c>
      <c r="D529" s="107">
        <v>20.43</v>
      </c>
      <c r="E529" s="128">
        <v>161.37</v>
      </c>
      <c r="F529" s="156">
        <f t="shared" si="24"/>
        <v>4.8758007521502067E-5</v>
      </c>
      <c r="G529" s="156">
        <f t="shared" si="25"/>
        <v>0.99507188190880191</v>
      </c>
      <c r="H529" s="157" t="str">
        <f t="shared" si="26"/>
        <v>C</v>
      </c>
    </row>
    <row r="530" spans="1:8" x14ac:dyDescent="0.2">
      <c r="A530" s="183">
        <v>34676</v>
      </c>
      <c r="B530" s="106" t="s">
        <v>2237</v>
      </c>
      <c r="C530" s="105" t="s">
        <v>1574</v>
      </c>
      <c r="D530" s="107">
        <v>8</v>
      </c>
      <c r="E530" s="128">
        <v>159.94999999999999</v>
      </c>
      <c r="F530" s="156">
        <f t="shared" si="24"/>
        <v>4.8328953975734368E-5</v>
      </c>
      <c r="G530" s="156">
        <f t="shared" si="25"/>
        <v>0.99512021086277769</v>
      </c>
      <c r="H530" s="157" t="str">
        <f t="shared" si="26"/>
        <v>C</v>
      </c>
    </row>
    <row r="531" spans="1:8" ht="27" x14ac:dyDescent="0.2">
      <c r="A531" s="183">
        <v>97</v>
      </c>
      <c r="B531" s="106" t="s">
        <v>2238</v>
      </c>
      <c r="C531" s="105" t="s">
        <v>1</v>
      </c>
      <c r="D531" s="107">
        <v>8</v>
      </c>
      <c r="E531" s="128">
        <v>159.38</v>
      </c>
      <c r="F531" s="156">
        <f t="shared" si="24"/>
        <v>4.8156728256658602E-5</v>
      </c>
      <c r="G531" s="156">
        <f t="shared" si="25"/>
        <v>0.99516836759103433</v>
      </c>
      <c r="H531" s="157" t="str">
        <f t="shared" si="26"/>
        <v>C</v>
      </c>
    </row>
    <row r="532" spans="1:8" ht="40.5" x14ac:dyDescent="0.2">
      <c r="A532" s="183">
        <v>901102</v>
      </c>
      <c r="B532" s="106" t="s">
        <v>2239</v>
      </c>
      <c r="C532" s="105" t="s">
        <v>1</v>
      </c>
      <c r="D532" s="107">
        <v>4</v>
      </c>
      <c r="E532" s="128">
        <v>158.75</v>
      </c>
      <c r="F532" s="156">
        <f t="shared" si="24"/>
        <v>4.796637351452223E-5</v>
      </c>
      <c r="G532" s="156">
        <f t="shared" si="25"/>
        <v>0.99521633396454889</v>
      </c>
      <c r="H532" s="157" t="str">
        <f t="shared" si="26"/>
        <v>C</v>
      </c>
    </row>
    <row r="533" spans="1:8" x14ac:dyDescent="0.2">
      <c r="A533" s="183">
        <v>4375</v>
      </c>
      <c r="B533" s="106" t="s">
        <v>2240</v>
      </c>
      <c r="C533" s="105" t="s">
        <v>1</v>
      </c>
      <c r="D533" s="107">
        <v>1040</v>
      </c>
      <c r="E533" s="128">
        <v>154.78</v>
      </c>
      <c r="F533" s="156">
        <f t="shared" si="24"/>
        <v>4.6766836488678751E-5</v>
      </c>
      <c r="G533" s="156">
        <f t="shared" si="25"/>
        <v>0.99526310080103753</v>
      </c>
      <c r="H533" s="157" t="str">
        <f t="shared" si="26"/>
        <v>C</v>
      </c>
    </row>
    <row r="534" spans="1:8" x14ac:dyDescent="0.2">
      <c r="A534" s="183">
        <v>9910</v>
      </c>
      <c r="B534" s="106" t="s">
        <v>2241</v>
      </c>
      <c r="C534" s="105" t="s">
        <v>1</v>
      </c>
      <c r="D534" s="107">
        <v>2</v>
      </c>
      <c r="E534" s="128">
        <v>154.58000000000001</v>
      </c>
      <c r="F534" s="156">
        <f t="shared" si="24"/>
        <v>4.6706406411810065E-5</v>
      </c>
      <c r="G534" s="156">
        <f t="shared" si="25"/>
        <v>0.99530980720744933</v>
      </c>
      <c r="H534" s="157" t="str">
        <f t="shared" si="26"/>
        <v>C</v>
      </c>
    </row>
    <row r="535" spans="1:8" ht="27" x14ac:dyDescent="0.2">
      <c r="A535" s="183">
        <v>10417</v>
      </c>
      <c r="B535" s="106" t="s">
        <v>2242</v>
      </c>
      <c r="C535" s="105" t="s">
        <v>1</v>
      </c>
      <c r="D535" s="107">
        <v>1</v>
      </c>
      <c r="E535" s="128">
        <v>153.38999999999999</v>
      </c>
      <c r="F535" s="156">
        <f t="shared" si="24"/>
        <v>4.6346847454441352E-5</v>
      </c>
      <c r="G535" s="156">
        <f t="shared" si="25"/>
        <v>0.99535615405490374</v>
      </c>
      <c r="H535" s="157" t="str">
        <f t="shared" si="26"/>
        <v>C</v>
      </c>
    </row>
    <row r="536" spans="1:8" ht="27" x14ac:dyDescent="0.2">
      <c r="A536" s="183">
        <v>12628</v>
      </c>
      <c r="B536" s="106" t="s">
        <v>2243</v>
      </c>
      <c r="C536" s="105" t="s">
        <v>1</v>
      </c>
      <c r="D536" s="107">
        <v>17.95</v>
      </c>
      <c r="E536" s="128">
        <v>152.65</v>
      </c>
      <c r="F536" s="156">
        <f t="shared" si="24"/>
        <v>4.6123256170027206E-5</v>
      </c>
      <c r="G536" s="156">
        <f t="shared" si="25"/>
        <v>0.99540227731107378</v>
      </c>
      <c r="H536" s="157" t="str">
        <f t="shared" si="26"/>
        <v>C</v>
      </c>
    </row>
    <row r="537" spans="1:8" ht="27" x14ac:dyDescent="0.2">
      <c r="A537" s="183">
        <v>6013</v>
      </c>
      <c r="B537" s="106" t="s">
        <v>2244</v>
      </c>
      <c r="C537" s="105" t="s">
        <v>1</v>
      </c>
      <c r="D537" s="107">
        <v>2</v>
      </c>
      <c r="E537" s="128">
        <v>150.59</v>
      </c>
      <c r="F537" s="156">
        <f t="shared" si="24"/>
        <v>4.5500826378279704E-5</v>
      </c>
      <c r="G537" s="156">
        <f t="shared" si="25"/>
        <v>0.99544777813745211</v>
      </c>
      <c r="H537" s="157" t="str">
        <f t="shared" si="26"/>
        <v>C</v>
      </c>
    </row>
    <row r="538" spans="1:8" ht="27" x14ac:dyDescent="0.2">
      <c r="A538" s="183">
        <v>39419</v>
      </c>
      <c r="B538" s="106" t="s">
        <v>2245</v>
      </c>
      <c r="C538" s="105" t="s">
        <v>10</v>
      </c>
      <c r="D538" s="107">
        <v>15.61</v>
      </c>
      <c r="E538" s="128">
        <v>150.06</v>
      </c>
      <c r="F538" s="156">
        <f t="shared" si="24"/>
        <v>4.5340686674577676E-5</v>
      </c>
      <c r="G538" s="156">
        <f t="shared" si="25"/>
        <v>0.99549311882412672</v>
      </c>
      <c r="H538" s="157" t="str">
        <f t="shared" si="26"/>
        <v>C</v>
      </c>
    </row>
    <row r="539" spans="1:8" x14ac:dyDescent="0.2">
      <c r="A539" s="183" t="s">
        <v>2246</v>
      </c>
      <c r="B539" s="106" t="s">
        <v>2247</v>
      </c>
      <c r="C539" s="105" t="s">
        <v>1</v>
      </c>
      <c r="D539" s="107">
        <v>1</v>
      </c>
      <c r="E539" s="128">
        <v>148.65</v>
      </c>
      <c r="F539" s="156">
        <f t="shared" si="24"/>
        <v>4.4914654632653421E-5</v>
      </c>
      <c r="G539" s="156">
        <f t="shared" si="25"/>
        <v>0.99553803347875935</v>
      </c>
      <c r="H539" s="157" t="str">
        <f t="shared" si="26"/>
        <v>C</v>
      </c>
    </row>
    <row r="540" spans="1:8" x14ac:dyDescent="0.2">
      <c r="A540" s="183">
        <v>901069</v>
      </c>
      <c r="B540" s="106" t="s">
        <v>2248</v>
      </c>
      <c r="C540" s="105" t="s">
        <v>1</v>
      </c>
      <c r="D540" s="107">
        <v>1</v>
      </c>
      <c r="E540" s="128">
        <v>147.83000000000001</v>
      </c>
      <c r="F540" s="156">
        <f t="shared" si="24"/>
        <v>4.4666891317491794E-5</v>
      </c>
      <c r="G540" s="156">
        <f t="shared" si="25"/>
        <v>0.9955827003700769</v>
      </c>
      <c r="H540" s="157" t="str">
        <f t="shared" si="26"/>
        <v>C</v>
      </c>
    </row>
    <row r="541" spans="1:8" x14ac:dyDescent="0.2">
      <c r="A541" s="183">
        <v>901331</v>
      </c>
      <c r="B541" s="106" t="s">
        <v>2249</v>
      </c>
      <c r="C541" s="105" t="s">
        <v>16</v>
      </c>
      <c r="D541" s="107">
        <v>2.4</v>
      </c>
      <c r="E541" s="128">
        <v>146.96</v>
      </c>
      <c r="F541" s="156">
        <f t="shared" si="24"/>
        <v>4.4404020483112992E-5</v>
      </c>
      <c r="G541" s="156">
        <f t="shared" si="25"/>
        <v>0.99562710439056001</v>
      </c>
      <c r="H541" s="157" t="str">
        <f t="shared" si="26"/>
        <v>C</v>
      </c>
    </row>
    <row r="542" spans="1:8" x14ac:dyDescent="0.2">
      <c r="A542" s="183" t="s">
        <v>2250</v>
      </c>
      <c r="B542" s="106" t="s">
        <v>2251</v>
      </c>
      <c r="C542" s="105" t="s">
        <v>1</v>
      </c>
      <c r="D542" s="107">
        <v>220</v>
      </c>
      <c r="E542" s="128">
        <v>146.25</v>
      </c>
      <c r="F542" s="156">
        <f t="shared" si="24"/>
        <v>4.4189493710229146E-5</v>
      </c>
      <c r="G542" s="156">
        <f t="shared" si="25"/>
        <v>0.99567129388427023</v>
      </c>
      <c r="H542" s="157" t="str">
        <f t="shared" si="26"/>
        <v>C</v>
      </c>
    </row>
    <row r="543" spans="1:8" x14ac:dyDescent="0.2">
      <c r="A543" s="183" t="s">
        <v>2252</v>
      </c>
      <c r="B543" s="106" t="s">
        <v>2253</v>
      </c>
      <c r="C543" s="105" t="s">
        <v>1</v>
      </c>
      <c r="D543" s="107">
        <v>1</v>
      </c>
      <c r="E543" s="128">
        <v>145.52000000000001</v>
      </c>
      <c r="F543" s="156">
        <f t="shared" si="24"/>
        <v>4.3968923929658431E-5</v>
      </c>
      <c r="G543" s="156">
        <f t="shared" si="25"/>
        <v>0.99571526280819989</v>
      </c>
      <c r="H543" s="157" t="str">
        <f t="shared" si="26"/>
        <v>C</v>
      </c>
    </row>
    <row r="544" spans="1:8" x14ac:dyDescent="0.2">
      <c r="A544" s="183">
        <v>3456</v>
      </c>
      <c r="B544" s="106" t="s">
        <v>2254</v>
      </c>
      <c r="C544" s="105" t="s">
        <v>1</v>
      </c>
      <c r="D544" s="107">
        <v>13.68</v>
      </c>
      <c r="E544" s="128">
        <v>144.05000000000001</v>
      </c>
      <c r="F544" s="156">
        <f t="shared" si="24"/>
        <v>4.3524762864673564E-5</v>
      </c>
      <c r="G544" s="156">
        <f t="shared" si="25"/>
        <v>0.99575878757106451</v>
      </c>
      <c r="H544" s="157" t="str">
        <f t="shared" si="26"/>
        <v>C</v>
      </c>
    </row>
    <row r="545" spans="1:8" x14ac:dyDescent="0.2">
      <c r="A545" s="183" t="s">
        <v>2255</v>
      </c>
      <c r="B545" s="106" t="s">
        <v>2256</v>
      </c>
      <c r="C545" s="105" t="s">
        <v>1</v>
      </c>
      <c r="D545" s="107">
        <v>720</v>
      </c>
      <c r="E545" s="128">
        <v>142.87</v>
      </c>
      <c r="F545" s="156">
        <f t="shared" si="24"/>
        <v>4.3168225411148295E-5</v>
      </c>
      <c r="G545" s="156">
        <f t="shared" si="25"/>
        <v>0.99580195579647568</v>
      </c>
      <c r="H545" s="157" t="str">
        <f t="shared" si="26"/>
        <v>C</v>
      </c>
    </row>
    <row r="546" spans="1:8" x14ac:dyDescent="0.2">
      <c r="A546" s="183" t="s">
        <v>2257</v>
      </c>
      <c r="B546" s="106" t="s">
        <v>2258</v>
      </c>
      <c r="C546" s="105" t="s">
        <v>1</v>
      </c>
      <c r="D546" s="107">
        <v>2</v>
      </c>
      <c r="E546" s="128">
        <v>142.87</v>
      </c>
      <c r="F546" s="156">
        <f t="shared" si="24"/>
        <v>4.3168225411148295E-5</v>
      </c>
      <c r="G546" s="156">
        <f t="shared" si="25"/>
        <v>0.99584512402188685</v>
      </c>
      <c r="H546" s="157" t="str">
        <f t="shared" si="26"/>
        <v>C</v>
      </c>
    </row>
    <row r="547" spans="1:8" ht="40.5" x14ac:dyDescent="0.2">
      <c r="A547" s="183">
        <v>41986</v>
      </c>
      <c r="B547" s="106" t="s">
        <v>2259</v>
      </c>
      <c r="C547" s="105" t="s">
        <v>10</v>
      </c>
      <c r="D547" s="107">
        <v>0.04</v>
      </c>
      <c r="E547" s="128">
        <v>142.21</v>
      </c>
      <c r="F547" s="156">
        <f t="shared" si="24"/>
        <v>4.2968806157481623E-5</v>
      </c>
      <c r="G547" s="156">
        <f t="shared" si="25"/>
        <v>0.99588809282804436</v>
      </c>
      <c r="H547" s="157" t="str">
        <f t="shared" si="26"/>
        <v>C</v>
      </c>
    </row>
    <row r="548" spans="1:8" x14ac:dyDescent="0.2">
      <c r="A548" s="183">
        <v>38383</v>
      </c>
      <c r="B548" s="106" t="s">
        <v>2260</v>
      </c>
      <c r="C548" s="105" t="s">
        <v>1</v>
      </c>
      <c r="D548" s="107">
        <v>78.97</v>
      </c>
      <c r="E548" s="128">
        <v>141.82</v>
      </c>
      <c r="F548" s="156">
        <f t="shared" si="24"/>
        <v>4.2850967507587668E-5</v>
      </c>
      <c r="G548" s="156">
        <f t="shared" si="25"/>
        <v>0.99593094379555192</v>
      </c>
      <c r="H548" s="157" t="str">
        <f t="shared" si="26"/>
        <v>C</v>
      </c>
    </row>
    <row r="549" spans="1:8" ht="27" x14ac:dyDescent="0.2">
      <c r="A549" s="183">
        <v>39795</v>
      </c>
      <c r="B549" s="106" t="s">
        <v>2261</v>
      </c>
      <c r="C549" s="105" t="s">
        <v>1</v>
      </c>
      <c r="D549" s="107">
        <v>2.65</v>
      </c>
      <c r="E549" s="128">
        <v>141.29</v>
      </c>
      <c r="F549" s="156">
        <f t="shared" si="24"/>
        <v>4.2690827803885646E-5</v>
      </c>
      <c r="G549" s="156">
        <f t="shared" si="25"/>
        <v>0.99597363462335575</v>
      </c>
      <c r="H549" s="157" t="str">
        <f t="shared" si="26"/>
        <v>C</v>
      </c>
    </row>
    <row r="550" spans="1:8" x14ac:dyDescent="0.2">
      <c r="A550" s="183">
        <v>6010</v>
      </c>
      <c r="B550" s="106" t="s">
        <v>2262</v>
      </c>
      <c r="C550" s="105" t="s">
        <v>1</v>
      </c>
      <c r="D550" s="107">
        <v>2</v>
      </c>
      <c r="E550" s="128">
        <v>136.96</v>
      </c>
      <c r="F550" s="156">
        <f t="shared" si="24"/>
        <v>4.1382516639678526E-5</v>
      </c>
      <c r="G550" s="156">
        <f t="shared" si="25"/>
        <v>0.99601501713999541</v>
      </c>
      <c r="H550" s="157" t="str">
        <f t="shared" si="26"/>
        <v>C</v>
      </c>
    </row>
    <row r="551" spans="1:8" x14ac:dyDescent="0.2">
      <c r="A551" s="183" t="s">
        <v>2263</v>
      </c>
      <c r="B551" s="106" t="s">
        <v>2264</v>
      </c>
      <c r="C551" s="105" t="s">
        <v>10</v>
      </c>
      <c r="D551" s="107">
        <v>5</v>
      </c>
      <c r="E551" s="128">
        <v>134.79</v>
      </c>
      <c r="F551" s="156">
        <f t="shared" si="24"/>
        <v>4.0726850305653236E-5</v>
      </c>
      <c r="G551" s="156">
        <f t="shared" si="25"/>
        <v>0.99605574399030106</v>
      </c>
      <c r="H551" s="157" t="str">
        <f t="shared" si="26"/>
        <v>C</v>
      </c>
    </row>
    <row r="552" spans="1:8" ht="27" x14ac:dyDescent="0.2">
      <c r="A552" s="183">
        <v>11552</v>
      </c>
      <c r="B552" s="106" t="s">
        <v>2265</v>
      </c>
      <c r="C552" s="105" t="s">
        <v>10</v>
      </c>
      <c r="D552" s="107">
        <v>16</v>
      </c>
      <c r="E552" s="128">
        <v>132.72</v>
      </c>
      <c r="F552" s="156">
        <f t="shared" ref="F552:F615" si="27">E552/$F$14</f>
        <v>4.0101399010062303E-5</v>
      </c>
      <c r="G552" s="156">
        <f t="shared" ref="G552:G615" si="28">F552+G551</f>
        <v>0.99609584538931117</v>
      </c>
      <c r="H552" s="157" t="str">
        <f t="shared" ref="H552:H615" si="29">IF(G552&lt;=$K$17,"A",IF(G552&lt;=$K$18,"B","C"))</f>
        <v>C</v>
      </c>
    </row>
    <row r="553" spans="1:8" ht="27" x14ac:dyDescent="0.2">
      <c r="A553" s="183">
        <v>11831</v>
      </c>
      <c r="B553" s="106" t="s">
        <v>2266</v>
      </c>
      <c r="C553" s="105" t="s">
        <v>1</v>
      </c>
      <c r="D553" s="107">
        <v>7</v>
      </c>
      <c r="E553" s="128">
        <v>132.16999999999999</v>
      </c>
      <c r="F553" s="156">
        <f t="shared" si="27"/>
        <v>3.9935216298673406E-5</v>
      </c>
      <c r="G553" s="156">
        <f t="shared" si="28"/>
        <v>0.99613578060560981</v>
      </c>
      <c r="H553" s="157" t="str">
        <f t="shared" si="29"/>
        <v>C</v>
      </c>
    </row>
    <row r="554" spans="1:8" x14ac:dyDescent="0.2">
      <c r="A554" s="183">
        <v>39209</v>
      </c>
      <c r="B554" s="106" t="s">
        <v>2267</v>
      </c>
      <c r="C554" s="105" t="s">
        <v>1</v>
      </c>
      <c r="D554" s="107">
        <v>230</v>
      </c>
      <c r="E554" s="128">
        <v>130.08000000000001</v>
      </c>
      <c r="F554" s="156">
        <f t="shared" si="27"/>
        <v>3.9303721995395605E-5</v>
      </c>
      <c r="G554" s="156">
        <f t="shared" si="28"/>
        <v>0.99617508432760515</v>
      </c>
      <c r="H554" s="157" t="str">
        <f t="shared" si="29"/>
        <v>C</v>
      </c>
    </row>
    <row r="555" spans="1:8" ht="27" x14ac:dyDescent="0.2">
      <c r="A555" s="183">
        <v>13416</v>
      </c>
      <c r="B555" s="106" t="s">
        <v>2268</v>
      </c>
      <c r="C555" s="105" t="s">
        <v>1</v>
      </c>
      <c r="D555" s="107">
        <v>2.0699999999999998</v>
      </c>
      <c r="E555" s="128">
        <v>129.66999999999999</v>
      </c>
      <c r="F555" s="156">
        <f t="shared" si="27"/>
        <v>3.9179840337814788E-5</v>
      </c>
      <c r="G555" s="156">
        <f t="shared" si="28"/>
        <v>0.99621426416794301</v>
      </c>
      <c r="H555" s="157" t="str">
        <f t="shared" si="29"/>
        <v>C</v>
      </c>
    </row>
    <row r="556" spans="1:8" ht="27" x14ac:dyDescent="0.2">
      <c r="A556" s="183">
        <v>1959</v>
      </c>
      <c r="B556" s="106" t="s">
        <v>2269</v>
      </c>
      <c r="C556" s="105" t="s">
        <v>1</v>
      </c>
      <c r="D556" s="107">
        <v>9</v>
      </c>
      <c r="E556" s="128">
        <v>126.18</v>
      </c>
      <c r="F556" s="156">
        <f t="shared" si="27"/>
        <v>3.8125335496456163E-5</v>
      </c>
      <c r="G556" s="156">
        <f t="shared" si="28"/>
        <v>0.99625238950343942</v>
      </c>
      <c r="H556" s="157" t="str">
        <f t="shared" si="29"/>
        <v>C</v>
      </c>
    </row>
    <row r="557" spans="1:8" ht="27" x14ac:dyDescent="0.2">
      <c r="A557" s="183">
        <v>38418</v>
      </c>
      <c r="B557" s="106" t="s">
        <v>2270</v>
      </c>
      <c r="C557" s="105" t="s">
        <v>1</v>
      </c>
      <c r="D557" s="107">
        <v>23</v>
      </c>
      <c r="E557" s="128">
        <v>125.97</v>
      </c>
      <c r="F557" s="156">
        <f t="shared" si="27"/>
        <v>3.8061883915744039E-5</v>
      </c>
      <c r="G557" s="156">
        <f t="shared" si="28"/>
        <v>0.99629045138735517</v>
      </c>
      <c r="H557" s="157" t="str">
        <f t="shared" si="29"/>
        <v>C</v>
      </c>
    </row>
    <row r="558" spans="1:8" x14ac:dyDescent="0.2">
      <c r="A558" s="183" t="s">
        <v>2271</v>
      </c>
      <c r="B558" s="106" t="s">
        <v>2272</v>
      </c>
      <c r="C558" s="105" t="s">
        <v>1</v>
      </c>
      <c r="D558" s="107">
        <v>4</v>
      </c>
      <c r="E558" s="128">
        <v>125.81</v>
      </c>
      <c r="F558" s="156">
        <f t="shared" si="27"/>
        <v>3.8013539854249083E-5</v>
      </c>
      <c r="G558" s="156">
        <f t="shared" si="28"/>
        <v>0.99632846492720939</v>
      </c>
      <c r="H558" s="157" t="str">
        <f t="shared" si="29"/>
        <v>C</v>
      </c>
    </row>
    <row r="559" spans="1:8" x14ac:dyDescent="0.2">
      <c r="A559" s="183" t="s">
        <v>2273</v>
      </c>
      <c r="B559" s="106" t="s">
        <v>2274</v>
      </c>
      <c r="C559" s="105" t="s">
        <v>1</v>
      </c>
      <c r="D559" s="107">
        <v>2</v>
      </c>
      <c r="E559" s="128">
        <v>124.45</v>
      </c>
      <c r="F559" s="156">
        <f t="shared" si="27"/>
        <v>3.7602615331541996E-5</v>
      </c>
      <c r="G559" s="156">
        <f t="shared" si="28"/>
        <v>0.99636606754254098</v>
      </c>
      <c r="H559" s="157" t="str">
        <f t="shared" si="29"/>
        <v>C</v>
      </c>
    </row>
    <row r="560" spans="1:8" ht="27" x14ac:dyDescent="0.2">
      <c r="A560" s="183">
        <v>11655</v>
      </c>
      <c r="B560" s="106" t="s">
        <v>2275</v>
      </c>
      <c r="C560" s="105" t="s">
        <v>1</v>
      </c>
      <c r="D560" s="107">
        <v>7</v>
      </c>
      <c r="E560" s="128">
        <v>122.86</v>
      </c>
      <c r="F560" s="156">
        <f t="shared" si="27"/>
        <v>3.7122196220435917E-5</v>
      </c>
      <c r="G560" s="156">
        <f t="shared" si="28"/>
        <v>0.99640318973876141</v>
      </c>
      <c r="H560" s="157" t="str">
        <f t="shared" si="29"/>
        <v>C</v>
      </c>
    </row>
    <row r="561" spans="1:8" x14ac:dyDescent="0.2">
      <c r="A561" s="183">
        <v>12774</v>
      </c>
      <c r="B561" s="106" t="s">
        <v>2276</v>
      </c>
      <c r="C561" s="105" t="s">
        <v>1</v>
      </c>
      <c r="D561" s="107">
        <v>1</v>
      </c>
      <c r="E561" s="128">
        <v>121.47</v>
      </c>
      <c r="F561" s="156">
        <f t="shared" si="27"/>
        <v>3.6702207186198525E-5</v>
      </c>
      <c r="G561" s="156">
        <f t="shared" si="28"/>
        <v>0.99643989194594762</v>
      </c>
      <c r="H561" s="157" t="str">
        <f t="shared" si="29"/>
        <v>C</v>
      </c>
    </row>
    <row r="562" spans="1:8" x14ac:dyDescent="0.2">
      <c r="A562" s="183">
        <v>3517</v>
      </c>
      <c r="B562" s="106" t="s">
        <v>2277</v>
      </c>
      <c r="C562" s="105" t="s">
        <v>1</v>
      </c>
      <c r="D562" s="107">
        <v>55.51</v>
      </c>
      <c r="E562" s="128">
        <v>121.17</v>
      </c>
      <c r="F562" s="156">
        <f t="shared" si="27"/>
        <v>3.6611562070895488E-5</v>
      </c>
      <c r="G562" s="156">
        <f t="shared" si="28"/>
        <v>0.99647650350801853</v>
      </c>
      <c r="H562" s="157" t="str">
        <f t="shared" si="29"/>
        <v>C</v>
      </c>
    </row>
    <row r="563" spans="1:8" x14ac:dyDescent="0.2">
      <c r="A563" s="183">
        <v>9867</v>
      </c>
      <c r="B563" s="106" t="s">
        <v>2278</v>
      </c>
      <c r="C563" s="105" t="s">
        <v>10</v>
      </c>
      <c r="D563" s="107">
        <v>30.55</v>
      </c>
      <c r="E563" s="128">
        <v>120.93</v>
      </c>
      <c r="F563" s="156">
        <f t="shared" si="27"/>
        <v>3.6539045978653065E-5</v>
      </c>
      <c r="G563" s="156">
        <f t="shared" si="28"/>
        <v>0.9965130425539972</v>
      </c>
      <c r="H563" s="157" t="str">
        <f t="shared" si="29"/>
        <v>C</v>
      </c>
    </row>
    <row r="564" spans="1:8" ht="27" x14ac:dyDescent="0.2">
      <c r="A564" s="183">
        <v>11658</v>
      </c>
      <c r="B564" s="106" t="s">
        <v>2279</v>
      </c>
      <c r="C564" s="105" t="s">
        <v>1</v>
      </c>
      <c r="D564" s="107">
        <v>7</v>
      </c>
      <c r="E564" s="128">
        <v>119.95</v>
      </c>
      <c r="F564" s="156">
        <f t="shared" si="27"/>
        <v>3.6242938601996482E-5</v>
      </c>
      <c r="G564" s="156">
        <f t="shared" si="28"/>
        <v>0.99654928549259925</v>
      </c>
      <c r="H564" s="157" t="str">
        <f t="shared" si="29"/>
        <v>C</v>
      </c>
    </row>
    <row r="565" spans="1:8" x14ac:dyDescent="0.2">
      <c r="A565" s="183" t="s">
        <v>2280</v>
      </c>
      <c r="B565" s="106" t="s">
        <v>2281</v>
      </c>
      <c r="C565" s="105" t="s">
        <v>1</v>
      </c>
      <c r="D565" s="107">
        <v>6</v>
      </c>
      <c r="E565" s="128">
        <v>119.54</v>
      </c>
      <c r="F565" s="156">
        <f t="shared" si="27"/>
        <v>3.6119056944415672E-5</v>
      </c>
      <c r="G565" s="156">
        <f t="shared" si="28"/>
        <v>0.9965854045495437</v>
      </c>
      <c r="H565" s="157" t="str">
        <f t="shared" si="29"/>
        <v>C</v>
      </c>
    </row>
    <row r="566" spans="1:8" x14ac:dyDescent="0.2">
      <c r="A566" s="183">
        <v>9897</v>
      </c>
      <c r="B566" s="106" t="s">
        <v>2282</v>
      </c>
      <c r="C566" s="105" t="s">
        <v>1</v>
      </c>
      <c r="D566" s="107">
        <v>4</v>
      </c>
      <c r="E566" s="128">
        <v>118.82</v>
      </c>
      <c r="F566" s="156">
        <f t="shared" si="27"/>
        <v>3.5901508667688388E-5</v>
      </c>
      <c r="G566" s="156">
        <f t="shared" si="28"/>
        <v>0.99662130605821142</v>
      </c>
      <c r="H566" s="157" t="str">
        <f t="shared" si="29"/>
        <v>C</v>
      </c>
    </row>
    <row r="567" spans="1:8" ht="40.5" x14ac:dyDescent="0.2">
      <c r="A567" s="183">
        <v>12899</v>
      </c>
      <c r="B567" s="106" t="s">
        <v>2283</v>
      </c>
      <c r="C567" s="105" t="s">
        <v>1</v>
      </c>
      <c r="D567" s="107">
        <v>1</v>
      </c>
      <c r="E567" s="128">
        <v>118.5</v>
      </c>
      <c r="F567" s="156">
        <f t="shared" si="27"/>
        <v>3.5804820544698483E-5</v>
      </c>
      <c r="G567" s="156">
        <f t="shared" si="28"/>
        <v>0.99665711087875608</v>
      </c>
      <c r="H567" s="157" t="str">
        <f t="shared" si="29"/>
        <v>C</v>
      </c>
    </row>
    <row r="568" spans="1:8" x14ac:dyDescent="0.2">
      <c r="A568" s="183">
        <v>3518</v>
      </c>
      <c r="B568" s="106" t="s">
        <v>2284</v>
      </c>
      <c r="C568" s="105" t="s">
        <v>1</v>
      </c>
      <c r="D568" s="107">
        <v>30</v>
      </c>
      <c r="E568" s="128">
        <v>117.28</v>
      </c>
      <c r="F568" s="156">
        <f t="shared" si="27"/>
        <v>3.5436197075799484E-5</v>
      </c>
      <c r="G568" s="156">
        <f t="shared" si="28"/>
        <v>0.99669254707583188</v>
      </c>
      <c r="H568" s="157" t="str">
        <f t="shared" si="29"/>
        <v>C</v>
      </c>
    </row>
    <row r="569" spans="1:8" x14ac:dyDescent="0.2">
      <c r="A569" s="183" t="s">
        <v>2285</v>
      </c>
      <c r="B569" s="106" t="s">
        <v>399</v>
      </c>
      <c r="C569" s="105" t="s">
        <v>1574</v>
      </c>
      <c r="D569" s="107">
        <v>23.08</v>
      </c>
      <c r="E569" s="128">
        <v>117.24</v>
      </c>
      <c r="F569" s="156">
        <f t="shared" si="27"/>
        <v>3.542411106042574E-5</v>
      </c>
      <c r="G569" s="156">
        <f t="shared" si="28"/>
        <v>0.99672797118689227</v>
      </c>
      <c r="H569" s="157" t="str">
        <f t="shared" si="29"/>
        <v>C</v>
      </c>
    </row>
    <row r="570" spans="1:8" x14ac:dyDescent="0.2">
      <c r="A570" s="183" t="s">
        <v>2286</v>
      </c>
      <c r="B570" s="106" t="s">
        <v>2287</v>
      </c>
      <c r="C570" s="105" t="s">
        <v>1</v>
      </c>
      <c r="D570" s="107">
        <v>2</v>
      </c>
      <c r="E570" s="128">
        <v>116.31</v>
      </c>
      <c r="F570" s="156">
        <f t="shared" si="27"/>
        <v>3.5143111202986339E-5</v>
      </c>
      <c r="G570" s="156">
        <f t="shared" si="28"/>
        <v>0.99676311429809528</v>
      </c>
      <c r="H570" s="157" t="str">
        <f t="shared" si="29"/>
        <v>C</v>
      </c>
    </row>
    <row r="571" spans="1:8" ht="27" x14ac:dyDescent="0.2">
      <c r="A571" s="183">
        <v>4377</v>
      </c>
      <c r="B571" s="106" t="s">
        <v>2288</v>
      </c>
      <c r="C571" s="105" t="s">
        <v>1</v>
      </c>
      <c r="D571" s="107">
        <v>528.61</v>
      </c>
      <c r="E571" s="128">
        <v>115.38</v>
      </c>
      <c r="F571" s="156">
        <f t="shared" si="27"/>
        <v>3.4862111345546931E-5</v>
      </c>
      <c r="G571" s="156">
        <f t="shared" si="28"/>
        <v>0.99679797640944079</v>
      </c>
      <c r="H571" s="157" t="str">
        <f t="shared" si="29"/>
        <v>C</v>
      </c>
    </row>
    <row r="572" spans="1:8" x14ac:dyDescent="0.2">
      <c r="A572" s="183" t="s">
        <v>2289</v>
      </c>
      <c r="B572" s="106" t="s">
        <v>2290</v>
      </c>
      <c r="C572" s="105" t="s">
        <v>1677</v>
      </c>
      <c r="D572" s="107">
        <v>0.7</v>
      </c>
      <c r="E572" s="128">
        <v>115.34</v>
      </c>
      <c r="F572" s="156">
        <f t="shared" si="27"/>
        <v>3.4850025330173194E-5</v>
      </c>
      <c r="G572" s="156">
        <f t="shared" si="28"/>
        <v>0.996832826434771</v>
      </c>
      <c r="H572" s="157" t="str">
        <f t="shared" si="29"/>
        <v>C</v>
      </c>
    </row>
    <row r="573" spans="1:8" ht="27" x14ac:dyDescent="0.2">
      <c r="A573" s="183">
        <v>11741</v>
      </c>
      <c r="B573" s="106" t="s">
        <v>2291</v>
      </c>
      <c r="C573" s="105" t="s">
        <v>1</v>
      </c>
      <c r="D573" s="107">
        <v>8.18</v>
      </c>
      <c r="E573" s="128">
        <v>113.74</v>
      </c>
      <c r="F573" s="156">
        <f t="shared" si="27"/>
        <v>3.4366584715223677E-5</v>
      </c>
      <c r="G573" s="156">
        <f t="shared" si="28"/>
        <v>0.99686719301948623</v>
      </c>
      <c r="H573" s="157" t="str">
        <f t="shared" si="29"/>
        <v>C</v>
      </c>
    </row>
    <row r="574" spans="1:8" x14ac:dyDescent="0.2">
      <c r="A574" s="183" t="s">
        <v>2292</v>
      </c>
      <c r="B574" s="106" t="s">
        <v>2293</v>
      </c>
      <c r="C574" s="105" t="s">
        <v>10</v>
      </c>
      <c r="D574" s="107">
        <v>39.78</v>
      </c>
      <c r="E574" s="128">
        <v>113.27</v>
      </c>
      <c r="F574" s="156">
        <f t="shared" si="27"/>
        <v>3.4224574034582254E-5</v>
      </c>
      <c r="G574" s="156">
        <f t="shared" si="28"/>
        <v>0.9969014175935208</v>
      </c>
      <c r="H574" s="157" t="str">
        <f t="shared" si="29"/>
        <v>C</v>
      </c>
    </row>
    <row r="575" spans="1:8" ht="27" x14ac:dyDescent="0.2">
      <c r="A575" s="183">
        <v>99</v>
      </c>
      <c r="B575" s="106" t="s">
        <v>2294</v>
      </c>
      <c r="C575" s="105" t="s">
        <v>1</v>
      </c>
      <c r="D575" s="107">
        <v>4</v>
      </c>
      <c r="E575" s="128">
        <v>112.76</v>
      </c>
      <c r="F575" s="156">
        <f t="shared" si="27"/>
        <v>3.4070477338567101E-5</v>
      </c>
      <c r="G575" s="156">
        <f t="shared" si="28"/>
        <v>0.99693548807085941</v>
      </c>
      <c r="H575" s="157" t="str">
        <f t="shared" si="29"/>
        <v>C</v>
      </c>
    </row>
    <row r="576" spans="1:8" ht="27" x14ac:dyDescent="0.2">
      <c r="A576" s="183">
        <v>1960</v>
      </c>
      <c r="B576" s="106" t="s">
        <v>2295</v>
      </c>
      <c r="C576" s="105" t="s">
        <v>1</v>
      </c>
      <c r="D576" s="107">
        <v>2</v>
      </c>
      <c r="E576" s="128">
        <v>112.57</v>
      </c>
      <c r="F576" s="156">
        <f t="shared" si="27"/>
        <v>3.4013068765541839E-5</v>
      </c>
      <c r="G576" s="156">
        <f t="shared" si="28"/>
        <v>0.9969695011396249</v>
      </c>
      <c r="H576" s="157" t="str">
        <f t="shared" si="29"/>
        <v>C</v>
      </c>
    </row>
    <row r="577" spans="1:8" ht="27" x14ac:dyDescent="0.2">
      <c r="A577" s="183">
        <v>40555</v>
      </c>
      <c r="B577" s="106" t="s">
        <v>2296</v>
      </c>
      <c r="C577" s="105" t="s">
        <v>10</v>
      </c>
      <c r="D577" s="107">
        <v>6.85</v>
      </c>
      <c r="E577" s="128">
        <v>111.59</v>
      </c>
      <c r="F577" s="156">
        <f t="shared" si="27"/>
        <v>3.371696138888527E-5</v>
      </c>
      <c r="G577" s="156">
        <f t="shared" si="28"/>
        <v>0.99700321810101378</v>
      </c>
      <c r="H577" s="157" t="str">
        <f t="shared" si="29"/>
        <v>C</v>
      </c>
    </row>
    <row r="578" spans="1:8" x14ac:dyDescent="0.2">
      <c r="A578" s="183" t="s">
        <v>2297</v>
      </c>
      <c r="B578" s="106" t="s">
        <v>2298</v>
      </c>
      <c r="C578" s="105" t="s">
        <v>1</v>
      </c>
      <c r="D578" s="107">
        <v>6</v>
      </c>
      <c r="E578" s="128">
        <v>111.33</v>
      </c>
      <c r="F578" s="156">
        <f t="shared" si="27"/>
        <v>3.3638402288955971E-5</v>
      </c>
      <c r="G578" s="156">
        <f t="shared" si="28"/>
        <v>0.99703685650330276</v>
      </c>
      <c r="H578" s="157" t="str">
        <f t="shared" si="29"/>
        <v>C</v>
      </c>
    </row>
    <row r="579" spans="1:8" ht="27" x14ac:dyDescent="0.2">
      <c r="A579" s="183">
        <v>1957</v>
      </c>
      <c r="B579" s="106" t="s">
        <v>2299</v>
      </c>
      <c r="C579" s="105" t="s">
        <v>1</v>
      </c>
      <c r="D579" s="107">
        <v>16</v>
      </c>
      <c r="E579" s="128">
        <v>111.13</v>
      </c>
      <c r="F579" s="156">
        <f t="shared" si="27"/>
        <v>3.3577972212087278E-5</v>
      </c>
      <c r="G579" s="156">
        <f t="shared" si="28"/>
        <v>0.9970704344755148</v>
      </c>
      <c r="H579" s="157" t="str">
        <f t="shared" si="29"/>
        <v>C</v>
      </c>
    </row>
    <row r="580" spans="1:8" x14ac:dyDescent="0.2">
      <c r="A580" s="183" t="s">
        <v>2300</v>
      </c>
      <c r="B580" s="106" t="s">
        <v>2301</v>
      </c>
      <c r="C580" s="105" t="s">
        <v>1</v>
      </c>
      <c r="D580" s="107">
        <v>15</v>
      </c>
      <c r="E580" s="128">
        <v>110.14</v>
      </c>
      <c r="F580" s="156">
        <f t="shared" si="27"/>
        <v>3.3278843331587271E-5</v>
      </c>
      <c r="G580" s="156">
        <f t="shared" si="28"/>
        <v>0.9971037133188464</v>
      </c>
      <c r="H580" s="157" t="str">
        <f t="shared" si="29"/>
        <v>C</v>
      </c>
    </row>
    <row r="581" spans="1:8" ht="40.5" x14ac:dyDescent="0.2">
      <c r="A581" s="183">
        <v>6153</v>
      </c>
      <c r="B581" s="106" t="s">
        <v>2302</v>
      </c>
      <c r="C581" s="105" t="s">
        <v>1</v>
      </c>
      <c r="D581" s="107">
        <v>18.66</v>
      </c>
      <c r="E581" s="128">
        <v>108.34</v>
      </c>
      <c r="F581" s="156">
        <f t="shared" si="27"/>
        <v>3.2734972639769061E-5</v>
      </c>
      <c r="G581" s="156">
        <f t="shared" si="28"/>
        <v>0.99713644829148618</v>
      </c>
      <c r="H581" s="157" t="str">
        <f t="shared" si="29"/>
        <v>C</v>
      </c>
    </row>
    <row r="582" spans="1:8" x14ac:dyDescent="0.2">
      <c r="A582" s="183">
        <v>3863</v>
      </c>
      <c r="B582" s="106" t="s">
        <v>2303</v>
      </c>
      <c r="C582" s="105" t="s">
        <v>1</v>
      </c>
      <c r="D582" s="107">
        <v>23</v>
      </c>
      <c r="E582" s="128">
        <v>107.95</v>
      </c>
      <c r="F582" s="156">
        <f t="shared" si="27"/>
        <v>3.261713398987512E-5</v>
      </c>
      <c r="G582" s="156">
        <f t="shared" si="28"/>
        <v>0.99716906542547601</v>
      </c>
      <c r="H582" s="157" t="str">
        <f t="shared" si="29"/>
        <v>C</v>
      </c>
    </row>
    <row r="583" spans="1:8" x14ac:dyDescent="0.2">
      <c r="A583" s="183" t="s">
        <v>2304</v>
      </c>
      <c r="B583" s="106" t="s">
        <v>2305</v>
      </c>
      <c r="C583" s="105" t="s">
        <v>836</v>
      </c>
      <c r="D583" s="107">
        <v>2</v>
      </c>
      <c r="E583" s="128">
        <v>106.01</v>
      </c>
      <c r="F583" s="156">
        <f t="shared" si="27"/>
        <v>3.203096224424883E-5</v>
      </c>
      <c r="G583" s="156">
        <f t="shared" si="28"/>
        <v>0.99720109638772025</v>
      </c>
      <c r="H583" s="157" t="str">
        <f t="shared" si="29"/>
        <v>C</v>
      </c>
    </row>
    <row r="584" spans="1:8" x14ac:dyDescent="0.2">
      <c r="A584" s="183" t="s">
        <v>2306</v>
      </c>
      <c r="B584" s="106" t="s">
        <v>2307</v>
      </c>
      <c r="C584" s="105" t="s">
        <v>10</v>
      </c>
      <c r="D584" s="107">
        <v>30</v>
      </c>
      <c r="E584" s="128">
        <v>105.67</v>
      </c>
      <c r="F584" s="156">
        <f t="shared" si="27"/>
        <v>3.1928231113572056E-5</v>
      </c>
      <c r="G584" s="156">
        <f t="shared" si="28"/>
        <v>0.99723302461883379</v>
      </c>
      <c r="H584" s="157" t="str">
        <f t="shared" si="29"/>
        <v>C</v>
      </c>
    </row>
    <row r="585" spans="1:8" x14ac:dyDescent="0.2">
      <c r="A585" s="183" t="s">
        <v>2308</v>
      </c>
      <c r="B585" s="106" t="s">
        <v>2309</v>
      </c>
      <c r="C585" s="105" t="s">
        <v>1</v>
      </c>
      <c r="D585" s="107">
        <v>1</v>
      </c>
      <c r="E585" s="128">
        <v>104.59</v>
      </c>
      <c r="F585" s="156">
        <f t="shared" si="27"/>
        <v>3.1601908698481137E-5</v>
      </c>
      <c r="G585" s="156">
        <f t="shared" si="28"/>
        <v>0.99726462652753223</v>
      </c>
      <c r="H585" s="157" t="str">
        <f t="shared" si="29"/>
        <v>C</v>
      </c>
    </row>
    <row r="586" spans="1:8" ht="27" x14ac:dyDescent="0.2">
      <c r="A586" s="183">
        <v>1871</v>
      </c>
      <c r="B586" s="106" t="s">
        <v>2310</v>
      </c>
      <c r="C586" s="105" t="s">
        <v>1</v>
      </c>
      <c r="D586" s="107">
        <v>22.18</v>
      </c>
      <c r="E586" s="128">
        <v>103.65</v>
      </c>
      <c r="F586" s="156">
        <f t="shared" si="27"/>
        <v>3.1317887337198299E-5</v>
      </c>
      <c r="G586" s="156">
        <f t="shared" si="28"/>
        <v>0.99729594441486946</v>
      </c>
      <c r="H586" s="157" t="str">
        <f t="shared" si="29"/>
        <v>C</v>
      </c>
    </row>
    <row r="587" spans="1:8" ht="27" x14ac:dyDescent="0.2">
      <c r="A587" s="183">
        <v>9887</v>
      </c>
      <c r="B587" s="106" t="s">
        <v>2311</v>
      </c>
      <c r="C587" s="105" t="s">
        <v>1</v>
      </c>
      <c r="D587" s="107">
        <v>1</v>
      </c>
      <c r="E587" s="128">
        <v>103.32</v>
      </c>
      <c r="F587" s="156">
        <f t="shared" si="27"/>
        <v>3.1218177710364956E-5</v>
      </c>
      <c r="G587" s="156">
        <f t="shared" si="28"/>
        <v>0.99732716259257981</v>
      </c>
      <c r="H587" s="157" t="str">
        <f t="shared" si="29"/>
        <v>C</v>
      </c>
    </row>
    <row r="588" spans="1:8" x14ac:dyDescent="0.2">
      <c r="A588" s="183">
        <v>901329</v>
      </c>
      <c r="B588" s="106" t="s">
        <v>2312</v>
      </c>
      <c r="C588" s="105" t="s">
        <v>1</v>
      </c>
      <c r="D588" s="107">
        <v>2.4</v>
      </c>
      <c r="E588" s="128">
        <v>102.87</v>
      </c>
      <c r="F588" s="156">
        <f t="shared" si="27"/>
        <v>3.1082210037410409E-5</v>
      </c>
      <c r="G588" s="156">
        <f t="shared" si="28"/>
        <v>0.99735824480261726</v>
      </c>
      <c r="H588" s="157" t="str">
        <f t="shared" si="29"/>
        <v>C</v>
      </c>
    </row>
    <row r="589" spans="1:8" x14ac:dyDescent="0.2">
      <c r="A589" s="183" t="s">
        <v>2313</v>
      </c>
      <c r="B589" s="106" t="s">
        <v>2314</v>
      </c>
      <c r="C589" s="105" t="s">
        <v>1</v>
      </c>
      <c r="D589" s="107">
        <v>6</v>
      </c>
      <c r="E589" s="128">
        <v>102.57</v>
      </c>
      <c r="F589" s="156">
        <f t="shared" si="27"/>
        <v>3.0991564922107373E-5</v>
      </c>
      <c r="G589" s="156">
        <f t="shared" si="28"/>
        <v>0.9973892363675394</v>
      </c>
      <c r="H589" s="157" t="str">
        <f t="shared" si="29"/>
        <v>C</v>
      </c>
    </row>
    <row r="590" spans="1:8" x14ac:dyDescent="0.2">
      <c r="A590" s="183" t="s">
        <v>2315</v>
      </c>
      <c r="B590" s="106" t="s">
        <v>2316</v>
      </c>
      <c r="C590" s="105" t="s">
        <v>1</v>
      </c>
      <c r="D590" s="107">
        <v>4</v>
      </c>
      <c r="E590" s="128">
        <v>101.67</v>
      </c>
      <c r="F590" s="156">
        <f t="shared" si="27"/>
        <v>3.0719629576198271E-5</v>
      </c>
      <c r="G590" s="156">
        <f t="shared" si="28"/>
        <v>0.99741995599711564</v>
      </c>
      <c r="H590" s="157" t="str">
        <f t="shared" si="29"/>
        <v>C</v>
      </c>
    </row>
    <row r="591" spans="1:8" x14ac:dyDescent="0.2">
      <c r="A591" s="183">
        <v>4741</v>
      </c>
      <c r="B591" s="106" t="s">
        <v>2317</v>
      </c>
      <c r="C591" s="105" t="s">
        <v>1575</v>
      </c>
      <c r="D591" s="107">
        <v>0.54</v>
      </c>
      <c r="E591" s="128">
        <v>101.58</v>
      </c>
      <c r="F591" s="156">
        <f t="shared" si="27"/>
        <v>3.0692436041607359E-5</v>
      </c>
      <c r="G591" s="156">
        <f t="shared" si="28"/>
        <v>0.99745064843315723</v>
      </c>
      <c r="H591" s="157" t="str">
        <f t="shared" si="29"/>
        <v>C</v>
      </c>
    </row>
    <row r="592" spans="1:8" ht="27" x14ac:dyDescent="0.2">
      <c r="A592" s="183">
        <v>1607</v>
      </c>
      <c r="B592" s="106" t="s">
        <v>2318</v>
      </c>
      <c r="C592" s="105" t="s">
        <v>16</v>
      </c>
      <c r="D592" s="107">
        <v>361.75</v>
      </c>
      <c r="E592" s="128">
        <v>100.5</v>
      </c>
      <c r="F592" s="156">
        <f t="shared" si="27"/>
        <v>3.0366113626516437E-5</v>
      </c>
      <c r="G592" s="156">
        <f t="shared" si="28"/>
        <v>0.99748101454678373</v>
      </c>
      <c r="H592" s="157" t="str">
        <f t="shared" si="29"/>
        <v>C</v>
      </c>
    </row>
    <row r="593" spans="1:8" x14ac:dyDescent="0.2">
      <c r="A593" s="183">
        <v>34623</v>
      </c>
      <c r="B593" s="106" t="s">
        <v>2319</v>
      </c>
      <c r="C593" s="105" t="s">
        <v>1</v>
      </c>
      <c r="D593" s="107">
        <v>2</v>
      </c>
      <c r="E593" s="128">
        <v>99.43</v>
      </c>
      <c r="F593" s="156">
        <f t="shared" si="27"/>
        <v>3.0042812715268952E-5</v>
      </c>
      <c r="G593" s="156">
        <f t="shared" si="28"/>
        <v>0.99751105735949896</v>
      </c>
      <c r="H593" s="157" t="str">
        <f t="shared" si="29"/>
        <v>C</v>
      </c>
    </row>
    <row r="594" spans="1:8" x14ac:dyDescent="0.2">
      <c r="A594" s="183" t="s">
        <v>2320</v>
      </c>
      <c r="B594" s="106" t="s">
        <v>2321</v>
      </c>
      <c r="C594" s="105" t="s">
        <v>1</v>
      </c>
      <c r="D594" s="107">
        <v>1</v>
      </c>
      <c r="E594" s="128">
        <v>98.45</v>
      </c>
      <c r="F594" s="156">
        <f t="shared" si="27"/>
        <v>2.9746705338612372E-5</v>
      </c>
      <c r="G594" s="156">
        <f t="shared" si="28"/>
        <v>0.99754080406483758</v>
      </c>
      <c r="H594" s="157" t="str">
        <f t="shared" si="29"/>
        <v>C</v>
      </c>
    </row>
    <row r="595" spans="1:8" x14ac:dyDescent="0.2">
      <c r="A595" s="183">
        <v>5073</v>
      </c>
      <c r="B595" s="106" t="s">
        <v>2322</v>
      </c>
      <c r="C595" s="105" t="s">
        <v>19</v>
      </c>
      <c r="D595" s="107">
        <v>4.1100000000000003</v>
      </c>
      <c r="E595" s="128">
        <v>97.99</v>
      </c>
      <c r="F595" s="156">
        <f t="shared" si="27"/>
        <v>2.9607716161814384E-5</v>
      </c>
      <c r="G595" s="156">
        <f t="shared" si="28"/>
        <v>0.99757041178099937</v>
      </c>
      <c r="H595" s="157" t="str">
        <f t="shared" si="29"/>
        <v>C</v>
      </c>
    </row>
    <row r="596" spans="1:8" ht="27" x14ac:dyDescent="0.2">
      <c r="A596" s="183">
        <v>39432</v>
      </c>
      <c r="B596" s="106" t="s">
        <v>2323</v>
      </c>
      <c r="C596" s="105" t="s">
        <v>10</v>
      </c>
      <c r="D596" s="107">
        <v>29.66</v>
      </c>
      <c r="E596" s="128">
        <v>97.72</v>
      </c>
      <c r="F596" s="156">
        <f t="shared" si="27"/>
        <v>2.9526135558041654E-5</v>
      </c>
      <c r="G596" s="156">
        <f t="shared" si="28"/>
        <v>0.99759993791655743</v>
      </c>
      <c r="H596" s="157" t="str">
        <f t="shared" si="29"/>
        <v>C</v>
      </c>
    </row>
    <row r="597" spans="1:8" x14ac:dyDescent="0.2">
      <c r="A597" s="183">
        <v>12016</v>
      </c>
      <c r="B597" s="106" t="s">
        <v>2324</v>
      </c>
      <c r="C597" s="105" t="s">
        <v>1</v>
      </c>
      <c r="D597" s="107">
        <v>7.98</v>
      </c>
      <c r="E597" s="128">
        <v>96.41</v>
      </c>
      <c r="F597" s="156">
        <f t="shared" si="27"/>
        <v>2.9130318554551739E-5</v>
      </c>
      <c r="G597" s="156">
        <f t="shared" si="28"/>
        <v>0.99762906823511199</v>
      </c>
      <c r="H597" s="157" t="str">
        <f t="shared" si="29"/>
        <v>C</v>
      </c>
    </row>
    <row r="598" spans="1:8" ht="27" x14ac:dyDescent="0.2">
      <c r="A598" s="183">
        <v>112</v>
      </c>
      <c r="B598" s="106" t="s">
        <v>2325</v>
      </c>
      <c r="C598" s="105" t="s">
        <v>1</v>
      </c>
      <c r="D598" s="107">
        <v>20</v>
      </c>
      <c r="E598" s="128">
        <v>95.85</v>
      </c>
      <c r="F598" s="156">
        <f t="shared" si="27"/>
        <v>2.8961114339319408E-5</v>
      </c>
      <c r="G598" s="156">
        <f t="shared" si="28"/>
        <v>0.99765802934945136</v>
      </c>
      <c r="H598" s="157" t="str">
        <f t="shared" si="29"/>
        <v>C</v>
      </c>
    </row>
    <row r="599" spans="1:8" x14ac:dyDescent="0.2">
      <c r="A599" s="183" t="s">
        <v>2326</v>
      </c>
      <c r="B599" s="106" t="s">
        <v>2327</v>
      </c>
      <c r="C599" s="105" t="s">
        <v>1</v>
      </c>
      <c r="D599" s="107">
        <v>40</v>
      </c>
      <c r="E599" s="128">
        <v>95.24</v>
      </c>
      <c r="F599" s="156">
        <f t="shared" si="27"/>
        <v>2.8776802604869905E-5</v>
      </c>
      <c r="G599" s="156">
        <f t="shared" si="28"/>
        <v>0.99768680615205618</v>
      </c>
      <c r="H599" s="157" t="str">
        <f t="shared" si="29"/>
        <v>C</v>
      </c>
    </row>
    <row r="600" spans="1:8" x14ac:dyDescent="0.2">
      <c r="A600" s="183">
        <v>901084</v>
      </c>
      <c r="B600" s="106" t="s">
        <v>2328</v>
      </c>
      <c r="C600" s="105" t="s">
        <v>1</v>
      </c>
      <c r="D600" s="107">
        <v>8</v>
      </c>
      <c r="E600" s="128">
        <v>94.85</v>
      </c>
      <c r="F600" s="156">
        <f t="shared" si="27"/>
        <v>2.865896395497596E-5</v>
      </c>
      <c r="G600" s="156">
        <f t="shared" si="28"/>
        <v>0.99771546511601117</v>
      </c>
      <c r="H600" s="157" t="str">
        <f t="shared" si="29"/>
        <v>C</v>
      </c>
    </row>
    <row r="601" spans="1:8" ht="27" x14ac:dyDescent="0.2">
      <c r="A601" s="183">
        <v>3528</v>
      </c>
      <c r="B601" s="106" t="s">
        <v>2329</v>
      </c>
      <c r="C601" s="105" t="s">
        <v>1</v>
      </c>
      <c r="D601" s="107">
        <v>10</v>
      </c>
      <c r="E601" s="128">
        <v>94.35</v>
      </c>
      <c r="F601" s="156">
        <f t="shared" si="27"/>
        <v>2.8507888762804237E-5</v>
      </c>
      <c r="G601" s="156">
        <f t="shared" si="28"/>
        <v>0.99774397300477402</v>
      </c>
      <c r="H601" s="157" t="str">
        <f t="shared" si="29"/>
        <v>C</v>
      </c>
    </row>
    <row r="602" spans="1:8" x14ac:dyDescent="0.2">
      <c r="A602" s="183">
        <v>3511</v>
      </c>
      <c r="B602" s="106" t="s">
        <v>2330</v>
      </c>
      <c r="C602" s="105" t="s">
        <v>1</v>
      </c>
      <c r="D602" s="107">
        <v>1</v>
      </c>
      <c r="E602" s="128">
        <v>91.78</v>
      </c>
      <c r="F602" s="156">
        <f t="shared" si="27"/>
        <v>2.7731362275041579E-5</v>
      </c>
      <c r="G602" s="156">
        <f t="shared" si="28"/>
        <v>0.99777170436704909</v>
      </c>
      <c r="H602" s="157" t="str">
        <f t="shared" si="29"/>
        <v>C</v>
      </c>
    </row>
    <row r="603" spans="1:8" x14ac:dyDescent="0.2">
      <c r="A603" s="183" t="s">
        <v>2331</v>
      </c>
      <c r="B603" s="106" t="s">
        <v>2332</v>
      </c>
      <c r="C603" s="105" t="s">
        <v>1606</v>
      </c>
      <c r="D603" s="107">
        <v>2.4</v>
      </c>
      <c r="E603" s="128">
        <v>90.65</v>
      </c>
      <c r="F603" s="156">
        <f t="shared" si="27"/>
        <v>2.7389932340733485E-5</v>
      </c>
      <c r="G603" s="156">
        <f t="shared" si="28"/>
        <v>0.99779909429938984</v>
      </c>
      <c r="H603" s="157" t="str">
        <f t="shared" si="29"/>
        <v>C</v>
      </c>
    </row>
    <row r="604" spans="1:8" x14ac:dyDescent="0.2">
      <c r="A604" s="183">
        <v>36886</v>
      </c>
      <c r="B604" s="106" t="s">
        <v>2333</v>
      </c>
      <c r="C604" s="105" t="s">
        <v>19</v>
      </c>
      <c r="D604" s="107">
        <v>102.25</v>
      </c>
      <c r="E604" s="128">
        <v>90.3</v>
      </c>
      <c r="F604" s="156">
        <f t="shared" si="27"/>
        <v>2.7284179706213277E-5</v>
      </c>
      <c r="G604" s="156">
        <f t="shared" si="28"/>
        <v>0.99782637847909605</v>
      </c>
      <c r="H604" s="157" t="str">
        <f t="shared" si="29"/>
        <v>C</v>
      </c>
    </row>
    <row r="605" spans="1:8" ht="27" x14ac:dyDescent="0.2">
      <c r="A605" s="183">
        <v>1571</v>
      </c>
      <c r="B605" s="106" t="s">
        <v>2334</v>
      </c>
      <c r="C605" s="105" t="s">
        <v>1</v>
      </c>
      <c r="D605" s="107">
        <v>72</v>
      </c>
      <c r="E605" s="128">
        <v>89.29</v>
      </c>
      <c r="F605" s="156">
        <f t="shared" si="27"/>
        <v>2.6979007818026398E-5</v>
      </c>
      <c r="G605" s="156">
        <f t="shared" si="28"/>
        <v>0.99785335748691406</v>
      </c>
      <c r="H605" s="157" t="str">
        <f t="shared" si="29"/>
        <v>C</v>
      </c>
    </row>
    <row r="606" spans="1:8" x14ac:dyDescent="0.2">
      <c r="A606" s="183" t="s">
        <v>2335</v>
      </c>
      <c r="B606" s="106" t="s">
        <v>2336</v>
      </c>
      <c r="C606" s="105" t="s">
        <v>1606</v>
      </c>
      <c r="D606" s="107">
        <v>6.89</v>
      </c>
      <c r="E606" s="128">
        <v>88.85</v>
      </c>
      <c r="F606" s="156">
        <f t="shared" si="27"/>
        <v>2.6846061648915275E-5</v>
      </c>
      <c r="G606" s="156">
        <f t="shared" si="28"/>
        <v>0.99788020354856299</v>
      </c>
      <c r="H606" s="157" t="str">
        <f t="shared" si="29"/>
        <v>C</v>
      </c>
    </row>
    <row r="607" spans="1:8" x14ac:dyDescent="0.2">
      <c r="A607" s="183" t="s">
        <v>2337</v>
      </c>
      <c r="B607" s="106" t="s">
        <v>2338</v>
      </c>
      <c r="C607" s="105" t="s">
        <v>1</v>
      </c>
      <c r="D607" s="107">
        <v>7</v>
      </c>
      <c r="E607" s="128">
        <v>88.48</v>
      </c>
      <c r="F607" s="156">
        <f t="shared" si="27"/>
        <v>2.6734266006708206E-5</v>
      </c>
      <c r="G607" s="156">
        <f t="shared" si="28"/>
        <v>0.99790693781456974</v>
      </c>
      <c r="H607" s="157" t="str">
        <f t="shared" si="29"/>
        <v>C</v>
      </c>
    </row>
    <row r="608" spans="1:8" ht="27" x14ac:dyDescent="0.2">
      <c r="A608" s="183">
        <v>4718</v>
      </c>
      <c r="B608" s="106" t="s">
        <v>2339</v>
      </c>
      <c r="C608" s="105" t="s">
        <v>1575</v>
      </c>
      <c r="D608" s="107">
        <v>0.44</v>
      </c>
      <c r="E608" s="128">
        <v>86.92</v>
      </c>
      <c r="F608" s="156">
        <f t="shared" si="27"/>
        <v>2.6262911407132426E-5</v>
      </c>
      <c r="G608" s="156">
        <f t="shared" si="28"/>
        <v>0.99793320072597691</v>
      </c>
      <c r="H608" s="157" t="str">
        <f t="shared" si="29"/>
        <v>C</v>
      </c>
    </row>
    <row r="609" spans="1:8" x14ac:dyDescent="0.2">
      <c r="A609" s="183">
        <v>297</v>
      </c>
      <c r="B609" s="106" t="s">
        <v>2340</v>
      </c>
      <c r="C609" s="105" t="s">
        <v>1</v>
      </c>
      <c r="D609" s="107">
        <v>25</v>
      </c>
      <c r="E609" s="128">
        <v>85.58</v>
      </c>
      <c r="F609" s="156">
        <f t="shared" si="27"/>
        <v>2.5858029892112205E-5</v>
      </c>
      <c r="G609" s="156">
        <f t="shared" si="28"/>
        <v>0.99795905875586899</v>
      </c>
      <c r="H609" s="157" t="str">
        <f t="shared" si="29"/>
        <v>C</v>
      </c>
    </row>
    <row r="610" spans="1:8" x14ac:dyDescent="0.2">
      <c r="A610" s="183">
        <v>11753</v>
      </c>
      <c r="B610" s="106" t="s">
        <v>2341</v>
      </c>
      <c r="C610" s="105" t="s">
        <v>1</v>
      </c>
      <c r="D610" s="107">
        <v>4.18</v>
      </c>
      <c r="E610" s="128">
        <v>84.44</v>
      </c>
      <c r="F610" s="156">
        <f t="shared" si="27"/>
        <v>2.5513578453960676E-5</v>
      </c>
      <c r="G610" s="156">
        <f t="shared" si="28"/>
        <v>0.99798457233432292</v>
      </c>
      <c r="H610" s="157" t="str">
        <f t="shared" si="29"/>
        <v>C</v>
      </c>
    </row>
    <row r="611" spans="1:8" ht="27" x14ac:dyDescent="0.2">
      <c r="A611" s="183">
        <v>37591</v>
      </c>
      <c r="B611" s="106" t="s">
        <v>2342</v>
      </c>
      <c r="C611" s="105" t="s">
        <v>1</v>
      </c>
      <c r="D611" s="107">
        <v>4.1399999999999997</v>
      </c>
      <c r="E611" s="128">
        <v>83.32</v>
      </c>
      <c r="F611" s="156">
        <f t="shared" si="27"/>
        <v>2.5175170023496013E-5</v>
      </c>
      <c r="G611" s="156">
        <f t="shared" si="28"/>
        <v>0.99800974750434646</v>
      </c>
      <c r="H611" s="157" t="str">
        <f t="shared" si="29"/>
        <v>C</v>
      </c>
    </row>
    <row r="612" spans="1:8" x14ac:dyDescent="0.2">
      <c r="A612" s="183" t="s">
        <v>2343</v>
      </c>
      <c r="B612" s="106" t="s">
        <v>2344</v>
      </c>
      <c r="C612" s="105" t="s">
        <v>1</v>
      </c>
      <c r="D612" s="107">
        <v>0.32</v>
      </c>
      <c r="E612" s="128">
        <v>83.06</v>
      </c>
      <c r="F612" s="156">
        <f t="shared" si="27"/>
        <v>2.5096610923566721E-5</v>
      </c>
      <c r="G612" s="156">
        <f t="shared" si="28"/>
        <v>0.99803484411526999</v>
      </c>
      <c r="H612" s="157" t="str">
        <f t="shared" si="29"/>
        <v>C</v>
      </c>
    </row>
    <row r="613" spans="1:8" ht="27" x14ac:dyDescent="0.2">
      <c r="A613" s="183">
        <v>12629</v>
      </c>
      <c r="B613" s="106" t="s">
        <v>2345</v>
      </c>
      <c r="C613" s="105" t="s">
        <v>1</v>
      </c>
      <c r="D613" s="107">
        <v>8.98</v>
      </c>
      <c r="E613" s="128">
        <v>82.83</v>
      </c>
      <c r="F613" s="156">
        <f t="shared" si="27"/>
        <v>2.5027116335167725E-5</v>
      </c>
      <c r="G613" s="156">
        <f t="shared" si="28"/>
        <v>0.99805987123160511</v>
      </c>
      <c r="H613" s="157" t="str">
        <f t="shared" si="29"/>
        <v>C</v>
      </c>
    </row>
    <row r="614" spans="1:8" x14ac:dyDescent="0.2">
      <c r="A614" s="183" t="s">
        <v>2346</v>
      </c>
      <c r="B614" s="106" t="s">
        <v>2347</v>
      </c>
      <c r="C614" s="105" t="s">
        <v>1</v>
      </c>
      <c r="D614" s="107">
        <v>12</v>
      </c>
      <c r="E614" s="128">
        <v>79.41</v>
      </c>
      <c r="F614" s="156">
        <f t="shared" si="27"/>
        <v>2.3993762020713137E-5</v>
      </c>
      <c r="G614" s="156">
        <f t="shared" si="28"/>
        <v>0.99808386499362578</v>
      </c>
      <c r="H614" s="157" t="str">
        <f t="shared" si="29"/>
        <v>C</v>
      </c>
    </row>
    <row r="615" spans="1:8" x14ac:dyDescent="0.2">
      <c r="A615" s="183" t="s">
        <v>2348</v>
      </c>
      <c r="B615" s="106" t="s">
        <v>2349</v>
      </c>
      <c r="C615" s="105" t="s">
        <v>1</v>
      </c>
      <c r="D615" s="107">
        <v>4</v>
      </c>
      <c r="E615" s="128">
        <v>79.37</v>
      </c>
      <c r="F615" s="156">
        <f t="shared" si="27"/>
        <v>2.39816760053394E-5</v>
      </c>
      <c r="G615" s="156">
        <f t="shared" si="28"/>
        <v>0.99810784666963115</v>
      </c>
      <c r="H615" s="157" t="str">
        <f t="shared" si="29"/>
        <v>C</v>
      </c>
    </row>
    <row r="616" spans="1:8" x14ac:dyDescent="0.2">
      <c r="A616" s="183">
        <v>4339</v>
      </c>
      <c r="B616" s="106" t="s">
        <v>2350</v>
      </c>
      <c r="C616" s="105" t="s">
        <v>1</v>
      </c>
      <c r="D616" s="107">
        <v>120</v>
      </c>
      <c r="E616" s="128">
        <v>78.58</v>
      </c>
      <c r="F616" s="156">
        <f t="shared" ref="F616:F679" si="30">E616/$F$14</f>
        <v>2.3742977201708076E-5</v>
      </c>
      <c r="G616" s="156">
        <f t="shared" ref="G616:G679" si="31">F616+G615</f>
        <v>0.99813158964683291</v>
      </c>
      <c r="H616" s="157" t="str">
        <f t="shared" ref="H616:H679" si="32">IF(G616&lt;=$K$17,"A",IF(G616&lt;=$K$18,"B","C"))</f>
        <v>C</v>
      </c>
    </row>
    <row r="617" spans="1:8" x14ac:dyDescent="0.2">
      <c r="A617" s="183" t="s">
        <v>2351</v>
      </c>
      <c r="B617" s="106" t="s">
        <v>2352</v>
      </c>
      <c r="C617" s="105" t="s">
        <v>1</v>
      </c>
      <c r="D617" s="107">
        <v>2</v>
      </c>
      <c r="E617" s="128">
        <v>77.790000000000006</v>
      </c>
      <c r="F617" s="156">
        <f t="shared" si="30"/>
        <v>2.3504278398076755E-5</v>
      </c>
      <c r="G617" s="156">
        <f t="shared" si="31"/>
        <v>0.99815509392523094</v>
      </c>
      <c r="H617" s="157" t="str">
        <f t="shared" si="32"/>
        <v>C</v>
      </c>
    </row>
    <row r="618" spans="1:8" ht="40.5" x14ac:dyDescent="0.2">
      <c r="A618" s="183">
        <v>39434</v>
      </c>
      <c r="B618" s="106" t="s">
        <v>2353</v>
      </c>
      <c r="C618" s="105" t="s">
        <v>19</v>
      </c>
      <c r="D618" s="107">
        <v>18.79</v>
      </c>
      <c r="E618" s="128">
        <v>77.569999999999993</v>
      </c>
      <c r="F618" s="156">
        <f t="shared" si="30"/>
        <v>2.3437805313521193E-5</v>
      </c>
      <c r="G618" s="156">
        <f t="shared" si="31"/>
        <v>0.99817853173054449</v>
      </c>
      <c r="H618" s="157" t="str">
        <f t="shared" si="32"/>
        <v>C</v>
      </c>
    </row>
    <row r="619" spans="1:8" x14ac:dyDescent="0.2">
      <c r="A619" s="183" t="s">
        <v>2354</v>
      </c>
      <c r="B619" s="106" t="s">
        <v>2355</v>
      </c>
      <c r="C619" s="105" t="s">
        <v>1</v>
      </c>
      <c r="D619" s="107">
        <v>7</v>
      </c>
      <c r="E619" s="128">
        <v>76.400000000000006</v>
      </c>
      <c r="F619" s="156">
        <f t="shared" si="30"/>
        <v>2.3084289363839362E-5</v>
      </c>
      <c r="G619" s="156">
        <f t="shared" si="31"/>
        <v>0.99820161601990831</v>
      </c>
      <c r="H619" s="157" t="str">
        <f t="shared" si="32"/>
        <v>C</v>
      </c>
    </row>
    <row r="620" spans="1:8" ht="27" x14ac:dyDescent="0.2">
      <c r="A620" s="183">
        <v>7139</v>
      </c>
      <c r="B620" s="106" t="s">
        <v>2356</v>
      </c>
      <c r="C620" s="105" t="s">
        <v>1</v>
      </c>
      <c r="D620" s="107">
        <v>59.22</v>
      </c>
      <c r="E620" s="128">
        <v>76.38</v>
      </c>
      <c r="F620" s="156">
        <f t="shared" si="30"/>
        <v>2.307824635615249E-5</v>
      </c>
      <c r="G620" s="156">
        <f t="shared" si="31"/>
        <v>0.99822469426626448</v>
      </c>
      <c r="H620" s="157" t="str">
        <f t="shared" si="32"/>
        <v>C</v>
      </c>
    </row>
    <row r="621" spans="1:8" ht="27" x14ac:dyDescent="0.2">
      <c r="A621" s="183">
        <v>44945</v>
      </c>
      <c r="B621" s="106" t="s">
        <v>2357</v>
      </c>
      <c r="C621" s="105" t="s">
        <v>1</v>
      </c>
      <c r="D621" s="107">
        <v>7.74</v>
      </c>
      <c r="E621" s="128">
        <v>76.36</v>
      </c>
      <c r="F621" s="156">
        <f t="shared" si="30"/>
        <v>2.3072203348465625E-5</v>
      </c>
      <c r="G621" s="156">
        <f t="shared" si="31"/>
        <v>0.998247766469613</v>
      </c>
      <c r="H621" s="157" t="str">
        <f t="shared" si="32"/>
        <v>C</v>
      </c>
    </row>
    <row r="622" spans="1:8" x14ac:dyDescent="0.2">
      <c r="A622" s="183">
        <v>3146</v>
      </c>
      <c r="B622" s="106" t="s">
        <v>2358</v>
      </c>
      <c r="C622" s="105" t="s">
        <v>1</v>
      </c>
      <c r="D622" s="107">
        <v>24.05</v>
      </c>
      <c r="E622" s="128">
        <v>75.16</v>
      </c>
      <c r="F622" s="156">
        <f t="shared" si="30"/>
        <v>2.2709622887253487E-5</v>
      </c>
      <c r="G622" s="156">
        <f t="shared" si="31"/>
        <v>0.9982704760925003</v>
      </c>
      <c r="H622" s="157" t="str">
        <f t="shared" si="32"/>
        <v>C</v>
      </c>
    </row>
    <row r="623" spans="1:8" ht="40.5" x14ac:dyDescent="0.2">
      <c r="A623" s="183">
        <v>39925</v>
      </c>
      <c r="B623" s="106" t="s">
        <v>2359</v>
      </c>
      <c r="C623" s="105" t="s">
        <v>1705</v>
      </c>
      <c r="D623" s="107">
        <v>0.01</v>
      </c>
      <c r="E623" s="128">
        <v>74.84</v>
      </c>
      <c r="F623" s="156">
        <f t="shared" si="30"/>
        <v>2.2612934764263586E-5</v>
      </c>
      <c r="G623" s="156">
        <f t="shared" si="31"/>
        <v>0.99829308902726455</v>
      </c>
      <c r="H623" s="157" t="str">
        <f t="shared" si="32"/>
        <v>C</v>
      </c>
    </row>
    <row r="624" spans="1:8" x14ac:dyDescent="0.2">
      <c r="A624" s="183" t="s">
        <v>2360</v>
      </c>
      <c r="B624" s="106" t="s">
        <v>2361</v>
      </c>
      <c r="C624" s="105" t="s">
        <v>1</v>
      </c>
      <c r="D624" s="107">
        <v>60</v>
      </c>
      <c r="E624" s="128">
        <v>72.62</v>
      </c>
      <c r="F624" s="156">
        <f t="shared" si="30"/>
        <v>2.1942160911021132E-5</v>
      </c>
      <c r="G624" s="156">
        <f t="shared" si="31"/>
        <v>0.99831503118817555</v>
      </c>
      <c r="H624" s="157" t="str">
        <f t="shared" si="32"/>
        <v>C</v>
      </c>
    </row>
    <row r="625" spans="1:8" x14ac:dyDescent="0.2">
      <c r="A625" s="183">
        <v>39181</v>
      </c>
      <c r="B625" s="106" t="s">
        <v>2362</v>
      </c>
      <c r="C625" s="105" t="s">
        <v>1</v>
      </c>
      <c r="D625" s="107">
        <v>10</v>
      </c>
      <c r="E625" s="128">
        <v>72.53</v>
      </c>
      <c r="F625" s="156">
        <f t="shared" si="30"/>
        <v>2.1914967376430223E-5</v>
      </c>
      <c r="G625" s="156">
        <f t="shared" si="31"/>
        <v>0.99833694615555202</v>
      </c>
      <c r="H625" s="157" t="str">
        <f t="shared" si="32"/>
        <v>C</v>
      </c>
    </row>
    <row r="626" spans="1:8" ht="27" x14ac:dyDescent="0.2">
      <c r="A626" s="183">
        <v>11055</v>
      </c>
      <c r="B626" s="106" t="s">
        <v>2363</v>
      </c>
      <c r="C626" s="105" t="s">
        <v>1</v>
      </c>
      <c r="D626" s="107">
        <v>906.7</v>
      </c>
      <c r="E626" s="128">
        <v>71.959999999999994</v>
      </c>
      <c r="F626" s="156">
        <f t="shared" si="30"/>
        <v>2.1742741657354454E-5</v>
      </c>
      <c r="G626" s="156">
        <f t="shared" si="31"/>
        <v>0.99835868889720936</v>
      </c>
      <c r="H626" s="157" t="str">
        <f t="shared" si="32"/>
        <v>C</v>
      </c>
    </row>
    <row r="627" spans="1:8" x14ac:dyDescent="0.2">
      <c r="A627" s="183">
        <v>901073</v>
      </c>
      <c r="B627" s="106" t="s">
        <v>2364</v>
      </c>
      <c r="C627" s="105" t="s">
        <v>1</v>
      </c>
      <c r="D627" s="107">
        <v>1</v>
      </c>
      <c r="E627" s="128">
        <v>71.34</v>
      </c>
      <c r="F627" s="156">
        <f t="shared" si="30"/>
        <v>2.155540841906152E-5</v>
      </c>
      <c r="G627" s="156">
        <f t="shared" si="31"/>
        <v>0.99838024430562844</v>
      </c>
      <c r="H627" s="157" t="str">
        <f t="shared" si="32"/>
        <v>C</v>
      </c>
    </row>
    <row r="628" spans="1:8" x14ac:dyDescent="0.2">
      <c r="A628" s="183">
        <v>38113</v>
      </c>
      <c r="B628" s="106" t="s">
        <v>2365</v>
      </c>
      <c r="C628" s="105" t="s">
        <v>1</v>
      </c>
      <c r="D628" s="107">
        <v>8</v>
      </c>
      <c r="E628" s="128">
        <v>71.12</v>
      </c>
      <c r="F628" s="156">
        <f t="shared" si="30"/>
        <v>2.1488935334505961E-5</v>
      </c>
      <c r="G628" s="156">
        <f t="shared" si="31"/>
        <v>0.99840173324096293</v>
      </c>
      <c r="H628" s="157" t="str">
        <f t="shared" si="32"/>
        <v>C</v>
      </c>
    </row>
    <row r="629" spans="1:8" x14ac:dyDescent="0.2">
      <c r="A629" s="183">
        <v>20080</v>
      </c>
      <c r="B629" s="106" t="s">
        <v>2366</v>
      </c>
      <c r="C629" s="105" t="s">
        <v>1</v>
      </c>
      <c r="D629" s="107">
        <v>3.79</v>
      </c>
      <c r="E629" s="128">
        <v>70.75</v>
      </c>
      <c r="F629" s="156">
        <f t="shared" si="30"/>
        <v>2.1377139692298885E-5</v>
      </c>
      <c r="G629" s="156">
        <f t="shared" si="31"/>
        <v>0.99842311038065523</v>
      </c>
      <c r="H629" s="157" t="str">
        <f t="shared" si="32"/>
        <v>C</v>
      </c>
    </row>
    <row r="630" spans="1:8" x14ac:dyDescent="0.2">
      <c r="A630" s="183">
        <v>20085</v>
      </c>
      <c r="B630" s="106" t="s">
        <v>2367</v>
      </c>
      <c r="C630" s="105" t="s">
        <v>1</v>
      </c>
      <c r="D630" s="107">
        <v>23</v>
      </c>
      <c r="E630" s="128">
        <v>70.290000000000006</v>
      </c>
      <c r="F630" s="156">
        <f t="shared" si="30"/>
        <v>2.12381505155009E-5</v>
      </c>
      <c r="G630" s="156">
        <f t="shared" si="31"/>
        <v>0.9984443485311707</v>
      </c>
      <c r="H630" s="157" t="str">
        <f t="shared" si="32"/>
        <v>C</v>
      </c>
    </row>
    <row r="631" spans="1:8" x14ac:dyDescent="0.2">
      <c r="A631" s="183" t="s">
        <v>2368</v>
      </c>
      <c r="B631" s="106" t="s">
        <v>2369</v>
      </c>
      <c r="C631" s="105" t="s">
        <v>10</v>
      </c>
      <c r="D631" s="107">
        <v>8</v>
      </c>
      <c r="E631" s="128">
        <v>70.09</v>
      </c>
      <c r="F631" s="156">
        <f t="shared" si="30"/>
        <v>2.117772043863221E-5</v>
      </c>
      <c r="G631" s="156">
        <f t="shared" si="31"/>
        <v>0.99846552625160934</v>
      </c>
      <c r="H631" s="157" t="str">
        <f t="shared" si="32"/>
        <v>C</v>
      </c>
    </row>
    <row r="632" spans="1:8" x14ac:dyDescent="0.2">
      <c r="A632" s="183" t="s">
        <v>2370</v>
      </c>
      <c r="B632" s="106" t="s">
        <v>2371</v>
      </c>
      <c r="C632" s="105" t="s">
        <v>1</v>
      </c>
      <c r="D632" s="107">
        <v>1</v>
      </c>
      <c r="E632" s="128">
        <v>69.45</v>
      </c>
      <c r="F632" s="156">
        <f t="shared" si="30"/>
        <v>2.0984344192652404E-5</v>
      </c>
      <c r="G632" s="156">
        <f t="shared" si="31"/>
        <v>0.99848651059580196</v>
      </c>
      <c r="H632" s="157" t="str">
        <f t="shared" si="32"/>
        <v>C</v>
      </c>
    </row>
    <row r="633" spans="1:8" x14ac:dyDescent="0.2">
      <c r="A633" s="183">
        <v>6298</v>
      </c>
      <c r="B633" s="106" t="s">
        <v>2372</v>
      </c>
      <c r="C633" s="105" t="s">
        <v>1</v>
      </c>
      <c r="D633" s="107">
        <v>1</v>
      </c>
      <c r="E633" s="128">
        <v>67.290000000000006</v>
      </c>
      <c r="F633" s="156">
        <f t="shared" si="30"/>
        <v>2.033169936247056E-5</v>
      </c>
      <c r="G633" s="156">
        <f t="shared" si="31"/>
        <v>0.9985068422951644</v>
      </c>
      <c r="H633" s="157" t="str">
        <f t="shared" si="32"/>
        <v>C</v>
      </c>
    </row>
    <row r="634" spans="1:8" ht="27" x14ac:dyDescent="0.2">
      <c r="A634" s="183">
        <v>40626</v>
      </c>
      <c r="B634" s="106" t="s">
        <v>2373</v>
      </c>
      <c r="C634" s="105" t="s">
        <v>10</v>
      </c>
      <c r="D634" s="107">
        <v>2.4500000000000002</v>
      </c>
      <c r="E634" s="128">
        <v>67.11</v>
      </c>
      <c r="F634" s="156">
        <f t="shared" si="30"/>
        <v>2.0277312293288739E-5</v>
      </c>
      <c r="G634" s="156">
        <f t="shared" si="31"/>
        <v>0.99852711960745766</v>
      </c>
      <c r="H634" s="157" t="str">
        <f t="shared" si="32"/>
        <v>C</v>
      </c>
    </row>
    <row r="635" spans="1:8" x14ac:dyDescent="0.2">
      <c r="A635" s="183" t="s">
        <v>2374</v>
      </c>
      <c r="B635" s="106" t="s">
        <v>2375</v>
      </c>
      <c r="C635" s="105" t="s">
        <v>1</v>
      </c>
      <c r="D635" s="107">
        <v>160</v>
      </c>
      <c r="E635" s="128">
        <v>66.67</v>
      </c>
      <c r="F635" s="156">
        <f t="shared" si="30"/>
        <v>2.0144366124177622E-5</v>
      </c>
      <c r="G635" s="156">
        <f t="shared" si="31"/>
        <v>0.99854726397358184</v>
      </c>
      <c r="H635" s="157" t="str">
        <f t="shared" si="32"/>
        <v>C</v>
      </c>
    </row>
    <row r="636" spans="1:8" ht="27" x14ac:dyDescent="0.2">
      <c r="A636" s="183">
        <v>7319</v>
      </c>
      <c r="B636" s="106" t="s">
        <v>2376</v>
      </c>
      <c r="C636" s="105" t="s">
        <v>1606</v>
      </c>
      <c r="D636" s="107">
        <v>5.35</v>
      </c>
      <c r="E636" s="128">
        <v>66.209999999999994</v>
      </c>
      <c r="F636" s="156">
        <f t="shared" si="30"/>
        <v>2.0005376947379634E-5</v>
      </c>
      <c r="G636" s="156">
        <f t="shared" si="31"/>
        <v>0.9985672693505292</v>
      </c>
      <c r="H636" s="157" t="str">
        <f t="shared" si="32"/>
        <v>C</v>
      </c>
    </row>
    <row r="637" spans="1:8" x14ac:dyDescent="0.2">
      <c r="A637" s="183">
        <v>3519</v>
      </c>
      <c r="B637" s="106" t="s">
        <v>2377</v>
      </c>
      <c r="C637" s="105" t="s">
        <v>1</v>
      </c>
      <c r="D637" s="107">
        <v>8</v>
      </c>
      <c r="E637" s="128">
        <v>65.400000000000006</v>
      </c>
      <c r="F637" s="156">
        <f t="shared" si="30"/>
        <v>1.9760635136061444E-5</v>
      </c>
      <c r="G637" s="156">
        <f t="shared" si="31"/>
        <v>0.99858702998566529</v>
      </c>
      <c r="H637" s="157" t="str">
        <f t="shared" si="32"/>
        <v>C</v>
      </c>
    </row>
    <row r="638" spans="1:8" ht="27" x14ac:dyDescent="0.2">
      <c r="A638" s="183">
        <v>11455</v>
      </c>
      <c r="B638" s="106" t="s">
        <v>2378</v>
      </c>
      <c r="C638" s="105" t="s">
        <v>1</v>
      </c>
      <c r="D638" s="107">
        <v>3.31</v>
      </c>
      <c r="E638" s="128">
        <v>64.239999999999995</v>
      </c>
      <c r="F638" s="156">
        <f t="shared" si="30"/>
        <v>1.9410140690223044E-5</v>
      </c>
      <c r="G638" s="156">
        <f t="shared" si="31"/>
        <v>0.99860644012635547</v>
      </c>
      <c r="H638" s="157" t="str">
        <f t="shared" si="32"/>
        <v>C</v>
      </c>
    </row>
    <row r="639" spans="1:8" ht="40.5" x14ac:dyDescent="0.2">
      <c r="A639" s="183">
        <v>37736</v>
      </c>
      <c r="B639" s="106" t="s">
        <v>2379</v>
      </c>
      <c r="C639" s="105" t="s">
        <v>1705</v>
      </c>
      <c r="D639" s="107">
        <v>0</v>
      </c>
      <c r="E639" s="128">
        <v>63.7</v>
      </c>
      <c r="F639" s="156">
        <f t="shared" si="30"/>
        <v>1.9246979482677584E-5</v>
      </c>
      <c r="G639" s="156">
        <f t="shared" si="31"/>
        <v>0.9986256871058381</v>
      </c>
      <c r="H639" s="157" t="str">
        <f t="shared" si="32"/>
        <v>C</v>
      </c>
    </row>
    <row r="640" spans="1:8" x14ac:dyDescent="0.2">
      <c r="A640" s="183" t="s">
        <v>2380</v>
      </c>
      <c r="B640" s="106" t="s">
        <v>2381</v>
      </c>
      <c r="C640" s="105" t="s">
        <v>10</v>
      </c>
      <c r="D640" s="107">
        <v>6</v>
      </c>
      <c r="E640" s="128">
        <v>63.53</v>
      </c>
      <c r="F640" s="156">
        <f t="shared" si="30"/>
        <v>1.9195613917339198E-5</v>
      </c>
      <c r="G640" s="156">
        <f t="shared" si="31"/>
        <v>0.99864488271975549</v>
      </c>
      <c r="H640" s="157" t="str">
        <f t="shared" si="32"/>
        <v>C</v>
      </c>
    </row>
    <row r="641" spans="1:8" x14ac:dyDescent="0.2">
      <c r="A641" s="183">
        <v>901056</v>
      </c>
      <c r="B641" s="106" t="s">
        <v>2382</v>
      </c>
      <c r="C641" s="105" t="s">
        <v>2383</v>
      </c>
      <c r="D641" s="107">
        <v>32</v>
      </c>
      <c r="E641" s="128">
        <v>63.5</v>
      </c>
      <c r="F641" s="156">
        <f t="shared" si="30"/>
        <v>1.9186549405808895E-5</v>
      </c>
      <c r="G641" s="156">
        <f t="shared" si="31"/>
        <v>0.99866406926916129</v>
      </c>
      <c r="H641" s="157" t="str">
        <f t="shared" si="32"/>
        <v>C</v>
      </c>
    </row>
    <row r="642" spans="1:8" ht="27" x14ac:dyDescent="0.2">
      <c r="A642" s="183">
        <v>11825</v>
      </c>
      <c r="B642" s="106" t="s">
        <v>2384</v>
      </c>
      <c r="C642" s="105" t="s">
        <v>1</v>
      </c>
      <c r="D642" s="107">
        <v>1</v>
      </c>
      <c r="E642" s="128">
        <v>63.35</v>
      </c>
      <c r="F642" s="156">
        <f t="shared" si="30"/>
        <v>1.9141226848157377E-5</v>
      </c>
      <c r="G642" s="156">
        <f t="shared" si="31"/>
        <v>0.9986832104960095</v>
      </c>
      <c r="H642" s="157" t="str">
        <f t="shared" si="32"/>
        <v>C</v>
      </c>
    </row>
    <row r="643" spans="1:8" x14ac:dyDescent="0.2">
      <c r="A643" s="183" t="s">
        <v>2385</v>
      </c>
      <c r="B643" s="106" t="s">
        <v>2386</v>
      </c>
      <c r="C643" s="105" t="s">
        <v>1</v>
      </c>
      <c r="D643" s="107">
        <v>2</v>
      </c>
      <c r="E643" s="128">
        <v>63</v>
      </c>
      <c r="F643" s="156">
        <f t="shared" si="30"/>
        <v>1.9035474213637169E-5</v>
      </c>
      <c r="G643" s="156">
        <f t="shared" si="31"/>
        <v>0.99870224597022317</v>
      </c>
      <c r="H643" s="157" t="str">
        <f t="shared" si="32"/>
        <v>C</v>
      </c>
    </row>
    <row r="644" spans="1:8" x14ac:dyDescent="0.2">
      <c r="A644" s="183">
        <v>4030</v>
      </c>
      <c r="B644" s="106" t="s">
        <v>2387</v>
      </c>
      <c r="C644" s="105" t="s">
        <v>1574</v>
      </c>
      <c r="D644" s="107">
        <v>7.86</v>
      </c>
      <c r="E644" s="128">
        <v>62.99</v>
      </c>
      <c r="F644" s="156">
        <f t="shared" si="30"/>
        <v>1.9032452709793735E-5</v>
      </c>
      <c r="G644" s="156">
        <f t="shared" si="31"/>
        <v>0.99872127842293301</v>
      </c>
      <c r="H644" s="157" t="str">
        <f t="shared" si="32"/>
        <v>C</v>
      </c>
    </row>
    <row r="645" spans="1:8" ht="27" x14ac:dyDescent="0.2">
      <c r="A645" s="183">
        <v>1570</v>
      </c>
      <c r="B645" s="106" t="s">
        <v>2388</v>
      </c>
      <c r="C645" s="105" t="s">
        <v>1</v>
      </c>
      <c r="D645" s="107">
        <v>66</v>
      </c>
      <c r="E645" s="128">
        <v>62.86</v>
      </c>
      <c r="F645" s="156">
        <f t="shared" si="30"/>
        <v>1.8993173159829085E-5</v>
      </c>
      <c r="G645" s="156">
        <f t="shared" si="31"/>
        <v>0.9987402715960928</v>
      </c>
      <c r="H645" s="157" t="str">
        <f t="shared" si="32"/>
        <v>C</v>
      </c>
    </row>
    <row r="646" spans="1:8" x14ac:dyDescent="0.2">
      <c r="A646" s="183" t="s">
        <v>2389</v>
      </c>
      <c r="B646" s="106" t="s">
        <v>2390</v>
      </c>
      <c r="C646" s="105" t="s">
        <v>19</v>
      </c>
      <c r="D646" s="107">
        <v>3.44</v>
      </c>
      <c r="E646" s="128">
        <v>62.59</v>
      </c>
      <c r="F646" s="156">
        <f t="shared" si="30"/>
        <v>1.8911592556056359E-5</v>
      </c>
      <c r="G646" s="156">
        <f t="shared" si="31"/>
        <v>0.99875918318864887</v>
      </c>
      <c r="H646" s="157" t="str">
        <f t="shared" si="32"/>
        <v>C</v>
      </c>
    </row>
    <row r="647" spans="1:8" x14ac:dyDescent="0.2">
      <c r="A647" s="183" t="s">
        <v>2391</v>
      </c>
      <c r="B647" s="106" t="s">
        <v>2392</v>
      </c>
      <c r="C647" s="105" t="s">
        <v>1</v>
      </c>
      <c r="D647" s="107">
        <v>2</v>
      </c>
      <c r="E647" s="128">
        <v>62.25</v>
      </c>
      <c r="F647" s="156">
        <f t="shared" si="30"/>
        <v>1.8808861425379586E-5</v>
      </c>
      <c r="G647" s="156">
        <f t="shared" si="31"/>
        <v>0.99877799205007423</v>
      </c>
      <c r="H647" s="157" t="str">
        <f t="shared" si="32"/>
        <v>C</v>
      </c>
    </row>
    <row r="648" spans="1:8" ht="27" x14ac:dyDescent="0.2">
      <c r="A648" s="183">
        <v>65</v>
      </c>
      <c r="B648" s="106" t="s">
        <v>2393</v>
      </c>
      <c r="C648" s="105" t="s">
        <v>1</v>
      </c>
      <c r="D648" s="107">
        <v>64.180000000000007</v>
      </c>
      <c r="E648" s="128">
        <v>61.12</v>
      </c>
      <c r="F648" s="156">
        <f t="shared" si="30"/>
        <v>1.8467431491071488E-5</v>
      </c>
      <c r="G648" s="156">
        <f t="shared" si="31"/>
        <v>0.99879645948156526</v>
      </c>
      <c r="H648" s="157" t="str">
        <f t="shared" si="32"/>
        <v>C</v>
      </c>
    </row>
    <row r="649" spans="1:8" x14ac:dyDescent="0.2">
      <c r="A649" s="183" t="s">
        <v>2394</v>
      </c>
      <c r="B649" s="106" t="s">
        <v>2395</v>
      </c>
      <c r="C649" s="105" t="s">
        <v>1</v>
      </c>
      <c r="D649" s="107">
        <v>8</v>
      </c>
      <c r="E649" s="128">
        <v>60.01</v>
      </c>
      <c r="F649" s="156">
        <f t="shared" si="30"/>
        <v>1.8132044564450263E-5</v>
      </c>
      <c r="G649" s="156">
        <f t="shared" si="31"/>
        <v>0.99881459152612972</v>
      </c>
      <c r="H649" s="157" t="str">
        <f t="shared" si="32"/>
        <v>C</v>
      </c>
    </row>
    <row r="650" spans="1:8" x14ac:dyDescent="0.2">
      <c r="A650" s="183">
        <v>39026</v>
      </c>
      <c r="B650" s="106" t="s">
        <v>2396</v>
      </c>
      <c r="C650" s="105" t="s">
        <v>19</v>
      </c>
      <c r="D650" s="107">
        <v>2.27</v>
      </c>
      <c r="E650" s="128">
        <v>59.66</v>
      </c>
      <c r="F650" s="156">
        <f t="shared" si="30"/>
        <v>1.8026291929930055E-5</v>
      </c>
      <c r="G650" s="156">
        <f t="shared" si="31"/>
        <v>0.99883261781805965</v>
      </c>
      <c r="H650" s="157" t="str">
        <f t="shared" si="32"/>
        <v>C</v>
      </c>
    </row>
    <row r="651" spans="1:8" x14ac:dyDescent="0.2">
      <c r="A651" s="183" t="s">
        <v>2397</v>
      </c>
      <c r="B651" s="106" t="s">
        <v>2398</v>
      </c>
      <c r="C651" s="105" t="s">
        <v>10</v>
      </c>
      <c r="D651" s="107">
        <v>27</v>
      </c>
      <c r="E651" s="128">
        <v>59.47</v>
      </c>
      <c r="F651" s="156">
        <f t="shared" si="30"/>
        <v>1.79688833569048E-5</v>
      </c>
      <c r="G651" s="156">
        <f t="shared" si="31"/>
        <v>0.99885058670141658</v>
      </c>
      <c r="H651" s="157" t="str">
        <f t="shared" si="32"/>
        <v>C</v>
      </c>
    </row>
    <row r="652" spans="1:8" x14ac:dyDescent="0.2">
      <c r="A652" s="183">
        <v>39215</v>
      </c>
      <c r="B652" s="106" t="s">
        <v>2399</v>
      </c>
      <c r="C652" s="105" t="s">
        <v>1</v>
      </c>
      <c r="D652" s="107">
        <v>10</v>
      </c>
      <c r="E652" s="128">
        <v>59.13</v>
      </c>
      <c r="F652" s="156">
        <f t="shared" si="30"/>
        <v>1.786615222622803E-5</v>
      </c>
      <c r="G652" s="156">
        <f t="shared" si="31"/>
        <v>0.99886845285364279</v>
      </c>
      <c r="H652" s="157" t="str">
        <f t="shared" si="32"/>
        <v>C</v>
      </c>
    </row>
    <row r="653" spans="1:8" x14ac:dyDescent="0.2">
      <c r="A653" s="183" t="s">
        <v>2400</v>
      </c>
      <c r="B653" s="106" t="s">
        <v>2401</v>
      </c>
      <c r="C653" s="105" t="s">
        <v>1</v>
      </c>
      <c r="D653" s="107">
        <v>8</v>
      </c>
      <c r="E653" s="128">
        <v>58.9</v>
      </c>
      <c r="F653" s="156">
        <f t="shared" si="30"/>
        <v>1.7796657637829037E-5</v>
      </c>
      <c r="G653" s="156">
        <f t="shared" si="31"/>
        <v>0.99888624951128058</v>
      </c>
      <c r="H653" s="157" t="str">
        <f t="shared" si="32"/>
        <v>C</v>
      </c>
    </row>
    <row r="654" spans="1:8" x14ac:dyDescent="0.2">
      <c r="A654" s="183" t="s">
        <v>2402</v>
      </c>
      <c r="B654" s="106" t="s">
        <v>2403</v>
      </c>
      <c r="C654" s="105" t="s">
        <v>1</v>
      </c>
      <c r="D654" s="107">
        <v>36</v>
      </c>
      <c r="E654" s="128">
        <v>57.14</v>
      </c>
      <c r="F654" s="156">
        <f t="shared" si="30"/>
        <v>1.7264872961384568E-5</v>
      </c>
      <c r="G654" s="156">
        <f t="shared" si="31"/>
        <v>0.99890351438424196</v>
      </c>
      <c r="H654" s="157" t="str">
        <f t="shared" si="32"/>
        <v>C</v>
      </c>
    </row>
    <row r="655" spans="1:8" ht="27" x14ac:dyDescent="0.2">
      <c r="A655" s="183">
        <v>4188</v>
      </c>
      <c r="B655" s="106" t="s">
        <v>2404</v>
      </c>
      <c r="C655" s="105" t="s">
        <v>1</v>
      </c>
      <c r="D655" s="107">
        <v>4</v>
      </c>
      <c r="E655" s="128">
        <v>57.11</v>
      </c>
      <c r="F655" s="156">
        <f t="shared" si="30"/>
        <v>1.7255808449854265E-5</v>
      </c>
      <c r="G655" s="156">
        <f t="shared" si="31"/>
        <v>0.99892077019269176</v>
      </c>
      <c r="H655" s="157" t="str">
        <f t="shared" si="32"/>
        <v>C</v>
      </c>
    </row>
    <row r="656" spans="1:8" x14ac:dyDescent="0.2">
      <c r="A656" s="183" t="s">
        <v>2405</v>
      </c>
      <c r="B656" s="106" t="s">
        <v>2406</v>
      </c>
      <c r="C656" s="105" t="s">
        <v>2147</v>
      </c>
      <c r="D656" s="107">
        <v>0.52</v>
      </c>
      <c r="E656" s="128">
        <v>56.75</v>
      </c>
      <c r="F656" s="156">
        <f t="shared" si="30"/>
        <v>1.7147034311490623E-5</v>
      </c>
      <c r="G656" s="156">
        <f t="shared" si="31"/>
        <v>0.9989379172270032</v>
      </c>
      <c r="H656" s="157" t="str">
        <f t="shared" si="32"/>
        <v>C</v>
      </c>
    </row>
    <row r="657" spans="1:8" ht="27" x14ac:dyDescent="0.2">
      <c r="A657" s="183">
        <v>3669</v>
      </c>
      <c r="B657" s="106" t="s">
        <v>2407</v>
      </c>
      <c r="C657" s="105" t="s">
        <v>1</v>
      </c>
      <c r="D657" s="107">
        <v>4</v>
      </c>
      <c r="E657" s="128">
        <v>56.27</v>
      </c>
      <c r="F657" s="156">
        <f t="shared" si="30"/>
        <v>1.700200212700577E-5</v>
      </c>
      <c r="G657" s="156">
        <f t="shared" si="31"/>
        <v>0.99895491922913016</v>
      </c>
      <c r="H657" s="157" t="str">
        <f t="shared" si="32"/>
        <v>C</v>
      </c>
    </row>
    <row r="658" spans="1:8" x14ac:dyDescent="0.2">
      <c r="A658" s="183">
        <v>901057</v>
      </c>
      <c r="B658" s="106" t="s">
        <v>2408</v>
      </c>
      <c r="C658" s="105" t="s">
        <v>1574</v>
      </c>
      <c r="D658" s="107">
        <v>0.35</v>
      </c>
      <c r="E658" s="128">
        <v>55.56</v>
      </c>
      <c r="F658" s="156">
        <f t="shared" si="30"/>
        <v>1.6787475354121924E-5</v>
      </c>
      <c r="G658" s="156">
        <f t="shared" si="31"/>
        <v>0.99897170670448432</v>
      </c>
      <c r="H658" s="157" t="str">
        <f t="shared" si="32"/>
        <v>C</v>
      </c>
    </row>
    <row r="659" spans="1:8" x14ac:dyDescent="0.2">
      <c r="A659" s="183" t="s">
        <v>2409</v>
      </c>
      <c r="B659" s="106" t="s">
        <v>2410</v>
      </c>
      <c r="C659" s="105" t="s">
        <v>1</v>
      </c>
      <c r="D659" s="107">
        <v>3</v>
      </c>
      <c r="E659" s="128">
        <v>54.29</v>
      </c>
      <c r="F659" s="156">
        <f t="shared" si="30"/>
        <v>1.6403744366005746E-5</v>
      </c>
      <c r="G659" s="156">
        <f t="shared" si="31"/>
        <v>0.99898811044885027</v>
      </c>
      <c r="H659" s="157" t="str">
        <f t="shared" si="32"/>
        <v>C</v>
      </c>
    </row>
    <row r="660" spans="1:8" ht="27" x14ac:dyDescent="0.2">
      <c r="A660" s="183">
        <v>901085</v>
      </c>
      <c r="B660" s="106" t="s">
        <v>2411</v>
      </c>
      <c r="C660" s="105" t="s">
        <v>1</v>
      </c>
      <c r="D660" s="107">
        <v>3</v>
      </c>
      <c r="E660" s="128">
        <v>54.17</v>
      </c>
      <c r="F660" s="156">
        <f t="shared" si="30"/>
        <v>1.6367486319884531E-5</v>
      </c>
      <c r="G660" s="156">
        <f t="shared" si="31"/>
        <v>0.99900447793517011</v>
      </c>
      <c r="H660" s="157" t="str">
        <f t="shared" si="32"/>
        <v>C</v>
      </c>
    </row>
    <row r="661" spans="1:8" ht="27" x14ac:dyDescent="0.2">
      <c r="A661" s="183">
        <v>3906</v>
      </c>
      <c r="B661" s="106" t="s">
        <v>2412</v>
      </c>
      <c r="C661" s="105" t="s">
        <v>1</v>
      </c>
      <c r="D661" s="107">
        <v>33.18</v>
      </c>
      <c r="E661" s="128">
        <v>53.98</v>
      </c>
      <c r="F661" s="156">
        <f t="shared" si="30"/>
        <v>1.6310077746859275E-5</v>
      </c>
      <c r="G661" s="156">
        <f t="shared" si="31"/>
        <v>0.99902078801291694</v>
      </c>
      <c r="H661" s="157" t="str">
        <f t="shared" si="32"/>
        <v>C</v>
      </c>
    </row>
    <row r="662" spans="1:8" x14ac:dyDescent="0.2">
      <c r="A662" s="183">
        <v>6193</v>
      </c>
      <c r="B662" s="106" t="s">
        <v>2413</v>
      </c>
      <c r="C662" s="105" t="s">
        <v>10</v>
      </c>
      <c r="D662" s="107">
        <v>3.16</v>
      </c>
      <c r="E662" s="128">
        <v>53.16</v>
      </c>
      <c r="F662" s="156">
        <f t="shared" si="30"/>
        <v>1.6062314431697648E-5</v>
      </c>
      <c r="G662" s="156">
        <f t="shared" si="31"/>
        <v>0.99903685032734868</v>
      </c>
      <c r="H662" s="157" t="str">
        <f t="shared" si="32"/>
        <v>C</v>
      </c>
    </row>
    <row r="663" spans="1:8" x14ac:dyDescent="0.2">
      <c r="A663" s="183" t="s">
        <v>2414</v>
      </c>
      <c r="B663" s="106" t="s">
        <v>2415</v>
      </c>
      <c r="C663" s="105" t="s">
        <v>1</v>
      </c>
      <c r="D663" s="107">
        <v>6</v>
      </c>
      <c r="E663" s="128">
        <v>53.16</v>
      </c>
      <c r="F663" s="156">
        <f t="shared" si="30"/>
        <v>1.6062314431697648E-5</v>
      </c>
      <c r="G663" s="156">
        <f t="shared" si="31"/>
        <v>0.99905291264178042</v>
      </c>
      <c r="H663" s="157" t="str">
        <f t="shared" si="32"/>
        <v>C</v>
      </c>
    </row>
    <row r="664" spans="1:8" ht="27" x14ac:dyDescent="0.2">
      <c r="A664" s="183">
        <v>20254</v>
      </c>
      <c r="B664" s="106" t="s">
        <v>2416</v>
      </c>
      <c r="C664" s="105" t="s">
        <v>1</v>
      </c>
      <c r="D664" s="107">
        <v>2.46</v>
      </c>
      <c r="E664" s="128">
        <v>52.93</v>
      </c>
      <c r="F664" s="156">
        <f t="shared" si="30"/>
        <v>1.5992819843298656E-5</v>
      </c>
      <c r="G664" s="156">
        <f t="shared" si="31"/>
        <v>0.99906890546162375</v>
      </c>
      <c r="H664" s="157" t="str">
        <f t="shared" si="32"/>
        <v>C</v>
      </c>
    </row>
    <row r="665" spans="1:8" ht="27" x14ac:dyDescent="0.2">
      <c r="A665" s="183">
        <v>3670</v>
      </c>
      <c r="B665" s="106" t="s">
        <v>2417</v>
      </c>
      <c r="C665" s="105" t="s">
        <v>1</v>
      </c>
      <c r="D665" s="107">
        <v>2.09</v>
      </c>
      <c r="E665" s="128">
        <v>51.76</v>
      </c>
      <c r="F665" s="156">
        <f t="shared" si="30"/>
        <v>1.5639303893616825E-5</v>
      </c>
      <c r="G665" s="156">
        <f t="shared" si="31"/>
        <v>0.99908454476551734</v>
      </c>
      <c r="H665" s="157" t="str">
        <f t="shared" si="32"/>
        <v>C</v>
      </c>
    </row>
    <row r="666" spans="1:8" ht="27" x14ac:dyDescent="0.2">
      <c r="A666" s="183">
        <v>7583</v>
      </c>
      <c r="B666" s="106" t="s">
        <v>2418</v>
      </c>
      <c r="C666" s="105" t="s">
        <v>1</v>
      </c>
      <c r="D666" s="107">
        <v>84</v>
      </c>
      <c r="E666" s="128">
        <v>51.67</v>
      </c>
      <c r="F666" s="156">
        <f t="shared" si="30"/>
        <v>1.5612110359025916E-5</v>
      </c>
      <c r="G666" s="156">
        <f t="shared" si="31"/>
        <v>0.99910015687587639</v>
      </c>
      <c r="H666" s="157" t="str">
        <f t="shared" si="32"/>
        <v>C</v>
      </c>
    </row>
    <row r="667" spans="1:8" x14ac:dyDescent="0.2">
      <c r="A667" s="183">
        <v>10998</v>
      </c>
      <c r="B667" s="106" t="s">
        <v>2419</v>
      </c>
      <c r="C667" s="105" t="s">
        <v>19</v>
      </c>
      <c r="D667" s="107">
        <v>0.76</v>
      </c>
      <c r="E667" s="128">
        <v>50.73</v>
      </c>
      <c r="F667" s="156">
        <f t="shared" si="30"/>
        <v>1.5328088997743074E-5</v>
      </c>
      <c r="G667" s="156">
        <f t="shared" si="31"/>
        <v>0.99911548496487412</v>
      </c>
      <c r="H667" s="157" t="str">
        <f t="shared" si="32"/>
        <v>C</v>
      </c>
    </row>
    <row r="668" spans="1:8" ht="27" x14ac:dyDescent="0.2">
      <c r="A668" s="183">
        <v>901075</v>
      </c>
      <c r="B668" s="106" t="s">
        <v>2420</v>
      </c>
      <c r="C668" s="105" t="s">
        <v>1</v>
      </c>
      <c r="D668" s="107">
        <v>1</v>
      </c>
      <c r="E668" s="128">
        <v>49.61</v>
      </c>
      <c r="F668" s="156">
        <f t="shared" si="30"/>
        <v>1.4989680567278412E-5</v>
      </c>
      <c r="G668" s="156">
        <f t="shared" si="31"/>
        <v>0.99913047464544136</v>
      </c>
      <c r="H668" s="157" t="str">
        <f t="shared" si="32"/>
        <v>C</v>
      </c>
    </row>
    <row r="669" spans="1:8" ht="27" x14ac:dyDescent="0.2">
      <c r="A669" s="183">
        <v>100</v>
      </c>
      <c r="B669" s="106" t="s">
        <v>2421</v>
      </c>
      <c r="C669" s="105" t="s">
        <v>1</v>
      </c>
      <c r="D669" s="107">
        <v>1</v>
      </c>
      <c r="E669" s="128">
        <v>49.26</v>
      </c>
      <c r="F669" s="156">
        <f t="shared" si="30"/>
        <v>1.4883927932758206E-5</v>
      </c>
      <c r="G669" s="156">
        <f t="shared" si="31"/>
        <v>0.99914535857337416</v>
      </c>
      <c r="H669" s="157" t="str">
        <f t="shared" si="32"/>
        <v>C</v>
      </c>
    </row>
    <row r="670" spans="1:8" ht="27" x14ac:dyDescent="0.2">
      <c r="A670" s="183">
        <v>6155</v>
      </c>
      <c r="B670" s="106" t="s">
        <v>2422</v>
      </c>
      <c r="C670" s="105" t="s">
        <v>1</v>
      </c>
      <c r="D670" s="107">
        <v>2.0699999999999998</v>
      </c>
      <c r="E670" s="128">
        <v>49.17</v>
      </c>
      <c r="F670" s="156">
        <f t="shared" si="30"/>
        <v>1.4856734398167296E-5</v>
      </c>
      <c r="G670" s="156">
        <f t="shared" si="31"/>
        <v>0.99916021530777233</v>
      </c>
      <c r="H670" s="157" t="str">
        <f t="shared" si="32"/>
        <v>C</v>
      </c>
    </row>
    <row r="671" spans="1:8" x14ac:dyDescent="0.2">
      <c r="A671" s="183" t="s">
        <v>2423</v>
      </c>
      <c r="B671" s="106" t="s">
        <v>2424</v>
      </c>
      <c r="C671" s="105" t="s">
        <v>1</v>
      </c>
      <c r="D671" s="107">
        <v>2</v>
      </c>
      <c r="E671" s="128">
        <v>48.95</v>
      </c>
      <c r="F671" s="156">
        <f t="shared" si="30"/>
        <v>1.4790261313611738E-5</v>
      </c>
      <c r="G671" s="156">
        <f t="shared" si="31"/>
        <v>0.99917500556908589</v>
      </c>
      <c r="H671" s="157" t="str">
        <f t="shared" si="32"/>
        <v>C</v>
      </c>
    </row>
    <row r="672" spans="1:8" x14ac:dyDescent="0.2">
      <c r="A672" s="183" t="s">
        <v>2425</v>
      </c>
      <c r="B672" s="106" t="s">
        <v>2426</v>
      </c>
      <c r="C672" s="105" t="s">
        <v>1</v>
      </c>
      <c r="D672" s="107">
        <v>2</v>
      </c>
      <c r="E672" s="128">
        <v>48.72</v>
      </c>
      <c r="F672" s="156">
        <f t="shared" si="30"/>
        <v>1.4720766725212745E-5</v>
      </c>
      <c r="G672" s="156">
        <f t="shared" si="31"/>
        <v>0.99918972633581116</v>
      </c>
      <c r="H672" s="157" t="str">
        <f t="shared" si="32"/>
        <v>C</v>
      </c>
    </row>
    <row r="673" spans="1:8" x14ac:dyDescent="0.2">
      <c r="A673" s="183" t="s">
        <v>2427</v>
      </c>
      <c r="B673" s="106" t="s">
        <v>2428</v>
      </c>
      <c r="C673" s="105" t="s">
        <v>1</v>
      </c>
      <c r="D673" s="107">
        <v>13</v>
      </c>
      <c r="E673" s="128">
        <v>47.85</v>
      </c>
      <c r="F673" s="156">
        <f t="shared" si="30"/>
        <v>1.4457895890833947E-5</v>
      </c>
      <c r="G673" s="156">
        <f t="shared" si="31"/>
        <v>0.99920418423170199</v>
      </c>
      <c r="H673" s="157" t="str">
        <f t="shared" si="32"/>
        <v>C</v>
      </c>
    </row>
    <row r="674" spans="1:8" x14ac:dyDescent="0.2">
      <c r="A674" s="183">
        <v>4178</v>
      </c>
      <c r="B674" s="106" t="s">
        <v>2429</v>
      </c>
      <c r="C674" s="105" t="s">
        <v>1</v>
      </c>
      <c r="D674" s="107">
        <v>6</v>
      </c>
      <c r="E674" s="128">
        <v>47.69</v>
      </c>
      <c r="F674" s="156">
        <f t="shared" si="30"/>
        <v>1.4409551829338994E-5</v>
      </c>
      <c r="G674" s="156">
        <f t="shared" si="31"/>
        <v>0.99921859378353128</v>
      </c>
      <c r="H674" s="157" t="str">
        <f t="shared" si="32"/>
        <v>C</v>
      </c>
    </row>
    <row r="675" spans="1:8" x14ac:dyDescent="0.2">
      <c r="A675" s="183" t="s">
        <v>2430</v>
      </c>
      <c r="B675" s="106" t="s">
        <v>2431</v>
      </c>
      <c r="C675" s="105" t="s">
        <v>19</v>
      </c>
      <c r="D675" s="107">
        <v>7.99</v>
      </c>
      <c r="E675" s="128">
        <v>47.56</v>
      </c>
      <c r="F675" s="156">
        <f t="shared" si="30"/>
        <v>1.4370272279374346E-5</v>
      </c>
      <c r="G675" s="156">
        <f t="shared" si="31"/>
        <v>0.99923296405581064</v>
      </c>
      <c r="H675" s="157" t="str">
        <f t="shared" si="32"/>
        <v>C</v>
      </c>
    </row>
    <row r="676" spans="1:8" ht="27" x14ac:dyDescent="0.2">
      <c r="A676" s="183">
        <v>4430</v>
      </c>
      <c r="B676" s="106" t="s">
        <v>2432</v>
      </c>
      <c r="C676" s="105" t="s">
        <v>10</v>
      </c>
      <c r="D676" s="107">
        <v>3.99</v>
      </c>
      <c r="E676" s="128">
        <v>47.54</v>
      </c>
      <c r="F676" s="156">
        <f t="shared" si="30"/>
        <v>1.4364229271687476E-5</v>
      </c>
      <c r="G676" s="156">
        <f t="shared" si="31"/>
        <v>0.99924732828508234</v>
      </c>
      <c r="H676" s="157" t="str">
        <f t="shared" si="32"/>
        <v>C</v>
      </c>
    </row>
    <row r="677" spans="1:8" x14ac:dyDescent="0.2">
      <c r="A677" s="183">
        <v>2674</v>
      </c>
      <c r="B677" s="106" t="s">
        <v>2433</v>
      </c>
      <c r="C677" s="105" t="s">
        <v>10</v>
      </c>
      <c r="D677" s="107">
        <v>9.56</v>
      </c>
      <c r="E677" s="128">
        <v>47.21</v>
      </c>
      <c r="F677" s="156">
        <f t="shared" si="30"/>
        <v>1.426451964485414E-5</v>
      </c>
      <c r="G677" s="156">
        <f t="shared" si="31"/>
        <v>0.99926159280472715</v>
      </c>
      <c r="H677" s="157" t="str">
        <f t="shared" si="32"/>
        <v>C</v>
      </c>
    </row>
    <row r="678" spans="1:8" x14ac:dyDescent="0.2">
      <c r="A678" s="183">
        <v>10498</v>
      </c>
      <c r="B678" s="106" t="s">
        <v>2434</v>
      </c>
      <c r="C678" s="105" t="s">
        <v>19</v>
      </c>
      <c r="D678" s="107">
        <v>4.7300000000000004</v>
      </c>
      <c r="E678" s="128">
        <v>46.83</v>
      </c>
      <c r="F678" s="156">
        <f t="shared" si="30"/>
        <v>1.4149702498803628E-5</v>
      </c>
      <c r="G678" s="156">
        <f t="shared" si="31"/>
        <v>0.99927574250722595</v>
      </c>
      <c r="H678" s="157" t="str">
        <f t="shared" si="32"/>
        <v>C</v>
      </c>
    </row>
    <row r="679" spans="1:8" x14ac:dyDescent="0.2">
      <c r="A679" s="183" t="s">
        <v>2435</v>
      </c>
      <c r="B679" s="106" t="s">
        <v>2436</v>
      </c>
      <c r="C679" s="105" t="s">
        <v>1</v>
      </c>
      <c r="D679" s="107">
        <v>1</v>
      </c>
      <c r="E679" s="128">
        <v>46.56</v>
      </c>
      <c r="F679" s="156">
        <f t="shared" si="30"/>
        <v>1.40681218950309E-5</v>
      </c>
      <c r="G679" s="156">
        <f t="shared" si="31"/>
        <v>0.99928981062912103</v>
      </c>
      <c r="H679" s="157" t="str">
        <f t="shared" si="32"/>
        <v>C</v>
      </c>
    </row>
    <row r="680" spans="1:8" ht="27" x14ac:dyDescent="0.2">
      <c r="A680" s="183">
        <v>7132</v>
      </c>
      <c r="B680" s="106" t="s">
        <v>2437</v>
      </c>
      <c r="C680" s="105" t="s">
        <v>1</v>
      </c>
      <c r="D680" s="107">
        <v>1</v>
      </c>
      <c r="E680" s="128">
        <v>45.79</v>
      </c>
      <c r="F680" s="156">
        <f t="shared" ref="F680:F743" si="33">E680/$F$14</f>
        <v>1.3835466099086445E-5</v>
      </c>
      <c r="G680" s="156">
        <f t="shared" ref="G680:G743" si="34">F680+G679</f>
        <v>0.99930364609522015</v>
      </c>
      <c r="H680" s="157" t="str">
        <f t="shared" ref="H680:H743" si="35">IF(G680&lt;=$K$17,"A",IF(G680&lt;=$K$18,"B","C"))</f>
        <v>C</v>
      </c>
    </row>
    <row r="681" spans="1:8" ht="27" x14ac:dyDescent="0.2">
      <c r="A681" s="183">
        <v>1870</v>
      </c>
      <c r="B681" s="106" t="s">
        <v>2438</v>
      </c>
      <c r="C681" s="105" t="s">
        <v>1</v>
      </c>
      <c r="D681" s="107">
        <v>15.24</v>
      </c>
      <c r="E681" s="128">
        <v>45.53</v>
      </c>
      <c r="F681" s="156">
        <f t="shared" si="33"/>
        <v>1.3756906999157149E-5</v>
      </c>
      <c r="G681" s="156">
        <f t="shared" si="34"/>
        <v>0.99931740300221927</v>
      </c>
      <c r="H681" s="157" t="str">
        <f t="shared" si="35"/>
        <v>C</v>
      </c>
    </row>
    <row r="682" spans="1:8" x14ac:dyDescent="0.2">
      <c r="A682" s="183" t="s">
        <v>2439</v>
      </c>
      <c r="B682" s="106" t="s">
        <v>2440</v>
      </c>
      <c r="C682" s="105" t="s">
        <v>1</v>
      </c>
      <c r="D682" s="107">
        <v>26</v>
      </c>
      <c r="E682" s="128">
        <v>45.4</v>
      </c>
      <c r="F682" s="156">
        <f t="shared" si="33"/>
        <v>1.37176274491925E-5</v>
      </c>
      <c r="G682" s="156">
        <f t="shared" si="34"/>
        <v>0.99933112062966845</v>
      </c>
      <c r="H682" s="157" t="str">
        <f t="shared" si="35"/>
        <v>C</v>
      </c>
    </row>
    <row r="683" spans="1:8" ht="27" x14ac:dyDescent="0.2">
      <c r="A683" s="183">
        <v>20971</v>
      </c>
      <c r="B683" s="106" t="s">
        <v>2441</v>
      </c>
      <c r="C683" s="105" t="s">
        <v>1</v>
      </c>
      <c r="D683" s="107">
        <v>3</v>
      </c>
      <c r="E683" s="128">
        <v>45.34</v>
      </c>
      <c r="F683" s="156">
        <f t="shared" si="33"/>
        <v>1.3699498426131894E-5</v>
      </c>
      <c r="G683" s="156">
        <f t="shared" si="34"/>
        <v>0.99934482012809456</v>
      </c>
      <c r="H683" s="157" t="str">
        <f t="shared" si="35"/>
        <v>C</v>
      </c>
    </row>
    <row r="684" spans="1:8" ht="27" x14ac:dyDescent="0.2">
      <c r="A684" s="183">
        <v>38191</v>
      </c>
      <c r="B684" s="106" t="s">
        <v>2442</v>
      </c>
      <c r="C684" s="105" t="s">
        <v>1</v>
      </c>
      <c r="D684" s="107">
        <v>2.77</v>
      </c>
      <c r="E684" s="128">
        <v>43.02</v>
      </c>
      <c r="F684" s="156">
        <f t="shared" si="33"/>
        <v>1.2998509534455097E-5</v>
      </c>
      <c r="G684" s="156">
        <f t="shared" si="34"/>
        <v>0.99935781863762896</v>
      </c>
      <c r="H684" s="157" t="str">
        <f t="shared" si="35"/>
        <v>C</v>
      </c>
    </row>
    <row r="685" spans="1:8" x14ac:dyDescent="0.2">
      <c r="A685" s="183">
        <v>4342</v>
      </c>
      <c r="B685" s="106" t="s">
        <v>2443</v>
      </c>
      <c r="C685" s="105" t="s">
        <v>1</v>
      </c>
      <c r="D685" s="107">
        <v>160</v>
      </c>
      <c r="E685" s="128">
        <v>42.86</v>
      </c>
      <c r="F685" s="156">
        <f t="shared" si="33"/>
        <v>1.2950165472960144E-5</v>
      </c>
      <c r="G685" s="156">
        <f t="shared" si="34"/>
        <v>0.99937076880310194</v>
      </c>
      <c r="H685" s="157" t="str">
        <f t="shared" si="35"/>
        <v>C</v>
      </c>
    </row>
    <row r="686" spans="1:8" x14ac:dyDescent="0.2">
      <c r="A686" s="183">
        <v>37596</v>
      </c>
      <c r="B686" s="106" t="s">
        <v>2444</v>
      </c>
      <c r="C686" s="105" t="s">
        <v>19</v>
      </c>
      <c r="D686" s="107">
        <v>14.08</v>
      </c>
      <c r="E686" s="128">
        <v>42.34</v>
      </c>
      <c r="F686" s="156">
        <f t="shared" si="33"/>
        <v>1.2793047273101553E-5</v>
      </c>
      <c r="G686" s="156">
        <f t="shared" si="34"/>
        <v>0.99938356185037502</v>
      </c>
      <c r="H686" s="157" t="str">
        <f t="shared" si="35"/>
        <v>C</v>
      </c>
    </row>
    <row r="687" spans="1:8" ht="27" x14ac:dyDescent="0.2">
      <c r="A687" s="183">
        <v>39435</v>
      </c>
      <c r="B687" s="106" t="s">
        <v>2445</v>
      </c>
      <c r="C687" s="105" t="s">
        <v>1</v>
      </c>
      <c r="D687" s="107">
        <v>345.6</v>
      </c>
      <c r="E687" s="128">
        <v>41.15</v>
      </c>
      <c r="F687" s="156">
        <f t="shared" si="33"/>
        <v>1.243348831573285E-5</v>
      </c>
      <c r="G687" s="156">
        <f t="shared" si="34"/>
        <v>0.99939599533869072</v>
      </c>
      <c r="H687" s="157" t="str">
        <f t="shared" si="35"/>
        <v>C</v>
      </c>
    </row>
    <row r="688" spans="1:8" x14ac:dyDescent="0.2">
      <c r="A688" s="183" t="s">
        <v>2446</v>
      </c>
      <c r="B688" s="106" t="s">
        <v>2447</v>
      </c>
      <c r="C688" s="105" t="s">
        <v>10</v>
      </c>
      <c r="D688" s="107">
        <v>10.5</v>
      </c>
      <c r="E688" s="128">
        <v>41.05</v>
      </c>
      <c r="F688" s="156">
        <f t="shared" si="33"/>
        <v>1.2403273277298504E-5</v>
      </c>
      <c r="G688" s="156">
        <f t="shared" si="34"/>
        <v>0.99940839861196806</v>
      </c>
      <c r="H688" s="157" t="str">
        <f t="shared" si="35"/>
        <v>C</v>
      </c>
    </row>
    <row r="689" spans="1:8" x14ac:dyDescent="0.2">
      <c r="A689" s="183" t="s">
        <v>2448</v>
      </c>
      <c r="B689" s="106" t="s">
        <v>2449</v>
      </c>
      <c r="C689" s="105" t="s">
        <v>10</v>
      </c>
      <c r="D689" s="107">
        <v>3</v>
      </c>
      <c r="E689" s="128">
        <v>39.85</v>
      </c>
      <c r="F689" s="156">
        <f t="shared" si="33"/>
        <v>1.2040692816086369E-5</v>
      </c>
      <c r="G689" s="156">
        <f t="shared" si="34"/>
        <v>0.99942043930478419</v>
      </c>
      <c r="H689" s="157" t="str">
        <f t="shared" si="35"/>
        <v>C</v>
      </c>
    </row>
    <row r="690" spans="1:8" x14ac:dyDescent="0.2">
      <c r="A690" s="183">
        <v>11904</v>
      </c>
      <c r="B690" s="106" t="s">
        <v>2450</v>
      </c>
      <c r="C690" s="105" t="s">
        <v>10</v>
      </c>
      <c r="D690" s="107">
        <v>15.54</v>
      </c>
      <c r="E690" s="128">
        <v>39.78</v>
      </c>
      <c r="F690" s="156">
        <f t="shared" si="33"/>
        <v>1.2019542289182328E-5</v>
      </c>
      <c r="G690" s="156">
        <f t="shared" si="34"/>
        <v>0.99943245884707332</v>
      </c>
      <c r="H690" s="157" t="str">
        <f t="shared" si="35"/>
        <v>C</v>
      </c>
    </row>
    <row r="691" spans="1:8" x14ac:dyDescent="0.2">
      <c r="A691" s="183" t="s">
        <v>2451</v>
      </c>
      <c r="B691" s="106" t="s">
        <v>2452</v>
      </c>
      <c r="C691" s="105" t="s">
        <v>1</v>
      </c>
      <c r="D691" s="107">
        <v>2</v>
      </c>
      <c r="E691" s="128">
        <v>39.229999999999997</v>
      </c>
      <c r="F691" s="156">
        <f t="shared" si="33"/>
        <v>1.185335957779343E-5</v>
      </c>
      <c r="G691" s="156">
        <f t="shared" si="34"/>
        <v>0.99944431220665109</v>
      </c>
      <c r="H691" s="157" t="str">
        <f t="shared" si="35"/>
        <v>C</v>
      </c>
    </row>
    <row r="692" spans="1:8" x14ac:dyDescent="0.2">
      <c r="A692" s="183" t="s">
        <v>2453</v>
      </c>
      <c r="B692" s="106" t="s">
        <v>2454</v>
      </c>
      <c r="C692" s="105" t="s">
        <v>16</v>
      </c>
      <c r="D692" s="107">
        <v>23.08</v>
      </c>
      <c r="E692" s="128">
        <v>38.93</v>
      </c>
      <c r="F692" s="156">
        <f t="shared" si="33"/>
        <v>1.1762714462490398E-5</v>
      </c>
      <c r="G692" s="156">
        <f t="shared" si="34"/>
        <v>0.99945607492111355</v>
      </c>
      <c r="H692" s="157" t="str">
        <f t="shared" si="35"/>
        <v>C</v>
      </c>
    </row>
    <row r="693" spans="1:8" ht="27" x14ac:dyDescent="0.2">
      <c r="A693" s="183">
        <v>39634</v>
      </c>
      <c r="B693" s="106" t="s">
        <v>2455</v>
      </c>
      <c r="C693" s="105" t="s">
        <v>10</v>
      </c>
      <c r="D693" s="107">
        <v>6</v>
      </c>
      <c r="E693" s="128">
        <v>36.5</v>
      </c>
      <c r="F693" s="156">
        <f t="shared" si="33"/>
        <v>1.1028489028535821E-5</v>
      </c>
      <c r="G693" s="156">
        <f t="shared" si="34"/>
        <v>0.99946710341014211</v>
      </c>
      <c r="H693" s="157" t="str">
        <f t="shared" si="35"/>
        <v>C</v>
      </c>
    </row>
    <row r="694" spans="1:8" x14ac:dyDescent="0.2">
      <c r="A694" s="183" t="s">
        <v>2456</v>
      </c>
      <c r="B694" s="106" t="s">
        <v>2457</v>
      </c>
      <c r="C694" s="105" t="s">
        <v>1</v>
      </c>
      <c r="D694" s="107">
        <v>2</v>
      </c>
      <c r="E694" s="128">
        <v>36.409999999999997</v>
      </c>
      <c r="F694" s="156">
        <f t="shared" si="33"/>
        <v>1.1001295493944909E-5</v>
      </c>
      <c r="G694" s="156">
        <f t="shared" si="34"/>
        <v>0.99947810470563603</v>
      </c>
      <c r="H694" s="157" t="str">
        <f t="shared" si="35"/>
        <v>C</v>
      </c>
    </row>
    <row r="695" spans="1:8" ht="27" x14ac:dyDescent="0.2">
      <c r="A695" s="183">
        <v>5104</v>
      </c>
      <c r="B695" s="106" t="s">
        <v>2458</v>
      </c>
      <c r="C695" s="105" t="s">
        <v>19</v>
      </c>
      <c r="D695" s="107">
        <v>0.56999999999999995</v>
      </c>
      <c r="E695" s="128">
        <v>36.03</v>
      </c>
      <c r="F695" s="156">
        <f t="shared" si="33"/>
        <v>1.08864783478944E-5</v>
      </c>
      <c r="G695" s="156">
        <f t="shared" si="34"/>
        <v>0.99948899118398393</v>
      </c>
      <c r="H695" s="157" t="str">
        <f t="shared" si="35"/>
        <v>C</v>
      </c>
    </row>
    <row r="696" spans="1:8" x14ac:dyDescent="0.2">
      <c r="A696" s="183">
        <v>1967</v>
      </c>
      <c r="B696" s="106" t="s">
        <v>2459</v>
      </c>
      <c r="C696" s="105" t="s">
        <v>1</v>
      </c>
      <c r="D696" s="107">
        <v>5</v>
      </c>
      <c r="E696" s="128">
        <v>35.72</v>
      </c>
      <c r="F696" s="156">
        <f t="shared" si="33"/>
        <v>1.0792811728747931E-5</v>
      </c>
      <c r="G696" s="156">
        <f t="shared" si="34"/>
        <v>0.99949978399571271</v>
      </c>
      <c r="H696" s="157" t="str">
        <f t="shared" si="35"/>
        <v>C</v>
      </c>
    </row>
    <row r="697" spans="1:8" x14ac:dyDescent="0.2">
      <c r="A697" s="183">
        <v>5074</v>
      </c>
      <c r="B697" s="106" t="s">
        <v>2460</v>
      </c>
      <c r="C697" s="105" t="s">
        <v>19</v>
      </c>
      <c r="D697" s="107">
        <v>1.3</v>
      </c>
      <c r="E697" s="128">
        <v>34.159999999999997</v>
      </c>
      <c r="F697" s="156">
        <f t="shared" si="33"/>
        <v>1.0321457129172154E-5</v>
      </c>
      <c r="G697" s="156">
        <f t="shared" si="34"/>
        <v>0.99951010545284191</v>
      </c>
      <c r="H697" s="157" t="str">
        <f t="shared" si="35"/>
        <v>C</v>
      </c>
    </row>
    <row r="698" spans="1:8" ht="27" x14ac:dyDescent="0.2">
      <c r="A698" s="183">
        <v>6158</v>
      </c>
      <c r="B698" s="106" t="s">
        <v>2461</v>
      </c>
      <c r="C698" s="105" t="s">
        <v>1</v>
      </c>
      <c r="D698" s="107">
        <v>4</v>
      </c>
      <c r="E698" s="128">
        <v>33.729999999999997</v>
      </c>
      <c r="F698" s="156">
        <f t="shared" si="33"/>
        <v>1.0191532463904471E-5</v>
      </c>
      <c r="G698" s="156">
        <f t="shared" si="34"/>
        <v>0.99952029698530587</v>
      </c>
      <c r="H698" s="157" t="str">
        <f t="shared" si="35"/>
        <v>C</v>
      </c>
    </row>
    <row r="699" spans="1:8" ht="27" x14ac:dyDescent="0.2">
      <c r="A699" s="183">
        <v>6142</v>
      </c>
      <c r="B699" s="106" t="s">
        <v>2462</v>
      </c>
      <c r="C699" s="105" t="s">
        <v>1</v>
      </c>
      <c r="D699" s="107">
        <v>4</v>
      </c>
      <c r="E699" s="128">
        <v>33.65</v>
      </c>
      <c r="F699" s="156">
        <f t="shared" si="33"/>
        <v>1.0167360433156995E-5</v>
      </c>
      <c r="G699" s="156">
        <f t="shared" si="34"/>
        <v>0.999530464345739</v>
      </c>
      <c r="H699" s="157" t="str">
        <f t="shared" si="35"/>
        <v>C</v>
      </c>
    </row>
    <row r="700" spans="1:8" ht="27" x14ac:dyDescent="0.2">
      <c r="A700" s="183">
        <v>1574</v>
      </c>
      <c r="B700" s="106" t="s">
        <v>2463</v>
      </c>
      <c r="C700" s="105" t="s">
        <v>1</v>
      </c>
      <c r="D700" s="107">
        <v>20.87</v>
      </c>
      <c r="E700" s="128">
        <v>33.340000000000003</v>
      </c>
      <c r="F700" s="156">
        <f t="shared" si="33"/>
        <v>1.0073693814010528E-5</v>
      </c>
      <c r="G700" s="156">
        <f t="shared" si="34"/>
        <v>0.99954053803955301</v>
      </c>
      <c r="H700" s="157" t="str">
        <f t="shared" si="35"/>
        <v>C</v>
      </c>
    </row>
    <row r="701" spans="1:8" x14ac:dyDescent="0.2">
      <c r="A701" s="183">
        <v>7342</v>
      </c>
      <c r="B701" s="106" t="s">
        <v>2464</v>
      </c>
      <c r="C701" s="105" t="s">
        <v>19</v>
      </c>
      <c r="D701" s="107">
        <v>13.87</v>
      </c>
      <c r="E701" s="128">
        <v>32.9</v>
      </c>
      <c r="F701" s="156">
        <f t="shared" si="33"/>
        <v>9.9407476448994101E-6</v>
      </c>
      <c r="G701" s="156">
        <f t="shared" si="34"/>
        <v>0.99955047878719794</v>
      </c>
      <c r="H701" s="157" t="str">
        <f t="shared" si="35"/>
        <v>C</v>
      </c>
    </row>
    <row r="702" spans="1:8" x14ac:dyDescent="0.2">
      <c r="A702" s="183" t="s">
        <v>2465</v>
      </c>
      <c r="B702" s="106" t="s">
        <v>2466</v>
      </c>
      <c r="C702" s="105" t="s">
        <v>1</v>
      </c>
      <c r="D702" s="107">
        <v>3</v>
      </c>
      <c r="E702" s="128">
        <v>32.53</v>
      </c>
      <c r="F702" s="156">
        <f t="shared" si="33"/>
        <v>9.8289520026923355E-6</v>
      </c>
      <c r="G702" s="156">
        <f t="shared" si="34"/>
        <v>0.99956030773920068</v>
      </c>
      <c r="H702" s="157" t="str">
        <f t="shared" si="35"/>
        <v>C</v>
      </c>
    </row>
    <row r="703" spans="1:8" x14ac:dyDescent="0.2">
      <c r="A703" s="183" t="s">
        <v>2467</v>
      </c>
      <c r="B703" s="106" t="s">
        <v>2468</v>
      </c>
      <c r="C703" s="105" t="s">
        <v>1</v>
      </c>
      <c r="D703" s="107">
        <v>2</v>
      </c>
      <c r="E703" s="128">
        <v>31.7</v>
      </c>
      <c r="F703" s="156">
        <f t="shared" si="33"/>
        <v>9.5781671836872742E-6</v>
      </c>
      <c r="G703" s="156">
        <f t="shared" si="34"/>
        <v>0.9995698859063844</v>
      </c>
      <c r="H703" s="157" t="str">
        <f t="shared" si="35"/>
        <v>C</v>
      </c>
    </row>
    <row r="704" spans="1:8" x14ac:dyDescent="0.2">
      <c r="A704" s="183">
        <v>3148</v>
      </c>
      <c r="B704" s="106" t="s">
        <v>2469</v>
      </c>
      <c r="C704" s="105" t="s">
        <v>1</v>
      </c>
      <c r="D704" s="107">
        <v>2.73</v>
      </c>
      <c r="E704" s="128">
        <v>31.43</v>
      </c>
      <c r="F704" s="156">
        <f t="shared" si="33"/>
        <v>9.4965865799145427E-6</v>
      </c>
      <c r="G704" s="156">
        <f t="shared" si="34"/>
        <v>0.9995793824929643</v>
      </c>
      <c r="H704" s="157" t="str">
        <f t="shared" si="35"/>
        <v>C</v>
      </c>
    </row>
    <row r="705" spans="1:8" ht="27" x14ac:dyDescent="0.2">
      <c r="A705" s="183">
        <v>1578</v>
      </c>
      <c r="B705" s="106" t="s">
        <v>2470</v>
      </c>
      <c r="C705" s="105" t="s">
        <v>1</v>
      </c>
      <c r="D705" s="107">
        <v>6</v>
      </c>
      <c r="E705" s="128">
        <v>30.84</v>
      </c>
      <c r="F705" s="156">
        <f t="shared" si="33"/>
        <v>9.3183178531519099E-6</v>
      </c>
      <c r="G705" s="156">
        <f t="shared" si="34"/>
        <v>0.99958870081081741</v>
      </c>
      <c r="H705" s="157" t="str">
        <f t="shared" si="35"/>
        <v>C</v>
      </c>
    </row>
    <row r="706" spans="1:8" ht="27" x14ac:dyDescent="0.2">
      <c r="A706" s="183">
        <v>1358</v>
      </c>
      <c r="B706" s="106" t="s">
        <v>2471</v>
      </c>
      <c r="C706" s="105" t="s">
        <v>1574</v>
      </c>
      <c r="D706" s="107">
        <v>0.57999999999999996</v>
      </c>
      <c r="E706" s="128">
        <v>30.75</v>
      </c>
      <c r="F706" s="156">
        <f t="shared" si="33"/>
        <v>9.2911243185609994E-6</v>
      </c>
      <c r="G706" s="156">
        <f t="shared" si="34"/>
        <v>0.99959799193513599</v>
      </c>
      <c r="H706" s="157" t="str">
        <f t="shared" si="35"/>
        <v>C</v>
      </c>
    </row>
    <row r="707" spans="1:8" x14ac:dyDescent="0.2">
      <c r="A707" s="183" t="s">
        <v>2472</v>
      </c>
      <c r="B707" s="106" t="s">
        <v>2473</v>
      </c>
      <c r="C707" s="105" t="s">
        <v>1</v>
      </c>
      <c r="D707" s="107">
        <v>2</v>
      </c>
      <c r="E707" s="128">
        <v>29.88</v>
      </c>
      <c r="F707" s="156">
        <f t="shared" si="33"/>
        <v>9.0282534841822009E-6</v>
      </c>
      <c r="G707" s="156">
        <f t="shared" si="34"/>
        <v>0.99960702018862013</v>
      </c>
      <c r="H707" s="157" t="str">
        <f t="shared" si="35"/>
        <v>C</v>
      </c>
    </row>
    <row r="708" spans="1:8" x14ac:dyDescent="0.2">
      <c r="A708" s="183">
        <v>11756</v>
      </c>
      <c r="B708" s="106" t="s">
        <v>2474</v>
      </c>
      <c r="C708" s="105" t="s">
        <v>1</v>
      </c>
      <c r="D708" s="107">
        <v>1</v>
      </c>
      <c r="E708" s="128">
        <v>29.38</v>
      </c>
      <c r="F708" s="156">
        <f t="shared" si="33"/>
        <v>8.8771782920104769E-6</v>
      </c>
      <c r="G708" s="156">
        <f t="shared" si="34"/>
        <v>0.99961589736691214</v>
      </c>
      <c r="H708" s="157" t="str">
        <f t="shared" si="35"/>
        <v>C</v>
      </c>
    </row>
    <row r="709" spans="1:8" x14ac:dyDescent="0.2">
      <c r="A709" s="183" t="s">
        <v>2475</v>
      </c>
      <c r="B709" s="106" t="s">
        <v>2476</v>
      </c>
      <c r="C709" s="105" t="s">
        <v>10</v>
      </c>
      <c r="D709" s="107">
        <v>1.58</v>
      </c>
      <c r="E709" s="128">
        <v>29.16</v>
      </c>
      <c r="F709" s="156">
        <f t="shared" si="33"/>
        <v>8.8107052074549187E-6</v>
      </c>
      <c r="G709" s="156">
        <f t="shared" si="34"/>
        <v>0.99962470807211956</v>
      </c>
      <c r="H709" s="157" t="str">
        <f t="shared" si="35"/>
        <v>C</v>
      </c>
    </row>
    <row r="710" spans="1:8" x14ac:dyDescent="0.2">
      <c r="A710" s="183" t="s">
        <v>2477</v>
      </c>
      <c r="B710" s="106" t="s">
        <v>2478</v>
      </c>
      <c r="C710" s="105" t="s">
        <v>1</v>
      </c>
      <c r="D710" s="107">
        <v>6</v>
      </c>
      <c r="E710" s="128">
        <v>28.99</v>
      </c>
      <c r="F710" s="156">
        <f t="shared" si="33"/>
        <v>8.759339642116532E-6</v>
      </c>
      <c r="G710" s="156">
        <f t="shared" si="34"/>
        <v>0.99963346741176162</v>
      </c>
      <c r="H710" s="157" t="str">
        <f t="shared" si="35"/>
        <v>C</v>
      </c>
    </row>
    <row r="711" spans="1:8" x14ac:dyDescent="0.2">
      <c r="A711" s="183" t="s">
        <v>2479</v>
      </c>
      <c r="B711" s="106" t="s">
        <v>2480</v>
      </c>
      <c r="C711" s="105" t="s">
        <v>1</v>
      </c>
      <c r="D711" s="107">
        <v>2</v>
      </c>
      <c r="E711" s="128">
        <v>28.98</v>
      </c>
      <c r="F711" s="156">
        <f t="shared" si="33"/>
        <v>8.7563181382730977E-6</v>
      </c>
      <c r="G711" s="156">
        <f t="shared" si="34"/>
        <v>0.99964222372989986</v>
      </c>
      <c r="H711" s="157" t="str">
        <f t="shared" si="35"/>
        <v>C</v>
      </c>
    </row>
    <row r="712" spans="1:8" x14ac:dyDescent="0.2">
      <c r="A712" s="183" t="s">
        <v>2481</v>
      </c>
      <c r="B712" s="106" t="s">
        <v>2482</v>
      </c>
      <c r="C712" s="105" t="s">
        <v>1</v>
      </c>
      <c r="D712" s="107">
        <v>160</v>
      </c>
      <c r="E712" s="128">
        <v>28.57</v>
      </c>
      <c r="F712" s="156">
        <f t="shared" si="33"/>
        <v>8.6324364806922842E-6</v>
      </c>
      <c r="G712" s="156">
        <f t="shared" si="34"/>
        <v>0.9996508561663805</v>
      </c>
      <c r="H712" s="157" t="str">
        <f t="shared" si="35"/>
        <v>C</v>
      </c>
    </row>
    <row r="713" spans="1:8" ht="27" x14ac:dyDescent="0.2">
      <c r="A713" s="183">
        <v>14618</v>
      </c>
      <c r="B713" s="106" t="s">
        <v>2483</v>
      </c>
      <c r="C713" s="105" t="s">
        <v>1705</v>
      </c>
      <c r="D713" s="107">
        <v>0.02</v>
      </c>
      <c r="E713" s="128">
        <v>27.21</v>
      </c>
      <c r="F713" s="156">
        <f t="shared" si="33"/>
        <v>8.2215119579851976E-6</v>
      </c>
      <c r="G713" s="156">
        <f t="shared" si="34"/>
        <v>0.9996590776783385</v>
      </c>
      <c r="H713" s="157" t="str">
        <f t="shared" si="35"/>
        <v>C</v>
      </c>
    </row>
    <row r="714" spans="1:8" ht="27" x14ac:dyDescent="0.2">
      <c r="A714" s="183">
        <v>3850</v>
      </c>
      <c r="B714" s="106" t="s">
        <v>2484</v>
      </c>
      <c r="C714" s="105" t="s">
        <v>1</v>
      </c>
      <c r="D714" s="107">
        <v>2.0499999999999998</v>
      </c>
      <c r="E714" s="128">
        <v>26.96</v>
      </c>
      <c r="F714" s="156">
        <f t="shared" si="33"/>
        <v>8.1459743618993348E-6</v>
      </c>
      <c r="G714" s="156">
        <f t="shared" si="34"/>
        <v>0.99966722365270044</v>
      </c>
      <c r="H714" s="157" t="str">
        <f t="shared" si="35"/>
        <v>C</v>
      </c>
    </row>
    <row r="715" spans="1:8" x14ac:dyDescent="0.2">
      <c r="A715" s="183" t="s">
        <v>2485</v>
      </c>
      <c r="B715" s="106" t="s">
        <v>2486</v>
      </c>
      <c r="C715" s="105" t="s">
        <v>1</v>
      </c>
      <c r="D715" s="107">
        <v>2</v>
      </c>
      <c r="E715" s="128">
        <v>26.71</v>
      </c>
      <c r="F715" s="156">
        <f t="shared" si="33"/>
        <v>8.0704367658134736E-6</v>
      </c>
      <c r="G715" s="156">
        <f t="shared" si="34"/>
        <v>0.9996752940894662</v>
      </c>
      <c r="H715" s="157" t="str">
        <f t="shared" si="35"/>
        <v>C</v>
      </c>
    </row>
    <row r="716" spans="1:8" x14ac:dyDescent="0.2">
      <c r="A716" s="183">
        <v>7348</v>
      </c>
      <c r="B716" s="106" t="s">
        <v>2487</v>
      </c>
      <c r="C716" s="105" t="s">
        <v>1606</v>
      </c>
      <c r="D716" s="107">
        <v>1.1499999999999999</v>
      </c>
      <c r="E716" s="128">
        <v>26.21</v>
      </c>
      <c r="F716" s="156">
        <f t="shared" si="33"/>
        <v>7.9193615736417496E-6</v>
      </c>
      <c r="G716" s="156">
        <f t="shared" si="34"/>
        <v>0.99968321345103983</v>
      </c>
      <c r="H716" s="157" t="str">
        <f t="shared" si="35"/>
        <v>C</v>
      </c>
    </row>
    <row r="717" spans="1:8" x14ac:dyDescent="0.2">
      <c r="A717" s="183">
        <v>5103</v>
      </c>
      <c r="B717" s="106" t="s">
        <v>2488</v>
      </c>
      <c r="C717" s="105" t="s">
        <v>1</v>
      </c>
      <c r="D717" s="107">
        <v>0.92</v>
      </c>
      <c r="E717" s="128">
        <v>25.62</v>
      </c>
      <c r="F717" s="156">
        <f t="shared" si="33"/>
        <v>7.7410928468791168E-6</v>
      </c>
      <c r="G717" s="156">
        <f t="shared" si="34"/>
        <v>0.99969095454388668</v>
      </c>
      <c r="H717" s="157" t="str">
        <f t="shared" si="35"/>
        <v>C</v>
      </c>
    </row>
    <row r="718" spans="1:8" ht="27" x14ac:dyDescent="0.2">
      <c r="A718" s="183">
        <v>107</v>
      </c>
      <c r="B718" s="106" t="s">
        <v>2489</v>
      </c>
      <c r="C718" s="105" t="s">
        <v>1</v>
      </c>
      <c r="D718" s="107">
        <v>29</v>
      </c>
      <c r="E718" s="128">
        <v>25.31</v>
      </c>
      <c r="F718" s="156">
        <f t="shared" si="33"/>
        <v>7.6474262277326464E-6</v>
      </c>
      <c r="G718" s="156">
        <f t="shared" si="34"/>
        <v>0.9996986019701144</v>
      </c>
      <c r="H718" s="157" t="str">
        <f t="shared" si="35"/>
        <v>C</v>
      </c>
    </row>
    <row r="719" spans="1:8" x14ac:dyDescent="0.2">
      <c r="A719" s="183">
        <v>38004</v>
      </c>
      <c r="B719" s="106" t="s">
        <v>2490</v>
      </c>
      <c r="C719" s="105" t="s">
        <v>1</v>
      </c>
      <c r="D719" s="107">
        <v>1</v>
      </c>
      <c r="E719" s="128">
        <v>25.29</v>
      </c>
      <c r="F719" s="156">
        <f t="shared" si="33"/>
        <v>7.6413832200457778E-6</v>
      </c>
      <c r="G719" s="156">
        <f t="shared" si="34"/>
        <v>0.99970624335333447</v>
      </c>
      <c r="H719" s="157" t="str">
        <f t="shared" si="35"/>
        <v>C</v>
      </c>
    </row>
    <row r="720" spans="1:8" x14ac:dyDescent="0.2">
      <c r="A720" s="183" t="s">
        <v>2491</v>
      </c>
      <c r="B720" s="106" t="s">
        <v>2492</v>
      </c>
      <c r="C720" s="105" t="s">
        <v>1</v>
      </c>
      <c r="D720" s="107">
        <v>4</v>
      </c>
      <c r="E720" s="128">
        <v>25.2</v>
      </c>
      <c r="F720" s="156">
        <f t="shared" si="33"/>
        <v>7.6141896854548673E-6</v>
      </c>
      <c r="G720" s="156">
        <f t="shared" si="34"/>
        <v>0.99971385754301989</v>
      </c>
      <c r="H720" s="157" t="str">
        <f t="shared" si="35"/>
        <v>C</v>
      </c>
    </row>
    <row r="721" spans="1:8" x14ac:dyDescent="0.2">
      <c r="A721" s="183" t="s">
        <v>2493</v>
      </c>
      <c r="B721" s="106" t="s">
        <v>2494</v>
      </c>
      <c r="C721" s="105" t="s">
        <v>10</v>
      </c>
      <c r="D721" s="107">
        <v>2</v>
      </c>
      <c r="E721" s="128">
        <v>25.14</v>
      </c>
      <c r="F721" s="156">
        <f t="shared" si="33"/>
        <v>7.5960606623942615E-6</v>
      </c>
      <c r="G721" s="156">
        <f t="shared" si="34"/>
        <v>0.99972145360368225</v>
      </c>
      <c r="H721" s="157" t="str">
        <f t="shared" si="35"/>
        <v>C</v>
      </c>
    </row>
    <row r="722" spans="1:8" ht="27" x14ac:dyDescent="0.2">
      <c r="A722" s="183">
        <v>1573</v>
      </c>
      <c r="B722" s="106" t="s">
        <v>2495</v>
      </c>
      <c r="C722" s="105" t="s">
        <v>1</v>
      </c>
      <c r="D722" s="107">
        <v>17</v>
      </c>
      <c r="E722" s="128">
        <v>25.13</v>
      </c>
      <c r="F722" s="156">
        <f t="shared" si="33"/>
        <v>7.5930391585508263E-6</v>
      </c>
      <c r="G722" s="156">
        <f t="shared" si="34"/>
        <v>0.99972904664284079</v>
      </c>
      <c r="H722" s="157" t="str">
        <f t="shared" si="35"/>
        <v>C</v>
      </c>
    </row>
    <row r="723" spans="1:8" x14ac:dyDescent="0.2">
      <c r="A723" s="183" t="s">
        <v>2496</v>
      </c>
      <c r="B723" s="106" t="s">
        <v>2497</v>
      </c>
      <c r="C723" s="105" t="s">
        <v>1</v>
      </c>
      <c r="D723" s="107">
        <v>0.6</v>
      </c>
      <c r="E723" s="128">
        <v>24</v>
      </c>
      <c r="F723" s="156">
        <f t="shared" si="33"/>
        <v>7.2516092242427314E-6</v>
      </c>
      <c r="G723" s="156">
        <f t="shared" si="34"/>
        <v>0.999736298252065</v>
      </c>
      <c r="H723" s="157" t="str">
        <f t="shared" si="35"/>
        <v>C</v>
      </c>
    </row>
    <row r="724" spans="1:8" ht="27" x14ac:dyDescent="0.2">
      <c r="A724" s="183">
        <v>10909</v>
      </c>
      <c r="B724" s="106" t="s">
        <v>2498</v>
      </c>
      <c r="C724" s="105" t="s">
        <v>1</v>
      </c>
      <c r="D724" s="107">
        <v>1</v>
      </c>
      <c r="E724" s="128">
        <v>22.9</v>
      </c>
      <c r="F724" s="156">
        <f t="shared" si="33"/>
        <v>6.9192438014649386E-6</v>
      </c>
      <c r="G724" s="156">
        <f t="shared" si="34"/>
        <v>0.99974321749586648</v>
      </c>
      <c r="H724" s="157" t="str">
        <f t="shared" si="35"/>
        <v>C</v>
      </c>
    </row>
    <row r="725" spans="1:8" x14ac:dyDescent="0.2">
      <c r="A725" s="183">
        <v>4177</v>
      </c>
      <c r="B725" s="106" t="s">
        <v>2499</v>
      </c>
      <c r="C725" s="105" t="s">
        <v>1</v>
      </c>
      <c r="D725" s="107">
        <v>4</v>
      </c>
      <c r="E725" s="128">
        <v>22.9</v>
      </c>
      <c r="F725" s="156">
        <f t="shared" si="33"/>
        <v>6.9192438014649386E-6</v>
      </c>
      <c r="G725" s="156">
        <f t="shared" si="34"/>
        <v>0.99975013673966795</v>
      </c>
      <c r="H725" s="157" t="str">
        <f t="shared" si="35"/>
        <v>C</v>
      </c>
    </row>
    <row r="726" spans="1:8" ht="27" x14ac:dyDescent="0.2">
      <c r="A726" s="183">
        <v>10781</v>
      </c>
      <c r="B726" s="106" t="s">
        <v>2500</v>
      </c>
      <c r="C726" s="105" t="s">
        <v>1</v>
      </c>
      <c r="D726" s="107">
        <v>2</v>
      </c>
      <c r="E726" s="128">
        <v>22.88</v>
      </c>
      <c r="F726" s="156">
        <f t="shared" si="33"/>
        <v>6.91320079377807E-6</v>
      </c>
      <c r="G726" s="156">
        <f t="shared" si="34"/>
        <v>0.99975704994046177</v>
      </c>
      <c r="H726" s="157" t="str">
        <f t="shared" si="35"/>
        <v>C</v>
      </c>
    </row>
    <row r="727" spans="1:8" ht="27" x14ac:dyDescent="0.2">
      <c r="A727" s="183">
        <v>37586</v>
      </c>
      <c r="B727" s="106" t="s">
        <v>2501</v>
      </c>
      <c r="C727" s="105" t="s">
        <v>1805</v>
      </c>
      <c r="D727" s="107">
        <v>0.51</v>
      </c>
      <c r="E727" s="128">
        <v>22.64</v>
      </c>
      <c r="F727" s="156">
        <f t="shared" si="33"/>
        <v>6.8406847015356432E-6</v>
      </c>
      <c r="G727" s="156">
        <f t="shared" si="34"/>
        <v>0.99976389062516335</v>
      </c>
      <c r="H727" s="157" t="str">
        <f t="shared" si="35"/>
        <v>C</v>
      </c>
    </row>
    <row r="728" spans="1:8" x14ac:dyDescent="0.2">
      <c r="A728" s="183">
        <v>901149</v>
      </c>
      <c r="B728" s="106" t="s">
        <v>2502</v>
      </c>
      <c r="C728" s="105" t="s">
        <v>1606</v>
      </c>
      <c r="D728" s="107">
        <v>0.32</v>
      </c>
      <c r="E728" s="128">
        <v>22.14</v>
      </c>
      <c r="F728" s="156">
        <f t="shared" si="33"/>
        <v>6.68960950936392E-6</v>
      </c>
      <c r="G728" s="156">
        <f t="shared" si="34"/>
        <v>0.99977058023467269</v>
      </c>
      <c r="H728" s="157" t="str">
        <f t="shared" si="35"/>
        <v>C</v>
      </c>
    </row>
    <row r="729" spans="1:8" x14ac:dyDescent="0.2">
      <c r="A729" s="183" t="s">
        <v>2503</v>
      </c>
      <c r="B729" s="106" t="s">
        <v>2504</v>
      </c>
      <c r="C729" s="105" t="s">
        <v>1</v>
      </c>
      <c r="D729" s="107">
        <v>2</v>
      </c>
      <c r="E729" s="128">
        <v>21.89</v>
      </c>
      <c r="F729" s="156">
        <f t="shared" si="33"/>
        <v>6.614071913278058E-6</v>
      </c>
      <c r="G729" s="156">
        <f t="shared" si="34"/>
        <v>0.99977719430658596</v>
      </c>
      <c r="H729" s="157" t="str">
        <f t="shared" si="35"/>
        <v>C</v>
      </c>
    </row>
    <row r="730" spans="1:8" x14ac:dyDescent="0.2">
      <c r="A730" s="183">
        <v>20247</v>
      </c>
      <c r="B730" s="106" t="s">
        <v>2505</v>
      </c>
      <c r="C730" s="105" t="s">
        <v>19</v>
      </c>
      <c r="D730" s="107">
        <v>0.83</v>
      </c>
      <c r="E730" s="128">
        <v>21.54</v>
      </c>
      <c r="F730" s="156">
        <f t="shared" si="33"/>
        <v>6.5083192787578512E-6</v>
      </c>
      <c r="G730" s="156">
        <f t="shared" si="34"/>
        <v>0.99978370262586469</v>
      </c>
      <c r="H730" s="157" t="str">
        <f t="shared" si="35"/>
        <v>C</v>
      </c>
    </row>
    <row r="731" spans="1:8" x14ac:dyDescent="0.2">
      <c r="A731" s="183">
        <v>5075</v>
      </c>
      <c r="B731" s="106" t="s">
        <v>2506</v>
      </c>
      <c r="C731" s="105" t="s">
        <v>19</v>
      </c>
      <c r="D731" s="107">
        <v>0.91</v>
      </c>
      <c r="E731" s="128">
        <v>21.33</v>
      </c>
      <c r="F731" s="156">
        <f t="shared" si="33"/>
        <v>6.4448676980457273E-6</v>
      </c>
      <c r="G731" s="156">
        <f t="shared" si="34"/>
        <v>0.99979014749356276</v>
      </c>
      <c r="H731" s="157" t="str">
        <f t="shared" si="35"/>
        <v>C</v>
      </c>
    </row>
    <row r="732" spans="1:8" x14ac:dyDescent="0.2">
      <c r="A732" s="183" t="s">
        <v>2507</v>
      </c>
      <c r="B732" s="106" t="s">
        <v>2508</v>
      </c>
      <c r="C732" s="105" t="s">
        <v>10</v>
      </c>
      <c r="D732" s="107">
        <v>57.88</v>
      </c>
      <c r="E732" s="128">
        <v>21.25</v>
      </c>
      <c r="F732" s="156">
        <f t="shared" si="33"/>
        <v>6.420695667298252E-6</v>
      </c>
      <c r="G732" s="156">
        <f t="shared" si="34"/>
        <v>0.99979656818923002</v>
      </c>
      <c r="H732" s="157" t="str">
        <f t="shared" si="35"/>
        <v>C</v>
      </c>
    </row>
    <row r="733" spans="1:8" x14ac:dyDescent="0.2">
      <c r="A733" s="183">
        <v>9869</v>
      </c>
      <c r="B733" s="106" t="s">
        <v>2509</v>
      </c>
      <c r="C733" s="105" t="s">
        <v>10</v>
      </c>
      <c r="D733" s="107">
        <v>2.1</v>
      </c>
      <c r="E733" s="128">
        <v>20.22</v>
      </c>
      <c r="F733" s="156">
        <f t="shared" si="33"/>
        <v>6.1094807714245011E-6</v>
      </c>
      <c r="G733" s="156">
        <f t="shared" si="34"/>
        <v>0.99980267767000142</v>
      </c>
      <c r="H733" s="157" t="str">
        <f t="shared" si="35"/>
        <v>C</v>
      </c>
    </row>
    <row r="734" spans="1:8" ht="27" x14ac:dyDescent="0.2">
      <c r="A734" s="183">
        <v>3659</v>
      </c>
      <c r="B734" s="106" t="s">
        <v>2510</v>
      </c>
      <c r="C734" s="105" t="s">
        <v>1</v>
      </c>
      <c r="D734" s="107">
        <v>1.04</v>
      </c>
      <c r="E734" s="128">
        <v>20.16</v>
      </c>
      <c r="F734" s="156">
        <f t="shared" si="33"/>
        <v>6.0913517483638944E-6</v>
      </c>
      <c r="G734" s="156">
        <f t="shared" si="34"/>
        <v>0.99980876902174975</v>
      </c>
      <c r="H734" s="157" t="str">
        <f t="shared" si="35"/>
        <v>C</v>
      </c>
    </row>
    <row r="735" spans="1:8" ht="27" x14ac:dyDescent="0.2">
      <c r="A735" s="183">
        <v>12409</v>
      </c>
      <c r="B735" s="106" t="s">
        <v>2511</v>
      </c>
      <c r="C735" s="105" t="s">
        <v>1</v>
      </c>
      <c r="D735" s="107">
        <v>1</v>
      </c>
      <c r="E735" s="128">
        <v>19.850000000000001</v>
      </c>
      <c r="F735" s="156">
        <f t="shared" si="33"/>
        <v>5.9976851292174265E-6</v>
      </c>
      <c r="G735" s="156">
        <f t="shared" si="34"/>
        <v>0.99981476670687897</v>
      </c>
      <c r="H735" s="157" t="str">
        <f t="shared" si="35"/>
        <v>C</v>
      </c>
    </row>
    <row r="736" spans="1:8" x14ac:dyDescent="0.2">
      <c r="A736" s="183" t="s">
        <v>2512</v>
      </c>
      <c r="B736" s="106" t="s">
        <v>2513</v>
      </c>
      <c r="C736" s="105" t="s">
        <v>1</v>
      </c>
      <c r="D736" s="107">
        <v>1</v>
      </c>
      <c r="E736" s="128">
        <v>19.84</v>
      </c>
      <c r="F736" s="156">
        <f t="shared" si="33"/>
        <v>5.9946636253739914E-6</v>
      </c>
      <c r="G736" s="156">
        <f t="shared" si="34"/>
        <v>0.99982076137050435</v>
      </c>
      <c r="H736" s="157" t="str">
        <f t="shared" si="35"/>
        <v>C</v>
      </c>
    </row>
    <row r="737" spans="1:8" ht="27" x14ac:dyDescent="0.2">
      <c r="A737" s="183">
        <v>10908</v>
      </c>
      <c r="B737" s="106" t="s">
        <v>2514</v>
      </c>
      <c r="C737" s="105" t="s">
        <v>1</v>
      </c>
      <c r="D737" s="107">
        <v>1</v>
      </c>
      <c r="E737" s="128">
        <v>19.68</v>
      </c>
      <c r="F737" s="156">
        <f t="shared" si="33"/>
        <v>5.9463195638790398E-6</v>
      </c>
      <c r="G737" s="156">
        <f t="shared" si="34"/>
        <v>0.99982670769006821</v>
      </c>
      <c r="H737" s="157" t="str">
        <f t="shared" si="35"/>
        <v>C</v>
      </c>
    </row>
    <row r="738" spans="1:8" ht="27" x14ac:dyDescent="0.2">
      <c r="A738" s="183">
        <v>11950</v>
      </c>
      <c r="B738" s="106" t="s">
        <v>2515</v>
      </c>
      <c r="C738" s="105" t="s">
        <v>1</v>
      </c>
      <c r="D738" s="107">
        <v>63.58</v>
      </c>
      <c r="E738" s="128">
        <v>19.559999999999999</v>
      </c>
      <c r="F738" s="156">
        <f t="shared" si="33"/>
        <v>5.9100615177578256E-6</v>
      </c>
      <c r="G738" s="156">
        <f t="shared" si="34"/>
        <v>0.99983261775158594</v>
      </c>
      <c r="H738" s="157" t="str">
        <f t="shared" si="35"/>
        <v>C</v>
      </c>
    </row>
    <row r="739" spans="1:8" x14ac:dyDescent="0.2">
      <c r="A739" s="183">
        <v>11002</v>
      </c>
      <c r="B739" s="106" t="s">
        <v>2516</v>
      </c>
      <c r="C739" s="105" t="s">
        <v>19</v>
      </c>
      <c r="D739" s="107">
        <v>0.31</v>
      </c>
      <c r="E739" s="128">
        <v>19.02</v>
      </c>
      <c r="F739" s="156">
        <f t="shared" si="33"/>
        <v>5.7469003102123643E-6</v>
      </c>
      <c r="G739" s="156">
        <f t="shared" si="34"/>
        <v>0.99983836465189613</v>
      </c>
      <c r="H739" s="157" t="str">
        <f t="shared" si="35"/>
        <v>C</v>
      </c>
    </row>
    <row r="740" spans="1:8" x14ac:dyDescent="0.2">
      <c r="A740" s="183" t="s">
        <v>2517</v>
      </c>
      <c r="B740" s="106" t="s">
        <v>2518</v>
      </c>
      <c r="C740" s="105" t="s">
        <v>1</v>
      </c>
      <c r="D740" s="107">
        <v>2</v>
      </c>
      <c r="E740" s="128">
        <v>18.850000000000001</v>
      </c>
      <c r="F740" s="156">
        <f t="shared" si="33"/>
        <v>5.6955347448739794E-6</v>
      </c>
      <c r="G740" s="156">
        <f t="shared" si="34"/>
        <v>0.99984406018664096</v>
      </c>
      <c r="H740" s="157" t="str">
        <f t="shared" si="35"/>
        <v>C</v>
      </c>
    </row>
    <row r="741" spans="1:8" x14ac:dyDescent="0.2">
      <c r="A741" s="183" t="s">
        <v>2519</v>
      </c>
      <c r="B741" s="106" t="s">
        <v>834</v>
      </c>
      <c r="C741" s="105" t="s">
        <v>1</v>
      </c>
      <c r="D741" s="107">
        <v>1</v>
      </c>
      <c r="E741" s="128">
        <v>18.28</v>
      </c>
      <c r="F741" s="156">
        <f t="shared" si="33"/>
        <v>5.5233090257982144E-6</v>
      </c>
      <c r="G741" s="156">
        <f t="shared" si="34"/>
        <v>0.99984958349566677</v>
      </c>
      <c r="H741" s="157" t="str">
        <f t="shared" si="35"/>
        <v>C</v>
      </c>
    </row>
    <row r="742" spans="1:8" ht="27" x14ac:dyDescent="0.2">
      <c r="A742" s="183">
        <v>38780</v>
      </c>
      <c r="B742" s="106" t="s">
        <v>2520</v>
      </c>
      <c r="C742" s="105" t="s">
        <v>1</v>
      </c>
      <c r="D742" s="107">
        <v>0.92</v>
      </c>
      <c r="E742" s="128">
        <v>16.350000000000001</v>
      </c>
      <c r="F742" s="156">
        <f t="shared" si="33"/>
        <v>4.9401587840153611E-6</v>
      </c>
      <c r="G742" s="156">
        <f t="shared" si="34"/>
        <v>0.99985452365445082</v>
      </c>
      <c r="H742" s="157" t="str">
        <f t="shared" si="35"/>
        <v>C</v>
      </c>
    </row>
    <row r="743" spans="1:8" ht="27" x14ac:dyDescent="0.2">
      <c r="A743" s="183">
        <v>39431</v>
      </c>
      <c r="B743" s="106" t="s">
        <v>2521</v>
      </c>
      <c r="C743" s="105" t="s">
        <v>10</v>
      </c>
      <c r="D743" s="107">
        <v>42.85</v>
      </c>
      <c r="E743" s="128">
        <v>15.73</v>
      </c>
      <c r="F743" s="156">
        <f t="shared" si="33"/>
        <v>4.7528255457224237E-6</v>
      </c>
      <c r="G743" s="156">
        <f t="shared" si="34"/>
        <v>0.99985927647999651</v>
      </c>
      <c r="H743" s="157" t="str">
        <f t="shared" si="35"/>
        <v>C</v>
      </c>
    </row>
    <row r="744" spans="1:8" x14ac:dyDescent="0.2">
      <c r="A744" s="183">
        <v>43649</v>
      </c>
      <c r="B744" s="106" t="s">
        <v>2522</v>
      </c>
      <c r="C744" s="105" t="s">
        <v>1606</v>
      </c>
      <c r="D744" s="107">
        <v>0.41</v>
      </c>
      <c r="E744" s="128">
        <v>15.53</v>
      </c>
      <c r="F744" s="156">
        <f t="shared" ref="F744:F807" si="36">E744/$F$14</f>
        <v>4.6923954688537341E-6</v>
      </c>
      <c r="G744" s="156">
        <f t="shared" ref="G744:G807" si="37">F744+G743</f>
        <v>0.99986396887546536</v>
      </c>
      <c r="H744" s="157" t="str">
        <f t="shared" ref="H744:H807" si="38">IF(G744&lt;=$K$17,"A",IF(G744&lt;=$K$18,"B","C"))</f>
        <v>C</v>
      </c>
    </row>
    <row r="745" spans="1:8" ht="27" x14ac:dyDescent="0.2">
      <c r="A745" s="183">
        <v>7091</v>
      </c>
      <c r="B745" s="106" t="s">
        <v>2523</v>
      </c>
      <c r="C745" s="105" t="s">
        <v>1</v>
      </c>
      <c r="D745" s="107">
        <v>0.92</v>
      </c>
      <c r="E745" s="128">
        <v>15.26</v>
      </c>
      <c r="F745" s="156">
        <f t="shared" si="36"/>
        <v>4.6108148650810035E-6</v>
      </c>
      <c r="G745" s="156">
        <f t="shared" si="37"/>
        <v>0.99986857969033049</v>
      </c>
      <c r="H745" s="157" t="str">
        <f t="shared" si="38"/>
        <v>C</v>
      </c>
    </row>
    <row r="746" spans="1:8" x14ac:dyDescent="0.2">
      <c r="A746" s="183" t="s">
        <v>2524</v>
      </c>
      <c r="B746" s="106" t="s">
        <v>2525</v>
      </c>
      <c r="C746" s="105" t="s">
        <v>10</v>
      </c>
      <c r="D746" s="107">
        <v>11</v>
      </c>
      <c r="E746" s="128">
        <v>14.95</v>
      </c>
      <c r="F746" s="156">
        <f t="shared" si="36"/>
        <v>4.5171482459345347E-6</v>
      </c>
      <c r="G746" s="156">
        <f t="shared" si="37"/>
        <v>0.99987309683857639</v>
      </c>
      <c r="H746" s="157" t="str">
        <f t="shared" si="38"/>
        <v>C</v>
      </c>
    </row>
    <row r="747" spans="1:8" x14ac:dyDescent="0.2">
      <c r="A747" s="183" t="s">
        <v>2526</v>
      </c>
      <c r="B747" s="106" t="s">
        <v>2527</v>
      </c>
      <c r="C747" s="105" t="s">
        <v>1</v>
      </c>
      <c r="D747" s="107">
        <v>14</v>
      </c>
      <c r="E747" s="128">
        <v>14.87</v>
      </c>
      <c r="F747" s="156">
        <f t="shared" si="36"/>
        <v>4.4929762151870586E-6</v>
      </c>
      <c r="G747" s="156">
        <f t="shared" si="37"/>
        <v>0.99987758981479158</v>
      </c>
      <c r="H747" s="157" t="str">
        <f t="shared" si="38"/>
        <v>C</v>
      </c>
    </row>
    <row r="748" spans="1:8" ht="27" x14ac:dyDescent="0.2">
      <c r="A748" s="183">
        <v>39132</v>
      </c>
      <c r="B748" s="106" t="s">
        <v>2528</v>
      </c>
      <c r="C748" s="105" t="s">
        <v>1</v>
      </c>
      <c r="D748" s="107">
        <v>4</v>
      </c>
      <c r="E748" s="128">
        <v>14.72</v>
      </c>
      <c r="F748" s="156">
        <f t="shared" si="36"/>
        <v>4.4476536575355422E-6</v>
      </c>
      <c r="G748" s="156">
        <f t="shared" si="37"/>
        <v>0.99988203746844917</v>
      </c>
      <c r="H748" s="157" t="str">
        <f t="shared" si="38"/>
        <v>C</v>
      </c>
    </row>
    <row r="749" spans="1:8" ht="27" x14ac:dyDescent="0.2">
      <c r="A749" s="183">
        <v>3533</v>
      </c>
      <c r="B749" s="106" t="s">
        <v>2529</v>
      </c>
      <c r="C749" s="105" t="s">
        <v>1</v>
      </c>
      <c r="D749" s="107">
        <v>5</v>
      </c>
      <c r="E749" s="128">
        <v>14.68</v>
      </c>
      <c r="F749" s="156">
        <f t="shared" si="36"/>
        <v>4.4355676421618041E-6</v>
      </c>
      <c r="G749" s="156">
        <f t="shared" si="37"/>
        <v>0.99988647303609135</v>
      </c>
      <c r="H749" s="157" t="str">
        <f t="shared" si="38"/>
        <v>C</v>
      </c>
    </row>
    <row r="750" spans="1:8" x14ac:dyDescent="0.2">
      <c r="A750" s="183" t="s">
        <v>2530</v>
      </c>
      <c r="B750" s="106" t="s">
        <v>2531</v>
      </c>
      <c r="C750" s="105" t="s">
        <v>1</v>
      </c>
      <c r="D750" s="107">
        <v>1</v>
      </c>
      <c r="E750" s="128">
        <v>14.55</v>
      </c>
      <c r="F750" s="156">
        <f t="shared" si="36"/>
        <v>4.3962880921971564E-6</v>
      </c>
      <c r="G750" s="156">
        <f t="shared" si="37"/>
        <v>0.99989086932418358</v>
      </c>
      <c r="H750" s="157" t="str">
        <f t="shared" si="38"/>
        <v>C</v>
      </c>
    </row>
    <row r="751" spans="1:8" x14ac:dyDescent="0.2">
      <c r="A751" s="183" t="s">
        <v>2532</v>
      </c>
      <c r="B751" s="106" t="s">
        <v>2533</v>
      </c>
      <c r="C751" s="105" t="s">
        <v>1</v>
      </c>
      <c r="D751" s="107">
        <v>2.25</v>
      </c>
      <c r="E751" s="128">
        <v>14.13</v>
      </c>
      <c r="F751" s="156">
        <f t="shared" si="36"/>
        <v>4.2693849307729086E-6</v>
      </c>
      <c r="G751" s="156">
        <f t="shared" si="37"/>
        <v>0.99989513870911439</v>
      </c>
      <c r="H751" s="157" t="str">
        <f t="shared" si="38"/>
        <v>C</v>
      </c>
    </row>
    <row r="752" spans="1:8" ht="40.5" x14ac:dyDescent="0.2">
      <c r="A752" s="183">
        <v>11280</v>
      </c>
      <c r="B752" s="106" t="s">
        <v>2534</v>
      </c>
      <c r="C752" s="105" t="s">
        <v>1705</v>
      </c>
      <c r="D752" s="107">
        <v>0</v>
      </c>
      <c r="E752" s="128">
        <v>14.04</v>
      </c>
      <c r="F752" s="156">
        <f t="shared" si="36"/>
        <v>4.2421913961819972E-6</v>
      </c>
      <c r="G752" s="156">
        <f t="shared" si="37"/>
        <v>0.99989938090051056</v>
      </c>
      <c r="H752" s="157" t="str">
        <f t="shared" si="38"/>
        <v>C</v>
      </c>
    </row>
    <row r="753" spans="1:8" x14ac:dyDescent="0.2">
      <c r="A753" s="183" t="s">
        <v>2535</v>
      </c>
      <c r="B753" s="106" t="s">
        <v>2536</v>
      </c>
      <c r="C753" s="105" t="s">
        <v>1</v>
      </c>
      <c r="D753" s="107">
        <v>0.5</v>
      </c>
      <c r="E753" s="128">
        <v>12.9</v>
      </c>
      <c r="F753" s="156">
        <f t="shared" si="36"/>
        <v>3.8977399580304681E-6</v>
      </c>
      <c r="G753" s="156">
        <f t="shared" si="37"/>
        <v>0.99990327864046857</v>
      </c>
      <c r="H753" s="157" t="str">
        <f t="shared" si="38"/>
        <v>C</v>
      </c>
    </row>
    <row r="754" spans="1:8" x14ac:dyDescent="0.2">
      <c r="A754" s="183">
        <v>5066</v>
      </c>
      <c r="B754" s="106" t="s">
        <v>2537</v>
      </c>
      <c r="C754" s="105" t="s">
        <v>19</v>
      </c>
      <c r="D754" s="107">
        <v>0.42</v>
      </c>
      <c r="E754" s="128">
        <v>12.88</v>
      </c>
      <c r="F754" s="156">
        <f t="shared" si="36"/>
        <v>3.8916969503435994E-6</v>
      </c>
      <c r="G754" s="156">
        <f t="shared" si="37"/>
        <v>0.99990717033741894</v>
      </c>
      <c r="H754" s="157" t="str">
        <f t="shared" si="38"/>
        <v>C</v>
      </c>
    </row>
    <row r="755" spans="1:8" ht="54" x14ac:dyDescent="0.2">
      <c r="A755" s="183">
        <v>36531</v>
      </c>
      <c r="B755" s="106" t="s">
        <v>2538</v>
      </c>
      <c r="C755" s="105" t="s">
        <v>1705</v>
      </c>
      <c r="D755" s="107">
        <v>0</v>
      </c>
      <c r="E755" s="128">
        <v>12.14</v>
      </c>
      <c r="F755" s="156">
        <f t="shared" si="36"/>
        <v>3.6681056659294486E-6</v>
      </c>
      <c r="G755" s="156">
        <f t="shared" si="37"/>
        <v>0.99991083844308482</v>
      </c>
      <c r="H755" s="157" t="str">
        <f t="shared" si="38"/>
        <v>C</v>
      </c>
    </row>
    <row r="756" spans="1:8" x14ac:dyDescent="0.2">
      <c r="A756" s="183" t="s">
        <v>2539</v>
      </c>
      <c r="B756" s="106" t="s">
        <v>2540</v>
      </c>
      <c r="C756" s="105" t="s">
        <v>1</v>
      </c>
      <c r="D756" s="107">
        <v>0.5</v>
      </c>
      <c r="E756" s="128">
        <v>11.23</v>
      </c>
      <c r="F756" s="156">
        <f t="shared" si="36"/>
        <v>3.3931488161769115E-6</v>
      </c>
      <c r="G756" s="156">
        <f t="shared" si="37"/>
        <v>0.99991423159190096</v>
      </c>
      <c r="H756" s="157" t="str">
        <f t="shared" si="38"/>
        <v>C</v>
      </c>
    </row>
    <row r="757" spans="1:8" x14ac:dyDescent="0.2">
      <c r="A757" s="183" t="s">
        <v>2541</v>
      </c>
      <c r="B757" s="106" t="s">
        <v>2542</v>
      </c>
      <c r="C757" s="105" t="s">
        <v>16</v>
      </c>
      <c r="D757" s="107">
        <v>12</v>
      </c>
      <c r="E757" s="128">
        <v>11.19</v>
      </c>
      <c r="F757" s="156">
        <f t="shared" si="36"/>
        <v>3.3810628008031734E-6</v>
      </c>
      <c r="G757" s="156">
        <f t="shared" si="37"/>
        <v>0.9999176126547018</v>
      </c>
      <c r="H757" s="157" t="str">
        <f t="shared" si="38"/>
        <v>C</v>
      </c>
    </row>
    <row r="758" spans="1:8" x14ac:dyDescent="0.2">
      <c r="A758" s="183" t="s">
        <v>2543</v>
      </c>
      <c r="B758" s="106" t="s">
        <v>2544</v>
      </c>
      <c r="C758" s="105" t="s">
        <v>1</v>
      </c>
      <c r="D758" s="107">
        <v>2</v>
      </c>
      <c r="E758" s="128">
        <v>11.13</v>
      </c>
      <c r="F758" s="156">
        <f t="shared" si="36"/>
        <v>3.3629337777425667E-6</v>
      </c>
      <c r="G758" s="156">
        <f t="shared" si="37"/>
        <v>0.99992097558847959</v>
      </c>
      <c r="H758" s="157" t="str">
        <f t="shared" si="38"/>
        <v>C</v>
      </c>
    </row>
    <row r="759" spans="1:8" ht="27" x14ac:dyDescent="0.2">
      <c r="A759" s="183">
        <v>7129</v>
      </c>
      <c r="B759" s="106" t="s">
        <v>2545</v>
      </c>
      <c r="C759" s="105" t="s">
        <v>1</v>
      </c>
      <c r="D759" s="107">
        <v>1</v>
      </c>
      <c r="E759" s="128">
        <v>10.95</v>
      </c>
      <c r="F759" s="156">
        <f t="shared" si="36"/>
        <v>3.3085467085607457E-6</v>
      </c>
      <c r="G759" s="156">
        <f t="shared" si="37"/>
        <v>0.99992428413518819</v>
      </c>
      <c r="H759" s="157" t="str">
        <f t="shared" si="38"/>
        <v>C</v>
      </c>
    </row>
    <row r="760" spans="1:8" x14ac:dyDescent="0.2">
      <c r="A760" s="183" t="s">
        <v>2546</v>
      </c>
      <c r="B760" s="106" t="s">
        <v>2547</v>
      </c>
      <c r="C760" s="105" t="s">
        <v>19</v>
      </c>
      <c r="D760" s="107">
        <v>0.6</v>
      </c>
      <c r="E760" s="128">
        <v>10.84</v>
      </c>
      <c r="F760" s="156">
        <f t="shared" si="36"/>
        <v>3.2753101662829671E-6</v>
      </c>
      <c r="G760" s="156">
        <f t="shared" si="37"/>
        <v>0.9999275594453545</v>
      </c>
      <c r="H760" s="157" t="str">
        <f t="shared" si="38"/>
        <v>C</v>
      </c>
    </row>
    <row r="761" spans="1:8" ht="27" x14ac:dyDescent="0.2">
      <c r="A761" s="183">
        <v>36487</v>
      </c>
      <c r="B761" s="106" t="s">
        <v>2548</v>
      </c>
      <c r="C761" s="105" t="s">
        <v>1705</v>
      </c>
      <c r="D761" s="107">
        <v>0</v>
      </c>
      <c r="E761" s="128">
        <v>10.61</v>
      </c>
      <c r="F761" s="156">
        <f t="shared" si="36"/>
        <v>3.2058155778839741E-6</v>
      </c>
      <c r="G761" s="156">
        <f t="shared" si="37"/>
        <v>0.99993076526093239</v>
      </c>
      <c r="H761" s="157" t="str">
        <f t="shared" si="38"/>
        <v>C</v>
      </c>
    </row>
    <row r="762" spans="1:8" x14ac:dyDescent="0.2">
      <c r="A762" s="183">
        <v>39995</v>
      </c>
      <c r="B762" s="106" t="s">
        <v>2549</v>
      </c>
      <c r="C762" s="105" t="s">
        <v>1575</v>
      </c>
      <c r="D762" s="107">
        <v>0.02</v>
      </c>
      <c r="E762" s="128">
        <v>10.26</v>
      </c>
      <c r="F762" s="156">
        <f t="shared" si="36"/>
        <v>3.1000629433637677E-6</v>
      </c>
      <c r="G762" s="156">
        <f t="shared" si="37"/>
        <v>0.99993386532387574</v>
      </c>
      <c r="H762" s="157" t="str">
        <f t="shared" si="38"/>
        <v>C</v>
      </c>
    </row>
    <row r="763" spans="1:8" x14ac:dyDescent="0.2">
      <c r="A763" s="183" t="s">
        <v>2550</v>
      </c>
      <c r="B763" s="106" t="s">
        <v>2551</v>
      </c>
      <c r="C763" s="105" t="s">
        <v>1</v>
      </c>
      <c r="D763" s="107">
        <v>13</v>
      </c>
      <c r="E763" s="128">
        <v>10.19</v>
      </c>
      <c r="F763" s="156">
        <f t="shared" si="36"/>
        <v>3.0789124164597263E-6</v>
      </c>
      <c r="G763" s="156">
        <f t="shared" si="37"/>
        <v>0.9999369442362922</v>
      </c>
      <c r="H763" s="157" t="str">
        <f t="shared" si="38"/>
        <v>C</v>
      </c>
    </row>
    <row r="764" spans="1:8" x14ac:dyDescent="0.2">
      <c r="A764" s="183" t="s">
        <v>2552</v>
      </c>
      <c r="B764" s="106" t="s">
        <v>2553</v>
      </c>
      <c r="C764" s="105" t="s">
        <v>1606</v>
      </c>
      <c r="D764" s="107">
        <v>0.53</v>
      </c>
      <c r="E764" s="128">
        <v>9.36</v>
      </c>
      <c r="F764" s="156">
        <f t="shared" si="36"/>
        <v>2.828127597454665E-6</v>
      </c>
      <c r="G764" s="156">
        <f t="shared" si="37"/>
        <v>0.99993977236388965</v>
      </c>
      <c r="H764" s="157" t="str">
        <f t="shared" si="38"/>
        <v>C</v>
      </c>
    </row>
    <row r="765" spans="1:8" x14ac:dyDescent="0.2">
      <c r="A765" s="183" t="s">
        <v>2554</v>
      </c>
      <c r="B765" s="106" t="s">
        <v>2555</v>
      </c>
      <c r="C765" s="105" t="s">
        <v>1</v>
      </c>
      <c r="D765" s="107">
        <v>4</v>
      </c>
      <c r="E765" s="128">
        <v>9.25</v>
      </c>
      <c r="F765" s="156">
        <f t="shared" si="36"/>
        <v>2.7948910551768859E-6</v>
      </c>
      <c r="G765" s="156">
        <f t="shared" si="37"/>
        <v>0.99994256725494479</v>
      </c>
      <c r="H765" s="157" t="str">
        <f t="shared" si="38"/>
        <v>C</v>
      </c>
    </row>
    <row r="766" spans="1:8" ht="27" x14ac:dyDescent="0.2">
      <c r="A766" s="183">
        <v>900702</v>
      </c>
      <c r="B766" s="106" t="s">
        <v>2556</v>
      </c>
      <c r="C766" s="105" t="s">
        <v>1575</v>
      </c>
      <c r="D766" s="107">
        <v>0.1</v>
      </c>
      <c r="E766" s="128">
        <v>9.2100000000000009</v>
      </c>
      <c r="F766" s="156">
        <f t="shared" si="36"/>
        <v>2.7828050398031486E-6</v>
      </c>
      <c r="G766" s="156">
        <f t="shared" si="37"/>
        <v>0.99994535005998464</v>
      </c>
      <c r="H766" s="157" t="str">
        <f t="shared" si="38"/>
        <v>C</v>
      </c>
    </row>
    <row r="767" spans="1:8" x14ac:dyDescent="0.2">
      <c r="A767" s="183" t="s">
        <v>2557</v>
      </c>
      <c r="B767" s="106" t="s">
        <v>2558</v>
      </c>
      <c r="C767" s="105" t="s">
        <v>1</v>
      </c>
      <c r="D767" s="107">
        <v>3</v>
      </c>
      <c r="E767" s="128">
        <v>9.17</v>
      </c>
      <c r="F767" s="156">
        <f t="shared" si="36"/>
        <v>2.7707190244294101E-6</v>
      </c>
      <c r="G767" s="156">
        <f t="shared" si="37"/>
        <v>0.99994812077900908</v>
      </c>
      <c r="H767" s="157" t="str">
        <f t="shared" si="38"/>
        <v>C</v>
      </c>
    </row>
    <row r="768" spans="1:8" ht="40.5" x14ac:dyDescent="0.2">
      <c r="A768" s="183">
        <v>4350</v>
      </c>
      <c r="B768" s="106" t="s">
        <v>2559</v>
      </c>
      <c r="C768" s="105" t="s">
        <v>1</v>
      </c>
      <c r="D768" s="107">
        <v>12</v>
      </c>
      <c r="E768" s="128">
        <v>9.17</v>
      </c>
      <c r="F768" s="156">
        <f t="shared" si="36"/>
        <v>2.7707190244294101E-6</v>
      </c>
      <c r="G768" s="156">
        <f t="shared" si="37"/>
        <v>0.99995089149803351</v>
      </c>
      <c r="H768" s="157" t="str">
        <f t="shared" si="38"/>
        <v>C</v>
      </c>
    </row>
    <row r="769" spans="1:8" ht="27" x14ac:dyDescent="0.2">
      <c r="A769" s="183">
        <v>371</v>
      </c>
      <c r="B769" s="106" t="s">
        <v>2560</v>
      </c>
      <c r="C769" s="105" t="s">
        <v>19</v>
      </c>
      <c r="D769" s="107">
        <v>9.77</v>
      </c>
      <c r="E769" s="128">
        <v>9.11</v>
      </c>
      <c r="F769" s="156">
        <f t="shared" si="36"/>
        <v>2.7525900013688034E-6</v>
      </c>
      <c r="G769" s="156">
        <f t="shared" si="37"/>
        <v>0.99995364408803489</v>
      </c>
      <c r="H769" s="157" t="str">
        <f t="shared" si="38"/>
        <v>C</v>
      </c>
    </row>
    <row r="770" spans="1:8" x14ac:dyDescent="0.2">
      <c r="A770" s="183" t="s">
        <v>2561</v>
      </c>
      <c r="B770" s="106" t="s">
        <v>2562</v>
      </c>
      <c r="C770" s="105" t="s">
        <v>1</v>
      </c>
      <c r="D770" s="107">
        <v>4</v>
      </c>
      <c r="E770" s="128">
        <v>8.73</v>
      </c>
      <c r="F770" s="156">
        <f t="shared" si="36"/>
        <v>2.6377728553182937E-6</v>
      </c>
      <c r="G770" s="156">
        <f t="shared" si="37"/>
        <v>0.99995628186089025</v>
      </c>
      <c r="H770" s="157" t="str">
        <f t="shared" si="38"/>
        <v>C</v>
      </c>
    </row>
    <row r="771" spans="1:8" x14ac:dyDescent="0.2">
      <c r="A771" s="183">
        <v>2689</v>
      </c>
      <c r="B771" s="106" t="s">
        <v>2563</v>
      </c>
      <c r="C771" s="105" t="s">
        <v>10</v>
      </c>
      <c r="D771" s="107">
        <v>3.37</v>
      </c>
      <c r="E771" s="128">
        <v>8.08</v>
      </c>
      <c r="F771" s="156">
        <f t="shared" si="36"/>
        <v>2.4413751054950529E-6</v>
      </c>
      <c r="G771" s="156">
        <f t="shared" si="37"/>
        <v>0.99995872323599577</v>
      </c>
      <c r="H771" s="157" t="str">
        <f t="shared" si="38"/>
        <v>C</v>
      </c>
    </row>
    <row r="772" spans="1:8" x14ac:dyDescent="0.2">
      <c r="A772" s="183" t="s">
        <v>2564</v>
      </c>
      <c r="B772" s="106" t="s">
        <v>2565</v>
      </c>
      <c r="C772" s="105" t="s">
        <v>1</v>
      </c>
      <c r="D772" s="107">
        <v>3</v>
      </c>
      <c r="E772" s="128">
        <v>7.95</v>
      </c>
      <c r="F772" s="156">
        <f t="shared" si="36"/>
        <v>2.4020955555304047E-6</v>
      </c>
      <c r="G772" s="156">
        <f t="shared" si="37"/>
        <v>0.99996112533155135</v>
      </c>
      <c r="H772" s="157" t="str">
        <f t="shared" si="38"/>
        <v>C</v>
      </c>
    </row>
    <row r="773" spans="1:8" x14ac:dyDescent="0.2">
      <c r="A773" s="183" t="s">
        <v>2566</v>
      </c>
      <c r="B773" s="106" t="s">
        <v>2567</v>
      </c>
      <c r="C773" s="105" t="s">
        <v>1</v>
      </c>
      <c r="D773" s="107">
        <v>1</v>
      </c>
      <c r="E773" s="128">
        <v>7.81</v>
      </c>
      <c r="F773" s="156">
        <f t="shared" si="36"/>
        <v>2.3597945017223219E-6</v>
      </c>
      <c r="G773" s="156">
        <f t="shared" si="37"/>
        <v>0.99996348512605304</v>
      </c>
      <c r="H773" s="157" t="str">
        <f t="shared" si="38"/>
        <v>C</v>
      </c>
    </row>
    <row r="774" spans="1:8" x14ac:dyDescent="0.2">
      <c r="A774" s="183" t="s">
        <v>2568</v>
      </c>
      <c r="B774" s="106" t="s">
        <v>2569</v>
      </c>
      <c r="C774" s="105" t="s">
        <v>1</v>
      </c>
      <c r="D774" s="107">
        <v>8</v>
      </c>
      <c r="E774" s="128">
        <v>6.91</v>
      </c>
      <c r="F774" s="156">
        <f t="shared" si="36"/>
        <v>2.0878591558132199E-6</v>
      </c>
      <c r="G774" s="156">
        <f t="shared" si="37"/>
        <v>0.99996557298520883</v>
      </c>
      <c r="H774" s="157" t="str">
        <f t="shared" si="38"/>
        <v>C</v>
      </c>
    </row>
    <row r="775" spans="1:8" ht="27" x14ac:dyDescent="0.2">
      <c r="A775" s="183">
        <v>11625</v>
      </c>
      <c r="B775" s="106" t="s">
        <v>2570</v>
      </c>
      <c r="C775" s="105" t="s">
        <v>19</v>
      </c>
      <c r="D775" s="107">
        <v>1.06</v>
      </c>
      <c r="E775" s="128">
        <v>6.76</v>
      </c>
      <c r="F775" s="156">
        <f t="shared" si="36"/>
        <v>2.0425365981617027E-6</v>
      </c>
      <c r="G775" s="156">
        <f t="shared" si="37"/>
        <v>0.99996761552180702</v>
      </c>
      <c r="H775" s="157" t="str">
        <f t="shared" si="38"/>
        <v>C</v>
      </c>
    </row>
    <row r="776" spans="1:8" ht="54" x14ac:dyDescent="0.2">
      <c r="A776" s="183">
        <v>1442</v>
      </c>
      <c r="B776" s="106" t="s">
        <v>2571</v>
      </c>
      <c r="C776" s="105" t="s">
        <v>1705</v>
      </c>
      <c r="D776" s="107">
        <v>0</v>
      </c>
      <c r="E776" s="128">
        <v>6.26</v>
      </c>
      <c r="F776" s="156">
        <f t="shared" si="36"/>
        <v>1.891461405989979E-6</v>
      </c>
      <c r="G776" s="156">
        <f t="shared" si="37"/>
        <v>0.99996950698321296</v>
      </c>
      <c r="H776" s="157" t="str">
        <f t="shared" si="38"/>
        <v>C</v>
      </c>
    </row>
    <row r="777" spans="1:8" x14ac:dyDescent="0.2">
      <c r="A777" s="183" t="s">
        <v>2572</v>
      </c>
      <c r="B777" s="106" t="s">
        <v>2573</v>
      </c>
      <c r="C777" s="105" t="s">
        <v>1</v>
      </c>
      <c r="D777" s="107">
        <v>0.5</v>
      </c>
      <c r="E777" s="128">
        <v>5.82</v>
      </c>
      <c r="F777" s="156">
        <f t="shared" si="36"/>
        <v>1.7585152368788625E-6</v>
      </c>
      <c r="G777" s="156">
        <f t="shared" si="37"/>
        <v>0.99997126549844984</v>
      </c>
      <c r="H777" s="157" t="str">
        <f t="shared" si="38"/>
        <v>C</v>
      </c>
    </row>
    <row r="778" spans="1:8" x14ac:dyDescent="0.2">
      <c r="A778" s="183">
        <v>4889</v>
      </c>
      <c r="B778" s="106" t="s">
        <v>2574</v>
      </c>
      <c r="C778" s="105" t="s">
        <v>1</v>
      </c>
      <c r="D778" s="107">
        <v>1</v>
      </c>
      <c r="E778" s="128">
        <v>5.65</v>
      </c>
      <c r="F778" s="156">
        <f t="shared" si="36"/>
        <v>1.7071496715404765E-6</v>
      </c>
      <c r="G778" s="156">
        <f t="shared" si="37"/>
        <v>0.99997297264812135</v>
      </c>
      <c r="H778" s="157" t="str">
        <f t="shared" si="38"/>
        <v>C</v>
      </c>
    </row>
    <row r="779" spans="1:8" x14ac:dyDescent="0.2">
      <c r="A779" s="183" t="s">
        <v>2575</v>
      </c>
      <c r="B779" s="106" t="s">
        <v>2576</v>
      </c>
      <c r="C779" s="105" t="s">
        <v>1</v>
      </c>
      <c r="D779" s="107">
        <v>0.5</v>
      </c>
      <c r="E779" s="128">
        <v>5.49</v>
      </c>
      <c r="F779" s="156">
        <f t="shared" si="36"/>
        <v>1.6588056100455248E-6</v>
      </c>
      <c r="G779" s="156">
        <f t="shared" si="37"/>
        <v>0.99997463145373144</v>
      </c>
      <c r="H779" s="157" t="str">
        <f t="shared" si="38"/>
        <v>C</v>
      </c>
    </row>
    <row r="780" spans="1:8" x14ac:dyDescent="0.2">
      <c r="A780" s="183" t="s">
        <v>2577</v>
      </c>
      <c r="B780" s="106" t="s">
        <v>2578</v>
      </c>
      <c r="C780" s="105" t="s">
        <v>1</v>
      </c>
      <c r="D780" s="107">
        <v>8</v>
      </c>
      <c r="E780" s="128">
        <v>4.92</v>
      </c>
      <c r="F780" s="156">
        <f t="shared" si="36"/>
        <v>1.48657989096976E-6</v>
      </c>
      <c r="G780" s="156">
        <f t="shared" si="37"/>
        <v>0.99997611803362241</v>
      </c>
      <c r="H780" s="157" t="str">
        <f t="shared" si="38"/>
        <v>C</v>
      </c>
    </row>
    <row r="781" spans="1:8" x14ac:dyDescent="0.2">
      <c r="A781" s="183" t="s">
        <v>2579</v>
      </c>
      <c r="B781" s="106" t="s">
        <v>2580</v>
      </c>
      <c r="C781" s="105" t="s">
        <v>1</v>
      </c>
      <c r="D781" s="107">
        <v>2</v>
      </c>
      <c r="E781" s="128">
        <v>4.8899999999999997</v>
      </c>
      <c r="F781" s="156">
        <f t="shared" si="36"/>
        <v>1.4775153794394564E-6</v>
      </c>
      <c r="G781" s="156">
        <f t="shared" si="37"/>
        <v>0.9999775955490019</v>
      </c>
      <c r="H781" s="157" t="str">
        <f t="shared" si="38"/>
        <v>C</v>
      </c>
    </row>
    <row r="782" spans="1:8" x14ac:dyDescent="0.2">
      <c r="A782" s="183">
        <v>4341</v>
      </c>
      <c r="B782" s="106" t="s">
        <v>2581</v>
      </c>
      <c r="C782" s="105" t="s">
        <v>1</v>
      </c>
      <c r="D782" s="107">
        <v>4</v>
      </c>
      <c r="E782" s="128">
        <v>4.8899999999999997</v>
      </c>
      <c r="F782" s="156">
        <f t="shared" si="36"/>
        <v>1.4775153794394564E-6</v>
      </c>
      <c r="G782" s="156">
        <f t="shared" si="37"/>
        <v>0.99997907306438139</v>
      </c>
      <c r="H782" s="157" t="str">
        <f t="shared" si="38"/>
        <v>C</v>
      </c>
    </row>
    <row r="783" spans="1:8" x14ac:dyDescent="0.2">
      <c r="A783" s="183">
        <v>12295</v>
      </c>
      <c r="B783" s="106" t="s">
        <v>2582</v>
      </c>
      <c r="C783" s="105" t="s">
        <v>1</v>
      </c>
      <c r="D783" s="107">
        <v>1.85</v>
      </c>
      <c r="E783" s="128">
        <v>4.75</v>
      </c>
      <c r="F783" s="156">
        <f t="shared" si="36"/>
        <v>1.4352143256313739E-6</v>
      </c>
      <c r="G783" s="156">
        <f t="shared" si="37"/>
        <v>0.99998050827870699</v>
      </c>
      <c r="H783" s="157" t="str">
        <f t="shared" si="38"/>
        <v>C</v>
      </c>
    </row>
    <row r="784" spans="1:8" ht="40.5" x14ac:dyDescent="0.2">
      <c r="A784" s="183">
        <v>40703</v>
      </c>
      <c r="B784" s="106" t="s">
        <v>2583</v>
      </c>
      <c r="C784" s="105" t="s">
        <v>1705</v>
      </c>
      <c r="D784" s="107">
        <v>0</v>
      </c>
      <c r="E784" s="128">
        <v>4.6500000000000004</v>
      </c>
      <c r="F784" s="156">
        <f t="shared" si="36"/>
        <v>1.4049992871970293E-6</v>
      </c>
      <c r="G784" s="156">
        <f t="shared" si="37"/>
        <v>0.99998191327799424</v>
      </c>
      <c r="H784" s="157" t="str">
        <f t="shared" si="38"/>
        <v>C</v>
      </c>
    </row>
    <row r="785" spans="1:8" x14ac:dyDescent="0.2">
      <c r="A785" s="183" t="s">
        <v>2584</v>
      </c>
      <c r="B785" s="106" t="s">
        <v>2585</v>
      </c>
      <c r="C785" s="105" t="s">
        <v>1</v>
      </c>
      <c r="D785" s="107">
        <v>2.25</v>
      </c>
      <c r="E785" s="128">
        <v>4.47</v>
      </c>
      <c r="F785" s="156">
        <f t="shared" si="36"/>
        <v>1.3506122180152086E-6</v>
      </c>
      <c r="G785" s="156">
        <f t="shared" si="37"/>
        <v>0.9999832638902123</v>
      </c>
      <c r="H785" s="157" t="str">
        <f t="shared" si="38"/>
        <v>C</v>
      </c>
    </row>
    <row r="786" spans="1:8" ht="27" x14ac:dyDescent="0.2">
      <c r="A786" s="183">
        <v>7140</v>
      </c>
      <c r="B786" s="106" t="s">
        <v>2586</v>
      </c>
      <c r="C786" s="105" t="s">
        <v>1</v>
      </c>
      <c r="D786" s="107">
        <v>1</v>
      </c>
      <c r="E786" s="128">
        <v>4.05</v>
      </c>
      <c r="F786" s="156">
        <f t="shared" si="36"/>
        <v>1.2237090565909608E-6</v>
      </c>
      <c r="G786" s="156">
        <f t="shared" si="37"/>
        <v>0.99998448759926895</v>
      </c>
      <c r="H786" s="157" t="str">
        <f t="shared" si="38"/>
        <v>C</v>
      </c>
    </row>
    <row r="787" spans="1:8" ht="27" x14ac:dyDescent="0.2">
      <c r="A787" s="183">
        <v>13896</v>
      </c>
      <c r="B787" s="106" t="s">
        <v>2587</v>
      </c>
      <c r="C787" s="105" t="s">
        <v>1705</v>
      </c>
      <c r="D787" s="107">
        <v>0</v>
      </c>
      <c r="E787" s="128">
        <v>3.74</v>
      </c>
      <c r="F787" s="156">
        <f t="shared" si="36"/>
        <v>1.1300424374444923E-6</v>
      </c>
      <c r="G787" s="156">
        <f t="shared" si="37"/>
        <v>0.99998561764170635</v>
      </c>
      <c r="H787" s="157" t="str">
        <f t="shared" si="38"/>
        <v>C</v>
      </c>
    </row>
    <row r="788" spans="1:8" x14ac:dyDescent="0.2">
      <c r="A788" s="183">
        <v>11946</v>
      </c>
      <c r="B788" s="106" t="s">
        <v>2588</v>
      </c>
      <c r="C788" s="105" t="s">
        <v>1</v>
      </c>
      <c r="D788" s="107">
        <v>35.36</v>
      </c>
      <c r="E788" s="128">
        <v>3.5</v>
      </c>
      <c r="F788" s="156">
        <f t="shared" si="36"/>
        <v>1.057526345202065E-6</v>
      </c>
      <c r="G788" s="156">
        <f t="shared" si="37"/>
        <v>0.99998667516805151</v>
      </c>
      <c r="H788" s="157" t="str">
        <f t="shared" si="38"/>
        <v>C</v>
      </c>
    </row>
    <row r="789" spans="1:8" x14ac:dyDescent="0.2">
      <c r="A789" s="183">
        <v>39207</v>
      </c>
      <c r="B789" s="106" t="s">
        <v>2589</v>
      </c>
      <c r="C789" s="105" t="s">
        <v>1</v>
      </c>
      <c r="D789" s="107">
        <v>4</v>
      </c>
      <c r="E789" s="128">
        <v>3.49</v>
      </c>
      <c r="F789" s="156">
        <f t="shared" si="36"/>
        <v>1.0545048413586305E-6</v>
      </c>
      <c r="G789" s="156">
        <f t="shared" si="37"/>
        <v>0.99998772967289284</v>
      </c>
      <c r="H789" s="157" t="str">
        <f t="shared" si="38"/>
        <v>C</v>
      </c>
    </row>
    <row r="790" spans="1:8" x14ac:dyDescent="0.2">
      <c r="A790" s="183" t="s">
        <v>2590</v>
      </c>
      <c r="B790" s="106" t="s">
        <v>2591</v>
      </c>
      <c r="C790" s="105" t="s">
        <v>1</v>
      </c>
      <c r="D790" s="107">
        <v>18</v>
      </c>
      <c r="E790" s="128">
        <v>3.39</v>
      </c>
      <c r="F790" s="156">
        <f t="shared" si="36"/>
        <v>1.0242898029242859E-6</v>
      </c>
      <c r="G790" s="156">
        <f t="shared" si="37"/>
        <v>0.99998875396269582</v>
      </c>
      <c r="H790" s="157" t="str">
        <f t="shared" si="38"/>
        <v>C</v>
      </c>
    </row>
    <row r="791" spans="1:8" ht="27" x14ac:dyDescent="0.2">
      <c r="A791" s="183">
        <v>1879</v>
      </c>
      <c r="B791" s="106" t="s">
        <v>2592</v>
      </c>
      <c r="C791" s="105" t="s">
        <v>1</v>
      </c>
      <c r="D791" s="107">
        <v>1.04</v>
      </c>
      <c r="E791" s="128">
        <v>3.16</v>
      </c>
      <c r="F791" s="156">
        <f t="shared" si="36"/>
        <v>9.5479521452529294E-7</v>
      </c>
      <c r="G791" s="156">
        <f t="shared" si="37"/>
        <v>0.99998970875791038</v>
      </c>
      <c r="H791" s="157" t="str">
        <f t="shared" si="38"/>
        <v>C</v>
      </c>
    </row>
    <row r="792" spans="1:8" ht="27" x14ac:dyDescent="0.2">
      <c r="A792" s="183">
        <v>10537</v>
      </c>
      <c r="B792" s="106" t="s">
        <v>2593</v>
      </c>
      <c r="C792" s="105" t="s">
        <v>1705</v>
      </c>
      <c r="D792" s="107">
        <v>0</v>
      </c>
      <c r="E792" s="128">
        <v>2.79</v>
      </c>
      <c r="F792" s="156">
        <f t="shared" si="36"/>
        <v>8.4299957231821752E-7</v>
      </c>
      <c r="G792" s="156">
        <f t="shared" si="37"/>
        <v>0.99999055175748275</v>
      </c>
      <c r="H792" s="157" t="str">
        <f t="shared" si="38"/>
        <v>C</v>
      </c>
    </row>
    <row r="793" spans="1:8" x14ac:dyDescent="0.2">
      <c r="A793" s="183" t="s">
        <v>2594</v>
      </c>
      <c r="B793" s="106" t="s">
        <v>2595</v>
      </c>
      <c r="C793" s="105" t="s">
        <v>2596</v>
      </c>
      <c r="D793" s="107">
        <v>0.14000000000000001</v>
      </c>
      <c r="E793" s="128">
        <v>2.78</v>
      </c>
      <c r="F793" s="156">
        <f t="shared" si="36"/>
        <v>8.39978068474783E-7</v>
      </c>
      <c r="G793" s="156">
        <f t="shared" si="37"/>
        <v>0.99999139173555118</v>
      </c>
      <c r="H793" s="157" t="str">
        <f t="shared" si="38"/>
        <v>C</v>
      </c>
    </row>
    <row r="794" spans="1:8" x14ac:dyDescent="0.2">
      <c r="A794" s="183">
        <v>1891</v>
      </c>
      <c r="B794" s="106" t="s">
        <v>2597</v>
      </c>
      <c r="C794" s="105" t="s">
        <v>1</v>
      </c>
      <c r="D794" s="107">
        <v>2.09</v>
      </c>
      <c r="E794" s="128">
        <v>2.73</v>
      </c>
      <c r="F794" s="156">
        <f t="shared" si="36"/>
        <v>8.248705492576107E-7</v>
      </c>
      <c r="G794" s="156">
        <f t="shared" si="37"/>
        <v>0.99999221660610049</v>
      </c>
      <c r="H794" s="157" t="str">
        <f t="shared" si="38"/>
        <v>C</v>
      </c>
    </row>
    <row r="795" spans="1:8" x14ac:dyDescent="0.2">
      <c r="A795" s="183" t="s">
        <v>2598</v>
      </c>
      <c r="B795" s="106" t="s">
        <v>2599</v>
      </c>
      <c r="C795" s="105" t="s">
        <v>1</v>
      </c>
      <c r="D795" s="107">
        <v>18</v>
      </c>
      <c r="E795" s="128">
        <v>2.68</v>
      </c>
      <c r="F795" s="156">
        <f t="shared" si="36"/>
        <v>8.0976303004043841E-7</v>
      </c>
      <c r="G795" s="156">
        <f t="shared" si="37"/>
        <v>0.99999302636913057</v>
      </c>
      <c r="H795" s="157" t="str">
        <f t="shared" si="38"/>
        <v>C</v>
      </c>
    </row>
    <row r="796" spans="1:8" ht="27" x14ac:dyDescent="0.2">
      <c r="A796" s="183">
        <v>3522</v>
      </c>
      <c r="B796" s="106" t="s">
        <v>2600</v>
      </c>
      <c r="C796" s="105" t="s">
        <v>1</v>
      </c>
      <c r="D796" s="107">
        <v>1</v>
      </c>
      <c r="E796" s="128">
        <v>2.61</v>
      </c>
      <c r="F796" s="156">
        <f t="shared" si="36"/>
        <v>7.8861250313639697E-7</v>
      </c>
      <c r="G796" s="156">
        <f t="shared" si="37"/>
        <v>0.99999381498163376</v>
      </c>
      <c r="H796" s="157" t="str">
        <f t="shared" si="38"/>
        <v>C</v>
      </c>
    </row>
    <row r="797" spans="1:8" x14ac:dyDescent="0.2">
      <c r="A797" s="183">
        <v>11616</v>
      </c>
      <c r="B797" s="106" t="s">
        <v>2601</v>
      </c>
      <c r="C797" s="105" t="s">
        <v>1705</v>
      </c>
      <c r="D797" s="107">
        <v>0</v>
      </c>
      <c r="E797" s="128">
        <v>2.6</v>
      </c>
      <c r="F797" s="156">
        <f t="shared" si="36"/>
        <v>7.8559099929296255E-7</v>
      </c>
      <c r="G797" s="156">
        <f t="shared" si="37"/>
        <v>0.99999460057263301</v>
      </c>
      <c r="H797" s="157" t="str">
        <f t="shared" si="38"/>
        <v>C</v>
      </c>
    </row>
    <row r="798" spans="1:8" x14ac:dyDescent="0.2">
      <c r="A798" s="183">
        <v>3143</v>
      </c>
      <c r="B798" s="106" t="s">
        <v>2602</v>
      </c>
      <c r="C798" s="105" t="s">
        <v>1</v>
      </c>
      <c r="D798" s="107">
        <v>0.35</v>
      </c>
      <c r="E798" s="128">
        <v>2.4900000000000002</v>
      </c>
      <c r="F798" s="156">
        <f t="shared" si="36"/>
        <v>7.5235445701518344E-7</v>
      </c>
      <c r="G798" s="156">
        <f t="shared" si="37"/>
        <v>0.99999535292709008</v>
      </c>
      <c r="H798" s="157" t="str">
        <f t="shared" si="38"/>
        <v>C</v>
      </c>
    </row>
    <row r="799" spans="1:8" x14ac:dyDescent="0.2">
      <c r="A799" s="183">
        <v>5067</v>
      </c>
      <c r="B799" s="106" t="s">
        <v>2603</v>
      </c>
      <c r="C799" s="105" t="s">
        <v>19</v>
      </c>
      <c r="D799" s="107">
        <v>0.1</v>
      </c>
      <c r="E799" s="128">
        <v>2.4700000000000002</v>
      </c>
      <c r="F799" s="156">
        <f t="shared" si="36"/>
        <v>7.463114493283145E-7</v>
      </c>
      <c r="G799" s="156">
        <f t="shared" si="37"/>
        <v>0.99999609923853938</v>
      </c>
      <c r="H799" s="157" t="str">
        <f t="shared" si="38"/>
        <v>C</v>
      </c>
    </row>
    <row r="800" spans="1:8" x14ac:dyDescent="0.2">
      <c r="A800" s="183">
        <v>5069</v>
      </c>
      <c r="B800" s="106" t="s">
        <v>2604</v>
      </c>
      <c r="C800" s="105" t="s">
        <v>19</v>
      </c>
      <c r="D800" s="107">
        <v>0.09</v>
      </c>
      <c r="E800" s="128">
        <v>2.12</v>
      </c>
      <c r="F800" s="156">
        <f t="shared" si="36"/>
        <v>6.4055881480810792E-7</v>
      </c>
      <c r="G800" s="156">
        <f t="shared" si="37"/>
        <v>0.99999673979735415</v>
      </c>
      <c r="H800" s="157" t="str">
        <f t="shared" si="38"/>
        <v>C</v>
      </c>
    </row>
    <row r="801" spans="1:8" ht="27" x14ac:dyDescent="0.2">
      <c r="A801" s="183">
        <v>39142</v>
      </c>
      <c r="B801" s="106" t="s">
        <v>2605</v>
      </c>
      <c r="C801" s="105" t="s">
        <v>1</v>
      </c>
      <c r="D801" s="107">
        <v>1</v>
      </c>
      <c r="E801" s="128">
        <v>2.11</v>
      </c>
      <c r="F801" s="156">
        <f t="shared" si="36"/>
        <v>6.375373109646734E-7</v>
      </c>
      <c r="G801" s="156">
        <f t="shared" si="37"/>
        <v>0.99999737733466509</v>
      </c>
      <c r="H801" s="157" t="str">
        <f t="shared" si="38"/>
        <v>C</v>
      </c>
    </row>
    <row r="802" spans="1:8" x14ac:dyDescent="0.2">
      <c r="A802" s="183" t="s">
        <v>2606</v>
      </c>
      <c r="B802" s="106" t="s">
        <v>2607</v>
      </c>
      <c r="C802" s="105" t="s">
        <v>1606</v>
      </c>
      <c r="D802" s="107">
        <v>0.2</v>
      </c>
      <c r="E802" s="128">
        <v>1.95</v>
      </c>
      <c r="F802" s="156">
        <f t="shared" si="36"/>
        <v>5.8919324946972189E-7</v>
      </c>
      <c r="G802" s="156">
        <f t="shared" si="37"/>
        <v>0.99999796652791462</v>
      </c>
      <c r="H802" s="157" t="str">
        <f t="shared" si="38"/>
        <v>C</v>
      </c>
    </row>
    <row r="803" spans="1:8" x14ac:dyDescent="0.2">
      <c r="A803" s="183">
        <v>1901</v>
      </c>
      <c r="B803" s="106" t="s">
        <v>2608</v>
      </c>
      <c r="C803" s="105" t="s">
        <v>1</v>
      </c>
      <c r="D803" s="107">
        <v>2.09</v>
      </c>
      <c r="E803" s="128">
        <v>1.85</v>
      </c>
      <c r="F803" s="156">
        <f t="shared" si="36"/>
        <v>5.5897821103537719E-7</v>
      </c>
      <c r="G803" s="156">
        <f t="shared" si="37"/>
        <v>0.99999852550612567</v>
      </c>
      <c r="H803" s="157" t="str">
        <f t="shared" si="38"/>
        <v>C</v>
      </c>
    </row>
    <row r="804" spans="1:8" x14ac:dyDescent="0.2">
      <c r="A804" s="183" t="s">
        <v>2609</v>
      </c>
      <c r="B804" s="106" t="s">
        <v>2610</v>
      </c>
      <c r="C804" s="105" t="s">
        <v>1</v>
      </c>
      <c r="D804" s="107">
        <v>2.1</v>
      </c>
      <c r="E804" s="128">
        <v>1.54</v>
      </c>
      <c r="F804" s="156">
        <f t="shared" si="36"/>
        <v>4.6531159188890859E-7</v>
      </c>
      <c r="G804" s="156">
        <f t="shared" si="37"/>
        <v>0.99999899081771759</v>
      </c>
      <c r="H804" s="157" t="str">
        <f t="shared" si="38"/>
        <v>C</v>
      </c>
    </row>
    <row r="805" spans="1:8" x14ac:dyDescent="0.2">
      <c r="A805" s="183">
        <v>21114</v>
      </c>
      <c r="B805" s="106" t="s">
        <v>2611</v>
      </c>
      <c r="C805" s="105" t="s">
        <v>1</v>
      </c>
      <c r="D805" s="107">
        <v>0.04</v>
      </c>
      <c r="E805" s="128">
        <v>1.1299999999999999</v>
      </c>
      <c r="F805" s="156">
        <f t="shared" si="36"/>
        <v>3.4142993430809524E-7</v>
      </c>
      <c r="G805" s="156">
        <f t="shared" si="37"/>
        <v>0.99999933224765192</v>
      </c>
      <c r="H805" s="157" t="str">
        <f t="shared" si="38"/>
        <v>C</v>
      </c>
    </row>
    <row r="806" spans="1:8" ht="27" x14ac:dyDescent="0.2">
      <c r="A806" s="183">
        <v>11281</v>
      </c>
      <c r="B806" s="106" t="s">
        <v>2612</v>
      </c>
      <c r="C806" s="105" t="s">
        <v>1705</v>
      </c>
      <c r="D806" s="107">
        <v>0</v>
      </c>
      <c r="E806" s="128">
        <v>0.94</v>
      </c>
      <c r="F806" s="156">
        <f t="shared" si="36"/>
        <v>2.8402136128284027E-7</v>
      </c>
      <c r="G806" s="156">
        <f t="shared" si="37"/>
        <v>0.99999961626901324</v>
      </c>
      <c r="H806" s="157" t="str">
        <f t="shared" si="38"/>
        <v>C</v>
      </c>
    </row>
    <row r="807" spans="1:8" ht="27" x14ac:dyDescent="0.2">
      <c r="A807" s="183">
        <v>37544</v>
      </c>
      <c r="B807" s="106" t="s">
        <v>2613</v>
      </c>
      <c r="C807" s="105" t="s">
        <v>1705</v>
      </c>
      <c r="D807" s="107">
        <v>0</v>
      </c>
      <c r="E807" s="128">
        <v>0.62</v>
      </c>
      <c r="F807" s="156">
        <f t="shared" si="36"/>
        <v>1.8733323829293723E-7</v>
      </c>
      <c r="G807" s="156">
        <f t="shared" si="37"/>
        <v>0.99999980360225149</v>
      </c>
      <c r="H807" s="157" t="str">
        <f t="shared" si="38"/>
        <v>C</v>
      </c>
    </row>
    <row r="808" spans="1:8" ht="27" x14ac:dyDescent="0.2">
      <c r="A808" s="183">
        <v>13887</v>
      </c>
      <c r="B808" s="106" t="s">
        <v>2614</v>
      </c>
      <c r="C808" s="105" t="s">
        <v>1</v>
      </c>
      <c r="D808" s="107">
        <v>0</v>
      </c>
      <c r="E808" s="128">
        <v>0.42</v>
      </c>
      <c r="F808" s="156">
        <f t="shared" ref="F808:F809" si="39">E808/$F$14</f>
        <v>1.2690316142424779E-7</v>
      </c>
      <c r="G808" s="156">
        <f t="shared" ref="G808:G809" si="40">F808+G807</f>
        <v>0.99999993050541292</v>
      </c>
      <c r="H808" s="157" t="str">
        <f t="shared" ref="H808:H809" si="41">IF(G808&lt;=$K$17,"A",IF(G808&lt;=$K$18,"B","C"))</f>
        <v>C</v>
      </c>
    </row>
    <row r="809" spans="1:8" x14ac:dyDescent="0.2">
      <c r="A809" s="183">
        <v>12815</v>
      </c>
      <c r="B809" s="106" t="s">
        <v>2615</v>
      </c>
      <c r="C809" s="105" t="s">
        <v>1</v>
      </c>
      <c r="D809" s="107">
        <v>0.03</v>
      </c>
      <c r="E809" s="128">
        <v>0.23</v>
      </c>
      <c r="F809" s="156">
        <f t="shared" si="39"/>
        <v>6.9494588398992847E-8</v>
      </c>
      <c r="G809" s="156">
        <f t="shared" si="40"/>
        <v>1.0000000000000013</v>
      </c>
      <c r="H809" s="170" t="str">
        <f t="shared" si="41"/>
        <v>C</v>
      </c>
    </row>
    <row r="810" spans="1:8" x14ac:dyDescent="0.2">
      <c r="A810" s="5"/>
      <c r="B810" s="7"/>
      <c r="C810" s="8"/>
      <c r="D810" s="9"/>
      <c r="E810" s="130"/>
      <c r="F810" s="171"/>
      <c r="G810" s="171"/>
      <c r="H810" s="172"/>
    </row>
    <row r="813" spans="1:8" x14ac:dyDescent="0.2">
      <c r="A813" s="3" t="s">
        <v>1454</v>
      </c>
      <c r="B813" s="3"/>
    </row>
    <row r="814" spans="1:8" x14ac:dyDescent="0.2">
      <c r="B814" s="4" t="s">
        <v>1455</v>
      </c>
    </row>
    <row r="815" spans="1:8" x14ac:dyDescent="0.2">
      <c r="B815" s="4" t="s">
        <v>1456</v>
      </c>
    </row>
    <row r="816" spans="1:8" x14ac:dyDescent="0.2">
      <c r="B816" s="4" t="s">
        <v>1457</v>
      </c>
    </row>
    <row r="818" spans="1:1" x14ac:dyDescent="0.2">
      <c r="A818" s="14" t="str">
        <f>'ORÇAMENTO RESUMIDO'!A55</f>
        <v>Castanhal/ PA, 04 de julho de 2024</v>
      </c>
    </row>
    <row r="819" spans="1:1" x14ac:dyDescent="0.2">
      <c r="A819" s="14"/>
    </row>
    <row r="820" spans="1:1" x14ac:dyDescent="0.2">
      <c r="A820" s="14"/>
    </row>
    <row r="821" spans="1:1" x14ac:dyDescent="0.2">
      <c r="A821" s="14"/>
    </row>
    <row r="822" spans="1:1" x14ac:dyDescent="0.2">
      <c r="A822" s="18"/>
    </row>
    <row r="823" spans="1:1" x14ac:dyDescent="0.25">
      <c r="A823" s="96" t="s">
        <v>162</v>
      </c>
    </row>
    <row r="824" spans="1:1" x14ac:dyDescent="0.2">
      <c r="A824" s="57" t="str">
        <f>'ORÇAMENTO RESUMIDO'!A61</f>
        <v>AOKI &amp; SOUZA ENGENHARIA LTDA</v>
      </c>
    </row>
    <row r="825" spans="1:1" x14ac:dyDescent="0.2">
      <c r="A825" s="14" t="str">
        <f>'ORÇAMENTO RESUMIDO'!A62</f>
        <v>CNPJ N° 21.250.517/0001-09</v>
      </c>
    </row>
    <row r="826" spans="1:1" x14ac:dyDescent="0.2">
      <c r="A826" s="14" t="str">
        <f>'ORÇAMENTO RESUMIDO'!A63</f>
        <v>Flaviana Massami Aoki</v>
      </c>
    </row>
    <row r="827" spans="1:1" x14ac:dyDescent="0.2">
      <c r="A827" s="14" t="str">
        <f>'ORÇAMENTO RESUMIDO'!A64</f>
        <v>CREA/PA 16.135D</v>
      </c>
    </row>
  </sheetData>
  <mergeCells count="1">
    <mergeCell ref="A14:D14"/>
  </mergeCells>
  <conditionalFormatting sqref="H18:H809">
    <cfRule type="containsText" dxfId="2" priority="1" operator="containsText" text="C">
      <formula>NOT(ISERROR(SEARCH("C",H18)))</formula>
    </cfRule>
    <cfRule type="containsText" dxfId="1" priority="2" operator="containsText" text="B">
      <formula>NOT(ISERROR(SEARCH("B",H18)))</formula>
    </cfRule>
    <cfRule type="containsText" dxfId="0" priority="3" operator="containsText" text="A">
      <formula>NOT(ISERROR(SEARCH("A",H18)))</formula>
    </cfRule>
  </conditionalFormatting>
  <printOptions horizontalCentered="1"/>
  <pageMargins left="0.19685039370078741" right="0.19685039370078741" top="0.59055118110236227" bottom="0.59055118110236227" header="0" footer="0"/>
  <pageSetup paperSize="9" scale="52" orientation="portrait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2A1A-5F22-407A-839E-7EDD1B4D309B}">
  <dimension ref="A1:H60"/>
  <sheetViews>
    <sheetView view="pageBreakPreview" zoomScale="80" zoomScaleNormal="100" zoomScaleSheetLayoutView="80" workbookViewId="0"/>
  </sheetViews>
  <sheetFormatPr defaultColWidth="11.19921875" defaultRowHeight="13.5" x14ac:dyDescent="0.2"/>
  <cols>
    <col min="1" max="1" width="11.8984375" style="4" customWidth="1"/>
    <col min="2" max="2" width="54.69921875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8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8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8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8" ht="5.0999999999999996" customHeight="1" x14ac:dyDescent="0.2"/>
    <row r="5" spans="1:8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8" x14ac:dyDescent="0.2">
      <c r="A6" s="40"/>
      <c r="C6" s="40"/>
      <c r="D6" s="41"/>
      <c r="E6" s="41"/>
      <c r="F6" s="40" t="s">
        <v>83</v>
      </c>
      <c r="G6" s="40" t="s">
        <v>84</v>
      </c>
    </row>
    <row r="7" spans="1:8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8" ht="5.0999999999999996" customHeight="1" x14ac:dyDescent="0.2"/>
    <row r="9" spans="1:8" x14ac:dyDescent="0.2">
      <c r="F9" s="3" t="s">
        <v>27</v>
      </c>
      <c r="G9" s="41"/>
    </row>
    <row r="10" spans="1:8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8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8" ht="5.0999999999999996" customHeight="1" x14ac:dyDescent="0.2">
      <c r="F12" s="49"/>
      <c r="G12" s="49"/>
    </row>
    <row r="13" spans="1:8" x14ac:dyDescent="0.2">
      <c r="A13" s="40" t="s">
        <v>89</v>
      </c>
      <c r="F13" s="40" t="s">
        <v>1466</v>
      </c>
    </row>
    <row r="14" spans="1:8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'CURVA ABC INSUMOS'!F14</f>
        <v>3309610.2199999979</v>
      </c>
      <c r="G14" s="51"/>
    </row>
    <row r="15" spans="1:8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8" s="39" customFormat="1" ht="24.75" customHeight="1" x14ac:dyDescent="0.2">
      <c r="A16" s="11" t="s">
        <v>1463</v>
      </c>
      <c r="B16" s="11"/>
      <c r="C16" s="11"/>
      <c r="D16" s="11"/>
      <c r="E16" s="11"/>
      <c r="F16" s="11"/>
      <c r="G16" s="11"/>
      <c r="H16" s="11"/>
    </row>
    <row r="17" spans="1:8" ht="15" x14ac:dyDescent="0.2">
      <c r="A17"/>
      <c r="B17"/>
      <c r="C17"/>
      <c r="D17"/>
      <c r="E17"/>
      <c r="F17"/>
      <c r="G17"/>
      <c r="H17"/>
    </row>
    <row r="18" spans="1:8" ht="15" x14ac:dyDescent="0.2">
      <c r="A18"/>
      <c r="B18"/>
      <c r="C18"/>
      <c r="D18"/>
      <c r="E18"/>
      <c r="F18"/>
      <c r="G18"/>
      <c r="H18"/>
    </row>
    <row r="19" spans="1:8" ht="15" x14ac:dyDescent="0.2">
      <c r="A19"/>
      <c r="B19"/>
      <c r="C19"/>
      <c r="D19"/>
      <c r="E19"/>
      <c r="F19"/>
      <c r="G19"/>
      <c r="H19"/>
    </row>
    <row r="20" spans="1:8" ht="15" x14ac:dyDescent="0.2">
      <c r="A20"/>
      <c r="B20"/>
      <c r="C20"/>
      <c r="D20"/>
      <c r="E20"/>
      <c r="F20"/>
      <c r="G20"/>
      <c r="H20"/>
    </row>
    <row r="21" spans="1:8" ht="15" x14ac:dyDescent="0.2">
      <c r="A21"/>
      <c r="B21"/>
      <c r="C21"/>
      <c r="D21"/>
      <c r="E21"/>
      <c r="F21"/>
      <c r="G21"/>
      <c r="H21"/>
    </row>
    <row r="22" spans="1:8" ht="15" x14ac:dyDescent="0.2">
      <c r="A22"/>
      <c r="B22"/>
      <c r="C22"/>
      <c r="D22"/>
      <c r="E22"/>
      <c r="F22"/>
      <c r="G22"/>
      <c r="H22"/>
    </row>
    <row r="23" spans="1:8" ht="15" x14ac:dyDescent="0.2">
      <c r="A23"/>
      <c r="B23"/>
      <c r="C23"/>
      <c r="D23"/>
      <c r="E23"/>
      <c r="F23"/>
      <c r="G23"/>
      <c r="H23"/>
    </row>
    <row r="24" spans="1:8" ht="15" x14ac:dyDescent="0.2">
      <c r="A24"/>
      <c r="B24"/>
      <c r="C24"/>
      <c r="D24"/>
      <c r="E24"/>
      <c r="F24"/>
      <c r="G24"/>
      <c r="H24"/>
    </row>
    <row r="25" spans="1:8" ht="15" x14ac:dyDescent="0.2">
      <c r="A25"/>
      <c r="B25"/>
      <c r="C25"/>
      <c r="D25"/>
      <c r="E25"/>
      <c r="F25"/>
      <c r="G25"/>
      <c r="H25"/>
    </row>
    <row r="26" spans="1:8" ht="15" x14ac:dyDescent="0.2">
      <c r="A26"/>
      <c r="B26"/>
      <c r="C26"/>
      <c r="D26"/>
      <c r="E26"/>
      <c r="F26"/>
      <c r="G26"/>
      <c r="H26"/>
    </row>
    <row r="27" spans="1:8" ht="15" x14ac:dyDescent="0.2">
      <c r="A27"/>
      <c r="B27"/>
      <c r="C27"/>
      <c r="D27"/>
      <c r="E27"/>
      <c r="F27"/>
      <c r="G27"/>
      <c r="H27"/>
    </row>
    <row r="28" spans="1:8" ht="15" x14ac:dyDescent="0.2">
      <c r="A28"/>
      <c r="B28"/>
      <c r="C28"/>
      <c r="D28"/>
      <c r="E28"/>
      <c r="F28"/>
      <c r="G28"/>
      <c r="H28"/>
    </row>
    <row r="29" spans="1:8" ht="15" x14ac:dyDescent="0.2">
      <c r="A29"/>
      <c r="B29"/>
      <c r="C29"/>
      <c r="D29"/>
      <c r="E29"/>
      <c r="F29"/>
      <c r="G29"/>
      <c r="H29"/>
    </row>
    <row r="30" spans="1:8" ht="15" x14ac:dyDescent="0.2">
      <c r="A30"/>
      <c r="B30"/>
      <c r="C30"/>
      <c r="D30"/>
      <c r="E30"/>
      <c r="F30"/>
      <c r="G30"/>
      <c r="H30"/>
    </row>
    <row r="31" spans="1:8" ht="15" x14ac:dyDescent="0.2">
      <c r="A31"/>
      <c r="B31"/>
      <c r="C31"/>
      <c r="D31"/>
      <c r="E31"/>
      <c r="F31"/>
      <c r="G31"/>
      <c r="H31"/>
    </row>
    <row r="32" spans="1:8" ht="15" x14ac:dyDescent="0.2">
      <c r="A32"/>
      <c r="B32"/>
      <c r="C32"/>
      <c r="D32"/>
      <c r="E32"/>
      <c r="F32"/>
      <c r="G32"/>
      <c r="H32"/>
    </row>
    <row r="33" spans="1:8" ht="15" x14ac:dyDescent="0.2">
      <c r="A33"/>
      <c r="B33"/>
      <c r="C33"/>
      <c r="D33"/>
      <c r="E33"/>
      <c r="F33"/>
      <c r="G33"/>
      <c r="H33"/>
    </row>
    <row r="34" spans="1:8" ht="15" x14ac:dyDescent="0.2">
      <c r="A34"/>
      <c r="B34"/>
      <c r="C34"/>
      <c r="D34"/>
      <c r="E34"/>
      <c r="F34"/>
      <c r="G34"/>
      <c r="H34"/>
    </row>
    <row r="35" spans="1:8" ht="15" x14ac:dyDescent="0.2">
      <c r="A35"/>
      <c r="B35"/>
      <c r="C35"/>
      <c r="D35"/>
      <c r="E35"/>
      <c r="F35"/>
      <c r="G35"/>
      <c r="H35"/>
    </row>
    <row r="36" spans="1:8" ht="15" x14ac:dyDescent="0.2">
      <c r="A36"/>
      <c r="B36"/>
      <c r="C36"/>
      <c r="D36"/>
      <c r="E36"/>
      <c r="F36"/>
      <c r="G36"/>
      <c r="H36"/>
    </row>
    <row r="37" spans="1:8" ht="15" x14ac:dyDescent="0.2">
      <c r="A37"/>
      <c r="B37"/>
      <c r="C37"/>
      <c r="D37"/>
      <c r="E37"/>
      <c r="F37"/>
      <c r="G37"/>
      <c r="H37"/>
    </row>
    <row r="38" spans="1:8" ht="15" x14ac:dyDescent="0.2">
      <c r="A38"/>
      <c r="B38"/>
      <c r="C38"/>
      <c r="D38"/>
      <c r="E38"/>
      <c r="F38"/>
      <c r="G38"/>
      <c r="H38"/>
    </row>
    <row r="39" spans="1:8" ht="15" x14ac:dyDescent="0.2">
      <c r="A39"/>
      <c r="B39"/>
      <c r="C39"/>
      <c r="D39"/>
      <c r="E39"/>
      <c r="F39"/>
      <c r="G39"/>
      <c r="H39"/>
    </row>
    <row r="40" spans="1:8" ht="15" x14ac:dyDescent="0.2">
      <c r="A40"/>
      <c r="B40"/>
      <c r="C40"/>
      <c r="D40"/>
      <c r="E40"/>
      <c r="F40"/>
      <c r="G40"/>
      <c r="H40"/>
    </row>
    <row r="41" spans="1:8" ht="15" x14ac:dyDescent="0.2">
      <c r="A41"/>
      <c r="B41"/>
      <c r="C41"/>
      <c r="D41"/>
      <c r="E41"/>
      <c r="F41"/>
      <c r="G41"/>
      <c r="H41"/>
    </row>
    <row r="42" spans="1:8" ht="15" x14ac:dyDescent="0.2">
      <c r="A42"/>
      <c r="B42"/>
      <c r="C42"/>
      <c r="D42"/>
      <c r="E42"/>
      <c r="F42"/>
      <c r="G42"/>
      <c r="H42"/>
    </row>
    <row r="43" spans="1:8" ht="15" x14ac:dyDescent="0.2">
      <c r="A43"/>
      <c r="B43"/>
      <c r="C43"/>
      <c r="D43"/>
      <c r="E43"/>
      <c r="F43"/>
      <c r="G43"/>
      <c r="H43"/>
    </row>
    <row r="44" spans="1:8" ht="15" x14ac:dyDescent="0.2">
      <c r="A44"/>
      <c r="B44"/>
      <c r="C44"/>
      <c r="D44"/>
      <c r="E44"/>
      <c r="F44"/>
      <c r="G44"/>
      <c r="H44"/>
    </row>
    <row r="45" spans="1:8" ht="15" x14ac:dyDescent="0.2">
      <c r="A45"/>
      <c r="B45"/>
      <c r="C45"/>
      <c r="D45"/>
      <c r="E45"/>
      <c r="F45"/>
      <c r="G45"/>
      <c r="H45"/>
    </row>
    <row r="47" spans="1:8" x14ac:dyDescent="0.2">
      <c r="A47" s="3" t="s">
        <v>1454</v>
      </c>
      <c r="B47" s="3"/>
    </row>
    <row r="48" spans="1:8" x14ac:dyDescent="0.2">
      <c r="B48" s="4" t="s">
        <v>1455</v>
      </c>
    </row>
    <row r="49" spans="1:2" x14ac:dyDescent="0.2">
      <c r="B49" s="4" t="s">
        <v>1456</v>
      </c>
    </row>
    <row r="50" spans="1:2" x14ac:dyDescent="0.2">
      <c r="B50" s="4" t="s">
        <v>1457</v>
      </c>
    </row>
    <row r="52" spans="1:2" x14ac:dyDescent="0.2">
      <c r="A52" s="14" t="str">
        <f>'ORÇAMENTO RESUMIDO'!A55</f>
        <v>Castanhal/ PA, 04 de julho de 2024</v>
      </c>
    </row>
    <row r="53" spans="1:2" x14ac:dyDescent="0.2">
      <c r="A53" s="14"/>
    </row>
    <row r="54" spans="1:2" x14ac:dyDescent="0.2">
      <c r="A54" s="14"/>
    </row>
    <row r="55" spans="1:2" x14ac:dyDescent="0.2">
      <c r="A55" s="18"/>
    </row>
    <row r="56" spans="1:2" x14ac:dyDescent="0.25">
      <c r="A56" s="96" t="s">
        <v>162</v>
      </c>
    </row>
    <row r="57" spans="1:2" x14ac:dyDescent="0.2">
      <c r="A57" s="57" t="str">
        <f>'ORÇAMENTO RESUMIDO'!A61</f>
        <v>AOKI &amp; SOUZA ENGENHARIA LTDA</v>
      </c>
    </row>
    <row r="58" spans="1:2" x14ac:dyDescent="0.2">
      <c r="A58" s="14" t="str">
        <f>'ORÇAMENTO RESUMIDO'!A62</f>
        <v>CNPJ N° 21.250.517/0001-09</v>
      </c>
    </row>
    <row r="59" spans="1:2" x14ac:dyDescent="0.2">
      <c r="A59" s="14" t="str">
        <f>'ORÇAMENTO RESUMIDO'!A63</f>
        <v>Flaviana Massami Aoki</v>
      </c>
    </row>
    <row r="60" spans="1:2" x14ac:dyDescent="0.2">
      <c r="A60" s="14" t="str">
        <f>'ORÇAMENTO RESUMIDO'!A64</f>
        <v>CREA/PA 16.135D</v>
      </c>
    </row>
  </sheetData>
  <mergeCells count="1">
    <mergeCell ref="A14:D14"/>
  </mergeCells>
  <printOptions horizontalCentered="1"/>
  <pageMargins left="0.19685039370078741" right="0.19685039370078741" top="0.59055118110236227" bottom="0.59055118110236227" header="0" footer="0"/>
  <pageSetup paperSize="9" scale="55" orientation="landscape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14</vt:i4>
      </vt:variant>
    </vt:vector>
  </HeadingPairs>
  <TitlesOfParts>
    <vt:vector size="24" baseType="lpstr">
      <vt:lpstr>ORÇAMENTO RESUMIDO</vt:lpstr>
      <vt:lpstr>ANALÍTICO</vt:lpstr>
      <vt:lpstr>COMPOSIÇÕES</vt:lpstr>
      <vt:lpstr>CRONOGRAMA</vt:lpstr>
      <vt:lpstr>BDI - PADRÃO</vt:lpstr>
      <vt:lpstr>ENCARGOS SOCIAIS</vt:lpstr>
      <vt:lpstr>CURVA ABC SERVIÇOS</vt:lpstr>
      <vt:lpstr>GRÁFICO ABC SERVIÇOS</vt:lpstr>
      <vt:lpstr>CURVA ABC INSUMOS</vt:lpstr>
      <vt:lpstr>GRÁFICO ACB INSUMO</vt:lpstr>
      <vt:lpstr>ANALÍTICO!Area_de_impressao</vt:lpstr>
      <vt:lpstr>'BDI - PADRÃO'!Area_de_impressao</vt:lpstr>
      <vt:lpstr>CRONOGRAMA!Area_de_impressao</vt:lpstr>
      <vt:lpstr>'CURVA ABC INSUMOS'!Area_de_impressao</vt:lpstr>
      <vt:lpstr>'CURVA ABC SERVIÇOS'!Area_de_impressao</vt:lpstr>
      <vt:lpstr>'ENCARGOS SOCIAIS'!Area_de_impressao</vt:lpstr>
      <vt:lpstr>'GRÁFICO ABC SERVIÇOS'!Area_de_impressao</vt:lpstr>
      <vt:lpstr>'GRÁFICO ACB INSUMO'!Area_de_impressao</vt:lpstr>
      <vt:lpstr>'ORÇAMENTO RESUMIDO'!Area_de_impressao</vt:lpstr>
      <vt:lpstr>ANALÍTICO!Titulos_de_impressao</vt:lpstr>
      <vt:lpstr>CRONOGRAMA!Titulos_de_impressao</vt:lpstr>
      <vt:lpstr>'CURVA ABC INSUMOS'!Titulos_de_impressao</vt:lpstr>
      <vt:lpstr>'CURVA ABC SERVIÇOS'!Titulos_de_impressao</vt:lpstr>
      <vt:lpstr>'ORÇAMENTO RESUMIDO'!Titulos_de_impressao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Marcos Mamoré Fernandes</dc:creator>
  <cp:lastModifiedBy>Cliente</cp:lastModifiedBy>
  <cp:lastPrinted>2024-07-04T13:29:53Z</cp:lastPrinted>
  <dcterms:created xsi:type="dcterms:W3CDTF">2023-11-14T13:58:42Z</dcterms:created>
  <dcterms:modified xsi:type="dcterms:W3CDTF">2024-08-14T12:46:24Z</dcterms:modified>
</cp:coreProperties>
</file>