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160" activeTab="0"/>
  </bookViews>
  <sheets>
    <sheet name="ORÇ" sheetId="1" r:id="rId1"/>
    <sheet name="CFF" sheetId="2" r:id="rId2"/>
    <sheet name="BDI" sheetId="3" r:id="rId3"/>
  </sheets>
  <definedNames>
    <definedName name="_xlnm.Print_Area" localSheetId="0">'ORÇ'!$A$1:$G$52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<sst xmlns="http://schemas.openxmlformats.org/spreadsheetml/2006/main" count="154" uniqueCount="115">
  <si>
    <t>ITEM</t>
  </si>
  <si>
    <t>PREÇO</t>
  </si>
  <si>
    <t>UNITÁRIO</t>
  </si>
  <si>
    <t>ESPEFICAÇÕES DOS SERVIÇOS</t>
  </si>
  <si>
    <t>ORÇAMENTO</t>
  </si>
  <si>
    <t>PARCIAL</t>
  </si>
  <si>
    <t>QUANT.</t>
  </si>
  <si>
    <t>01</t>
  </si>
  <si>
    <t>CLIENTE</t>
  </si>
  <si>
    <t>OBJETO</t>
  </si>
  <si>
    <t>ENDEREÇO</t>
  </si>
  <si>
    <t>DATA</t>
  </si>
  <si>
    <t>VALOR</t>
  </si>
  <si>
    <t>BDI</t>
  </si>
  <si>
    <t>PREFEITURA MUNICIPAL DE OURÉM</t>
  </si>
  <si>
    <t>01.1</t>
  </si>
  <si>
    <t>02</t>
  </si>
  <si>
    <t>02.1</t>
  </si>
  <si>
    <t>03</t>
  </si>
  <si>
    <t>03.1</t>
  </si>
  <si>
    <t>UNIDADE</t>
  </si>
  <si>
    <t>m²</t>
  </si>
  <si>
    <t>TOTAL GERAL</t>
  </si>
  <si>
    <t>R$</t>
  </si>
  <si>
    <t>CRONOGRAMA FÍSICO FINANCEIRO</t>
  </si>
  <si>
    <t>1 MÊM</t>
  </si>
  <si>
    <t>2 MÊM</t>
  </si>
  <si>
    <t>3 MÊM</t>
  </si>
  <si>
    <t>%</t>
  </si>
  <si>
    <t>TOTAL</t>
  </si>
  <si>
    <t>TOTAL POR MÊS ($)</t>
  </si>
  <si>
    <t>TOTAL POR MÊS (%)</t>
  </si>
  <si>
    <t>TOTAL ACUMULADO POR MÊS (%)</t>
  </si>
  <si>
    <t>TOTAL ACUMULADO POR MÊS ($)</t>
  </si>
  <si>
    <t>REFORMA E REVITALIZAÇÃO DE UMA PRAÇA</t>
  </si>
  <si>
    <t>VILA DO RIO GRANDE, ZONA RURAL DO MUNICÍPIO DE OURÉM - PARÁ</t>
  </si>
  <si>
    <t>SERVIÇOS PRELIMINARES</t>
  </si>
  <si>
    <t>Licença e taxas da obra</t>
  </si>
  <si>
    <t>01.2</t>
  </si>
  <si>
    <t>Locação da obra à trena</t>
  </si>
  <si>
    <t>ADMINISTRAÇÃO LOCAL</t>
  </si>
  <si>
    <t>Encarregado geral da obra</t>
  </si>
  <si>
    <t>DEMOLIÇÕES E RETIRADAS</t>
  </si>
  <si>
    <t>Apicotamentyo de concreto</t>
  </si>
  <si>
    <t>04</t>
  </si>
  <si>
    <t>04.1</t>
  </si>
  <si>
    <t>PISO</t>
  </si>
  <si>
    <t>Piso em concreto simples com espessura de 5,00cm</t>
  </si>
  <si>
    <t>05</t>
  </si>
  <si>
    <t>05.1</t>
  </si>
  <si>
    <t>PINTURA</t>
  </si>
  <si>
    <t>Pintura acrílica para o piso</t>
  </si>
  <si>
    <t>06</t>
  </si>
  <si>
    <t>06.1</t>
  </si>
  <si>
    <t>INSTALAÇÕES ELÉTRICAS</t>
  </si>
  <si>
    <t>Ponto de força com tubulação, fiação e disjuntor, acima de 200w</t>
  </si>
  <si>
    <t>06.2</t>
  </si>
  <si>
    <t>06.3</t>
  </si>
  <si>
    <t>Luminária de led para iluminação pública de 138w à 180w</t>
  </si>
  <si>
    <t>07</t>
  </si>
  <si>
    <t>OUTROS</t>
  </si>
  <si>
    <t>07.1</t>
  </si>
  <si>
    <t>Meio fio em concreto sem lamina d´agua c de 15x12cm</t>
  </si>
  <si>
    <t>07.2</t>
  </si>
  <si>
    <t>Plantio em grama incluindo terra preta</t>
  </si>
  <si>
    <t>Lixeira tipo tela moeda</t>
  </si>
  <si>
    <t>Banco em concreto armado de 2,75x0,40m</t>
  </si>
  <si>
    <t>Casa do tarzan grande</t>
  </si>
  <si>
    <t>Balanço carrinho</t>
  </si>
  <si>
    <t>Balanço barquinho</t>
  </si>
  <si>
    <t>Gangorra triplo</t>
  </si>
  <si>
    <t>Balanço triplo</t>
  </si>
  <si>
    <t>Carrossel</t>
  </si>
  <si>
    <t>07.3</t>
  </si>
  <si>
    <t>07.4</t>
  </si>
  <si>
    <t>07.5</t>
  </si>
  <si>
    <t>07.6</t>
  </si>
  <si>
    <t>07.7</t>
  </si>
  <si>
    <t>07.8</t>
  </si>
  <si>
    <t>07.9</t>
  </si>
  <si>
    <t>07.10</t>
  </si>
  <si>
    <t>08</t>
  </si>
  <si>
    <t>08.1</t>
  </si>
  <si>
    <t>LIMPEZA FINAL</t>
  </si>
  <si>
    <t>Limpeza geral para entregue da obra</t>
  </si>
  <si>
    <t>taxas</t>
  </si>
  <si>
    <t>mês</t>
  </si>
  <si>
    <t>pt</t>
  </si>
  <si>
    <t>Poste de ferro galvanizado com altura de 11,00m, incluindo base e concreto ciclópico.</t>
  </si>
  <si>
    <t>un.</t>
  </si>
  <si>
    <t>m</t>
  </si>
  <si>
    <t>4 MÊM</t>
  </si>
  <si>
    <t>5 MÊM</t>
  </si>
  <si>
    <t>6 MÊM</t>
  </si>
  <si>
    <t>CONSTRUÇÕES DE GALERIAS E RESTAURAÇÃO DE PISOS DE GALERIAS ABERTA</t>
  </si>
  <si>
    <t>NA CIDADE DE OURÉM, VILA DO LIMÃO E VILA DO ARRAIAL DO CAETÉ / VILA DO ARRAIAL DO CAETÉ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</si>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</sst>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wis721 Blk BT"/>
      <family val="2"/>
    </font>
    <font>
      <b/>
      <sz val="11"/>
      <color theme="1"/>
      <name val="Swis721 BlkCn BT"/>
      <family val="2"/>
    </font>
    <font>
      <sz val="11"/>
      <color theme="1"/>
      <name val="Swis721 Lt BT"/>
      <family val="2"/>
    </font>
    <font>
      <b/>
      <sz val="11"/>
      <color theme="1"/>
      <name val="Swis721 Lt BT"/>
      <family val="2"/>
    </font>
    <font>
      <sz val="8"/>
      <name val="Calibri"/>
      <family val="2"/>
      <scheme val="minor"/>
    </font>
    <font>
      <b/>
      <sz val="11"/>
      <color rgb="FFFF0000"/>
      <name val="Swis721 Lt BT"/>
      <family val="2"/>
    </font>
    <font>
      <b/>
      <sz val="11"/>
      <color rgb="FFFF0000"/>
      <name val="Swis721 BlkCn BT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>
        <color rgb="FF00B0F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 style="double"/>
      <top style="double"/>
      <bottom style="thin"/>
    </border>
    <border>
      <left style="thin"/>
      <right style="double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49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5" fillId="0" borderId="3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/>
    <xf numFmtId="0" fontId="4" fillId="0" borderId="9" xfId="0" applyFont="1" applyBorder="1"/>
    <xf numFmtId="0" fontId="4" fillId="0" borderId="1" xfId="0" applyFont="1" applyBorder="1"/>
    <xf numFmtId="14" fontId="4" fillId="0" borderId="10" xfId="0" applyNumberFormat="1" applyFont="1" applyBorder="1"/>
    <xf numFmtId="4" fontId="6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/>
    <xf numFmtId="4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4" fontId="9" fillId="0" borderId="3" xfId="0" applyNumberFormat="1" applyFont="1" applyBorder="1"/>
    <xf numFmtId="0" fontId="4" fillId="0" borderId="11" xfId="0" applyFont="1" applyBorder="1"/>
    <xf numFmtId="0" fontId="4" fillId="0" borderId="12" xfId="0" applyFont="1" applyBorder="1"/>
    <xf numFmtId="9" fontId="4" fillId="0" borderId="13" xfId="21" applyFont="1" applyBorder="1"/>
    <xf numFmtId="4" fontId="2" fillId="0" borderId="1" xfId="0" applyNumberFormat="1" applyFon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0" fillId="0" borderId="1" xfId="0" applyNumberFormat="1" applyBorder="1"/>
    <xf numFmtId="44" fontId="2" fillId="0" borderId="1" xfId="0" applyNumberFormat="1" applyFont="1" applyBorder="1"/>
    <xf numFmtId="44" fontId="0" fillId="0" borderId="14" xfId="20" applyFont="1" applyBorder="1" applyAlignment="1">
      <alignment horizontal="center" vertical="center"/>
    </xf>
    <xf numFmtId="9" fontId="0" fillId="0" borderId="15" xfId="2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9" xfId="0" applyFont="1" applyBorder="1"/>
    <xf numFmtId="0" fontId="4" fillId="0" borderId="22" xfId="0" applyFont="1" applyBorder="1"/>
    <xf numFmtId="0" fontId="0" fillId="0" borderId="19" xfId="0" applyBorder="1"/>
    <xf numFmtId="0" fontId="0" fillId="0" borderId="34" xfId="0" applyBorder="1"/>
    <xf numFmtId="0" fontId="4" fillId="0" borderId="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9" fontId="4" fillId="0" borderId="3" xfId="2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35" xfId="0" applyFont="1" applyBorder="1"/>
    <xf numFmtId="1" fontId="11" fillId="0" borderId="36" xfId="0" applyNumberFormat="1" applyFont="1" applyBorder="1" applyAlignment="1">
      <alignment horizontal="center"/>
    </xf>
    <xf numFmtId="0" fontId="11" fillId="0" borderId="37" xfId="0" applyFont="1" applyBorder="1"/>
    <xf numFmtId="0" fontId="11" fillId="0" borderId="38" xfId="0" applyFont="1" applyBorder="1"/>
    <xf numFmtId="10" fontId="11" fillId="0" borderId="39" xfId="22" applyNumberFormat="1" applyFont="1" applyFill="1" applyBorder="1" applyAlignment="1" applyProtection="1">
      <alignment horizontal="center"/>
      <protection/>
    </xf>
    <xf numFmtId="10" fontId="11" fillId="0" borderId="39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 applyAlignment="1">
      <alignment horizontal="center"/>
    </xf>
    <xf numFmtId="10" fontId="11" fillId="0" borderId="45" xfId="0" applyNumberFormat="1" applyFont="1" applyBorder="1"/>
    <xf numFmtId="0" fontId="11" fillId="0" borderId="3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10" fontId="11" fillId="0" borderId="46" xfId="22" applyNumberFormat="1" applyFont="1" applyFill="1" applyBorder="1" applyAlignment="1" applyProtection="1">
      <alignment horizontal="center"/>
      <protection/>
    </xf>
    <xf numFmtId="0" fontId="11" fillId="0" borderId="44" xfId="0" applyFont="1" applyBorder="1"/>
    <xf numFmtId="0" fontId="11" fillId="0" borderId="47" xfId="0" applyFont="1" applyBorder="1"/>
    <xf numFmtId="0" fontId="10" fillId="2" borderId="48" xfId="0" applyFont="1" applyFill="1" applyBorder="1" applyAlignment="1">
      <alignment horizontal="center"/>
    </xf>
    <xf numFmtId="0" fontId="10" fillId="2" borderId="49" xfId="0" applyFont="1" applyFill="1" applyBorder="1"/>
    <xf numFmtId="0" fontId="11" fillId="2" borderId="35" xfId="0" applyFont="1" applyFill="1" applyBorder="1"/>
    <xf numFmtId="2" fontId="11" fillId="2" borderId="50" xfId="0" applyNumberFormat="1" applyFont="1" applyFill="1" applyBorder="1"/>
    <xf numFmtId="0" fontId="10" fillId="2" borderId="35" xfId="0" applyFont="1" applyFill="1" applyBorder="1"/>
    <xf numFmtId="10" fontId="11" fillId="2" borderId="50" xfId="0" applyNumberFormat="1" applyFont="1" applyFill="1" applyBorder="1"/>
    <xf numFmtId="10" fontId="11" fillId="2" borderId="46" xfId="22" applyNumberFormat="1" applyFont="1" applyFill="1" applyBorder="1" applyAlignment="1" applyProtection="1">
      <alignment horizontal="center"/>
      <protection/>
    </xf>
    <xf numFmtId="10" fontId="10" fillId="2" borderId="51" xfId="22" applyNumberFormat="1" applyFont="1" applyFill="1" applyBorder="1" applyAlignment="1" applyProtection="1">
      <alignment horizontal="center"/>
      <protection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49" xfId="0" applyFont="1" applyBorder="1"/>
    <xf numFmtId="10" fontId="12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E6E1-BA38-483F-B9B0-3E0D0F521F4B}">
  <dimension ref="A1:I52"/>
  <sheetViews>
    <sheetView tabSelected="1" view="pageBreakPreview" zoomScale="118" zoomScaleSheetLayoutView="118" workbookViewId="0" topLeftCell="A1">
      <selection activeCell="G2" sqref="G2"/>
    </sheetView>
  </sheetViews>
  <sheetFormatPr defaultColWidth="9.140625" defaultRowHeight="15"/>
  <cols>
    <col min="1" max="1" width="12.28125" style="0" bestFit="1" customWidth="1"/>
    <col min="2" max="2" width="42.140625" style="0" customWidth="1"/>
    <col min="3" max="3" width="12.7109375" style="0" bestFit="1" customWidth="1"/>
    <col min="4" max="4" width="12.7109375" style="0" customWidth="1"/>
    <col min="5" max="5" width="17.57421875" style="0" bestFit="1" customWidth="1"/>
    <col min="6" max="6" width="15.7109375" style="0" customWidth="1"/>
    <col min="7" max="7" width="16.140625" style="0" customWidth="1"/>
  </cols>
  <sheetData>
    <row r="1" spans="1:7" ht="15.75" thickTop="1">
      <c r="A1" s="11" t="s">
        <v>8</v>
      </c>
      <c r="B1" s="43" t="s">
        <v>14</v>
      </c>
      <c r="C1" s="44"/>
      <c r="D1" s="44"/>
      <c r="E1" s="45"/>
      <c r="F1" s="20" t="s">
        <v>11</v>
      </c>
      <c r="G1" s="22">
        <v>45005</v>
      </c>
    </row>
    <row r="2" spans="1:7" ht="15">
      <c r="A2" s="12" t="s">
        <v>9</v>
      </c>
      <c r="B2" s="46" t="s">
        <v>34</v>
      </c>
      <c r="C2" s="47"/>
      <c r="D2" s="47"/>
      <c r="E2" s="48"/>
      <c r="F2" s="21" t="s">
        <v>12</v>
      </c>
      <c r="G2" s="32">
        <f>G52</f>
        <v>310389.041706</v>
      </c>
    </row>
    <row r="3" spans="1:7" ht="15.75" thickBot="1">
      <c r="A3" s="33" t="s">
        <v>10</v>
      </c>
      <c r="B3" s="49" t="s">
        <v>35</v>
      </c>
      <c r="C3" s="50"/>
      <c r="D3" s="50"/>
      <c r="E3" s="51"/>
      <c r="F3" s="34" t="s">
        <v>13</v>
      </c>
      <c r="G3" s="35">
        <v>0.22</v>
      </c>
    </row>
    <row r="4" spans="1:9" ht="16.5" thickBot="1" thickTop="1">
      <c r="A4" s="54" t="s">
        <v>4</v>
      </c>
      <c r="B4" s="54"/>
      <c r="C4" s="54"/>
      <c r="D4" s="54"/>
      <c r="E4" s="54"/>
      <c r="F4" s="54"/>
      <c r="G4" s="54"/>
      <c r="I4">
        <v>1.22</v>
      </c>
    </row>
    <row r="5" spans="1:7" ht="15.75" thickTop="1">
      <c r="A5" s="55" t="s">
        <v>0</v>
      </c>
      <c r="B5" s="52" t="s">
        <v>3</v>
      </c>
      <c r="C5" s="52" t="s">
        <v>6</v>
      </c>
      <c r="D5" s="52" t="s">
        <v>20</v>
      </c>
      <c r="E5" s="57" t="s">
        <v>1</v>
      </c>
      <c r="F5" s="58"/>
      <c r="G5" s="59"/>
    </row>
    <row r="6" spans="1:7" ht="15">
      <c r="A6" s="56"/>
      <c r="B6" s="53"/>
      <c r="C6" s="53"/>
      <c r="D6" s="53"/>
      <c r="E6" s="8" t="s">
        <v>2</v>
      </c>
      <c r="F6" s="9" t="s">
        <v>5</v>
      </c>
      <c r="G6" s="10" t="s">
        <v>0</v>
      </c>
    </row>
    <row r="7" spans="1:7" ht="15">
      <c r="A7" s="25" t="s">
        <v>7</v>
      </c>
      <c r="B7" s="23" t="s">
        <v>36</v>
      </c>
      <c r="C7" s="14"/>
      <c r="D7" s="26"/>
      <c r="E7" s="14"/>
      <c r="F7" s="14"/>
      <c r="G7" s="28">
        <f>SUM(F8:F9)</f>
        <v>25391.256466</v>
      </c>
    </row>
    <row r="8" spans="1:9" ht="15">
      <c r="A8" s="13" t="s">
        <v>15</v>
      </c>
      <c r="B8" s="14" t="s">
        <v>37</v>
      </c>
      <c r="C8" s="74">
        <v>1</v>
      </c>
      <c r="D8" s="16" t="s">
        <v>85</v>
      </c>
      <c r="E8" s="74">
        <f>SUM(I8*$I$4)</f>
        <v>16351.4038</v>
      </c>
      <c r="F8" s="14">
        <f>SUM(C8*E8)</f>
        <v>16351.4038</v>
      </c>
      <c r="G8" s="17"/>
      <c r="I8">
        <v>13402.79</v>
      </c>
    </row>
    <row r="9" spans="1:9" ht="15">
      <c r="A9" s="13" t="s">
        <v>38</v>
      </c>
      <c r="B9" s="14" t="s">
        <v>39</v>
      </c>
      <c r="C9" s="75">
        <v>1330.29</v>
      </c>
      <c r="D9" s="26" t="s">
        <v>21</v>
      </c>
      <c r="E9" s="74">
        <f>SUM(I9*$I$4)</f>
        <v>6.7954</v>
      </c>
      <c r="F9" s="14">
        <f>SUM(C9*E9)</f>
        <v>9039.852665999999</v>
      </c>
      <c r="G9" s="15"/>
      <c r="I9">
        <v>5.57</v>
      </c>
    </row>
    <row r="10" spans="1:7" ht="15">
      <c r="A10" s="25" t="s">
        <v>16</v>
      </c>
      <c r="B10" s="23" t="s">
        <v>40</v>
      </c>
      <c r="C10" s="14"/>
      <c r="D10" s="26"/>
      <c r="E10" s="75"/>
      <c r="F10" s="14"/>
      <c r="G10" s="28">
        <f>SUM(F11:F11)</f>
        <v>26512.2348</v>
      </c>
    </row>
    <row r="11" spans="1:9" ht="15">
      <c r="A11" s="13" t="s">
        <v>17</v>
      </c>
      <c r="B11" s="14" t="s">
        <v>41</v>
      </c>
      <c r="C11" s="14">
        <v>6</v>
      </c>
      <c r="D11" s="26" t="s">
        <v>86</v>
      </c>
      <c r="E11" s="74">
        <f>SUM(I11*$I$4)</f>
        <v>4418.7058</v>
      </c>
      <c r="F11" s="14">
        <f>SUM(C11*E11)</f>
        <v>26512.2348</v>
      </c>
      <c r="G11" s="15"/>
      <c r="I11">
        <v>3621.89</v>
      </c>
    </row>
    <row r="12" spans="1:7" ht="15">
      <c r="A12" s="25" t="s">
        <v>18</v>
      </c>
      <c r="B12" s="23" t="s">
        <v>42</v>
      </c>
      <c r="C12" s="14"/>
      <c r="D12" s="26"/>
      <c r="E12" s="75"/>
      <c r="F12" s="14"/>
      <c r="G12" s="28">
        <f>SUM(F13:F13)</f>
        <v>23747.274746</v>
      </c>
    </row>
    <row r="13" spans="1:9" ht="15">
      <c r="A13" s="13" t="s">
        <v>19</v>
      </c>
      <c r="B13" s="14" t="s">
        <v>43</v>
      </c>
      <c r="C13" s="14">
        <v>312.59</v>
      </c>
      <c r="D13" s="26" t="s">
        <v>21</v>
      </c>
      <c r="E13" s="74">
        <f>SUM(I13*$I$4)</f>
        <v>75.96940000000001</v>
      </c>
      <c r="F13" s="14">
        <f>SUM(C13*E13)</f>
        <v>23747.274746</v>
      </c>
      <c r="G13" s="15"/>
      <c r="I13">
        <v>62.27</v>
      </c>
    </row>
    <row r="14" spans="1:7" ht="15">
      <c r="A14" s="25" t="s">
        <v>44</v>
      </c>
      <c r="B14" s="23" t="s">
        <v>46</v>
      </c>
      <c r="C14" s="14"/>
      <c r="D14" s="26"/>
      <c r="E14" s="75"/>
      <c r="F14" s="14"/>
      <c r="G14" s="28">
        <f>SUM(F15:F15)</f>
        <v>45039.343168</v>
      </c>
    </row>
    <row r="15" spans="1:9" ht="30">
      <c r="A15" s="13" t="s">
        <v>45</v>
      </c>
      <c r="B15" s="70" t="s">
        <v>47</v>
      </c>
      <c r="C15" s="71">
        <v>678.88</v>
      </c>
      <c r="D15" s="16" t="s">
        <v>21</v>
      </c>
      <c r="E15" s="74">
        <f>SUM(I15*$I$4)</f>
        <v>66.3436</v>
      </c>
      <c r="F15" s="14">
        <f>SUM(C15*E15)</f>
        <v>45039.343168</v>
      </c>
      <c r="G15" s="72"/>
      <c r="I15">
        <v>54.38</v>
      </c>
    </row>
    <row r="16" spans="1:7" ht="15">
      <c r="A16" s="25" t="s">
        <v>48</v>
      </c>
      <c r="B16" s="23" t="s">
        <v>50</v>
      </c>
      <c r="C16" s="14"/>
      <c r="D16" s="26"/>
      <c r="E16" s="75"/>
      <c r="F16" s="14"/>
      <c r="G16" s="28">
        <f>SUM(F17:F17)</f>
        <v>18138.315839999996</v>
      </c>
    </row>
    <row r="17" spans="1:9" ht="15">
      <c r="A17" s="13" t="s">
        <v>49</v>
      </c>
      <c r="B17" s="14" t="s">
        <v>51</v>
      </c>
      <c r="C17" s="14">
        <v>678.88</v>
      </c>
      <c r="D17" s="26" t="s">
        <v>21</v>
      </c>
      <c r="E17" s="74">
        <f>SUM(I17*$I$4)</f>
        <v>26.717999999999996</v>
      </c>
      <c r="F17" s="14">
        <f>SUM(C17*E17)</f>
        <v>18138.315839999996</v>
      </c>
      <c r="G17" s="15"/>
      <c r="I17">
        <v>21.9</v>
      </c>
    </row>
    <row r="18" spans="1:7" ht="15">
      <c r="A18" s="25" t="s">
        <v>52</v>
      </c>
      <c r="B18" s="23" t="s">
        <v>54</v>
      </c>
      <c r="C18" s="14"/>
      <c r="D18" s="26"/>
      <c r="E18" s="75"/>
      <c r="F18" s="14"/>
      <c r="G18" s="28">
        <f>SUM(F19:F21)</f>
        <v>46502.996199999994</v>
      </c>
    </row>
    <row r="19" spans="1:9" ht="30">
      <c r="A19" s="13" t="s">
        <v>53</v>
      </c>
      <c r="B19" s="70" t="s">
        <v>55</v>
      </c>
      <c r="C19" s="71">
        <v>10</v>
      </c>
      <c r="D19" s="16" t="s">
        <v>87</v>
      </c>
      <c r="E19" s="74">
        <f>SUM(I19*$I$4)</f>
        <v>657.2872</v>
      </c>
      <c r="F19" s="14">
        <f>SUM(C19*E19)</f>
        <v>6572.871999999999</v>
      </c>
      <c r="G19" s="72"/>
      <c r="I19">
        <v>538.76</v>
      </c>
    </row>
    <row r="20" spans="1:9" ht="45">
      <c r="A20" s="13" t="s">
        <v>56</v>
      </c>
      <c r="B20" s="70" t="s">
        <v>88</v>
      </c>
      <c r="C20" s="71">
        <v>7</v>
      </c>
      <c r="D20" s="16" t="s">
        <v>89</v>
      </c>
      <c r="E20" s="74">
        <f>SUM(I20*$I$4)</f>
        <v>4108.7526</v>
      </c>
      <c r="F20" s="14">
        <f>SUM(C20*E20)</f>
        <v>28761.2682</v>
      </c>
      <c r="G20" s="72"/>
      <c r="I20">
        <v>3367.83</v>
      </c>
    </row>
    <row r="21" spans="1:9" ht="30">
      <c r="A21" s="13" t="s">
        <v>57</v>
      </c>
      <c r="B21" s="73" t="s">
        <v>58</v>
      </c>
      <c r="C21" s="14">
        <v>10</v>
      </c>
      <c r="D21" s="26" t="s">
        <v>89</v>
      </c>
      <c r="E21" s="74">
        <f>SUM(I21*$I$4)</f>
        <v>1116.8856</v>
      </c>
      <c r="F21" s="14">
        <f>SUM(C21*E21)</f>
        <v>11168.856</v>
      </c>
      <c r="G21" s="15"/>
      <c r="I21">
        <v>915.48</v>
      </c>
    </row>
    <row r="22" spans="1:7" ht="15">
      <c r="A22" s="25" t="s">
        <v>59</v>
      </c>
      <c r="B22" s="23" t="s">
        <v>60</v>
      </c>
      <c r="C22" s="14"/>
      <c r="D22" s="26"/>
      <c r="E22" s="75"/>
      <c r="F22" s="14"/>
      <c r="G22" s="28">
        <f>SUM(F23:F32)</f>
        <v>112625.327118</v>
      </c>
    </row>
    <row r="23" spans="1:9" ht="30">
      <c r="A23" s="13" t="s">
        <v>61</v>
      </c>
      <c r="B23" s="24" t="s">
        <v>62</v>
      </c>
      <c r="C23" s="14">
        <v>460.58</v>
      </c>
      <c r="D23" s="26" t="s">
        <v>90</v>
      </c>
      <c r="E23" s="74">
        <f aca="true" t="shared" si="0" ref="E23:E32">SUM(I23*$I$4)</f>
        <v>53.1066</v>
      </c>
      <c r="F23" s="14">
        <f aca="true" t="shared" si="1" ref="F23:F32">SUM(C23*E23)</f>
        <v>24459.837828</v>
      </c>
      <c r="G23" s="15"/>
      <c r="I23">
        <v>43.53</v>
      </c>
    </row>
    <row r="24" spans="1:9" ht="15">
      <c r="A24" s="13" t="s">
        <v>63</v>
      </c>
      <c r="B24" s="14" t="s">
        <v>64</v>
      </c>
      <c r="C24" s="14">
        <v>532.55</v>
      </c>
      <c r="D24" s="26" t="s">
        <v>21</v>
      </c>
      <c r="E24" s="74">
        <f t="shared" si="0"/>
        <v>38.2958</v>
      </c>
      <c r="F24" s="14">
        <f t="shared" si="1"/>
        <v>20394.42829</v>
      </c>
      <c r="G24" s="15"/>
      <c r="I24">
        <v>31.39</v>
      </c>
    </row>
    <row r="25" spans="1:9" ht="15">
      <c r="A25" s="13" t="s">
        <v>73</v>
      </c>
      <c r="B25" s="14" t="s">
        <v>65</v>
      </c>
      <c r="C25" s="14">
        <v>11</v>
      </c>
      <c r="D25" s="26" t="s">
        <v>89</v>
      </c>
      <c r="E25" s="74">
        <f t="shared" si="0"/>
        <v>1236.0918000000001</v>
      </c>
      <c r="F25" s="14">
        <f t="shared" si="1"/>
        <v>13597.009800000002</v>
      </c>
      <c r="G25" s="15"/>
      <c r="I25">
        <v>1013.19</v>
      </c>
    </row>
    <row r="26" spans="1:9" ht="15">
      <c r="A26" s="13" t="s">
        <v>74</v>
      </c>
      <c r="B26" s="14" t="s">
        <v>66</v>
      </c>
      <c r="C26" s="14">
        <v>32</v>
      </c>
      <c r="D26" s="26" t="s">
        <v>89</v>
      </c>
      <c r="E26" s="74">
        <f t="shared" si="0"/>
        <v>553.0015999999999</v>
      </c>
      <c r="F26" s="14">
        <f t="shared" si="1"/>
        <v>17696.051199999998</v>
      </c>
      <c r="G26" s="15"/>
      <c r="I26">
        <v>453.28</v>
      </c>
    </row>
    <row r="27" spans="1:9" ht="15">
      <c r="A27" s="13" t="s">
        <v>75</v>
      </c>
      <c r="B27" s="14" t="s">
        <v>67</v>
      </c>
      <c r="C27" s="14">
        <v>1</v>
      </c>
      <c r="D27" s="26" t="s">
        <v>89</v>
      </c>
      <c r="E27" s="74">
        <f t="shared" si="0"/>
        <v>14030</v>
      </c>
      <c r="F27" s="14">
        <f t="shared" si="1"/>
        <v>14030</v>
      </c>
      <c r="G27" s="15"/>
      <c r="I27">
        <v>11500</v>
      </c>
    </row>
    <row r="28" spans="1:9" ht="15">
      <c r="A28" s="13" t="s">
        <v>76</v>
      </c>
      <c r="B28" s="14" t="s">
        <v>68</v>
      </c>
      <c r="C28" s="14">
        <v>1</v>
      </c>
      <c r="D28" s="26" t="s">
        <v>89</v>
      </c>
      <c r="E28" s="74">
        <f t="shared" si="0"/>
        <v>4636</v>
      </c>
      <c r="F28" s="14">
        <f t="shared" si="1"/>
        <v>4636</v>
      </c>
      <c r="G28" s="15"/>
      <c r="I28">
        <v>3800</v>
      </c>
    </row>
    <row r="29" spans="1:9" ht="15">
      <c r="A29" s="13" t="s">
        <v>77</v>
      </c>
      <c r="B29" s="14" t="s">
        <v>69</v>
      </c>
      <c r="C29" s="14">
        <v>1</v>
      </c>
      <c r="D29" s="26" t="s">
        <v>89</v>
      </c>
      <c r="E29" s="74">
        <f t="shared" si="0"/>
        <v>4636</v>
      </c>
      <c r="F29" s="14">
        <f t="shared" si="1"/>
        <v>4636</v>
      </c>
      <c r="G29" s="15"/>
      <c r="I29">
        <v>3800</v>
      </c>
    </row>
    <row r="30" spans="1:9" ht="15">
      <c r="A30" s="13" t="s">
        <v>78</v>
      </c>
      <c r="B30" s="14" t="s">
        <v>70</v>
      </c>
      <c r="C30" s="14">
        <v>1</v>
      </c>
      <c r="D30" s="26" t="s">
        <v>89</v>
      </c>
      <c r="E30" s="74">
        <f t="shared" si="0"/>
        <v>4270</v>
      </c>
      <c r="F30" s="14">
        <f t="shared" si="1"/>
        <v>4270</v>
      </c>
      <c r="G30" s="15"/>
      <c r="I30">
        <v>3500</v>
      </c>
    </row>
    <row r="31" spans="1:9" ht="15">
      <c r="A31" s="13" t="s">
        <v>79</v>
      </c>
      <c r="B31" s="14" t="s">
        <v>71</v>
      </c>
      <c r="C31" s="14">
        <v>1</v>
      </c>
      <c r="D31" s="26" t="s">
        <v>89</v>
      </c>
      <c r="E31" s="74">
        <f t="shared" si="0"/>
        <v>4270</v>
      </c>
      <c r="F31" s="14">
        <f t="shared" si="1"/>
        <v>4270</v>
      </c>
      <c r="G31" s="15"/>
      <c r="I31">
        <v>3500</v>
      </c>
    </row>
    <row r="32" spans="1:9" ht="15">
      <c r="A32" s="13" t="s">
        <v>80</v>
      </c>
      <c r="B32" s="14" t="s">
        <v>72</v>
      </c>
      <c r="C32" s="14">
        <v>1</v>
      </c>
      <c r="D32" s="26" t="s">
        <v>89</v>
      </c>
      <c r="E32" s="74">
        <f t="shared" si="0"/>
        <v>4636</v>
      </c>
      <c r="F32" s="14">
        <f t="shared" si="1"/>
        <v>4636</v>
      </c>
      <c r="G32" s="15"/>
      <c r="I32">
        <v>3800</v>
      </c>
    </row>
    <row r="33" spans="1:7" ht="15">
      <c r="A33" s="25" t="s">
        <v>81</v>
      </c>
      <c r="B33" s="23" t="s">
        <v>83</v>
      </c>
      <c r="C33" s="14"/>
      <c r="D33" s="26"/>
      <c r="E33" s="75"/>
      <c r="F33" s="14"/>
      <c r="G33" s="28">
        <f>SUM(F34:F34)</f>
        <v>12432.293367999999</v>
      </c>
    </row>
    <row r="34" spans="1:9" ht="15">
      <c r="A34" s="13" t="s">
        <v>82</v>
      </c>
      <c r="B34" s="24" t="s">
        <v>84</v>
      </c>
      <c r="C34" s="14">
        <v>1330.34</v>
      </c>
      <c r="D34" s="26" t="s">
        <v>21</v>
      </c>
      <c r="E34" s="74">
        <f>SUM(I34*$I$4)</f>
        <v>9.3452</v>
      </c>
      <c r="F34" s="14">
        <f>SUM(C34*E34)</f>
        <v>12432.293367999999</v>
      </c>
      <c r="G34" s="15"/>
      <c r="I34">
        <v>7.66</v>
      </c>
    </row>
    <row r="35" spans="1:7" ht="15">
      <c r="A35" s="13"/>
      <c r="B35" s="14"/>
      <c r="C35" s="14"/>
      <c r="D35" s="26"/>
      <c r="E35" s="14"/>
      <c r="F35" s="14"/>
      <c r="G35" s="15"/>
    </row>
    <row r="36" spans="1:7" ht="15">
      <c r="A36" s="13"/>
      <c r="B36" s="14"/>
      <c r="C36" s="14"/>
      <c r="D36" s="26"/>
      <c r="E36" s="14"/>
      <c r="F36" s="14"/>
      <c r="G36" s="15"/>
    </row>
    <row r="37" spans="1:7" ht="15">
      <c r="A37" s="13"/>
      <c r="B37" s="14"/>
      <c r="C37" s="14"/>
      <c r="D37" s="26"/>
      <c r="E37" s="14"/>
      <c r="F37" s="14"/>
      <c r="G37" s="15"/>
    </row>
    <row r="38" spans="1:7" ht="15">
      <c r="A38" s="13"/>
      <c r="B38" s="14"/>
      <c r="C38" s="14"/>
      <c r="D38" s="26"/>
      <c r="E38" s="14"/>
      <c r="F38" s="14"/>
      <c r="G38" s="15"/>
    </row>
    <row r="39" spans="1:7" ht="15">
      <c r="A39" s="13"/>
      <c r="B39" s="14"/>
      <c r="C39" s="14"/>
      <c r="D39" s="26"/>
      <c r="E39" s="14"/>
      <c r="F39" s="14"/>
      <c r="G39" s="15"/>
    </row>
    <row r="40" spans="1:7" ht="15">
      <c r="A40" s="13"/>
      <c r="B40" s="14"/>
      <c r="C40" s="14"/>
      <c r="D40" s="26"/>
      <c r="E40" s="14"/>
      <c r="F40" s="14"/>
      <c r="G40" s="15"/>
    </row>
    <row r="41" spans="1:7" ht="15">
      <c r="A41" s="13"/>
      <c r="B41" s="14"/>
      <c r="C41" s="14"/>
      <c r="D41" s="26"/>
      <c r="E41" s="14"/>
      <c r="F41" s="14"/>
      <c r="G41" s="15"/>
    </row>
    <row r="42" spans="1:7" ht="15">
      <c r="A42" s="13"/>
      <c r="B42" s="14"/>
      <c r="C42" s="14"/>
      <c r="D42" s="26"/>
      <c r="E42" s="14"/>
      <c r="F42" s="14"/>
      <c r="G42" s="15"/>
    </row>
    <row r="43" spans="1:7" ht="15">
      <c r="A43" s="13"/>
      <c r="B43" s="14"/>
      <c r="C43" s="14"/>
      <c r="D43" s="26"/>
      <c r="E43" s="14"/>
      <c r="F43" s="14"/>
      <c r="G43" s="15"/>
    </row>
    <row r="44" spans="1:7" ht="15">
      <c r="A44" s="13"/>
      <c r="B44" s="14"/>
      <c r="C44" s="14"/>
      <c r="D44" s="26"/>
      <c r="E44" s="14"/>
      <c r="F44" s="14"/>
      <c r="G44" s="15"/>
    </row>
    <row r="45" spans="1:7" ht="15">
      <c r="A45" s="13"/>
      <c r="B45" s="14"/>
      <c r="C45" s="14"/>
      <c r="D45" s="26"/>
      <c r="E45" s="14"/>
      <c r="F45" s="14"/>
      <c r="G45" s="15"/>
    </row>
    <row r="46" spans="1:7" ht="15">
      <c r="A46" s="13"/>
      <c r="B46" s="14"/>
      <c r="C46" s="14"/>
      <c r="D46" s="26"/>
      <c r="E46" s="14"/>
      <c r="F46" s="14"/>
      <c r="G46" s="15"/>
    </row>
    <row r="47" spans="1:7" ht="15">
      <c r="A47" s="13"/>
      <c r="B47" s="14"/>
      <c r="C47" s="14"/>
      <c r="D47" s="26"/>
      <c r="E47" s="14"/>
      <c r="F47" s="14"/>
      <c r="G47" s="15"/>
    </row>
    <row r="48" spans="1:7" ht="15">
      <c r="A48" s="13"/>
      <c r="B48" s="14"/>
      <c r="C48" s="14"/>
      <c r="D48" s="26"/>
      <c r="E48" s="14"/>
      <c r="F48" s="14"/>
      <c r="G48" s="15"/>
    </row>
    <row r="49" spans="1:7" ht="15">
      <c r="A49" s="13"/>
      <c r="B49" s="14"/>
      <c r="C49" s="14"/>
      <c r="D49" s="26"/>
      <c r="E49" s="14"/>
      <c r="F49" s="14"/>
      <c r="G49" s="15"/>
    </row>
    <row r="50" spans="1:7" ht="15">
      <c r="A50" s="13"/>
      <c r="B50" s="14"/>
      <c r="C50" s="14"/>
      <c r="D50" s="26"/>
      <c r="E50" s="14"/>
      <c r="F50" s="14"/>
      <c r="G50" s="15"/>
    </row>
    <row r="51" spans="1:7" ht="15">
      <c r="A51" s="13"/>
      <c r="B51" s="14"/>
      <c r="C51" s="14"/>
      <c r="D51" s="26"/>
      <c r="E51" s="14"/>
      <c r="F51" s="14"/>
      <c r="G51" s="15"/>
    </row>
    <row r="52" spans="1:7" ht="15.75" thickBot="1">
      <c r="A52" s="18"/>
      <c r="B52" s="19"/>
      <c r="C52" s="19"/>
      <c r="D52" s="27"/>
      <c r="E52" s="31" t="s">
        <v>22</v>
      </c>
      <c r="F52" s="30" t="s">
        <v>23</v>
      </c>
      <c r="G52" s="29">
        <f>SUM(G7,G10,G12,G14,G16,G18,G22,G33)</f>
        <v>310389.041706</v>
      </c>
    </row>
    <row r="53" ht="15.75" thickTop="1"/>
  </sheetData>
  <mergeCells count="9">
    <mergeCell ref="B1:E1"/>
    <mergeCell ref="B2:E2"/>
    <mergeCell ref="B3:E3"/>
    <mergeCell ref="D5:D6"/>
    <mergeCell ref="A4:G4"/>
    <mergeCell ref="A5:A6"/>
    <mergeCell ref="B5:B6"/>
    <mergeCell ref="C5:C6"/>
    <mergeCell ref="E5:G5"/>
  </mergeCells>
  <printOptions/>
  <pageMargins left="0.5118110236220472" right="0.5118110236220472" top="1.5748031496062993" bottom="0.7874015748031497" header="0.31496062992125984" footer="0.31496062992125984"/>
  <pageSetup horizontalDpi="600" verticalDpi="600" orientation="portrait" paperSize="9" scale="70" r:id="rId2"/>
  <headerFooter>
    <oddHeader>&amp;C&amp;G
</oddHeader>
    <oddFooter>&amp;CEmail - construtoraplataforma@outlook.pt&amp;R&amp;N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1D34-B6BD-4021-B107-512693167718}">
  <dimension ref="A1:J30"/>
  <sheetViews>
    <sheetView workbookViewId="0" topLeftCell="A22">
      <selection activeCell="J2" sqref="J2"/>
    </sheetView>
  </sheetViews>
  <sheetFormatPr defaultColWidth="9.140625" defaultRowHeight="15"/>
  <cols>
    <col min="1" max="1" width="12.57421875" style="0" customWidth="1"/>
    <col min="2" max="2" width="43.421875" style="0" customWidth="1"/>
    <col min="3" max="3" width="12.421875" style="0" customWidth="1"/>
    <col min="4" max="4" width="14.28125" style="0" bestFit="1" customWidth="1"/>
    <col min="5" max="5" width="14.140625" style="0" customWidth="1"/>
    <col min="6" max="9" width="14.28125" style="0" bestFit="1" customWidth="1"/>
    <col min="10" max="10" width="15.140625" style="0" customWidth="1"/>
  </cols>
  <sheetData>
    <row r="1" spans="1:10" ht="15.75" thickTop="1">
      <c r="A1" s="11" t="s">
        <v>8</v>
      </c>
      <c r="B1" s="43" t="str">
        <f>ORÇ!B1</f>
        <v>PREFEITURA MUNICIPAL DE OURÉM</v>
      </c>
      <c r="C1" s="44"/>
      <c r="D1" s="44"/>
      <c r="E1" s="45"/>
      <c r="F1" s="20" t="s">
        <v>11</v>
      </c>
      <c r="G1" s="76"/>
      <c r="H1" s="76"/>
      <c r="I1" s="76"/>
      <c r="J1" s="22">
        <v>45005</v>
      </c>
    </row>
    <row r="2" spans="1:10" ht="15">
      <c r="A2" s="12" t="s">
        <v>9</v>
      </c>
      <c r="B2" s="46" t="str">
        <f>ORÇ!B2</f>
        <v>REFORMA E REVITALIZAÇÃO DE UMA PRAÇA</v>
      </c>
      <c r="C2" s="47"/>
      <c r="D2" s="47"/>
      <c r="E2" s="48"/>
      <c r="F2" s="21" t="s">
        <v>12</v>
      </c>
      <c r="G2" s="77"/>
      <c r="H2" s="77"/>
      <c r="I2" s="77"/>
      <c r="J2" s="32">
        <f>ORÇ!G52</f>
        <v>310389.041706</v>
      </c>
    </row>
    <row r="3" spans="1:10" ht="15.75" thickBot="1">
      <c r="A3" s="33" t="s">
        <v>10</v>
      </c>
      <c r="B3" s="46" t="str">
        <f>ORÇ!B3</f>
        <v>VILA DO RIO GRANDE, ZONA RURAL DO MUNICÍPIO DE OURÉM - PARÁ</v>
      </c>
      <c r="C3" s="47"/>
      <c r="D3" s="47"/>
      <c r="E3" s="48"/>
      <c r="F3" s="34" t="s">
        <v>13</v>
      </c>
      <c r="G3" s="78"/>
      <c r="H3" s="78"/>
      <c r="I3" s="78"/>
      <c r="J3" s="35">
        <v>0.22</v>
      </c>
    </row>
    <row r="4" spans="1:10" ht="16.5" thickBot="1" thickTop="1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thickTop="1">
      <c r="A5" s="55" t="s">
        <v>0</v>
      </c>
      <c r="B5" s="52" t="s">
        <v>3</v>
      </c>
      <c r="C5" s="52" t="s">
        <v>6</v>
      </c>
      <c r="D5" s="52" t="s">
        <v>25</v>
      </c>
      <c r="E5" s="52" t="s">
        <v>26</v>
      </c>
      <c r="F5" s="52" t="s">
        <v>27</v>
      </c>
      <c r="G5" s="52" t="s">
        <v>91</v>
      </c>
      <c r="H5" s="52" t="s">
        <v>92</v>
      </c>
      <c r="I5" s="52" t="s">
        <v>93</v>
      </c>
      <c r="J5" s="65" t="s">
        <v>28</v>
      </c>
    </row>
    <row r="6" spans="1:10" ht="15">
      <c r="A6" s="56"/>
      <c r="B6" s="53"/>
      <c r="C6" s="53"/>
      <c r="D6" s="53"/>
      <c r="E6" s="53"/>
      <c r="F6" s="53"/>
      <c r="G6" s="53"/>
      <c r="H6" s="53"/>
      <c r="I6" s="53"/>
      <c r="J6" s="66"/>
    </row>
    <row r="7" spans="1:10" ht="15.75" thickBot="1">
      <c r="A7" s="67" t="str">
        <f>ORÇ!A7</f>
        <v>01</v>
      </c>
      <c r="B7" s="62" t="str">
        <f>ORÇ!B7</f>
        <v>SERVIÇOS PRELIMINARES</v>
      </c>
      <c r="C7" s="62">
        <f>ORÇ!G7</f>
        <v>25391.256466</v>
      </c>
      <c r="D7" s="42">
        <v>1</v>
      </c>
      <c r="E7" s="37"/>
      <c r="F7" s="37"/>
      <c r="G7" s="37"/>
      <c r="H7" s="37"/>
      <c r="I7" s="37"/>
      <c r="J7" s="60">
        <f>SUM(D7:I7)</f>
        <v>1</v>
      </c>
    </row>
    <row r="8" spans="1:10" ht="15.75" thickTop="1">
      <c r="A8" s="68"/>
      <c r="B8" s="63"/>
      <c r="C8" s="63"/>
      <c r="D8" s="41">
        <f>SUM(C7*D7)</f>
        <v>25391.256466</v>
      </c>
      <c r="E8" s="41"/>
      <c r="F8" s="38"/>
      <c r="G8" s="38"/>
      <c r="H8" s="38"/>
      <c r="I8" s="38"/>
      <c r="J8" s="61"/>
    </row>
    <row r="9" spans="1:10" ht="15.75" thickBot="1">
      <c r="A9" s="69" t="s">
        <v>16</v>
      </c>
      <c r="B9" s="62" t="str">
        <f>ORÇ!B10</f>
        <v>ADMINISTRAÇÃO LOCAL</v>
      </c>
      <c r="C9" s="62">
        <f>ORÇ!G10</f>
        <v>26512.2348</v>
      </c>
      <c r="D9" s="42">
        <v>0.2</v>
      </c>
      <c r="E9" s="42">
        <v>0.15</v>
      </c>
      <c r="F9" s="42">
        <v>0.15</v>
      </c>
      <c r="G9" s="37">
        <v>0.15</v>
      </c>
      <c r="H9" s="37">
        <v>0.15</v>
      </c>
      <c r="I9" s="37">
        <v>0.2</v>
      </c>
      <c r="J9" s="60">
        <f aca="true" t="shared" si="0" ref="J9">SUM(D9:I9)</f>
        <v>1</v>
      </c>
    </row>
    <row r="10" spans="1:10" ht="15.75" thickTop="1">
      <c r="A10" s="64"/>
      <c r="B10" s="63"/>
      <c r="C10" s="63"/>
      <c r="D10" s="41">
        <f>SUM(C9*D9)</f>
        <v>5302.44696</v>
      </c>
      <c r="E10" s="41">
        <f aca="true" t="shared" si="1" ref="E10">SUM(C9*E9)</f>
        <v>3976.8352199999995</v>
      </c>
      <c r="F10" s="41">
        <f aca="true" t="shared" si="2" ref="F10">SUM(C9*F9)</f>
        <v>3976.8352199999995</v>
      </c>
      <c r="G10" s="38">
        <f aca="true" t="shared" si="3" ref="G10:G22">SUM(C9*G9)</f>
        <v>3976.8352199999995</v>
      </c>
      <c r="H10" s="38">
        <f aca="true" t="shared" si="4" ref="H10:H21">SUM(C9*H9)</f>
        <v>3976.8352199999995</v>
      </c>
      <c r="I10" s="38">
        <f aca="true" t="shared" si="5" ref="I10:I22">SUM(C9*I9)</f>
        <v>5302.44696</v>
      </c>
      <c r="J10" s="61"/>
    </row>
    <row r="11" spans="1:10" ht="15">
      <c r="A11" s="69" t="s">
        <v>18</v>
      </c>
      <c r="B11" s="62" t="str">
        <f>ORÇ!B12</f>
        <v>DEMOLIÇÕES E RETIRADAS</v>
      </c>
      <c r="C11" s="62">
        <f>ORÇ!G12</f>
        <v>23747.274746</v>
      </c>
      <c r="D11" s="37">
        <v>0.5</v>
      </c>
      <c r="E11" s="37">
        <v>0.5</v>
      </c>
      <c r="F11" s="37"/>
      <c r="G11" s="37"/>
      <c r="H11" s="37"/>
      <c r="I11" s="37"/>
      <c r="J11" s="60">
        <f aca="true" t="shared" si="6" ref="J11">SUM(D11:I11)</f>
        <v>1</v>
      </c>
    </row>
    <row r="12" spans="1:10" ht="15">
      <c r="A12" s="64"/>
      <c r="B12" s="63"/>
      <c r="C12" s="63"/>
      <c r="D12" s="38">
        <f>SUM(C11*D11)</f>
        <v>11873.637373</v>
      </c>
      <c r="E12" s="38">
        <f aca="true" t="shared" si="7" ref="E12:E22">SUM(C11*E11)</f>
        <v>11873.637373</v>
      </c>
      <c r="F12" s="41"/>
      <c r="G12" s="38"/>
      <c r="H12" s="38"/>
      <c r="I12" s="38"/>
      <c r="J12" s="61"/>
    </row>
    <row r="13" spans="1:10" ht="15.75" thickBot="1">
      <c r="A13" s="69" t="s">
        <v>44</v>
      </c>
      <c r="B13" s="62" t="str">
        <f>ORÇ!B14</f>
        <v>PISO</v>
      </c>
      <c r="C13" s="62">
        <f>ORÇ!G14</f>
        <v>45039.343168</v>
      </c>
      <c r="D13" s="37"/>
      <c r="E13" s="42">
        <v>0.4</v>
      </c>
      <c r="F13" s="42">
        <v>0.3</v>
      </c>
      <c r="G13" s="42">
        <v>0.3</v>
      </c>
      <c r="H13" s="37"/>
      <c r="I13" s="37"/>
      <c r="J13" s="60">
        <f aca="true" t="shared" si="8" ref="J13">SUM(D13:I13)</f>
        <v>1</v>
      </c>
    </row>
    <row r="14" spans="1:10" ht="15.75" thickTop="1">
      <c r="A14" s="64"/>
      <c r="B14" s="63"/>
      <c r="C14" s="63"/>
      <c r="D14" s="38"/>
      <c r="E14" s="41">
        <f t="shared" si="7"/>
        <v>18015.737267200002</v>
      </c>
      <c r="F14" s="41">
        <f aca="true" t="shared" si="9" ref="F12:F22">SUM(C13*F13)</f>
        <v>13511.802950399999</v>
      </c>
      <c r="G14" s="41">
        <f aca="true" t="shared" si="10" ref="G14:G22">SUM(C13*G13)</f>
        <v>13511.802950399999</v>
      </c>
      <c r="H14" s="38"/>
      <c r="I14" s="38"/>
      <c r="J14" s="61"/>
    </row>
    <row r="15" spans="1:10" ht="15.75" thickBot="1">
      <c r="A15" s="69" t="s">
        <v>48</v>
      </c>
      <c r="B15" s="62" t="str">
        <f>ORÇ!B16</f>
        <v>PINTURA</v>
      </c>
      <c r="C15" s="62">
        <f>ORÇ!G16</f>
        <v>18138.315839999996</v>
      </c>
      <c r="D15" s="37"/>
      <c r="E15" s="37"/>
      <c r="F15" s="37"/>
      <c r="G15" s="37"/>
      <c r="H15" s="42">
        <v>0.4</v>
      </c>
      <c r="I15" s="42">
        <v>0.6</v>
      </c>
      <c r="J15" s="60">
        <f aca="true" t="shared" si="11" ref="J15">SUM(D15:I15)</f>
        <v>1</v>
      </c>
    </row>
    <row r="16" spans="1:10" ht="15.75" thickTop="1">
      <c r="A16" s="64"/>
      <c r="B16" s="63"/>
      <c r="C16" s="63"/>
      <c r="D16" s="38"/>
      <c r="E16" s="38"/>
      <c r="F16" s="41"/>
      <c r="G16" s="38"/>
      <c r="H16" s="41">
        <f aca="true" t="shared" si="12" ref="H16:H21">SUM(C15*H15)</f>
        <v>7255.326335999998</v>
      </c>
      <c r="I16" s="41">
        <f aca="true" t="shared" si="13" ref="I16:I22">SUM(C15*I15)</f>
        <v>10882.989503999997</v>
      </c>
      <c r="J16" s="61"/>
    </row>
    <row r="17" spans="1:10" ht="15.75" thickBot="1">
      <c r="A17" s="69" t="s">
        <v>52</v>
      </c>
      <c r="B17" s="62" t="str">
        <f>ORÇ!B18</f>
        <v>INSTALAÇÕES ELÉTRICAS</v>
      </c>
      <c r="C17" s="62">
        <f>ORÇ!G18</f>
        <v>46502.996199999994</v>
      </c>
      <c r="D17" s="37"/>
      <c r="E17" s="37"/>
      <c r="F17" s="42">
        <v>0.3</v>
      </c>
      <c r="G17" s="42">
        <v>0.3</v>
      </c>
      <c r="H17" s="42">
        <v>0.4</v>
      </c>
      <c r="I17" s="37"/>
      <c r="J17" s="60">
        <f aca="true" t="shared" si="14" ref="J17">SUM(D17:I17)</f>
        <v>1</v>
      </c>
    </row>
    <row r="18" spans="1:10" ht="15.75" thickTop="1">
      <c r="A18" s="64"/>
      <c r="B18" s="63"/>
      <c r="C18" s="63"/>
      <c r="D18" s="38"/>
      <c r="E18" s="38"/>
      <c r="F18" s="41">
        <f t="shared" si="9"/>
        <v>13950.898859999998</v>
      </c>
      <c r="G18" s="41">
        <f aca="true" t="shared" si="15" ref="G18:G22">SUM(C17*G17)</f>
        <v>13950.898859999998</v>
      </c>
      <c r="H18" s="41">
        <f aca="true" t="shared" si="16" ref="H18:H21">SUM(C17*H17)</f>
        <v>18601.19848</v>
      </c>
      <c r="I18" s="38"/>
      <c r="J18" s="61"/>
    </row>
    <row r="19" spans="1:10" ht="15.75" thickBot="1">
      <c r="A19" s="69" t="s">
        <v>59</v>
      </c>
      <c r="B19" s="62" t="str">
        <f>ORÇ!B22</f>
        <v>OUTROS</v>
      </c>
      <c r="C19" s="62">
        <f>ORÇ!G22</f>
        <v>112625.327118</v>
      </c>
      <c r="D19" s="37"/>
      <c r="E19" s="42">
        <v>0.2</v>
      </c>
      <c r="F19" s="42">
        <v>0.2</v>
      </c>
      <c r="G19" s="42">
        <v>0.2</v>
      </c>
      <c r="H19" s="42">
        <v>0.2</v>
      </c>
      <c r="I19" s="42">
        <v>0.2</v>
      </c>
      <c r="J19" s="60">
        <f aca="true" t="shared" si="17" ref="J19">SUM(D19:I19)</f>
        <v>1</v>
      </c>
    </row>
    <row r="20" spans="1:10" ht="15.75" thickTop="1">
      <c r="A20" s="64"/>
      <c r="B20" s="63"/>
      <c r="C20" s="63"/>
      <c r="D20" s="38"/>
      <c r="E20" s="41">
        <f t="shared" si="7"/>
        <v>22525.0654236</v>
      </c>
      <c r="F20" s="41">
        <f t="shared" si="9"/>
        <v>22525.0654236</v>
      </c>
      <c r="G20" s="41">
        <f aca="true" t="shared" si="18" ref="G20:G22">SUM(C19*G19)</f>
        <v>22525.0654236</v>
      </c>
      <c r="H20" s="41">
        <f aca="true" t="shared" si="19" ref="H20:H22">SUM(C19*H19)</f>
        <v>22525.0654236</v>
      </c>
      <c r="I20" s="41">
        <f aca="true" t="shared" si="20" ref="I20:I22">SUM(C19*I19)</f>
        <v>22525.0654236</v>
      </c>
      <c r="J20" s="61"/>
    </row>
    <row r="21" spans="1:10" ht="15.75" thickBot="1">
      <c r="A21" s="69" t="s">
        <v>81</v>
      </c>
      <c r="B21" s="62" t="str">
        <f>ORÇ!B33</f>
        <v>LIMPEZA FINAL</v>
      </c>
      <c r="C21" s="62">
        <f>ORÇ!G33</f>
        <v>12432.293367999999</v>
      </c>
      <c r="D21" s="37"/>
      <c r="E21" s="37"/>
      <c r="F21" s="37"/>
      <c r="G21" s="37"/>
      <c r="H21" s="42">
        <v>0.3</v>
      </c>
      <c r="I21" s="42">
        <v>0.7</v>
      </c>
      <c r="J21" s="60">
        <f aca="true" t="shared" si="21" ref="J21">SUM(D21:I21)</f>
        <v>1</v>
      </c>
    </row>
    <row r="22" spans="1:10" ht="15.75" thickTop="1">
      <c r="A22" s="64"/>
      <c r="B22" s="63"/>
      <c r="C22" s="63"/>
      <c r="D22" s="38"/>
      <c r="E22" s="38"/>
      <c r="F22" s="41"/>
      <c r="G22" s="38"/>
      <c r="H22" s="41">
        <f t="shared" si="19"/>
        <v>3729.6880103999993</v>
      </c>
      <c r="I22" s="41">
        <f aca="true" t="shared" si="22" ref="I22">SUM(C21*I21)</f>
        <v>8702.605357599998</v>
      </c>
      <c r="J22" s="61"/>
    </row>
    <row r="23" spans="1:10" ht="15">
      <c r="A23" s="2"/>
      <c r="B23" s="7" t="s">
        <v>29</v>
      </c>
      <c r="C23" s="36">
        <f>SUM(C7:C22)</f>
        <v>310389.041706</v>
      </c>
      <c r="D23" s="1"/>
      <c r="E23" s="1"/>
      <c r="F23" s="1"/>
      <c r="G23" s="79"/>
      <c r="H23" s="79"/>
      <c r="I23" s="79"/>
      <c r="J23" s="3"/>
    </row>
    <row r="24" spans="1:10" ht="15">
      <c r="A24" s="2"/>
      <c r="B24" s="7" t="s">
        <v>30</v>
      </c>
      <c r="C24" s="1"/>
      <c r="D24" s="38">
        <f>SUM(D8,D10,D12,D14,D16,D18,D20,D22)</f>
        <v>42567.340799</v>
      </c>
      <c r="E24" s="38">
        <f>SUM(E8,E10,E12,E14,E16,E18,E20,E22)</f>
        <v>56391.2752838</v>
      </c>
      <c r="F24" s="38">
        <f>SUM(F8,F10,F12,F14,F16,F18,F20,F22)</f>
        <v>53964.60245399999</v>
      </c>
      <c r="G24" s="38">
        <f>SUM(G8,G10,G12,G14,G16,G18,G20,G22)</f>
        <v>53964.60245399999</v>
      </c>
      <c r="H24" s="38">
        <f>SUM(H8,H10,H12,H14,H16,H18,H20,H22)</f>
        <v>56088.11347</v>
      </c>
      <c r="I24" s="38">
        <f aca="true" t="shared" si="23" ref="E24:I24">SUM(I8,I10,I12,I14,I16,I18,I20,I22)</f>
        <v>47413.10724519999</v>
      </c>
      <c r="J24" s="3"/>
    </row>
    <row r="25" spans="1:10" ht="15">
      <c r="A25" s="2"/>
      <c r="B25" s="7" t="s">
        <v>33</v>
      </c>
      <c r="C25" s="1"/>
      <c r="D25" s="39">
        <f>SUM(D24)</f>
        <v>42567.340799</v>
      </c>
      <c r="E25" s="39">
        <f>SUM(D24+E24)</f>
        <v>98958.6160828</v>
      </c>
      <c r="F25" s="40">
        <f>SUM(D24+E24+F24)</f>
        <v>152923.2185368</v>
      </c>
      <c r="G25" s="40">
        <f>SUM(D24+E24+F24+G24)</f>
        <v>206887.82099079998</v>
      </c>
      <c r="H25" s="40">
        <f>SUM(D24+E24+F24+G24+H24)</f>
        <v>262975.93446079997</v>
      </c>
      <c r="I25" s="40">
        <f>SUM(D24+E24+F24+G24+H24+I24)</f>
        <v>310389.041706</v>
      </c>
      <c r="J25" s="3"/>
    </row>
    <row r="26" spans="1:10" ht="15">
      <c r="A26" s="2"/>
      <c r="B26" s="7" t="s">
        <v>31</v>
      </c>
      <c r="C26" s="1"/>
      <c r="D26" s="37">
        <f>D24/C23</f>
        <v>0.13714189317069936</v>
      </c>
      <c r="E26" s="37">
        <f>E24/C23</f>
        <v>0.1816793369181304</v>
      </c>
      <c r="F26" s="37">
        <f>F24/C23</f>
        <v>0.17386117163606304</v>
      </c>
      <c r="G26" s="37">
        <f>G24/C23</f>
        <v>0.17386117163606304</v>
      </c>
      <c r="H26" s="37">
        <f>H24/C23</f>
        <v>0.18070262133521636</v>
      </c>
      <c r="I26" s="37">
        <f>I24/C23</f>
        <v>0.15275380530382776</v>
      </c>
      <c r="J26" s="3"/>
    </row>
    <row r="27" spans="1:10" ht="15">
      <c r="A27" s="2"/>
      <c r="B27" s="7" t="s">
        <v>32</v>
      </c>
      <c r="C27" s="1"/>
      <c r="D27" s="37">
        <f>D25/C23</f>
        <v>0.13714189317069936</v>
      </c>
      <c r="E27" s="37">
        <f>E25/C23</f>
        <v>0.3188212300888298</v>
      </c>
      <c r="F27" s="37">
        <f>F25/C23</f>
        <v>0.49268240172489286</v>
      </c>
      <c r="G27" s="37">
        <f>G25/C23</f>
        <v>0.6665435733609558</v>
      </c>
      <c r="H27" s="37">
        <f>H25/C23</f>
        <v>0.8472461946961721</v>
      </c>
      <c r="I27" s="37">
        <f>I25/C23</f>
        <v>1</v>
      </c>
      <c r="J27" s="3"/>
    </row>
    <row r="28" spans="1:10" ht="15">
      <c r="A28" s="2"/>
      <c r="B28" s="1"/>
      <c r="C28" s="1"/>
      <c r="D28" s="1"/>
      <c r="E28" s="1"/>
      <c r="F28" s="1"/>
      <c r="G28" s="79"/>
      <c r="H28" s="79"/>
      <c r="I28" s="79"/>
      <c r="J28" s="3"/>
    </row>
    <row r="29" spans="1:10" ht="15">
      <c r="A29" s="2"/>
      <c r="B29" s="1"/>
      <c r="C29" s="1"/>
      <c r="D29" s="1"/>
      <c r="E29" s="1"/>
      <c r="F29" s="1"/>
      <c r="G29" s="79"/>
      <c r="H29" s="79"/>
      <c r="I29" s="79"/>
      <c r="J29" s="3"/>
    </row>
    <row r="30" spans="1:10" ht="15.75" thickBot="1">
      <c r="A30" s="4"/>
      <c r="B30" s="5"/>
      <c r="C30" s="5"/>
      <c r="D30" s="5"/>
      <c r="E30" s="5"/>
      <c r="F30" s="5"/>
      <c r="G30" s="80"/>
      <c r="H30" s="80"/>
      <c r="I30" s="80"/>
      <c r="J30" s="6"/>
    </row>
    <row r="31" ht="15.75" thickTop="1"/>
  </sheetData>
  <mergeCells count="46">
    <mergeCell ref="A15:A16"/>
    <mergeCell ref="A17:A18"/>
    <mergeCell ref="A19:A20"/>
    <mergeCell ref="B15:B16"/>
    <mergeCell ref="B17:B18"/>
    <mergeCell ref="B19:B20"/>
    <mergeCell ref="B1:E1"/>
    <mergeCell ref="B2:E2"/>
    <mergeCell ref="B3:E3"/>
    <mergeCell ref="A4:J4"/>
    <mergeCell ref="A21:A22"/>
    <mergeCell ref="B7:B8"/>
    <mergeCell ref="B9:B10"/>
    <mergeCell ref="B11:B12"/>
    <mergeCell ref="B13:B14"/>
    <mergeCell ref="J5:J6"/>
    <mergeCell ref="A7:A8"/>
    <mergeCell ref="A9:A10"/>
    <mergeCell ref="A11:A12"/>
    <mergeCell ref="A13:A14"/>
    <mergeCell ref="A5:A6"/>
    <mergeCell ref="B5:B6"/>
    <mergeCell ref="C5:C6"/>
    <mergeCell ref="D5:D6"/>
    <mergeCell ref="E5:E6"/>
    <mergeCell ref="F5:F6"/>
    <mergeCell ref="J7:J8"/>
    <mergeCell ref="G5:G6"/>
    <mergeCell ref="H5:H6"/>
    <mergeCell ref="I5:I6"/>
    <mergeCell ref="J11:J12"/>
    <mergeCell ref="J9:J10"/>
    <mergeCell ref="B21:B22"/>
    <mergeCell ref="C7:C8"/>
    <mergeCell ref="C9:C10"/>
    <mergeCell ref="C11:C12"/>
    <mergeCell ref="C13:C14"/>
    <mergeCell ref="C21:C22"/>
    <mergeCell ref="C15:C16"/>
    <mergeCell ref="C17:C18"/>
    <mergeCell ref="C19:C20"/>
    <mergeCell ref="J13:J14"/>
    <mergeCell ref="J15:J16"/>
    <mergeCell ref="J17:J18"/>
    <mergeCell ref="J19:J20"/>
    <mergeCell ref="J21:J22"/>
  </mergeCells>
  <printOptions/>
  <pageMargins left="0.9448818897637796" right="0.5118110236220472" top="1.535433070866142" bottom="0.7874015748031497" header="0.31496062992125984" footer="0.31496062992125984"/>
  <pageSetup horizontalDpi="600" verticalDpi="600" orientation="landscape" paperSize="9" r:id="rId2"/>
  <headerFooter>
    <oddHeader>&amp;C&amp;G</oddHeader>
    <oddFooter>&amp;CEmail - construtoraplataforma@outlook.pt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6CC6-F0F5-4F74-A77F-F72A5F9169DA}">
  <dimension ref="A1:I21"/>
  <sheetViews>
    <sheetView workbookViewId="0" topLeftCell="A1">
      <selection activeCell="J11" sqref="J11"/>
    </sheetView>
  </sheetViews>
  <sheetFormatPr defaultColWidth="9.140625" defaultRowHeight="15"/>
  <cols>
    <col min="8" max="8" width="13.00390625" style="0" bestFit="1" customWidth="1"/>
  </cols>
  <sheetData>
    <row r="1" spans="2:8" ht="15.75" thickTop="1">
      <c r="B1" s="11" t="s">
        <v>8</v>
      </c>
      <c r="C1" s="43" t="s">
        <v>14</v>
      </c>
      <c r="D1" s="44"/>
      <c r="E1" s="44"/>
      <c r="F1" s="45"/>
      <c r="G1" s="20" t="s">
        <v>11</v>
      </c>
      <c r="H1" s="22">
        <v>45002</v>
      </c>
    </row>
    <row r="2" spans="2:8" ht="15">
      <c r="B2" s="81" t="s">
        <v>9</v>
      </c>
      <c r="C2" s="82" t="s">
        <v>94</v>
      </c>
      <c r="D2" s="83"/>
      <c r="E2" s="83"/>
      <c r="F2" s="84"/>
      <c r="G2" s="85" t="s">
        <v>12</v>
      </c>
      <c r="H2" s="86">
        <v>308678.8</v>
      </c>
    </row>
    <row r="3" spans="2:8" ht="15">
      <c r="B3" s="87" t="s">
        <v>10</v>
      </c>
      <c r="C3" s="82" t="s">
        <v>95</v>
      </c>
      <c r="D3" s="83"/>
      <c r="E3" s="83"/>
      <c r="F3" s="84"/>
      <c r="G3" s="85" t="s">
        <v>13</v>
      </c>
      <c r="H3" s="88">
        <v>0.22</v>
      </c>
    </row>
    <row r="5" spans="1:9" ht="15.75" thickBot="1">
      <c r="A5" s="89"/>
      <c r="B5" s="89"/>
      <c r="C5" s="89"/>
      <c r="D5" s="89"/>
      <c r="E5" s="89"/>
      <c r="F5" s="89"/>
      <c r="G5" s="89"/>
      <c r="H5" s="89"/>
      <c r="I5" s="90"/>
    </row>
    <row r="6" spans="1:9" ht="15.75" thickBot="1">
      <c r="A6" s="108" t="s">
        <v>96</v>
      </c>
      <c r="B6" s="109" t="s">
        <v>97</v>
      </c>
      <c r="C6" s="110"/>
      <c r="D6" s="110"/>
      <c r="E6" s="110"/>
      <c r="F6" s="110"/>
      <c r="G6" s="110"/>
      <c r="H6" s="110"/>
      <c r="I6" s="111"/>
    </row>
    <row r="7" spans="1:9" ht="15">
      <c r="A7" s="92">
        <v>1</v>
      </c>
      <c r="B7" s="93" t="s">
        <v>98</v>
      </c>
      <c r="C7" s="90"/>
      <c r="D7" s="90"/>
      <c r="E7" s="90"/>
      <c r="F7" s="90"/>
      <c r="G7" s="90"/>
      <c r="H7" s="94"/>
      <c r="I7" s="95">
        <v>0.016</v>
      </c>
    </row>
    <row r="8" spans="1:9" ht="15">
      <c r="A8" s="92">
        <v>2</v>
      </c>
      <c r="B8" s="93" t="s">
        <v>99</v>
      </c>
      <c r="C8" s="90"/>
      <c r="D8" s="90"/>
      <c r="E8" s="90"/>
      <c r="F8" s="90"/>
      <c r="G8" s="90"/>
      <c r="H8" s="90"/>
      <c r="I8" s="95">
        <v>0.006</v>
      </c>
    </row>
    <row r="9" spans="1:9" ht="15">
      <c r="A9" s="92">
        <v>3</v>
      </c>
      <c r="B9" s="93" t="s">
        <v>100</v>
      </c>
      <c r="C9" s="90"/>
      <c r="D9" s="90"/>
      <c r="E9" s="90"/>
      <c r="F9" s="90"/>
      <c r="G9" s="90"/>
      <c r="H9" s="94"/>
      <c r="I9" s="96">
        <v>0.007</v>
      </c>
    </row>
    <row r="10" spans="1:9" ht="15">
      <c r="A10" s="92">
        <v>4</v>
      </c>
      <c r="B10" s="93" t="s">
        <v>101</v>
      </c>
      <c r="C10" s="90"/>
      <c r="D10" s="90"/>
      <c r="E10" s="90"/>
      <c r="F10" s="90"/>
      <c r="G10" s="90"/>
      <c r="H10" s="94"/>
      <c r="I10" s="95">
        <v>0.005</v>
      </c>
    </row>
    <row r="11" spans="1:9" ht="15">
      <c r="A11" s="92">
        <v>5</v>
      </c>
      <c r="B11" s="93" t="s">
        <v>102</v>
      </c>
      <c r="C11" s="90"/>
      <c r="D11" s="90"/>
      <c r="E11" s="90"/>
      <c r="F11" s="90"/>
      <c r="G11" s="90"/>
      <c r="H11" s="94"/>
      <c r="I11" s="95">
        <v>0.025</v>
      </c>
    </row>
    <row r="12" spans="1:9" ht="15.75" thickBot="1">
      <c r="A12" s="97">
        <v>6</v>
      </c>
      <c r="B12" s="98" t="s">
        <v>103</v>
      </c>
      <c r="C12" s="99"/>
      <c r="D12" s="99"/>
      <c r="E12" s="99"/>
      <c r="F12" s="99"/>
      <c r="G12" s="99"/>
      <c r="H12" s="100"/>
      <c r="I12" s="114">
        <f>I19</f>
        <v>0.1315</v>
      </c>
    </row>
    <row r="13" spans="1:9" ht="15.75" thickBot="1">
      <c r="A13" s="101"/>
      <c r="B13" s="90"/>
      <c r="C13" s="90"/>
      <c r="D13" s="90"/>
      <c r="E13" s="90"/>
      <c r="F13" s="90"/>
      <c r="G13" s="90"/>
      <c r="H13" s="90"/>
      <c r="I13" s="102"/>
    </row>
    <row r="14" spans="1:9" ht="15.75" thickBot="1">
      <c r="A14" s="108" t="s">
        <v>96</v>
      </c>
      <c r="B14" s="112" t="s">
        <v>104</v>
      </c>
      <c r="C14" s="110"/>
      <c r="D14" s="110"/>
      <c r="E14" s="110"/>
      <c r="F14" s="110"/>
      <c r="G14" s="110"/>
      <c r="H14" s="110"/>
      <c r="I14" s="113"/>
    </row>
    <row r="15" spans="1:9" ht="15">
      <c r="A15" s="103" t="s">
        <v>105</v>
      </c>
      <c r="B15" s="93" t="s">
        <v>106</v>
      </c>
      <c r="C15" s="90"/>
      <c r="D15" s="90"/>
      <c r="E15" s="90"/>
      <c r="F15" s="90"/>
      <c r="G15" s="90"/>
      <c r="H15" s="90"/>
      <c r="I15" s="95">
        <v>0.05</v>
      </c>
    </row>
    <row r="16" spans="1:9" ht="15">
      <c r="A16" s="103" t="s">
        <v>107</v>
      </c>
      <c r="B16" s="93" t="s">
        <v>108</v>
      </c>
      <c r="C16" s="90"/>
      <c r="D16" s="90"/>
      <c r="E16" s="90"/>
      <c r="F16" s="90"/>
      <c r="G16" s="90"/>
      <c r="H16" s="90"/>
      <c r="I16" s="95">
        <v>0.0065</v>
      </c>
    </row>
    <row r="17" spans="1:9" ht="15">
      <c r="A17" s="103" t="s">
        <v>109</v>
      </c>
      <c r="B17" s="93" t="s">
        <v>110</v>
      </c>
      <c r="C17" s="90"/>
      <c r="D17" s="90"/>
      <c r="E17" s="90"/>
      <c r="F17" s="90"/>
      <c r="G17" s="90"/>
      <c r="H17" s="90"/>
      <c r="I17" s="95">
        <v>0.03</v>
      </c>
    </row>
    <row r="18" spans="1:9" ht="15.75" thickBot="1">
      <c r="A18" s="104" t="s">
        <v>111</v>
      </c>
      <c r="B18" s="98" t="s">
        <v>112</v>
      </c>
      <c r="C18" s="99"/>
      <c r="D18" s="99"/>
      <c r="E18" s="99"/>
      <c r="F18" s="99"/>
      <c r="G18" s="99"/>
      <c r="H18" s="99"/>
      <c r="I18" s="105">
        <v>0.045</v>
      </c>
    </row>
    <row r="19" spans="1:9" ht="15.75" thickBot="1">
      <c r="A19" s="106"/>
      <c r="B19" s="90"/>
      <c r="C19" s="90"/>
      <c r="D19" s="90"/>
      <c r="E19" s="90"/>
      <c r="F19" s="90"/>
      <c r="G19" s="107"/>
      <c r="H19" s="107"/>
      <c r="I19" s="115">
        <f>SUM(I15:I18)</f>
        <v>0.1315</v>
      </c>
    </row>
    <row r="20" spans="1:9" ht="15.75" thickBot="1">
      <c r="A20" s="116" t="s">
        <v>114</v>
      </c>
      <c r="B20" s="117"/>
      <c r="C20" s="117"/>
      <c r="D20" s="117"/>
      <c r="E20" s="117"/>
      <c r="F20" s="117"/>
      <c r="G20" s="117"/>
      <c r="H20" s="117"/>
      <c r="I20" s="118"/>
    </row>
    <row r="21" spans="1:9" ht="15.75" thickBot="1">
      <c r="A21" s="119"/>
      <c r="B21" s="91"/>
      <c r="C21" s="91"/>
      <c r="D21" s="91"/>
      <c r="E21" s="91"/>
      <c r="F21" s="91"/>
      <c r="G21" s="91" t="s">
        <v>113</v>
      </c>
      <c r="H21" s="91"/>
      <c r="I21" s="120">
        <f>ROUND((((1+I7+I8+I9)*(1+I10)*(1+I11))/(1-I12))-1,3)</f>
        <v>0.22</v>
      </c>
    </row>
  </sheetData>
  <mergeCells count="5">
    <mergeCell ref="C1:F1"/>
    <mergeCell ref="C2:F2"/>
    <mergeCell ref="C3:F3"/>
    <mergeCell ref="A5:H5"/>
    <mergeCell ref="A20:I20"/>
  </mergeCells>
  <printOptions horizontalCentered="1"/>
  <pageMargins left="0" right="0.7874015748031497" top="1.6535433070866143" bottom="0.7874015748031497" header="0.31496062992125984" footer="0.31496062992125984"/>
  <pageSetup horizontalDpi="600" verticalDpi="600" orientation="portrait" paperSize="9" r:id="rId2"/>
  <headerFooter>
    <oddHeader>&amp;L&amp;G</oddHeader>
    <oddFooter>&amp;CEmail - construtoraplataforma@outlook.pt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2023-03-30T19:19:17Z</cp:lastPrinted>
  <dcterms:created xsi:type="dcterms:W3CDTF">2023-03-24T11:45:46Z</dcterms:created>
  <dcterms:modified xsi:type="dcterms:W3CDTF">2023-03-30T19:29:41Z</dcterms:modified>
  <cp:category/>
  <cp:version/>
  <cp:contentType/>
  <cp:contentStatus/>
</cp:coreProperties>
</file>